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1\Export\"/>
    </mc:Choice>
  </mc:AlternateContent>
  <bookViews>
    <workbookView xWindow="0" yWindow="0" windowWidth="0" windowHeight="0"/>
  </bookViews>
  <sheets>
    <sheet name="Rekapitulace stavby" sheetId="1" r:id="rId1"/>
    <sheet name="SO 01 - Měrný objekt" sheetId="2" r:id="rId2"/>
    <sheet name="SO 02 - Hrubé předčištění" sheetId="3" r:id="rId3"/>
    <sheet name="SO 03 - Spojovací potrubí" sheetId="4" r:id="rId4"/>
    <sheet name="SO 04 - Terénní a sadové ..." sheetId="5" r:id="rId5"/>
    <sheet name="PS 01 - Strojně technolog..." sheetId="6" r:id="rId6"/>
    <sheet name="PS 02 - Elektrotechnologi..." sheetId="7" r:id="rId7"/>
    <sheet name="VRN - Vedlejší rozpočtové..." sheetId="8" r:id="rId8"/>
    <sheet name="ON - Ostatní náklady" sheetId="9" r:id="rId9"/>
    <sheet name="Pokyny pro vyplnění" sheetId="10" r:id="rId10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 01 - Měrný objekt'!$C$97:$K$292</definedName>
    <definedName name="_xlnm.Print_Area" localSheetId="1">'SO 01 - Měrný objekt'!$C$4:$J$41,'SO 01 - Měrný objekt'!$C$47:$J$77,'SO 01 - Měrný objekt'!$C$83:$K$292</definedName>
    <definedName name="_xlnm.Print_Titles" localSheetId="1">'SO 01 - Měrný objekt'!$97:$97</definedName>
    <definedName name="_xlnm._FilterDatabase" localSheetId="2" hidden="1">'SO 02 - Hrubé předčištění'!$C$94:$K$318</definedName>
    <definedName name="_xlnm.Print_Area" localSheetId="2">'SO 02 - Hrubé předčištění'!$C$4:$J$41,'SO 02 - Hrubé předčištění'!$C$47:$J$74,'SO 02 - Hrubé předčištění'!$C$80:$K$318</definedName>
    <definedName name="_xlnm.Print_Titles" localSheetId="2">'SO 02 - Hrubé předčištění'!$94:$94</definedName>
    <definedName name="_xlnm._FilterDatabase" localSheetId="3" hidden="1">'SO 03 - Spojovací potrubí'!$C$92:$K$507</definedName>
    <definedName name="_xlnm.Print_Area" localSheetId="3">'SO 03 - Spojovací potrubí'!$C$4:$J$41,'SO 03 - Spojovací potrubí'!$C$47:$J$72,'SO 03 - Spojovací potrubí'!$C$78:$K$507</definedName>
    <definedName name="_xlnm.Print_Titles" localSheetId="3">'SO 03 - Spojovací potrubí'!$92:$92</definedName>
    <definedName name="_xlnm._FilterDatabase" localSheetId="4" hidden="1">'SO 04 - Terénní a sadové ...'!$C$97:$K$341</definedName>
    <definedName name="_xlnm.Print_Area" localSheetId="4">'SO 04 - Terénní a sadové ...'!$C$4:$J$41,'SO 04 - Terénní a sadové ...'!$C$47:$J$77,'SO 04 - Terénní a sadové ...'!$C$83:$K$341</definedName>
    <definedName name="_xlnm.Print_Titles" localSheetId="4">'SO 04 - Terénní a sadové ...'!$97:$97</definedName>
    <definedName name="_xlnm._FilterDatabase" localSheetId="5" hidden="1">'PS 01 - Strojně technolog...'!$C$86:$K$99</definedName>
    <definedName name="_xlnm.Print_Area" localSheetId="5">'PS 01 - Strojně technolog...'!$C$4:$J$41,'PS 01 - Strojně technolog...'!$C$47:$J$66,'PS 01 - Strojně technolog...'!$C$72:$K$99</definedName>
    <definedName name="_xlnm.Print_Titles" localSheetId="5">'PS 01 - Strojně technolog...'!$86:$86</definedName>
    <definedName name="_xlnm._FilterDatabase" localSheetId="6" hidden="1">'PS 02 - Elektrotechnologi...'!$C$91:$K$255</definedName>
    <definedName name="_xlnm.Print_Area" localSheetId="6">'PS 02 - Elektrotechnologi...'!$C$4:$J$41,'PS 02 - Elektrotechnologi...'!$C$47:$J$71,'PS 02 - Elektrotechnologi...'!$C$77:$K$255</definedName>
    <definedName name="_xlnm.Print_Titles" localSheetId="6">'PS 02 - Elektrotechnologi...'!$91:$91</definedName>
    <definedName name="_xlnm._FilterDatabase" localSheetId="7" hidden="1">'VRN - Vedlejší rozpočtové...'!$C$82:$K$90</definedName>
    <definedName name="_xlnm.Print_Area" localSheetId="7">'VRN - Vedlejší rozpočtové...'!$C$4:$J$39,'VRN - Vedlejší rozpočtové...'!$C$45:$J$64,'VRN - Vedlejší rozpočtové...'!$C$70:$K$90</definedName>
    <definedName name="_xlnm.Print_Titles" localSheetId="7">'VRN - Vedlejší rozpočtové...'!$82:$82</definedName>
    <definedName name="_xlnm._FilterDatabase" localSheetId="8" hidden="1">'ON - Ostatní náklady'!$C$80:$K$92</definedName>
    <definedName name="_xlnm.Print_Area" localSheetId="8">'ON - Ostatní náklady'!$C$4:$J$39,'ON - Ostatní náklady'!$C$45:$J$62,'ON - Ostatní náklady'!$C$68:$K$92</definedName>
    <definedName name="_xlnm.Print_Titles" localSheetId="8">'ON - Ostatní náklady'!$80:$80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4"/>
  <c i="9" r="J35"/>
  <c i="1" r="AX64"/>
  <c i="9"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71"/>
  <c i="8" r="J37"/>
  <c r="J36"/>
  <c i="1" r="AY63"/>
  <c i="8" r="J35"/>
  <c i="1" r="AX63"/>
  <c i="8" r="BI90"/>
  <c r="BH90"/>
  <c r="BG90"/>
  <c r="BF90"/>
  <c r="T90"/>
  <c r="T89"/>
  <c r="R90"/>
  <c r="R89"/>
  <c r="P90"/>
  <c r="P89"/>
  <c r="BI88"/>
  <c r="BH88"/>
  <c r="BG88"/>
  <c r="BF88"/>
  <c r="T88"/>
  <c r="T87"/>
  <c r="R88"/>
  <c r="R87"/>
  <c r="P88"/>
  <c r="P87"/>
  <c r="BI86"/>
  <c r="BH86"/>
  <c r="BG86"/>
  <c r="BF86"/>
  <c r="T86"/>
  <c r="T85"/>
  <c r="T84"/>
  <c r="T83"/>
  <c r="R86"/>
  <c r="R85"/>
  <c r="P86"/>
  <c r="P85"/>
  <c r="P84"/>
  <c r="P83"/>
  <c i="1" r="AU63"/>
  <c i="8" r="J80"/>
  <c r="J79"/>
  <c r="F79"/>
  <c r="F77"/>
  <c r="E75"/>
  <c r="J55"/>
  <c r="J54"/>
  <c r="F54"/>
  <c r="F52"/>
  <c r="E50"/>
  <c r="J18"/>
  <c r="E18"/>
  <c r="F80"/>
  <c r="J17"/>
  <c r="J12"/>
  <c r="J77"/>
  <c r="E7"/>
  <c r="E73"/>
  <c i="7" r="J39"/>
  <c r="J38"/>
  <c i="1" r="AY62"/>
  <c i="7" r="J37"/>
  <c i="1" r="AX62"/>
  <c i="7" r="BI255"/>
  <c r="BH255"/>
  <c r="BG255"/>
  <c r="BF255"/>
  <c r="T255"/>
  <c r="T254"/>
  <c r="R255"/>
  <c r="R254"/>
  <c r="P255"/>
  <c r="P254"/>
  <c r="BI241"/>
  <c r="BH241"/>
  <c r="BG241"/>
  <c r="BF241"/>
  <c r="T241"/>
  <c r="R241"/>
  <c r="P241"/>
  <c r="BI229"/>
  <c r="BH229"/>
  <c r="BG229"/>
  <c r="BF229"/>
  <c r="T229"/>
  <c r="R229"/>
  <c r="P229"/>
  <c r="BI217"/>
  <c r="BH217"/>
  <c r="BG217"/>
  <c r="BF217"/>
  <c r="T217"/>
  <c r="R217"/>
  <c r="P217"/>
  <c r="BI204"/>
  <c r="BH204"/>
  <c r="BG204"/>
  <c r="BF204"/>
  <c r="T204"/>
  <c r="T191"/>
  <c r="R204"/>
  <c r="R191"/>
  <c r="P204"/>
  <c r="P191"/>
  <c r="BI192"/>
  <c r="BH192"/>
  <c r="BG192"/>
  <c r="BF192"/>
  <c r="T192"/>
  <c r="R192"/>
  <c r="P192"/>
  <c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69"/>
  <c r="BH169"/>
  <c r="BG169"/>
  <c r="BF169"/>
  <c r="T169"/>
  <c r="R169"/>
  <c r="P169"/>
  <c r="BI158"/>
  <c r="BH158"/>
  <c r="BG158"/>
  <c r="BF158"/>
  <c r="T158"/>
  <c r="R158"/>
  <c r="P158"/>
  <c r="BI150"/>
  <c r="BH150"/>
  <c r="BG150"/>
  <c r="BF150"/>
  <c r="T150"/>
  <c r="R150"/>
  <c r="P150"/>
  <c r="BI141"/>
  <c r="BH141"/>
  <c r="BG141"/>
  <c r="BF141"/>
  <c r="T141"/>
  <c r="R141"/>
  <c r="P141"/>
  <c r="BI131"/>
  <c r="BH131"/>
  <c r="BG131"/>
  <c r="BF131"/>
  <c r="T131"/>
  <c r="R131"/>
  <c r="P131"/>
  <c r="BI130"/>
  <c r="BH130"/>
  <c r="BG130"/>
  <c r="BF130"/>
  <c r="T130"/>
  <c r="R130"/>
  <c r="P130"/>
  <c r="BI118"/>
  <c r="BH118"/>
  <c r="BG118"/>
  <c r="BF118"/>
  <c r="T118"/>
  <c r="R118"/>
  <c r="P118"/>
  <c r="BI107"/>
  <c r="BH107"/>
  <c r="BG107"/>
  <c r="BF107"/>
  <c r="T107"/>
  <c r="R107"/>
  <c r="P107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56"/>
  <c r="E7"/>
  <c r="E80"/>
  <c i="6" r="J39"/>
  <c r="J38"/>
  <c i="1" r="AY61"/>
  <c i="6" r="J37"/>
  <c i="1" r="AX61"/>
  <c i="6"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5" r="J39"/>
  <c r="J38"/>
  <c i="1" r="AY59"/>
  <c i="5" r="J37"/>
  <c i="1" r="AX59"/>
  <c i="5" r="BI338"/>
  <c r="BH338"/>
  <c r="BG338"/>
  <c r="BF338"/>
  <c r="T338"/>
  <c r="R338"/>
  <c r="P338"/>
  <c r="BI333"/>
  <c r="BH333"/>
  <c r="BG333"/>
  <c r="BF333"/>
  <c r="T333"/>
  <c r="R333"/>
  <c r="P333"/>
  <c r="BI327"/>
  <c r="BH327"/>
  <c r="BG327"/>
  <c r="BF327"/>
  <c r="T327"/>
  <c r="R327"/>
  <c r="P327"/>
  <c r="BI324"/>
  <c r="BH324"/>
  <c r="BG324"/>
  <c r="BF324"/>
  <c r="T324"/>
  <c r="R324"/>
  <c r="P324"/>
  <c r="BI320"/>
  <c r="BH320"/>
  <c r="BG320"/>
  <c r="BF320"/>
  <c r="T320"/>
  <c r="R320"/>
  <c r="P320"/>
  <c r="BI314"/>
  <c r="BH314"/>
  <c r="BG314"/>
  <c r="BF314"/>
  <c r="T314"/>
  <c r="T313"/>
  <c r="R314"/>
  <c r="R313"/>
  <c r="P314"/>
  <c r="P313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4"/>
  <c r="BH294"/>
  <c r="BG294"/>
  <c r="BF294"/>
  <c r="T294"/>
  <c r="T293"/>
  <c r="R294"/>
  <c r="R293"/>
  <c r="P294"/>
  <c r="P293"/>
  <c r="BI290"/>
  <c r="BH290"/>
  <c r="BG290"/>
  <c r="BF290"/>
  <c r="T290"/>
  <c r="R290"/>
  <c r="P290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48"/>
  <c r="BH248"/>
  <c r="BG248"/>
  <c r="BF248"/>
  <c r="T248"/>
  <c r="T247"/>
  <c r="R248"/>
  <c r="R247"/>
  <c r="P248"/>
  <c r="P247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3"/>
  <c r="BH223"/>
  <c r="BG223"/>
  <c r="BF223"/>
  <c r="T223"/>
  <c r="R223"/>
  <c r="P223"/>
  <c r="BI219"/>
  <c r="BH219"/>
  <c r="BG219"/>
  <c r="BF219"/>
  <c r="T219"/>
  <c r="R219"/>
  <c r="P219"/>
  <c r="BI211"/>
  <c r="BH211"/>
  <c r="BG211"/>
  <c r="BF211"/>
  <c r="T211"/>
  <c r="R211"/>
  <c r="P211"/>
  <c r="BI207"/>
  <c r="BH207"/>
  <c r="BG207"/>
  <c r="BF207"/>
  <c r="T207"/>
  <c r="R207"/>
  <c r="P207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7"/>
  <c r="BH137"/>
  <c r="BG137"/>
  <c r="BF137"/>
  <c r="T137"/>
  <c r="R137"/>
  <c r="P137"/>
  <c r="BI131"/>
  <c r="BH131"/>
  <c r="BG131"/>
  <c r="BF131"/>
  <c r="T131"/>
  <c r="R131"/>
  <c r="P131"/>
  <c r="BI126"/>
  <c r="BH126"/>
  <c r="BG126"/>
  <c r="BF126"/>
  <c r="T126"/>
  <c r="R126"/>
  <c r="P126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56"/>
  <c r="E7"/>
  <c r="E50"/>
  <c i="4" r="J39"/>
  <c r="J38"/>
  <c i="1" r="AY58"/>
  <c i="4" r="J37"/>
  <c i="1" r="AX58"/>
  <c i="4" r="BI503"/>
  <c r="BH503"/>
  <c r="BG503"/>
  <c r="BF503"/>
  <c r="T503"/>
  <c r="R503"/>
  <c r="P503"/>
  <c r="BI499"/>
  <c r="BH499"/>
  <c r="BG499"/>
  <c r="BF499"/>
  <c r="T499"/>
  <c r="R499"/>
  <c r="P499"/>
  <c r="BI494"/>
  <c r="BH494"/>
  <c r="BG494"/>
  <c r="BF494"/>
  <c r="T494"/>
  <c r="R494"/>
  <c r="P494"/>
  <c r="BI491"/>
  <c r="BH491"/>
  <c r="BG491"/>
  <c r="BF491"/>
  <c r="T491"/>
  <c r="T490"/>
  <c r="R491"/>
  <c r="R490"/>
  <c r="P491"/>
  <c r="P490"/>
  <c r="BI487"/>
  <c r="BH487"/>
  <c r="BG487"/>
  <c r="BF487"/>
  <c r="T487"/>
  <c r="R487"/>
  <c r="P487"/>
  <c r="BI483"/>
  <c r="BH483"/>
  <c r="BG483"/>
  <c r="BF483"/>
  <c r="T483"/>
  <c r="R483"/>
  <c r="P483"/>
  <c r="BI480"/>
  <c r="BH480"/>
  <c r="BG480"/>
  <c r="BF480"/>
  <c r="T480"/>
  <c r="R480"/>
  <c r="P480"/>
  <c r="BI474"/>
  <c r="BH474"/>
  <c r="BG474"/>
  <c r="BF474"/>
  <c r="T474"/>
  <c r="R474"/>
  <c r="P474"/>
  <c r="BI466"/>
  <c r="BH466"/>
  <c r="BG466"/>
  <c r="BF466"/>
  <c r="T466"/>
  <c r="R466"/>
  <c r="P466"/>
  <c r="BI461"/>
  <c r="BH461"/>
  <c r="BG461"/>
  <c r="BF461"/>
  <c r="T461"/>
  <c r="R461"/>
  <c r="P461"/>
  <c r="BI455"/>
  <c r="BH455"/>
  <c r="BG455"/>
  <c r="BF455"/>
  <c r="T455"/>
  <c r="R455"/>
  <c r="P455"/>
  <c r="BI450"/>
  <c r="BH450"/>
  <c r="BG450"/>
  <c r="BF450"/>
  <c r="T450"/>
  <c r="R450"/>
  <c r="P450"/>
  <c r="BI445"/>
  <c r="BH445"/>
  <c r="BG445"/>
  <c r="BF445"/>
  <c r="T445"/>
  <c r="R445"/>
  <c r="P445"/>
  <c r="BI437"/>
  <c r="BH437"/>
  <c r="BG437"/>
  <c r="BF437"/>
  <c r="T437"/>
  <c r="R437"/>
  <c r="P437"/>
  <c r="BI428"/>
  <c r="BH428"/>
  <c r="BG428"/>
  <c r="BF428"/>
  <c r="T428"/>
  <c r="R428"/>
  <c r="P428"/>
  <c r="BI421"/>
  <c r="BH421"/>
  <c r="BG421"/>
  <c r="BF421"/>
  <c r="T421"/>
  <c r="R421"/>
  <c r="P421"/>
  <c r="BI414"/>
  <c r="BH414"/>
  <c r="BG414"/>
  <c r="BF414"/>
  <c r="T414"/>
  <c r="R414"/>
  <c r="P414"/>
  <c r="BI410"/>
  <c r="BH410"/>
  <c r="BG410"/>
  <c r="BF410"/>
  <c r="T410"/>
  <c r="R410"/>
  <c r="P410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5"/>
  <c r="BH375"/>
  <c r="BG375"/>
  <c r="BF375"/>
  <c r="T375"/>
  <c r="R375"/>
  <c r="P375"/>
  <c r="BI370"/>
  <c r="BH370"/>
  <c r="BG370"/>
  <c r="BF370"/>
  <c r="T370"/>
  <c r="R370"/>
  <c r="P370"/>
  <c r="BI365"/>
  <c r="BH365"/>
  <c r="BG365"/>
  <c r="BF365"/>
  <c r="T365"/>
  <c r="R365"/>
  <c r="P365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36"/>
  <c r="BH336"/>
  <c r="BG336"/>
  <c r="BF336"/>
  <c r="T336"/>
  <c r="R336"/>
  <c r="P336"/>
  <c r="BI331"/>
  <c r="BH331"/>
  <c r="BG331"/>
  <c r="BF331"/>
  <c r="T331"/>
  <c r="R331"/>
  <c r="P331"/>
  <c r="BI327"/>
  <c r="BH327"/>
  <c r="BG327"/>
  <c r="BF327"/>
  <c r="T327"/>
  <c r="R327"/>
  <c r="P327"/>
  <c r="BI326"/>
  <c r="BH326"/>
  <c r="BG326"/>
  <c r="BF326"/>
  <c r="T326"/>
  <c r="R326"/>
  <c r="P326"/>
  <c r="BI319"/>
  <c r="BH319"/>
  <c r="BG319"/>
  <c r="BF319"/>
  <c r="T319"/>
  <c r="R319"/>
  <c r="P319"/>
  <c r="BI313"/>
  <c r="BH313"/>
  <c r="BG313"/>
  <c r="BF313"/>
  <c r="T313"/>
  <c r="R313"/>
  <c r="P313"/>
  <c r="BI307"/>
  <c r="BH307"/>
  <c r="BG307"/>
  <c r="BF307"/>
  <c r="T307"/>
  <c r="R307"/>
  <c r="P307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0"/>
  <c r="BH260"/>
  <c r="BG260"/>
  <c r="BF260"/>
  <c r="T260"/>
  <c r="R260"/>
  <c r="P260"/>
  <c r="BI254"/>
  <c r="BH254"/>
  <c r="BG254"/>
  <c r="BF254"/>
  <c r="T254"/>
  <c r="R254"/>
  <c r="P254"/>
  <c r="BI245"/>
  <c r="BH245"/>
  <c r="BG245"/>
  <c r="BF245"/>
  <c r="T245"/>
  <c r="R245"/>
  <c r="P245"/>
  <c r="BI239"/>
  <c r="BH239"/>
  <c r="BG239"/>
  <c r="BF239"/>
  <c r="T239"/>
  <c r="R239"/>
  <c r="P239"/>
  <c r="BI233"/>
  <c r="BH233"/>
  <c r="BG233"/>
  <c r="BF233"/>
  <c r="T233"/>
  <c r="R233"/>
  <c r="P233"/>
  <c r="BI223"/>
  <c r="BH223"/>
  <c r="BG223"/>
  <c r="BF223"/>
  <c r="T223"/>
  <c r="R223"/>
  <c r="P223"/>
  <c r="BI215"/>
  <c r="BH215"/>
  <c r="BG215"/>
  <c r="BF215"/>
  <c r="T215"/>
  <c r="R215"/>
  <c r="P215"/>
  <c r="BI208"/>
  <c r="BH208"/>
  <c r="BG208"/>
  <c r="BF208"/>
  <c r="T208"/>
  <c r="R208"/>
  <c r="P208"/>
  <c r="BI203"/>
  <c r="BH203"/>
  <c r="BG203"/>
  <c r="BF203"/>
  <c r="T203"/>
  <c r="R203"/>
  <c r="P203"/>
  <c r="BI189"/>
  <c r="BH189"/>
  <c r="BG189"/>
  <c r="BF189"/>
  <c r="T189"/>
  <c r="R189"/>
  <c r="P189"/>
  <c r="BI185"/>
  <c r="BH185"/>
  <c r="BG185"/>
  <c r="BF185"/>
  <c r="T185"/>
  <c r="R185"/>
  <c r="P185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46"/>
  <c r="BH146"/>
  <c r="BG146"/>
  <c r="BF146"/>
  <c r="T146"/>
  <c r="R146"/>
  <c r="P146"/>
  <c r="BI141"/>
  <c r="BH141"/>
  <c r="BG141"/>
  <c r="BF141"/>
  <c r="T141"/>
  <c r="R141"/>
  <c r="P141"/>
  <c r="BI134"/>
  <c r="BH134"/>
  <c r="BG134"/>
  <c r="BF134"/>
  <c r="T134"/>
  <c r="R134"/>
  <c r="P134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56"/>
  <c r="E7"/>
  <c r="E81"/>
  <c i="3" r="J39"/>
  <c r="J38"/>
  <c i="1" r="AY57"/>
  <c i="3" r="J37"/>
  <c i="1" r="AX57"/>
  <c i="3"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R270"/>
  <c r="P270"/>
  <c r="BI263"/>
  <c r="BH263"/>
  <c r="BG263"/>
  <c r="BF263"/>
  <c r="T263"/>
  <c r="R263"/>
  <c r="P263"/>
  <c r="BI257"/>
  <c r="BH257"/>
  <c r="BG257"/>
  <c r="BF257"/>
  <c r="T257"/>
  <c r="R257"/>
  <c r="P257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T241"/>
  <c r="R242"/>
  <c r="R241"/>
  <c r="P242"/>
  <c r="P241"/>
  <c r="BI238"/>
  <c r="BH238"/>
  <c r="BG238"/>
  <c r="BF238"/>
  <c r="T238"/>
  <c r="R238"/>
  <c r="P238"/>
  <c r="BI236"/>
  <c r="BH236"/>
  <c r="BG236"/>
  <c r="BF236"/>
  <c r="T236"/>
  <c r="R236"/>
  <c r="P236"/>
  <c r="BI219"/>
  <c r="BH219"/>
  <c r="BG219"/>
  <c r="BF219"/>
  <c r="T219"/>
  <c r="R219"/>
  <c r="P219"/>
  <c r="BI207"/>
  <c r="BH207"/>
  <c r="BG207"/>
  <c r="BF207"/>
  <c r="T207"/>
  <c r="R207"/>
  <c r="P207"/>
  <c r="BI199"/>
  <c r="BH199"/>
  <c r="BG199"/>
  <c r="BF199"/>
  <c r="T199"/>
  <c r="R199"/>
  <c r="P199"/>
  <c r="BI197"/>
  <c r="BH197"/>
  <c r="BG197"/>
  <c r="BF197"/>
  <c r="T197"/>
  <c r="R197"/>
  <c r="P197"/>
  <c r="BI186"/>
  <c r="BH186"/>
  <c r="BG186"/>
  <c r="BF186"/>
  <c r="T186"/>
  <c r="R186"/>
  <c r="P186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3"/>
  <c r="BH123"/>
  <c r="BG123"/>
  <c r="BF123"/>
  <c r="T123"/>
  <c r="R123"/>
  <c r="P123"/>
  <c r="BI116"/>
  <c r="BH116"/>
  <c r="BG116"/>
  <c r="BF116"/>
  <c r="T116"/>
  <c r="R116"/>
  <c r="P116"/>
  <c r="BI110"/>
  <c r="BH110"/>
  <c r="BG110"/>
  <c r="BF110"/>
  <c r="T110"/>
  <c r="R110"/>
  <c r="P110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/>
  <c r="E7"/>
  <c r="E50"/>
  <c i="2" r="J39"/>
  <c r="J38"/>
  <c i="1" r="AY56"/>
  <c i="2" r="J37"/>
  <c i="1" r="AX56"/>
  <c i="2" r="BI287"/>
  <c r="BH287"/>
  <c r="BG287"/>
  <c r="BF287"/>
  <c r="T287"/>
  <c r="R287"/>
  <c r="P287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7"/>
  <c r="BH247"/>
  <c r="BG247"/>
  <c r="BF247"/>
  <c r="T247"/>
  <c r="R247"/>
  <c r="P247"/>
  <c r="BI245"/>
  <c r="BH245"/>
  <c r="BG245"/>
  <c r="BF245"/>
  <c r="T245"/>
  <c r="R245"/>
  <c r="P245"/>
  <c r="BI239"/>
  <c r="BH239"/>
  <c r="BG239"/>
  <c r="BF239"/>
  <c r="T239"/>
  <c r="R239"/>
  <c r="P239"/>
  <c r="BI235"/>
  <c r="BH235"/>
  <c r="BG235"/>
  <c r="BF235"/>
  <c r="T235"/>
  <c r="T234"/>
  <c r="R235"/>
  <c r="R234"/>
  <c r="P235"/>
  <c r="P234"/>
  <c r="BI231"/>
  <c r="BH231"/>
  <c r="BG231"/>
  <c r="BF231"/>
  <c r="T231"/>
  <c r="R231"/>
  <c r="P231"/>
  <c r="BI227"/>
  <c r="BH227"/>
  <c r="BG227"/>
  <c r="BF227"/>
  <c r="T227"/>
  <c r="R227"/>
  <c r="P227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T176"/>
  <c r="R177"/>
  <c r="R176"/>
  <c r="P177"/>
  <c r="P176"/>
  <c r="BI171"/>
  <c r="BH171"/>
  <c r="BG171"/>
  <c r="BF171"/>
  <c r="T171"/>
  <c r="T170"/>
  <c r="R171"/>
  <c r="R170"/>
  <c r="P171"/>
  <c r="P170"/>
  <c r="BI165"/>
  <c r="BH165"/>
  <c r="BG165"/>
  <c r="BF165"/>
  <c r="T165"/>
  <c r="R165"/>
  <c r="P165"/>
  <c r="BI163"/>
  <c r="BH163"/>
  <c r="BG163"/>
  <c r="BF163"/>
  <c r="T163"/>
  <c r="R163"/>
  <c r="P163"/>
  <c r="BI156"/>
  <c r="BH156"/>
  <c r="BG156"/>
  <c r="BF156"/>
  <c r="T156"/>
  <c r="R156"/>
  <c r="P156"/>
  <c r="BI150"/>
  <c r="BH150"/>
  <c r="BG150"/>
  <c r="BF150"/>
  <c r="T150"/>
  <c r="R150"/>
  <c r="P150"/>
  <c r="BI142"/>
  <c r="BH142"/>
  <c r="BG142"/>
  <c r="BF142"/>
  <c r="T142"/>
  <c r="R142"/>
  <c r="P142"/>
  <c r="BI134"/>
  <c r="BH134"/>
  <c r="BG134"/>
  <c r="BF134"/>
  <c r="T134"/>
  <c r="R134"/>
  <c r="P134"/>
  <c r="BI128"/>
  <c r="BH128"/>
  <c r="BG128"/>
  <c r="BF128"/>
  <c r="T128"/>
  <c r="R128"/>
  <c r="P128"/>
  <c r="BI123"/>
  <c r="BH123"/>
  <c r="BG123"/>
  <c r="BF123"/>
  <c r="T123"/>
  <c r="R123"/>
  <c r="P123"/>
  <c r="BI115"/>
  <c r="BH115"/>
  <c r="BG115"/>
  <c r="BF115"/>
  <c r="T115"/>
  <c r="R115"/>
  <c r="P115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92"/>
  <c r="E7"/>
  <c r="E50"/>
  <c i="1" r="L50"/>
  <c r="AM50"/>
  <c r="AM49"/>
  <c r="L49"/>
  <c r="AM47"/>
  <c r="L47"/>
  <c r="L45"/>
  <c r="L44"/>
  <c i="2" r="J128"/>
  <c i="3" r="J257"/>
  <c r="BK279"/>
  <c r="J238"/>
  <c i="4" r="J245"/>
  <c r="J347"/>
  <c r="J154"/>
  <c r="J107"/>
  <c i="5" r="BK281"/>
  <c r="BK223"/>
  <c i="7" r="BK169"/>
  <c i="2" r="BK287"/>
  <c r="BK245"/>
  <c i="3" r="BK207"/>
  <c r="J197"/>
  <c i="4" r="BK336"/>
  <c r="J461"/>
  <c r="BK223"/>
  <c i="5" r="J170"/>
  <c r="BK277"/>
  <c i="7" r="J192"/>
  <c i="2" r="BK239"/>
  <c r="BK227"/>
  <c i="4" r="J266"/>
  <c r="J239"/>
  <c r="J146"/>
  <c i="5" r="BK290"/>
  <c i="7" r="BK192"/>
  <c i="9" r="BK88"/>
  <c i="2" r="J281"/>
  <c i="4" r="J503"/>
  <c i="5" r="J320"/>
  <c r="BK284"/>
  <c i="9" r="BK86"/>
  <c i="2" r="J109"/>
  <c r="BK128"/>
  <c i="3" r="J236"/>
  <c i="4" r="J375"/>
  <c r="BK129"/>
  <c r="BK356"/>
  <c i="5" r="J314"/>
  <c r="J211"/>
  <c i="7" r="BK217"/>
  <c i="2" r="BK258"/>
  <c r="BK134"/>
  <c i="3" r="BK129"/>
  <c r="J242"/>
  <c i="4" r="BK294"/>
  <c r="BK177"/>
  <c r="BK491"/>
  <c r="BK347"/>
  <c i="5" r="J303"/>
  <c r="J311"/>
  <c r="J126"/>
  <c i="9" r="J92"/>
  <c i="2" r="J258"/>
  <c i="3" r="J157"/>
  <c r="J298"/>
  <c i="4" r="BK455"/>
  <c r="J483"/>
  <c r="BK503"/>
  <c r="BK111"/>
  <c i="5" r="BK248"/>
  <c r="J137"/>
  <c i="7" r="BK107"/>
  <c i="2" r="J187"/>
  <c r="J171"/>
  <c i="3" r="BK132"/>
  <c r="BK246"/>
  <c r="J275"/>
  <c i="4" r="J491"/>
  <c r="J260"/>
  <c r="J296"/>
  <c r="J299"/>
  <c i="5" r="J294"/>
  <c r="J183"/>
  <c i="7" r="J107"/>
  <c i="2" r="BK247"/>
  <c i="3" r="J152"/>
  <c r="J311"/>
  <c i="4" r="BK203"/>
  <c r="BK319"/>
  <c r="BK292"/>
  <c i="5" r="BK338"/>
  <c r="J298"/>
  <c r="BK159"/>
  <c i="9" r="J87"/>
  <c i="2" r="J150"/>
  <c i="3" r="J123"/>
  <c i="4" r="BK96"/>
  <c r="J414"/>
  <c i="5" r="BK320"/>
  <c r="J199"/>
  <c r="BK199"/>
  <c i="7" r="BK141"/>
  <c i="2" r="J273"/>
  <c r="J253"/>
  <c i="4" r="J336"/>
  <c i="5" r="BK259"/>
  <c i="7" r="J158"/>
  <c i="2" r="J231"/>
  <c r="J213"/>
  <c i="3" r="BK98"/>
  <c r="BK167"/>
  <c i="4" r="J233"/>
  <c r="J331"/>
  <c r="BK239"/>
  <c i="5" r="J173"/>
  <c r="BK111"/>
  <c i="7" r="BK131"/>
  <c i="2" r="BK123"/>
  <c i="3" r="BK238"/>
  <c r="J104"/>
  <c i="4" r="BK383"/>
  <c r="J466"/>
  <c r="J437"/>
  <c r="J370"/>
  <c i="5" r="BK145"/>
  <c r="J201"/>
  <c i="7" r="BK229"/>
  <c i="1" r="AS55"/>
  <c i="3" r="BK236"/>
  <c i="4" r="J365"/>
  <c r="BK343"/>
  <c r="BK466"/>
  <c r="J298"/>
  <c r="BK189"/>
  <c i="5" r="BK137"/>
  <c i="7" r="BK179"/>
  <c i="2" r="BK268"/>
  <c i="3" r="BK283"/>
  <c r="BK104"/>
  <c i="4" r="J480"/>
  <c r="BK179"/>
  <c r="J279"/>
  <c r="J380"/>
  <c r="BK365"/>
  <c i="5" r="J111"/>
  <c r="J188"/>
  <c i="7" r="BK130"/>
  <c i="2" r="J107"/>
  <c i="3" r="BK179"/>
  <c r="BK251"/>
  <c i="4" r="BK387"/>
  <c r="J494"/>
  <c r="J474"/>
  <c r="BK146"/>
  <c i="5" r="J338"/>
  <c i="6" r="BK98"/>
  <c i="9" r="J85"/>
  <c i="2" r="J183"/>
  <c i="3" r="J219"/>
  <c i="4" r="J208"/>
  <c r="BK123"/>
  <c r="J284"/>
  <c i="5" r="BK266"/>
  <c r="J255"/>
  <c i="6" r="BK95"/>
  <c i="8" r="BK88"/>
  <c i="2" r="J263"/>
  <c i="4" r="J445"/>
  <c i="5" r="BK107"/>
  <c i="6" r="BK99"/>
  <c i="2" r="J255"/>
  <c r="BK263"/>
  <c i="3" r="J162"/>
  <c r="J98"/>
  <c i="4" r="J345"/>
  <c r="J288"/>
  <c i="5" r="J324"/>
  <c r="BK126"/>
  <c i="7" r="J150"/>
  <c i="1" r="AS60"/>
  <c i="3" r="J199"/>
  <c i="4" r="BK445"/>
  <c r="J125"/>
  <c r="BK299"/>
  <c r="J401"/>
  <c r="J134"/>
  <c i="5" r="J284"/>
  <c i="6" r="J98"/>
  <c i="8" r="BK90"/>
  <c i="2" r="J134"/>
  <c i="3" r="J303"/>
  <c r="BK162"/>
  <c i="4" r="BK233"/>
  <c r="BK450"/>
  <c r="BK254"/>
  <c r="BK288"/>
  <c i="5" r="J308"/>
  <c r="BK170"/>
  <c i="2" r="J156"/>
  <c r="J142"/>
  <c i="3" r="J167"/>
  <c i="4" r="J301"/>
  <c r="J421"/>
  <c r="J175"/>
  <c r="J487"/>
  <c r="J405"/>
  <c i="5" r="BK211"/>
  <c r="J131"/>
  <c i="7" r="J182"/>
  <c i="2" r="BK281"/>
  <c r="BK191"/>
  <c i="3" r="J132"/>
  <c i="4" r="BK284"/>
  <c r="BK141"/>
  <c r="J115"/>
  <c r="J267"/>
  <c i="5" r="J145"/>
  <c r="J101"/>
  <c i="7" r="J217"/>
  <c i="2" r="J163"/>
  <c i="3" r="BK199"/>
  <c r="J207"/>
  <c i="4" r="J294"/>
  <c r="J123"/>
  <c i="5" r="J266"/>
  <c i="6" r="J95"/>
  <c i="9" r="J91"/>
  <c i="2" r="J123"/>
  <c r="BK203"/>
  <c i="4" r="BK173"/>
  <c i="5" r="J116"/>
  <c i="7" r="J118"/>
  <c i="9" r="J84"/>
  <c i="2" r="BK107"/>
  <c i="3" r="BK197"/>
  <c r="BK116"/>
  <c i="4" r="J223"/>
  <c r="BK301"/>
  <c r="J127"/>
  <c i="5" r="BK314"/>
  <c r="BK235"/>
  <c i="7" r="BK95"/>
  <c i="2" r="J106"/>
  <c r="BK156"/>
  <c i="3" r="BK186"/>
  <c i="4" r="BK494"/>
  <c r="J177"/>
  <c r="BK268"/>
  <c r="J392"/>
  <c r="BK127"/>
  <c i="5" r="J107"/>
  <c r="J231"/>
  <c i="7" r="BK150"/>
  <c i="2" r="J179"/>
  <c r="BK253"/>
  <c i="3" r="J270"/>
  <c r="BK152"/>
  <c i="4" r="BK487"/>
  <c r="J160"/>
  <c r="J265"/>
  <c r="BK245"/>
  <c i="5" r="J277"/>
  <c r="BK179"/>
  <c i="7" r="J131"/>
  <c i="2" r="BK208"/>
  <c r="BK273"/>
  <c i="3" r="J140"/>
  <c i="4" r="BK270"/>
  <c r="BK302"/>
  <c r="J319"/>
  <c r="BK175"/>
  <c i="5" r="J166"/>
  <c i="6" r="J91"/>
  <c i="2" r="J287"/>
  <c r="BK278"/>
  <c i="3" r="BK136"/>
  <c r="J148"/>
  <c i="4" r="J450"/>
  <c r="BK265"/>
  <c r="BK397"/>
  <c r="J307"/>
  <c i="5" r="BK311"/>
  <c r="J239"/>
  <c i="7" r="BK182"/>
  <c i="2" r="J227"/>
  <c r="BK109"/>
  <c i="3" r="BK257"/>
  <c i="4" r="J356"/>
  <c r="BK342"/>
  <c i="5" r="BK201"/>
  <c r="BK255"/>
  <c i="7" r="J229"/>
  <c i="2" r="J208"/>
  <c r="J101"/>
  <c i="5" r="J223"/>
  <c r="J261"/>
  <c i="8" r="J88"/>
  <c i="2" r="BK197"/>
  <c r="J115"/>
  <c i="3" r="J263"/>
  <c r="BK311"/>
  <c i="4" r="J326"/>
  <c r="J383"/>
  <c i="5" r="J177"/>
  <c r="J159"/>
  <c i="6" r="BK89"/>
  <c i="8" r="J90"/>
  <c i="2" r="J197"/>
  <c i="3" r="BK219"/>
  <c r="BK263"/>
  <c i="4" r="BK215"/>
  <c r="BK134"/>
  <c r="BK307"/>
  <c r="J215"/>
  <c i="5" r="J152"/>
  <c r="BK333"/>
  <c i="9" r="BK84"/>
  <c i="2" r="J268"/>
  <c r="J165"/>
  <c i="3" r="BK308"/>
  <c r="J279"/>
  <c i="4" r="J268"/>
  <c r="BK298"/>
  <c r="J387"/>
  <c i="5" r="BK327"/>
  <c r="J327"/>
  <c i="9" r="BK92"/>
  <c i="2" r="J245"/>
  <c r="BK165"/>
  <c i="3" r="BK270"/>
  <c i="4" r="J499"/>
  <c r="BK345"/>
  <c r="BK125"/>
  <c r="BK414"/>
  <c r="BK121"/>
  <c i="5" r="BK116"/>
  <c i="6" r="BK91"/>
  <c i="9" r="BK91"/>
  <c i="2" r="BK177"/>
  <c i="3" r="BK303"/>
  <c r="J179"/>
  <c i="4" r="BK260"/>
  <c r="J352"/>
  <c r="BK380"/>
  <c i="5" r="J235"/>
  <c r="J193"/>
  <c i="7" r="BK118"/>
  <c i="2" r="BK115"/>
  <c r="BK219"/>
  <c i="3" r="BK148"/>
  <c i="4" r="J428"/>
  <c r="BK375"/>
  <c i="5" r="BK324"/>
  <c r="J290"/>
  <c i="7" r="BK158"/>
  <c i="2" r="BK179"/>
  <c r="BK235"/>
  <c i="4" r="BK279"/>
  <c i="5" r="J281"/>
  <c i="7" r="BK204"/>
  <c i="2" r="BK142"/>
  <c i="3" r="J292"/>
  <c r="J173"/>
  <c i="4" r="BK474"/>
  <c r="J111"/>
  <c r="BK437"/>
  <c i="5" r="BK239"/>
  <c r="BK271"/>
  <c i="6" r="BK93"/>
  <c i="9" r="BK90"/>
  <c i="2" r="BK218"/>
  <c i="3" r="J186"/>
  <c r="BK144"/>
  <c i="4" r="BK266"/>
  <c r="J313"/>
  <c r="BK102"/>
  <c r="J179"/>
  <c i="5" r="BK303"/>
  <c r="J207"/>
  <c i="7" r="J130"/>
  <c i="2" r="BK231"/>
  <c r="BK106"/>
  <c i="3" r="BK242"/>
  <c i="4" r="J360"/>
  <c r="J185"/>
  <c r="BK480"/>
  <c r="BK352"/>
  <c i="5" r="BK166"/>
  <c r="BK173"/>
  <c i="8" r="J86"/>
  <c i="2" r="BK220"/>
  <c i="3" r="J144"/>
  <c r="BK292"/>
  <c i="4" r="BK360"/>
  <c r="J254"/>
  <c r="J189"/>
  <c r="BK499"/>
  <c r="J270"/>
  <c i="5" r="BK294"/>
  <c r="BK308"/>
  <c i="7" r="J241"/>
  <c i="2" r="BK187"/>
  <c i="3" r="J308"/>
  <c r="BK275"/>
  <c i="4" r="BK483"/>
  <c r="J121"/>
  <c r="BK326"/>
  <c r="BK160"/>
  <c i="5" r="J259"/>
  <c i="6" r="J99"/>
  <c i="9" r="J86"/>
  <c i="2" r="BK101"/>
  <c i="3" r="BK140"/>
  <c i="5" r="J195"/>
  <c r="BK219"/>
  <c i="7" r="BK255"/>
  <c i="9" r="BK87"/>
  <c i="2" r="BK150"/>
  <c i="3" r="BK287"/>
  <c i="4" r="J102"/>
  <c i="5" r="BK152"/>
  <c i="7" r="J179"/>
  <c i="2" r="J191"/>
  <c r="J218"/>
  <c i="3" r="BK110"/>
  <c r="J246"/>
  <c i="4" r="J173"/>
  <c r="J410"/>
  <c r="J166"/>
  <c i="5" r="BK101"/>
  <c i="7" r="J169"/>
  <c i="2" r="J203"/>
  <c r="J220"/>
  <c i="3" r="J287"/>
  <c i="4" r="BK461"/>
  <c r="BK185"/>
  <c r="J203"/>
  <c r="BK275"/>
  <c i="5" r="BK231"/>
  <c r="J179"/>
  <c i="7" r="J255"/>
  <c i="9" r="BK89"/>
  <c i="2" r="BK163"/>
  <c i="3" r="J129"/>
  <c r="BK315"/>
  <c i="4" r="BK410"/>
  <c r="J275"/>
  <c r="J327"/>
  <c r="J397"/>
  <c i="5" r="BK193"/>
  <c r="J248"/>
  <c i="9" r="BK85"/>
  <c i="2" r="J247"/>
  <c i="3" r="J251"/>
  <c r="BK157"/>
  <c i="4" r="BK405"/>
  <c r="J141"/>
  <c r="BK370"/>
  <c r="BK267"/>
  <c r="J96"/>
  <c i="5" r="BK183"/>
  <c i="7" r="BK241"/>
  <c i="2" r="J219"/>
  <c r="BK183"/>
  <c i="3" r="J283"/>
  <c r="J110"/>
  <c i="4" r="BK166"/>
  <c r="BK313"/>
  <c r="BK428"/>
  <c i="5" r="BK195"/>
  <c r="J271"/>
  <c i="8" r="BK86"/>
  <c i="2" r="BK255"/>
  <c i="3" r="BK298"/>
  <c i="4" r="BK115"/>
  <c r="BK401"/>
  <c r="BK208"/>
  <c i="5" r="J333"/>
  <c r="BK131"/>
  <c i="7" r="J204"/>
  <c i="2" r="J177"/>
  <c r="BK213"/>
  <c i="4" r="J343"/>
  <c i="5" r="BK298"/>
  <c r="BK177"/>
  <c i="7" r="J95"/>
  <c i="9" r="J88"/>
  <c i="2" r="J239"/>
  <c i="3" r="J136"/>
  <c r="BK123"/>
  <c i="4" r="BK296"/>
  <c r="J455"/>
  <c r="J302"/>
  <c i="5" r="J219"/>
  <c i="6" r="J93"/>
  <c i="9" r="J90"/>
  <c i="2" r="J278"/>
  <c i="3" r="J116"/>
  <c r="J315"/>
  <c i="4" r="J342"/>
  <c r="BK392"/>
  <c r="BK421"/>
  <c r="J292"/>
  <c i="5" r="BK207"/>
  <c r="BK188"/>
  <c i="7" r="J141"/>
  <c i="9" r="J89"/>
  <c i="2" r="BK171"/>
  <c r="J235"/>
  <c i="3" r="BK173"/>
  <c i="4" r="BK331"/>
  <c r="J129"/>
  <c r="BK154"/>
  <c r="BK327"/>
  <c r="BK107"/>
  <c i="5" r="BK261"/>
  <c i="6" r="J89"/>
  <c i="3" l="1" r="R245"/>
  <c r="R244"/>
  <c i="8" r="R84"/>
  <c r="R83"/>
  <c i="4" r="P95"/>
  <c r="BK238"/>
  <c r="J238"/>
  <c r="J66"/>
  <c i="6" r="T97"/>
  <c i="2" r="T100"/>
  <c r="T122"/>
  <c r="T178"/>
  <c r="P238"/>
  <c r="T257"/>
  <c i="3" r="BK122"/>
  <c r="J122"/>
  <c r="J66"/>
  <c r="T156"/>
  <c r="R235"/>
  <c r="T310"/>
  <c i="4" r="T269"/>
  <c i="5" r="T206"/>
  <c r="T276"/>
  <c r="R326"/>
  <c i="6" r="T88"/>
  <c r="T87"/>
  <c i="2" r="BK133"/>
  <c r="J133"/>
  <c r="J67"/>
  <c r="P178"/>
  <c r="BK238"/>
  <c r="R257"/>
  <c r="T280"/>
  <c i="3" r="P97"/>
  <c r="T122"/>
  <c r="R131"/>
  <c r="T245"/>
  <c r="T244"/>
  <c i="4" r="P269"/>
  <c r="BK444"/>
  <c r="J444"/>
  <c r="J68"/>
  <c r="T444"/>
  <c r="P473"/>
  <c r="T473"/>
  <c r="BK493"/>
  <c r="J493"/>
  <c r="J71"/>
  <c i="5" r="R182"/>
  <c r="BK297"/>
  <c r="J297"/>
  <c r="J73"/>
  <c r="R319"/>
  <c i="6" r="R97"/>
  <c i="2" r="BK122"/>
  <c r="J122"/>
  <c r="J66"/>
  <c r="P122"/>
  <c r="BK178"/>
  <c r="J178"/>
  <c r="J70"/>
  <c r="T226"/>
  <c r="BK257"/>
  <c r="J257"/>
  <c r="J75"/>
  <c r="P280"/>
  <c i="3" r="T97"/>
  <c r="R156"/>
  <c r="P235"/>
  <c r="P310"/>
  <c i="4" r="R269"/>
  <c r="P444"/>
  <c r="R444"/>
  <c r="BK473"/>
  <c r="J473"/>
  <c r="J69"/>
  <c r="R473"/>
  <c i="5" r="BK182"/>
  <c r="J182"/>
  <c r="J66"/>
  <c r="BK254"/>
  <c r="J254"/>
  <c r="J69"/>
  <c i="6" r="P97"/>
  <c i="2" r="R133"/>
  <c r="BK226"/>
  <c r="J226"/>
  <c r="J71"/>
  <c r="T238"/>
  <c r="T237"/>
  <c i="3" r="BK156"/>
  <c r="J156"/>
  <c r="J68"/>
  <c i="4" r="BK269"/>
  <c r="J269"/>
  <c r="J67"/>
  <c i="5" r="R100"/>
  <c r="R99"/>
  <c r="R206"/>
  <c r="R254"/>
  <c r="R276"/>
  <c r="P297"/>
  <c r="P296"/>
  <c r="P319"/>
  <c r="T319"/>
  <c i="6" r="P88"/>
  <c r="P87"/>
  <c i="1" r="AU61"/>
  <c i="7" r="R94"/>
  <c r="R93"/>
  <c r="BK216"/>
  <c r="J216"/>
  <c r="J69"/>
  <c i="9" r="BK83"/>
  <c r="BK82"/>
  <c r="BK81"/>
  <c r="J81"/>
  <c r="J59"/>
  <c i="2" r="R100"/>
  <c r="R122"/>
  <c r="R178"/>
  <c r="P257"/>
  <c r="R280"/>
  <c i="3" r="R97"/>
  <c r="R96"/>
  <c r="R122"/>
  <c r="P131"/>
  <c r="P245"/>
  <c r="P244"/>
  <c i="4" r="BK95"/>
  <c r="J95"/>
  <c r="J65"/>
  <c r="P238"/>
  <c i="5" r="T100"/>
  <c r="P206"/>
  <c r="P254"/>
  <c r="P276"/>
  <c r="T297"/>
  <c r="T296"/>
  <c r="BK319"/>
  <c r="J319"/>
  <c r="J75"/>
  <c r="T326"/>
  <c i="6" r="R88"/>
  <c r="R87"/>
  <c i="7" r="T94"/>
  <c r="T93"/>
  <c r="R216"/>
  <c r="R190"/>
  <c i="9" r="P83"/>
  <c r="P82"/>
  <c r="P81"/>
  <c i="1" r="AU64"/>
  <c i="2" r="P100"/>
  <c r="P133"/>
  <c r="P226"/>
  <c i="3" r="BK131"/>
  <c r="J131"/>
  <c r="J67"/>
  <c r="T131"/>
  <c r="BK245"/>
  <c r="J245"/>
  <c r="J72"/>
  <c r="R310"/>
  <c i="4" r="R95"/>
  <c r="T238"/>
  <c i="5" r="BK100"/>
  <c r="P182"/>
  <c r="T182"/>
  <c r="T254"/>
  <c r="BK326"/>
  <c r="J326"/>
  <c r="J76"/>
  <c i="6" r="BK97"/>
  <c r="J97"/>
  <c r="J65"/>
  <c i="7" r="BK94"/>
  <c r="P216"/>
  <c r="P190"/>
  <c i="9" r="R83"/>
  <c r="R82"/>
  <c r="R81"/>
  <c i="2" r="BK100"/>
  <c r="J100"/>
  <c r="J65"/>
  <c r="T133"/>
  <c r="R226"/>
  <c r="R238"/>
  <c r="R237"/>
  <c r="BK280"/>
  <c r="J280"/>
  <c r="J76"/>
  <c i="3" r="BK97"/>
  <c r="J97"/>
  <c r="J65"/>
  <c r="P122"/>
  <c r="P156"/>
  <c r="BK235"/>
  <c r="J235"/>
  <c r="J69"/>
  <c r="T235"/>
  <c r="BK310"/>
  <c r="J310"/>
  <c r="J73"/>
  <c i="4" r="T95"/>
  <c r="T94"/>
  <c r="T93"/>
  <c r="R238"/>
  <c r="P493"/>
  <c r="R493"/>
  <c r="T493"/>
  <c i="5" r="P100"/>
  <c r="P99"/>
  <c r="P98"/>
  <c i="1" r="AU59"/>
  <c i="5" r="BK206"/>
  <c r="J206"/>
  <c r="J67"/>
  <c r="BK276"/>
  <c r="J276"/>
  <c r="J70"/>
  <c r="R297"/>
  <c r="R296"/>
  <c r="P326"/>
  <c i="6" r="BK88"/>
  <c r="J88"/>
  <c r="J64"/>
  <c i="7" r="P94"/>
  <c r="P93"/>
  <c r="T216"/>
  <c r="T190"/>
  <c i="9" r="T83"/>
  <c r="T82"/>
  <c r="T81"/>
  <c i="8" r="BK85"/>
  <c r="J85"/>
  <c r="J61"/>
  <c i="3" r="BK241"/>
  <c r="J241"/>
  <c r="J70"/>
  <c i="4" r="BK490"/>
  <c r="J490"/>
  <c r="J70"/>
  <c i="7" r="BK191"/>
  <c r="J191"/>
  <c r="J68"/>
  <c i="5" r="E86"/>
  <c i="7" r="BK254"/>
  <c r="J254"/>
  <c r="J70"/>
  <c i="2" r="BK234"/>
  <c r="J234"/>
  <c r="J72"/>
  <c r="BK170"/>
  <c r="J170"/>
  <c r="J68"/>
  <c i="5" r="BK247"/>
  <c r="J247"/>
  <c r="J68"/>
  <c r="BK293"/>
  <c r="J293"/>
  <c r="J71"/>
  <c r="BK313"/>
  <c r="J313"/>
  <c r="J74"/>
  <c i="7" r="BK181"/>
  <c r="J181"/>
  <c r="J66"/>
  <c i="8" r="BK89"/>
  <c r="J89"/>
  <c r="J63"/>
  <c i="2" r="BK176"/>
  <c r="J176"/>
  <c r="J69"/>
  <c i="8" r="BK87"/>
  <c r="J87"/>
  <c r="J62"/>
  <c i="9" r="J75"/>
  <c r="BE84"/>
  <c r="BE85"/>
  <c i="8" r="BK84"/>
  <c r="J84"/>
  <c r="J60"/>
  <c i="9" r="F78"/>
  <c r="BE89"/>
  <c r="BE90"/>
  <c r="E48"/>
  <c r="BE86"/>
  <c r="BE87"/>
  <c r="BE91"/>
  <c r="BE92"/>
  <c r="BE88"/>
  <c i="7" r="J94"/>
  <c r="J65"/>
  <c i="8" r="BE88"/>
  <c i="7" r="BK190"/>
  <c r="J190"/>
  <c r="J67"/>
  <c i="8" r="E48"/>
  <c r="J52"/>
  <c r="BE86"/>
  <c r="F55"/>
  <c r="BE90"/>
  <c i="6" r="BK87"/>
  <c r="J87"/>
  <c r="J63"/>
  <c i="7" r="BE130"/>
  <c r="BE158"/>
  <c r="BE192"/>
  <c r="BE95"/>
  <c r="BE169"/>
  <c r="BE255"/>
  <c r="E50"/>
  <c r="J86"/>
  <c r="BE150"/>
  <c r="BE204"/>
  <c r="BE229"/>
  <c r="BE141"/>
  <c r="BE182"/>
  <c r="F59"/>
  <c r="BE107"/>
  <c r="BE118"/>
  <c r="BE131"/>
  <c r="BE179"/>
  <c r="BE217"/>
  <c r="BE241"/>
  <c i="6" r="F59"/>
  <c r="BE99"/>
  <c i="5" r="BK296"/>
  <c r="J296"/>
  <c r="J72"/>
  <c i="6" r="E50"/>
  <c r="BE95"/>
  <c r="BE98"/>
  <c i="5" r="J100"/>
  <c r="J65"/>
  <c i="6" r="J56"/>
  <c r="BE89"/>
  <c r="BE91"/>
  <c r="BE93"/>
  <c i="5" r="F59"/>
  <c r="BE111"/>
  <c r="BE137"/>
  <c r="BE145"/>
  <c r="BE166"/>
  <c r="BE193"/>
  <c r="BE195"/>
  <c r="BE223"/>
  <c r="BE259"/>
  <c r="BE266"/>
  <c r="BE281"/>
  <c r="BE303"/>
  <c r="BE311"/>
  <c r="BE314"/>
  <c r="BE324"/>
  <c i="4" r="BK94"/>
  <c r="J94"/>
  <c r="J64"/>
  <c i="5" r="BE116"/>
  <c r="BE126"/>
  <c r="BE277"/>
  <c r="BE294"/>
  <c r="J92"/>
  <c r="BE107"/>
  <c r="BE199"/>
  <c r="BE152"/>
  <c r="BE183"/>
  <c r="BE211"/>
  <c r="BE177"/>
  <c r="BE231"/>
  <c r="BE239"/>
  <c r="BE298"/>
  <c r="BE327"/>
  <c r="BE333"/>
  <c r="BE338"/>
  <c r="BE101"/>
  <c r="BE131"/>
  <c r="BE159"/>
  <c r="BE170"/>
  <c r="BE248"/>
  <c r="BE255"/>
  <c r="BE271"/>
  <c r="BE284"/>
  <c r="BE308"/>
  <c r="BE320"/>
  <c r="BE173"/>
  <c r="BE179"/>
  <c r="BE188"/>
  <c r="BE201"/>
  <c r="BE207"/>
  <c r="BE219"/>
  <c r="BE235"/>
  <c r="BE261"/>
  <c r="BE290"/>
  <c i="4" r="E50"/>
  <c r="J87"/>
  <c r="BE134"/>
  <c r="BE185"/>
  <c r="BE203"/>
  <c r="BE268"/>
  <c r="BE294"/>
  <c r="BE301"/>
  <c r="BE302"/>
  <c r="BE345"/>
  <c r="BE397"/>
  <c r="BE445"/>
  <c r="BE455"/>
  <c r="BE466"/>
  <c r="BE125"/>
  <c r="BE127"/>
  <c r="BE129"/>
  <c r="BE215"/>
  <c r="BE233"/>
  <c r="BE270"/>
  <c r="BE284"/>
  <c r="BE313"/>
  <c r="BE352"/>
  <c r="BE365"/>
  <c r="BE375"/>
  <c r="BE383"/>
  <c r="BE474"/>
  <c r="BE483"/>
  <c r="BE494"/>
  <c r="F59"/>
  <c r="BE141"/>
  <c r="BE189"/>
  <c r="BE239"/>
  <c r="BE245"/>
  <c r="BE265"/>
  <c r="BE275"/>
  <c r="BE296"/>
  <c r="BE450"/>
  <c i="3" r="BK96"/>
  <c r="J96"/>
  <c r="J64"/>
  <c i="4" r="BE96"/>
  <c r="BE102"/>
  <c r="BE121"/>
  <c r="BE123"/>
  <c r="BE146"/>
  <c r="BE223"/>
  <c r="BE260"/>
  <c r="BE292"/>
  <c r="BE327"/>
  <c r="BE331"/>
  <c r="BE336"/>
  <c r="BE342"/>
  <c r="BE356"/>
  <c r="BE360"/>
  <c r="BE370"/>
  <c r="BE387"/>
  <c r="BE401"/>
  <c r="BE405"/>
  <c r="BE414"/>
  <c r="BE428"/>
  <c r="BE461"/>
  <c r="BE480"/>
  <c r="BE503"/>
  <c i="3" r="BK244"/>
  <c r="J244"/>
  <c r="J71"/>
  <c i="4" r="BE111"/>
  <c r="BE115"/>
  <c r="BE154"/>
  <c r="BE160"/>
  <c r="BE166"/>
  <c r="BE177"/>
  <c r="BE179"/>
  <c r="BE266"/>
  <c r="BE410"/>
  <c r="BE107"/>
  <c r="BE173"/>
  <c r="BE175"/>
  <c r="BE208"/>
  <c r="BE254"/>
  <c r="BE267"/>
  <c r="BE279"/>
  <c r="BE288"/>
  <c r="BE298"/>
  <c r="BE299"/>
  <c r="BE307"/>
  <c r="BE319"/>
  <c r="BE326"/>
  <c r="BE343"/>
  <c r="BE347"/>
  <c r="BE380"/>
  <c r="BE392"/>
  <c r="BE421"/>
  <c r="BE437"/>
  <c r="BE487"/>
  <c r="BE491"/>
  <c r="BE499"/>
  <c i="3" r="BE98"/>
  <c r="BE104"/>
  <c r="BE136"/>
  <c r="BE186"/>
  <c r="BE197"/>
  <c r="BE298"/>
  <c r="BE311"/>
  <c r="BE315"/>
  <c r="E83"/>
  <c r="BE123"/>
  <c r="BE144"/>
  <c r="BE152"/>
  <c r="BE173"/>
  <c r="BE251"/>
  <c r="BE263"/>
  <c r="J56"/>
  <c r="BE116"/>
  <c r="BE157"/>
  <c r="BE162"/>
  <c r="BE292"/>
  <c r="BE179"/>
  <c r="F59"/>
  <c r="BE199"/>
  <c r="BE207"/>
  <c r="BE246"/>
  <c r="BE257"/>
  <c r="BE287"/>
  <c r="BE308"/>
  <c i="2" r="BK99"/>
  <c i="3" r="BE219"/>
  <c r="BE236"/>
  <c r="BE270"/>
  <c i="2" r="J238"/>
  <c r="J74"/>
  <c i="3" r="BE110"/>
  <c r="BE167"/>
  <c r="BE238"/>
  <c r="BE129"/>
  <c r="BE132"/>
  <c r="BE140"/>
  <c r="BE148"/>
  <c r="BE242"/>
  <c r="BE275"/>
  <c r="BE279"/>
  <c r="BE283"/>
  <c r="BE303"/>
  <c i="2" r="J56"/>
  <c r="BE253"/>
  <c r="F59"/>
  <c r="BE101"/>
  <c r="BE123"/>
  <c r="BE165"/>
  <c r="BE171"/>
  <c r="BE177"/>
  <c r="BE187"/>
  <c r="BE208"/>
  <c r="BE268"/>
  <c r="BE128"/>
  <c r="BE156"/>
  <c r="BE191"/>
  <c r="BE197"/>
  <c r="BE281"/>
  <c r="BE218"/>
  <c r="BE219"/>
  <c r="BE235"/>
  <c r="BE239"/>
  <c r="BE245"/>
  <c r="BE258"/>
  <c r="BE287"/>
  <c r="BE109"/>
  <c r="BE115"/>
  <c r="BE163"/>
  <c r="BE227"/>
  <c r="BE231"/>
  <c r="BE263"/>
  <c r="BE278"/>
  <c r="E86"/>
  <c r="BE213"/>
  <c r="BE247"/>
  <c r="BE273"/>
  <c r="BE134"/>
  <c r="BE142"/>
  <c r="BE150"/>
  <c r="BE179"/>
  <c r="BE106"/>
  <c r="BE107"/>
  <c r="BE183"/>
  <c r="BE203"/>
  <c r="BE220"/>
  <c r="BE255"/>
  <c i="6" r="F36"/>
  <c i="1" r="BA61"/>
  <c i="9" r="F35"/>
  <c i="1" r="BB64"/>
  <c i="4" r="F37"/>
  <c i="1" r="BB58"/>
  <c i="7" r="F38"/>
  <c i="1" r="BC62"/>
  <c i="9" r="F37"/>
  <c i="1" r="BD64"/>
  <c i="2" r="F38"/>
  <c i="1" r="BC56"/>
  <c i="9" r="J34"/>
  <c i="1" r="AW64"/>
  <c i="8" r="F37"/>
  <c i="1" r="BD63"/>
  <c i="3" r="F37"/>
  <c i="1" r="BB57"/>
  <c i="7" r="F39"/>
  <c i="1" r="BD62"/>
  <c i="8" r="F35"/>
  <c i="1" r="BB63"/>
  <c i="8" r="F34"/>
  <c i="1" r="BA63"/>
  <c i="2" r="F39"/>
  <c i="1" r="BD56"/>
  <c i="2" r="J36"/>
  <c i="1" r="AW56"/>
  <c i="6" r="F37"/>
  <c i="1" r="BB61"/>
  <c i="3" r="F38"/>
  <c i="1" r="BC57"/>
  <c i="4" r="F38"/>
  <c i="1" r="BC58"/>
  <c i="6" r="F38"/>
  <c i="1" r="BC61"/>
  <c i="8" r="F36"/>
  <c i="1" r="BC63"/>
  <c i="5" r="F39"/>
  <c i="1" r="BD59"/>
  <c i="4" r="F36"/>
  <c i="1" r="BA58"/>
  <c i="2" r="F36"/>
  <c i="1" r="BA56"/>
  <c i="6" r="J36"/>
  <c i="1" r="AW61"/>
  <c i="3" r="F36"/>
  <c i="1" r="BA57"/>
  <c i="5" r="F38"/>
  <c i="1" r="BC59"/>
  <c i="5" r="F36"/>
  <c i="1" r="BA59"/>
  <c i="7" r="F36"/>
  <c i="1" r="BA62"/>
  <c i="3" r="F39"/>
  <c i="1" r="BD57"/>
  <c i="2" r="F37"/>
  <c i="1" r="BB56"/>
  <c i="3" r="J36"/>
  <c i="1" r="AW57"/>
  <c i="8" r="J34"/>
  <c i="1" r="AW63"/>
  <c i="4" r="F39"/>
  <c i="1" r="BD58"/>
  <c r="AS54"/>
  <c i="7" r="J36"/>
  <c i="1" r="AW62"/>
  <c i="6" r="F39"/>
  <c i="1" r="BD61"/>
  <c i="7" r="F37"/>
  <c i="1" r="BB62"/>
  <c i="5" r="J36"/>
  <c i="1" r="AW59"/>
  <c i="9" r="F34"/>
  <c i="1" r="BA64"/>
  <c i="4" r="J36"/>
  <c i="1" r="AW58"/>
  <c i="9" r="F36"/>
  <c i="1" r="BC64"/>
  <c i="5" r="F37"/>
  <c i="1" r="BB59"/>
  <c i="7" l="1" r="P92"/>
  <c i="1" r="AU62"/>
  <c i="7" r="R92"/>
  <c r="BK93"/>
  <c r="J93"/>
  <c r="J64"/>
  <c r="T92"/>
  <c i="3" r="T96"/>
  <c r="T95"/>
  <c i="2" r="P237"/>
  <c i="5" r="T99"/>
  <c r="T98"/>
  <c r="R98"/>
  <c i="2" r="T99"/>
  <c r="T98"/>
  <c i="5" r="BK99"/>
  <c r="J99"/>
  <c r="J64"/>
  <c i="2" r="R99"/>
  <c r="R98"/>
  <c i="3" r="P96"/>
  <c r="P95"/>
  <c i="1" r="AU57"/>
  <c i="4" r="R94"/>
  <c r="R93"/>
  <c i="2" r="P99"/>
  <c r="P98"/>
  <c i="1" r="AU56"/>
  <c i="3" r="R95"/>
  <c i="2" r="BK237"/>
  <c r="J237"/>
  <c r="J73"/>
  <c i="4" r="P94"/>
  <c r="P93"/>
  <c i="1" r="AU58"/>
  <c i="9" r="J82"/>
  <c r="J60"/>
  <c r="J83"/>
  <c r="J61"/>
  <c i="8" r="BK83"/>
  <c r="J83"/>
  <c r="J59"/>
  <c i="7" r="BK92"/>
  <c r="J92"/>
  <c r="J63"/>
  <c i="4" r="BK93"/>
  <c r="J93"/>
  <c i="3" r="BK95"/>
  <c r="J95"/>
  <c i="2" r="J99"/>
  <c r="J64"/>
  <c i="1" r="AU60"/>
  <c i="9" r="J30"/>
  <c i="1" r="AG64"/>
  <c i="9" r="J33"/>
  <c i="1" r="AV64"/>
  <c r="AT64"/>
  <c r="AN64"/>
  <c i="6" r="J32"/>
  <c i="1" r="AG61"/>
  <c i="8" r="F33"/>
  <c i="1" r="AZ63"/>
  <c r="BA55"/>
  <c r="AW55"/>
  <c r="BD60"/>
  <c i="4" r="J35"/>
  <c i="1" r="AV58"/>
  <c r="AT58"/>
  <c r="BB55"/>
  <c r="AX55"/>
  <c i="5" r="F35"/>
  <c i="1" r="AZ59"/>
  <c i="2" r="J35"/>
  <c i="1" r="AV56"/>
  <c r="AT56"/>
  <c i="9" r="F33"/>
  <c i="1" r="AZ64"/>
  <c r="BC55"/>
  <c i="3" r="J32"/>
  <c i="1" r="AG57"/>
  <c i="3" r="F35"/>
  <c i="1" r="AZ57"/>
  <c r="BD55"/>
  <c i="4" r="F35"/>
  <c i="1" r="AZ58"/>
  <c i="7" r="J35"/>
  <c i="1" r="AV62"/>
  <c r="AT62"/>
  <c r="BA60"/>
  <c r="AW60"/>
  <c i="8" r="J33"/>
  <c i="1" r="AV63"/>
  <c r="AT63"/>
  <c i="5" r="J35"/>
  <c i="1" r="AV59"/>
  <c r="AT59"/>
  <c i="6" r="F35"/>
  <c i="1" r="AZ61"/>
  <c i="6" r="J35"/>
  <c i="1" r="AV61"/>
  <c r="AT61"/>
  <c i="3" r="J35"/>
  <c i="1" r="AV57"/>
  <c r="AT57"/>
  <c r="BC60"/>
  <c r="AY60"/>
  <c i="2" r="F35"/>
  <c i="1" r="AZ56"/>
  <c i="4" r="J32"/>
  <c i="1" r="AG58"/>
  <c r="BB60"/>
  <c r="AX60"/>
  <c i="7" r="F35"/>
  <c i="1" r="AZ62"/>
  <c i="2" l="1" r="BK98"/>
  <c r="J98"/>
  <c r="J63"/>
  <c i="5" r="BK98"/>
  <c r="J98"/>
  <c r="J63"/>
  <c i="9" r="J39"/>
  <c i="1" r="AN61"/>
  <c i="6" r="J41"/>
  <c i="1" r="AN58"/>
  <c i="4" r="J63"/>
  <c i="1" r="AN57"/>
  <c i="3" r="J63"/>
  <c i="4" r="J41"/>
  <c i="3" r="J41"/>
  <c i="1" r="AU55"/>
  <c r="AU54"/>
  <c r="BD54"/>
  <c r="W33"/>
  <c i="8" r="J30"/>
  <c i="1" r="AG63"/>
  <c r="AN63"/>
  <c r="AY55"/>
  <c i="7" r="J32"/>
  <c i="1" r="AG62"/>
  <c r="AN62"/>
  <c r="BC54"/>
  <c r="AY54"/>
  <c r="BA54"/>
  <c r="AW54"/>
  <c r="AK30"/>
  <c r="AZ60"/>
  <c r="AV60"/>
  <c r="AT60"/>
  <c r="AZ55"/>
  <c r="BB54"/>
  <c r="W31"/>
  <c i="8" l="1" r="J39"/>
  <c i="7" r="J41"/>
  <c i="2" r="J32"/>
  <c i="1" r="AG56"/>
  <c r="AN56"/>
  <c r="W32"/>
  <c r="W30"/>
  <c i="5" r="J32"/>
  <c i="1" r="AG59"/>
  <c r="AN59"/>
  <c r="AV55"/>
  <c r="AT55"/>
  <c r="AZ54"/>
  <c r="W29"/>
  <c r="AX54"/>
  <c r="AG60"/>
  <c r="AN60"/>
  <c i="5" l="1" r="J41"/>
  <c i="2" r="J41"/>
  <c i="1" r="AG55"/>
  <c r="AV54"/>
  <c r="AK29"/>
  <c l="1" r="AN55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<sst xmlns="http://schemas.openxmlformats.org/spreadsheetml/2006/main">
  <si>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</si>
  <si>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</si>
  <si>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</si>
  <si>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</si>
  <si>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</si>
  <si>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{6cfa5938-8cda-4277-8827-07fd91f01f92}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</si>
  <si>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</si>
  <si>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</si>
  <si>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</si>
  <si>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</si>
  <si>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</si>
  <si>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</si>
  <si>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</si>
  <si>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</si>
  <si>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11-7102-04-04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</si>
  <si>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</si>
  <si>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</si>
  <si>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ČOV TPCA Kolín objekty Měření průtoku a Hrubé přečistění</t>
  </si>
  <si>
    <t>KSO:</t>
  </si>
  <si>
    <t/>
  </si>
  <si>
    <t>CC-CZ:</t>
  </si>
  <si>
    <t>Místo:</t>
  </si>
  <si>
    <t>Kolín</t>
  </si>
  <si>
    <t>Datum:</t>
  </si>
  <si>
    <t>17. 1. 2024</t>
  </si>
  <si>
    <t>Zadavatel:</t>
  </si>
  <si>
    <t>IČ:</t>
  </si>
  <si>
    <t>00235440</t>
  </si>
  <si>
    <t>Město Kolín</t>
  </si>
  <si>
    <t>DIČ:</t>
  </si>
  <si>
    <t>CZ00235440</t>
  </si>
  <si>
    <t>Uchazeč:</t>
  </si>
  <si>
    <t>Vyplň údaj</t>
  </si>
  <si>
    <t>Projektant:</t>
  </si>
  <si>
    <t>26475081</t>
  </si>
  <si>
    <t>Sweco a.s.</t>
  </si>
  <si>
    <t>CZ26475081</t>
  </si>
  <si>
    <t>True</t>
  </si>
  <si>
    <t>Zpracovatel:</t>
  </si>
  <si>
    <t>Horniecký, Braun, Zelený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</si>
  <si>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</si>
  <si>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</si>
  <si>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</si>
  <si>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</si>
  <si>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</si>
  <si>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</si>
  <si>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</si>
  <si>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</si>
  <si>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</si>
  <si>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</si>
  <si>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</si>
  <si>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</si>
  <si>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</si>
  <si>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</si>
  <si>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</si>
  <si>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</si>
  <si>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</si>
  <si>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</si>
  <si>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</si>
  <si>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</si>
  <si>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</si>
  <si>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</si>
  <si>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</si>
  <si>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</si>
  <si>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</si>
  <si>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</si>
  <si>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</si>
  <si>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</si>
  <si>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</si>
  <si>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</si>
  <si>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</si>
  <si>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</si>
  <si>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</si>
  <si>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</si>
  <si>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</si>
  <si>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</si>
  <si>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</si>
  <si>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</si>
  <si>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</si>
  <si>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</si>
  <si>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</t>
  </si>
  <si>
    <t>Stavební objekty</t>
  </si>
  <si>
    <t>STA</t>
  </si>
  <si>
    <t>1</t>
  </si>
  <si>
    <t>{afe861e3-28bc-4fb9-8e98-2c8f846ee93b}</t>
  </si>
  <si>
    <t>2</t>
  </si>
  <si>
    <t>/</t>
  </si>
  <si>
    <t>SO 01</t>
  </si>
  <si>
    <t>Měrný objekt</t>
  </si>
  <si>
    <t>Soupis</t>
  </si>
  <si>
    <t>{e3f07da7-9759-45c3-8310-70b5df550f2a}</t>
  </si>
  <si>
    <t>SO 02</t>
  </si>
  <si>
    <t>Hrubé předčištění</t>
  </si>
  <si>
    <t>{16058ca2-43d3-46dd-9ba4-c557217bb61b}</t>
  </si>
  <si>
    <t>SO 03</t>
  </si>
  <si>
    <t>Spojovací potrubí</t>
  </si>
  <si>
    <t>{6cf2b57d-0ec7-49ef-8d62-335fba09e2ba}</t>
  </si>
  <si>
    <t>SO 04</t>
  </si>
  <si>
    <t>Terénní a sadové úpravy</t>
  </si>
  <si>
    <t>{fbcb6a7a-6125-4cc1-8f9f-e94efb4d965d}</t>
  </si>
  <si>
    <t>PS</t>
  </si>
  <si>
    <t>Provozní soubory</t>
  </si>
  <si>
    <t>PRO</t>
  </si>
  <si>
    <t>{13c6c0ef-463f-4afc-8c9e-63d2c24f8aa7}</t>
  </si>
  <si>
    <t>PS 01</t>
  </si>
  <si>
    <t>Strojně technologická část</t>
  </si>
  <si>
    <t>{243675ff-bb6a-4eb8-aefa-d16c2548dbad}</t>
  </si>
  <si>
    <t>PS 02</t>
  </si>
  <si>
    <t>Elektrotechnologická část a SŘTP</t>
  </si>
  <si>
    <t>{4fb5f95d-f660-4bcd-aedd-6598962f93af}</t>
  </si>
  <si>
    <t>812 31</t>
  </si>
  <si>
    <t>VRN</t>
  </si>
  <si>
    <t>Vedlejší rozpočtové náklady</t>
  </si>
  <si>
    <t>{4a2024d3-051f-4fe1-ade5-e3d8599484d1}</t>
  </si>
  <si>
    <t>ON</t>
  </si>
  <si>
    <t>Ostatní náklady</t>
  </si>
  <si>
    <t>{e8960f88-565d-45ae-9ef1-d2ea41b516f2}</t>
  </si>
  <si>
    <t>KRYCÍ LIST SOUPISU PRACÍ</t>
  </si>
  <si>
    <t>Objekt:</t>
  </si>
  <si>
    <t>SO - Stavební objekty</t>
  </si>
  <si>
    <t>Soupis:</t>
  </si>
  <si>
    <t>SO 01 - Měrný objekt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</si>
  <si>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</si>
  <si>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</si>
  <si>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</si>
  <si>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</si>
  <si>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</si>
  <si>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</si>
  <si>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</si>
  <si>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</si>
  <si>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</si>
  <si>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</si>
  <si>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</si>
  <si>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</si>
  <si>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</si>
  <si>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</si>
  <si>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</si>
  <si>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</si>
  <si>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</si>
  <si>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</si>
  <si>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</si>
  <si>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</si>
  <si>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</si>
  <si>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</si>
  <si>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</si>
  <si>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</si>
  <si>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</si>
  <si>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</si>
  <si>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</si>
  <si>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</si>
  <si>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</si>
  <si>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</si>
  <si>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</si>
  <si>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</si>
  <si>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</si>
  <si>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</si>
  <si>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</si>
  <si>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</si>
  <si>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</si>
  <si>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</si>
  <si>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2023 02</t>
  </si>
  <si>
    <t>4</t>
  </si>
  <si>
    <t>2077789661</t>
  </si>
  <si>
    <t>Online PSC</t>
  </si>
  <si>
    <t>https://podminky.urs.cz/item/CS_URS_2023_02/115101201</t>
  </si>
  <si>
    <t>VV</t>
  </si>
  <si>
    <t>"SO 01 Měrný objekt"</t>
  </si>
  <si>
    <t xml:space="preserve">"čerpání v jámě - spodní voda"  21*30</t>
  </si>
  <si>
    <t>Součet</t>
  </si>
  <si>
    <t>M</t>
  </si>
  <si>
    <t>59223858</t>
  </si>
  <si>
    <t>skruž betonová horní pro uliční vpusť 450x570x50mm</t>
  </si>
  <si>
    <t>kus</t>
  </si>
  <si>
    <t>8</t>
  </si>
  <si>
    <t>1986473488</t>
  </si>
  <si>
    <t>3</t>
  </si>
  <si>
    <t>115101301</t>
  </si>
  <si>
    <t>Pohotovost záložní čerpací soupravy pro dopravní výšku do 10 m s uvažovaným průměrným přítokem do 500 l/min</t>
  </si>
  <si>
    <t>den</t>
  </si>
  <si>
    <t>-681720027</t>
  </si>
  <si>
    <t>https://podminky.urs.cz/item/CS_URS_2023_02/115101301</t>
  </si>
  <si>
    <t>131151103</t>
  </si>
  <si>
    <t>Hloubení nezapažených jam a zářezů strojně s urovnáním dna do předepsaného profilu a spádu v hornině třídy těžitelnosti I skupiny 1 a 2 přes 50 do 100 m3</t>
  </si>
  <si>
    <t>m3</t>
  </si>
  <si>
    <t>1033124393</t>
  </si>
  <si>
    <t>https://podminky.urs.cz/item/CS_URS_2023_02/131151103</t>
  </si>
  <si>
    <t>2.třída těžitelnosti 100%</t>
  </si>
  <si>
    <t xml:space="preserve">"jáma pro SO 01 svažitá, strojně 90 %"  85,0*0,9</t>
  </si>
  <si>
    <t>5</t>
  </si>
  <si>
    <t>131113712</t>
  </si>
  <si>
    <t>Hloubení zapažených jam ručně s urovnáním dna do předepsaného profilu a spádu v hornině třídy těžitelnosti I skupiny 1 a 2 nesoudržných</t>
  </si>
  <si>
    <t>-624435310</t>
  </si>
  <si>
    <t>https://podminky.urs.cz/item/CS_URS_2023_02/131113712</t>
  </si>
  <si>
    <t xml:space="preserve">"jáma pro SO 01 svažitá, ručně 10 %"  </t>
  </si>
  <si>
    <t>85,0*0,1</t>
  </si>
  <si>
    <t>Zakládání</t>
  </si>
  <si>
    <t>6</t>
  </si>
  <si>
    <t>271532211</t>
  </si>
  <si>
    <t>Podsyp pod základové konstrukce se zhutněním a urovnáním povrchu z kameniva hrubého, frakce 32 - 63 mm</t>
  </si>
  <si>
    <t>140374105</t>
  </si>
  <si>
    <t>https://podminky.urs.cz/item/CS_URS_2023_02/271532211</t>
  </si>
  <si>
    <t xml:space="preserve">"podsyp štěrk"  9,5*1,9*0,25</t>
  </si>
  <si>
    <t>7</t>
  </si>
  <si>
    <t>273313511</t>
  </si>
  <si>
    <t>Základy z betonu prostého desky z betonu kamenem neprokládaného tř. C 12/15</t>
  </si>
  <si>
    <t>-851254040</t>
  </si>
  <si>
    <t>https://podminky.urs.cz/item/CS_URS_2023_02/273313511</t>
  </si>
  <si>
    <t xml:space="preserve">"podkladní beton"  8,8*1,5*0,1</t>
  </si>
  <si>
    <t>Svislé a kompletní konstrukce</t>
  </si>
  <si>
    <t>380316123</t>
  </si>
  <si>
    <t>Kompletní konstrukce čistíren odpadních vod, nádrží, vodojemů, kanálů z betonu prostého se zvýšenými nároky na prostředí tř. C 25/30, tl. přes 300 mm</t>
  </si>
  <si>
    <t>-148467779</t>
  </si>
  <si>
    <t>https://podminky.urs.cz/item/CS_URS_2023_02/380316123</t>
  </si>
  <si>
    <t>zabetonování stávajícího žlabu š.0,4m</t>
  </si>
  <si>
    <t>8,0*0,4*0,6</t>
  </si>
  <si>
    <t>zabetonování prostupů DN 300</t>
  </si>
  <si>
    <t>2*pi*0,15*0,15</t>
  </si>
  <si>
    <t>9</t>
  </si>
  <si>
    <t>380316132</t>
  </si>
  <si>
    <t>Kompletní konstrukce čistíren odpadních vod, nádrží, vodojemů, kanálů z betonu prostého se zvýšenými nároky na prostředí tř. C 30/37, tl. přes 150 do 300 mm</t>
  </si>
  <si>
    <t>267438123</t>
  </si>
  <si>
    <t>https://podminky.urs.cz/item/CS_URS_2023_02/380316132</t>
  </si>
  <si>
    <t>"užší část nového žlabu"</t>
  </si>
  <si>
    <t>(3,5*0,15*0,43+0,4*0,15*0,4/2)*2</t>
  </si>
  <si>
    <t>"betonová mazanina na dně"</t>
  </si>
  <si>
    <t>8,0*0,7*(0,22+0,19)/2</t>
  </si>
  <si>
    <t>10</t>
  </si>
  <si>
    <t>380326132</t>
  </si>
  <si>
    <t>Kompletní konstrukce čistíren odpadních vod, nádrží, vodojemů, kanálů z betonu železového bez výztuže a bednění se zvýšenými nároky na prostředí tř. C 30/37, tl. přes 150 do 300 mm</t>
  </si>
  <si>
    <t>1503472030</t>
  </si>
  <si>
    <t>https://podminky.urs.cz/item/CS_URS_2023_02/380326132</t>
  </si>
  <si>
    <t>"dno"8,6*1,3*0,3</t>
  </si>
  <si>
    <t>"stěny"1,3*1,75*0,3*2+8,0*1,75*0,3*2</t>
  </si>
  <si>
    <t>11</t>
  </si>
  <si>
    <t>380356231</t>
  </si>
  <si>
    <t>Bednění kompletních konstrukcí čistíren odpadních vod, nádrží, vodojemů, kanálů konstrukcí neomítaných z betonu prostého nebo železového ploch rovinných zřízení</t>
  </si>
  <si>
    <t>m2</t>
  </si>
  <si>
    <t>-152384442</t>
  </si>
  <si>
    <t>https://podminky.urs.cz/item/CS_URS_2023_02/380356231</t>
  </si>
  <si>
    <t>"vnější" (1,3+8,6+1,3)*2,05</t>
  </si>
  <si>
    <t xml:space="preserve">"vnitřní"  (0,7*2+8,0*2)*1,75</t>
  </si>
  <si>
    <t xml:space="preserve">"užší část"  (3,5+0,4)*0,43*2</t>
  </si>
  <si>
    <t>12</t>
  </si>
  <si>
    <t>380356232</t>
  </si>
  <si>
    <t>Bednění kompletních konstrukcí čistíren odpadních vod, nádrží, vodojemů, kanálů konstrukcí neomítaných z betonu prostého nebo železového ploch rovinných odstranění</t>
  </si>
  <si>
    <t>-680901146</t>
  </si>
  <si>
    <t>https://podminky.urs.cz/item/CS_URS_2023_02/380356232</t>
  </si>
  <si>
    <t>13</t>
  </si>
  <si>
    <t>380361006</t>
  </si>
  <si>
    <t>Výztuž kompletních konstrukcí čistíren odpadních vod, nádrží, vodojemů, kanálů z oceli 10 505 (R) nebo BSt 500</t>
  </si>
  <si>
    <t>t</t>
  </si>
  <si>
    <t>-2016054791</t>
  </si>
  <si>
    <t>https://podminky.urs.cz/item/CS_URS_2023_02/380361006</t>
  </si>
  <si>
    <t>13,12*0,15</t>
  </si>
  <si>
    <t>Úpravy povrchů, podlahy a osazování výplní</t>
  </si>
  <si>
    <t>14</t>
  </si>
  <si>
    <t>632450122</t>
  </si>
  <si>
    <t>Potěr cementový vyrovnávací ze suchých směsí v pásu o průměrné (střední) tl. přes 20 do 30 mm</t>
  </si>
  <si>
    <t>-1617807237</t>
  </si>
  <si>
    <t>https://podminky.urs.cz/item/CS_URS_2023_02/632450122</t>
  </si>
  <si>
    <t xml:space="preserve">"rušený stávající žlab"  8,0*0,6</t>
  </si>
  <si>
    <t>Trubní vedení</t>
  </si>
  <si>
    <t>892372121R</t>
  </si>
  <si>
    <t>Dočasné utěsnění potrubí DN 300</t>
  </si>
  <si>
    <t>úsek</t>
  </si>
  <si>
    <t>R-POLOŽKA</t>
  </si>
  <si>
    <t>-779594572</t>
  </si>
  <si>
    <t>Ostatní konstrukce a práce, bourání</t>
  </si>
  <si>
    <t>16</t>
  </si>
  <si>
    <t>933901111R</t>
  </si>
  <si>
    <t>Provedení zkoušky vodotěsnosti nádrže do 100 m3</t>
  </si>
  <si>
    <t>-1731838684</t>
  </si>
  <si>
    <t xml:space="preserve">"zkouka těsnosti nádrže malé"  1</t>
  </si>
  <si>
    <t>17</t>
  </si>
  <si>
    <t>08211321</t>
  </si>
  <si>
    <t>voda pitná pro ostatní odběratele</t>
  </si>
  <si>
    <t>2043093632</t>
  </si>
  <si>
    <t xml:space="preserve">"zkouka těsnosti nádrže malé"  8,0*0,7*1,7</t>
  </si>
  <si>
    <t>18</t>
  </si>
  <si>
    <t>953170000R</t>
  </si>
  <si>
    <t>Pashallův žlab P3 -montáž a dodávka</t>
  </si>
  <si>
    <t>1604920101</t>
  </si>
  <si>
    <t xml:space="preserve">"Parshallův žlab P3"  1</t>
  </si>
  <si>
    <t>19</t>
  </si>
  <si>
    <t>953312125</t>
  </si>
  <si>
    <t>Vložky svislé do dilatačních spár z polystyrenových desek extrudovaných včetně dodání a osazení, v jakémkoliv zdivu přes 40 do 50 mm</t>
  </si>
  <si>
    <t>1638386006</t>
  </si>
  <si>
    <t>https://podminky.urs.cz/item/CS_URS_2023_02/953312125</t>
  </si>
  <si>
    <t>dilatace mezi stávající konstrukcí a novým objektem</t>
  </si>
  <si>
    <t>8,6*2,0</t>
  </si>
  <si>
    <t>20</t>
  </si>
  <si>
    <t>953333518</t>
  </si>
  <si>
    <t>PVC těsnící pás do betonových konstrukcí uzavírací k povrchovému uzavření dilatačních spar rozměru 50/30 mm</t>
  </si>
  <si>
    <t>m</t>
  </si>
  <si>
    <t>-293124751</t>
  </si>
  <si>
    <t>https://podminky.urs.cz/item/CS_URS_2023_02/953333518</t>
  </si>
  <si>
    <t xml:space="preserve">"těsnící profil"  8,6</t>
  </si>
  <si>
    <t>953334423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</si>
  <si>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</si>
  <si>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-2014959004</t>
  </si>
  <si>
    <t>https://podminky.urs.cz/item/CS_URS_2023_02/953334423</t>
  </si>
  <si>
    <t xml:space="preserve">"těsnění mezi podlahu a stěny"  8,2*2+1,1*2</t>
  </si>
  <si>
    <t>22</t>
  </si>
  <si>
    <t>977151129R</t>
  </si>
  <si>
    <t>Prostupy betonovou stěnou pro roury sklolaminát DN 300 mm</t>
  </si>
  <si>
    <t>-1285489149</t>
  </si>
  <si>
    <t xml:space="preserve">"Jádrové vrty nebo vložky do bednění pro roury sklolaminát DN 300 mm"  1</t>
  </si>
  <si>
    <t>"způsob provedení prostupů schváluje TDI"</t>
  </si>
  <si>
    <t>23</t>
  </si>
  <si>
    <t>977151134R</t>
  </si>
  <si>
    <t>Prostupy betonovou stěnou pro roury sklolaminát DN 500 mm</t>
  </si>
  <si>
    <t>-776555008</t>
  </si>
  <si>
    <t xml:space="preserve">"Jádrové vrty nebo vložky do bednění pro roury sklolaminát DN 500 mm"  1</t>
  </si>
  <si>
    <t>24</t>
  </si>
  <si>
    <t>28617255</t>
  </si>
  <si>
    <t>vložka šachtová sklolaminátová SN8 nebo SN12 DN 300</t>
  </si>
  <si>
    <t>-697976447</t>
  </si>
  <si>
    <t>25</t>
  </si>
  <si>
    <t>28617257</t>
  </si>
  <si>
    <t>vložka šachtová sklolaminátová SN8 nebo SN12 DN 500</t>
  </si>
  <si>
    <t>1531949696</t>
  </si>
  <si>
    <t>26</t>
  </si>
  <si>
    <t>985131111</t>
  </si>
  <si>
    <t>Očištění ploch stěn, rubu kleneb a podlah tlakovou vodou</t>
  </si>
  <si>
    <t>663168065</t>
  </si>
  <si>
    <t>https://podminky.urs.cz/item/CS_URS_2023_02/985131111</t>
  </si>
  <si>
    <t xml:space="preserve">"očištění tlakové kanálku"  8,0*(0,6+0,4*2)+(0,3*pi*0,3)*2</t>
  </si>
  <si>
    <t xml:space="preserve">"očištění tlakové stěny vnější"  8,6*2,2</t>
  </si>
  <si>
    <t>997</t>
  </si>
  <si>
    <t>Přesun sutě</t>
  </si>
  <si>
    <t>27</t>
  </si>
  <si>
    <t>997221551</t>
  </si>
  <si>
    <t>Vodorovná doprava suti bez naložení, ale se složením a s hrubým urovnáním ze sypkých materiálů, na vzdálenost do 1 km</t>
  </si>
  <si>
    <t>1912391372</t>
  </si>
  <si>
    <t>https://podminky.urs.cz/item/CS_URS_2023_02/997221551</t>
  </si>
  <si>
    <t>0,35</t>
  </si>
  <si>
    <t>28</t>
  </si>
  <si>
    <t>997221559</t>
  </si>
  <si>
    <t>Vodorovná doprava suti bez naložení, ale se složením a s hrubým urovnáním Příplatek k ceně za každý další i započatý 1 km přes 1 km</t>
  </si>
  <si>
    <t>2126519788</t>
  </si>
  <si>
    <t>https://podminky.urs.cz/item/CS_URS_2023_02/997221559</t>
  </si>
  <si>
    <t>0,35*4 'Přepočtené koeficientem množství</t>
  </si>
  <si>
    <t>998</t>
  </si>
  <si>
    <t>Přesun hmot</t>
  </si>
  <si>
    <t>29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</si>
  <si>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</si>
  <si>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</si>
  <si>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-2056952661</t>
  </si>
  <si>
    <t>https://podminky.urs.cz/item/CS_URS_2023_02/998142251</t>
  </si>
  <si>
    <t>PSV</t>
  </si>
  <si>
    <t>Práce a dodávky PSV</t>
  </si>
  <si>
    <t>711</t>
  </si>
  <si>
    <t>Izolace proti vodě, vlhkosti a plynům</t>
  </si>
  <si>
    <t>30</t>
  </si>
  <si>
    <t>711112011</t>
  </si>
  <si>
    <t>Provedení izolace proti zemní vlhkosti natěradly a tmely za studena na ploše svislé S nátěrem suspensí asfaltovou</t>
  </si>
  <si>
    <t>356451061</t>
  </si>
  <si>
    <t>https://podminky.urs.cz/item/CS_URS_2023_02/711112011</t>
  </si>
  <si>
    <t>"nátěr vnějších stěn 2x"</t>
  </si>
  <si>
    <t>(1,35+8,6+1,35)*2,05*2</t>
  </si>
  <si>
    <t>31</t>
  </si>
  <si>
    <t>11163346</t>
  </si>
  <si>
    <t>suspenze hydroizolační asfaltová</t>
  </si>
  <si>
    <t>32</t>
  </si>
  <si>
    <t>1510711589</t>
  </si>
  <si>
    <t>46,33*0,0011 'Přepočtené koeficientem množství</t>
  </si>
  <si>
    <t>711141559</t>
  </si>
  <si>
    <t>Provedení izolace proti zemní vlhkosti pásy přitavením NAIP na ploše vodorovné V</t>
  </si>
  <si>
    <t>-157849832</t>
  </si>
  <si>
    <t>https://podminky.urs.cz/item/CS_URS_2023_02/711141559</t>
  </si>
  <si>
    <t>"kluzná vrstva-2x"</t>
  </si>
  <si>
    <t>8,8*1,5*2</t>
  </si>
  <si>
    <t>33</t>
  </si>
  <si>
    <t>62832001</t>
  </si>
  <si>
    <t>pás asfaltový natavitelný oxidovaný s vložkou ze skleněné rohože typu V60 s jemnozrnným minerálním posypem tl 3,5mm</t>
  </si>
  <si>
    <t>-1909451382</t>
  </si>
  <si>
    <t>26,4*1,1655 'Přepočtené koeficientem množství</t>
  </si>
  <si>
    <t>34</t>
  </si>
  <si>
    <t>998711101</t>
  </si>
  <si>
    <t>Přesun hmot pro izolace proti vodě, vlhkosti a plynům stanovený z hmotnosti přesunovaného materiálu vodorovná dopravní vzdálenost do 50 m v objektech výšky do 6 m</t>
  </si>
  <si>
    <t>-1791952820</t>
  </si>
  <si>
    <t>https://podminky.urs.cz/item/CS_URS_2023_02/998711101</t>
  </si>
  <si>
    <t>767</t>
  </si>
  <si>
    <t>Konstrukce zámečnické</t>
  </si>
  <si>
    <t>35</t>
  </si>
  <si>
    <t>767163121</t>
  </si>
  <si>
    <t>Montáž kompletního kovového zábradlí přímého z dílců v rovině (na rovné ploše) kotveného do betonu</t>
  </si>
  <si>
    <t>56609781</t>
  </si>
  <si>
    <t>https://podminky.urs.cz/item/CS_URS_2023_02/767163121</t>
  </si>
  <si>
    <t>"Z01+Z02, zábradlí zinkované, výška 1100, kotvení shora"</t>
  </si>
  <si>
    <t>1,2*4+3,65*2</t>
  </si>
  <si>
    <t>36</t>
  </si>
  <si>
    <t>55342037R</t>
  </si>
  <si>
    <t xml:space="preserve">Z01 - Zábradlí Pz, sloupky kruhové, madlo a příčle kruhové, spodní pás </t>
  </si>
  <si>
    <t>-643430097</t>
  </si>
  <si>
    <t>"Z01, zábradlí zinkované, výška 1100, kotvení shora"</t>
  </si>
  <si>
    <t>37</t>
  </si>
  <si>
    <t>767591012</t>
  </si>
  <si>
    <t>Montáž výrobků z kompozitů podlah nebo podest z pochůzných skládaných roštů hmotnosti přes 15 do 30 kg/m2</t>
  </si>
  <si>
    <t>-1668565077</t>
  </si>
  <si>
    <t>https://podminky.urs.cz/item/CS_URS_2023_02/767591012</t>
  </si>
  <si>
    <t xml:space="preserve">"lávka z pororoštů kompozit"   1,2</t>
  </si>
  <si>
    <t>38</t>
  </si>
  <si>
    <t>63126012R</t>
  </si>
  <si>
    <t xml:space="preserve">Z02 - rošt kompozitní pochůzný skládaný 15x23/38mm </t>
  </si>
  <si>
    <t>-1457787452</t>
  </si>
  <si>
    <t xml:space="preserve">"Z02 - rošt kompozitní pochůzný skládaný 15x23/38mm"    1</t>
  </si>
  <si>
    <t>"nosná konstrukce ocelová zinkovaná"</t>
  </si>
  <si>
    <t>39</t>
  </si>
  <si>
    <t>998767101</t>
  </si>
  <si>
    <t>Přesun hmot pro zámečnické konstrukce stanovený z hmotnosti přesunovaného materiálu vodorovná dopravní vzdálenost do 50 m v objektech výšky do 6 m</t>
  </si>
  <si>
    <t>-618424321</t>
  </si>
  <si>
    <t>https://podminky.urs.cz/item/CS_URS_2023_02/998767101</t>
  </si>
  <si>
    <t>783</t>
  </si>
  <si>
    <t>Dokončovací práce - nátěry</t>
  </si>
  <si>
    <t>40</t>
  </si>
  <si>
    <t>783314101</t>
  </si>
  <si>
    <t>Základní nátěr zámečnických konstrukcí jednonásobný syntetický</t>
  </si>
  <si>
    <t>926578656</t>
  </si>
  <si>
    <t>https://podminky.urs.cz/item/CS_URS_2023_02/783314101</t>
  </si>
  <si>
    <t>nátěr zábradlí objektu</t>
  </si>
  <si>
    <t>12,0*1,1</t>
  </si>
  <si>
    <t>41</t>
  </si>
  <si>
    <t>783317101</t>
  </si>
  <si>
    <t>Krycí nátěr (email) zámečnických konstrukcí jednonásobný syntetický standardní</t>
  </si>
  <si>
    <t>-198865714</t>
  </si>
  <si>
    <t>https://podminky.urs.cz/item/CS_URS_2023_02/783317101</t>
  </si>
  <si>
    <t>SO 02 - Hrubé předčištění</t>
  </si>
  <si>
    <t xml:space="preserve">    4 - Vodorovné konstrukce</t>
  </si>
  <si>
    <t>OST - Ostatní</t>
  </si>
  <si>
    <t>380321552</t>
  </si>
  <si>
    <t>Kompletní konstrukce čistíren odpadních vod, nádrží, vodojemů, kanálů z betonu železového bez výztuže a bednění bez zvýšených nároků na prostředí tř. C 20/25, tl. přes 150 do 300 mm</t>
  </si>
  <si>
    <t>791227023</t>
  </si>
  <si>
    <t>https://podminky.urs.cz/item/CS_URS_2023_02/380321552</t>
  </si>
  <si>
    <t>SO 02 Hrubé předčištění</t>
  </si>
  <si>
    <t>čerpací jímka-strop nový</t>
  </si>
  <si>
    <t>5,8*3,5*0,2-(0,6*0,9*2+0,9*0,9*1+0,9*1,45*1)*0,2</t>
  </si>
  <si>
    <t>-381176129</t>
  </si>
  <si>
    <t>čerpací jímka-nový strop</t>
  </si>
  <si>
    <t>20,0</t>
  </si>
  <si>
    <t>1740568060</t>
  </si>
  <si>
    <t>-948774424</t>
  </si>
  <si>
    <t>0,28</t>
  </si>
  <si>
    <t>Vodorovné konstrukce</t>
  </si>
  <si>
    <t>411354333</t>
  </si>
  <si>
    <t>Podpěrná konstrukce stropů - desek, kleneb a skořepin výška podepření přes 4 do 6 m tloušťka stropu přes 15 do 25 cm zřízení</t>
  </si>
  <si>
    <t>1710168192</t>
  </si>
  <si>
    <t>https://podminky.urs.cz/item/CS_URS_2023_02/411354333</t>
  </si>
  <si>
    <t>"čerpací jímka-strop nový"</t>
  </si>
  <si>
    <t>4,8*2,9</t>
  </si>
  <si>
    <t>411354334</t>
  </si>
  <si>
    <t>Podpěrná konstrukce stropů - desek, kleneb a skořepin výška podepření přes 4 do 6 m tloušťka stropu přes 15 do 25 cm odstranění</t>
  </si>
  <si>
    <t>794430450</t>
  </si>
  <si>
    <t>https://podminky.urs.cz/item/CS_URS_2023_02/411354334</t>
  </si>
  <si>
    <t>892312121R</t>
  </si>
  <si>
    <t>Dočasné utěsnění potrubí do DN 150</t>
  </si>
  <si>
    <t>-693619069</t>
  </si>
  <si>
    <t xml:space="preserve">"dočasné utěsnění potrubí DN 100"  1</t>
  </si>
  <si>
    <t>892352121R</t>
  </si>
  <si>
    <t>Dočasné utěsnění potrubí DN 200</t>
  </si>
  <si>
    <t>96560423</t>
  </si>
  <si>
    <t xml:space="preserve">"dočasné utěsnění potrubí DN 200"  3</t>
  </si>
  <si>
    <t>892362121R</t>
  </si>
  <si>
    <t>Dočasné utěsnění potrubí DN 250</t>
  </si>
  <si>
    <t>-263768050</t>
  </si>
  <si>
    <t xml:space="preserve">"dočasné utěsnění potrubí DN 250"  3</t>
  </si>
  <si>
    <t>-1635952045</t>
  </si>
  <si>
    <t xml:space="preserve">"dočasné utěsnění potrubí DN 300"  1</t>
  </si>
  <si>
    <t>892392121R</t>
  </si>
  <si>
    <t>Dočasné utěsnění potrubí DN 400</t>
  </si>
  <si>
    <t>-1881661156</t>
  </si>
  <si>
    <t xml:space="preserve">"dočasné utěsnění potrubí DN 400"  1</t>
  </si>
  <si>
    <t>892422121R</t>
  </si>
  <si>
    <t>Dočasné utěsnění potrubí DN 500</t>
  </si>
  <si>
    <t>-1338193495</t>
  </si>
  <si>
    <t xml:space="preserve">"dočasné utěsnění potrubí DN 500"  1</t>
  </si>
  <si>
    <t>899101211</t>
  </si>
  <si>
    <t>Demontáž poklopů litinových a ocelových včetně rámů, hmotnosti jednotlivě do 50 kg</t>
  </si>
  <si>
    <t>-2089578538</t>
  </si>
  <si>
    <t>https://podminky.urs.cz/item/CS_URS_2023_02/899101211</t>
  </si>
  <si>
    <t xml:space="preserve">"stávající poklopy (pororošty s rámy) vybourat"  4</t>
  </si>
  <si>
    <t>899102211</t>
  </si>
  <si>
    <t>Demontáž poklopů litinových a ocelových včetně rámů, hmotnosti jednotlivě přes 50 do 100 Kg</t>
  </si>
  <si>
    <t>-1266510600</t>
  </si>
  <si>
    <t>https://podminky.urs.cz/item/CS_URS_2023_02/899102211</t>
  </si>
  <si>
    <t xml:space="preserve">"stávající poklopy pororošt včetně rámů vybourat"  1</t>
  </si>
  <si>
    <t xml:space="preserve">"stávající kalový koš vybourat"  1</t>
  </si>
  <si>
    <t>9319955R</t>
  </si>
  <si>
    <t xml:space="preserve">Trvalé utěsnění prostupů potrubí betonovými stěnami </t>
  </si>
  <si>
    <t>-506475325</t>
  </si>
  <si>
    <t>"utěsnění protupů vodotěsné a plynotěsné"</t>
  </si>
  <si>
    <t>"včetně dílenské dokumentace utěsnění prostupů, certifikátů materiálů"</t>
  </si>
  <si>
    <t>"řešení schvaluje TDI"</t>
  </si>
  <si>
    <t>pi*0,11+pi*0,22*3+pi*0,27*3+pi*0,33+pi*0,44+pi*0,55</t>
  </si>
  <si>
    <t>953312123</t>
  </si>
  <si>
    <t>Vložky svislé do dilatačních spár z polystyrenových desek extrudovaných včetně dodání a osazení, v jakémkoliv zdivu přes 20 do 30 mm</t>
  </si>
  <si>
    <t>792241448</t>
  </si>
  <si>
    <t>https://podminky.urs.cz/item/CS_URS_2023_02/953312123</t>
  </si>
  <si>
    <t>doplnění dilatační spáry strop</t>
  </si>
  <si>
    <t>0,2*5,6</t>
  </si>
  <si>
    <t>963051113</t>
  </si>
  <si>
    <t>Bourání železobetonových stropů deskových, tl. přes 80 mm</t>
  </si>
  <si>
    <t>-1767975170</t>
  </si>
  <si>
    <t>https://podminky.urs.cz/item/CS_URS_2023_02/963051113</t>
  </si>
  <si>
    <t>"čerpací jímka strop stávající"</t>
  </si>
  <si>
    <t>5,6*3,7*0,2-(3,1*0,2+0,6*0,6+0,6*0,9*3+0,9*0,9)*0,2</t>
  </si>
  <si>
    <t>"ponechat výztuž pro zavázání nového stropu na stěny"</t>
  </si>
  <si>
    <t>985121122</t>
  </si>
  <si>
    <t>Tryskání degradovaného betonu stěn, rubu kleneb a podlah vodou pod tlakem přes 300 do 1 250 barů</t>
  </si>
  <si>
    <t>911728974</t>
  </si>
  <si>
    <t>https://podminky.urs.cz/item/CS_URS_2023_02/985121122</t>
  </si>
  <si>
    <t>čerpací jímka (dno a stěny)</t>
  </si>
  <si>
    <t>"čerpací jímka dno včetně šikmin"</t>
  </si>
  <si>
    <t>(1,35+1,85+0,7)*4,5+1,85*0,7</t>
  </si>
  <si>
    <t>"čerpací jímka stěny"</t>
  </si>
  <si>
    <t>(2,9*4,5+4,8*3,4+2,9*3,9+2,9*3,9)</t>
  </si>
  <si>
    <t>"kalová jímka"</t>
  </si>
  <si>
    <t>0,3*0,3*4</t>
  </si>
  <si>
    <t>985121911</t>
  </si>
  <si>
    <t>Tryskání degradovaného betonu Příplatek k cenám za práci ve stísněném prostoru</t>
  </si>
  <si>
    <t>-1859919777</t>
  </si>
  <si>
    <t>https://podminky.urs.cz/item/CS_URS_2023_02/985121911</t>
  </si>
  <si>
    <t>985323111</t>
  </si>
  <si>
    <t>Spojovací můstek reprofilovaného betonu na cementové bázi, tloušťky 1 mm</t>
  </si>
  <si>
    <t>-1093102287</t>
  </si>
  <si>
    <t>https://podminky.urs.cz/item/CS_URS_2023_02/985323111</t>
  </si>
  <si>
    <t xml:space="preserve">"čerpací jímka - můstek pro spojení starého a nového betonu"  </t>
  </si>
  <si>
    <t xml:space="preserve">"pro výstelky dna a stěn"  71,2</t>
  </si>
  <si>
    <t xml:space="preserve">"propojení  stěn a stropu"  ( 2,5+2,9+5,6+2,9)*0,4+3,1*0,2  </t>
  </si>
  <si>
    <t xml:space="preserve">"propojení stropu svisle"  (3,1+0,2)*0,2</t>
  </si>
  <si>
    <t>985311113</t>
  </si>
  <si>
    <t>Reprofilace betonu sanačními maltami na cementové bázi ručně stěn, tloušťky přes 20 do 30 mm</t>
  </si>
  <si>
    <t>1755626459</t>
  </si>
  <si>
    <t>https://podminky.urs.cz/item/CS_URS_2023_02/985311113</t>
  </si>
  <si>
    <t>"Výstelka plastovými deskami vodotěsná, plynotěsná, odolná vůči agresivním vodám a plynům"</t>
  </si>
  <si>
    <t>"sananční nebo zálivková malta pro výstelky"</t>
  </si>
  <si>
    <t>985320000R</t>
  </si>
  <si>
    <t>Výstelka plastovými deskami vodotěsná, plynotěsná, odolná vůči agresivním vodám a plynům</t>
  </si>
  <si>
    <t>-158416000</t>
  </si>
  <si>
    <t>SO 02 Hrubé předčištění - čerpací jímka</t>
  </si>
  <si>
    <t>"trvale osadit do lepící malty nebo zalít zálivkou"</t>
  </si>
  <si>
    <t>"certifikáty doložit vlastnosti, způsob provedení schvaluje TDI"</t>
  </si>
  <si>
    <t>(1,35+1,85+0,7)*4,45+1,85*0,7</t>
  </si>
  <si>
    <t>"čerpací jímka strop ... výstelku vložit před betonáží stropu"</t>
  </si>
  <si>
    <t>(2,9*4,8)-(0,6*0,6+0,6*0,9*3+0,9*0,9)</t>
  </si>
  <si>
    <t>"včetně pomocných konstrukcí, rozepření při montáži, prořezů"</t>
  </si>
  <si>
    <t>"včetně úpravy kolem prostupů potrubí"</t>
  </si>
  <si>
    <t>997221561</t>
  </si>
  <si>
    <t>Vodorovná doprava suti bez naložení, ale se složením a s hrubým urovnáním z kusových materiálů, na vzdálenost do 1 km</t>
  </si>
  <si>
    <t>1047613955</t>
  </si>
  <si>
    <t>https://podminky.urs.cz/item/CS_URS_2023_02/997221561</t>
  </si>
  <si>
    <t>997221569</t>
  </si>
  <si>
    <t>-1996276752</t>
  </si>
  <si>
    <t>https://podminky.urs.cz/item/CS_URS_2023_02/997221569</t>
  </si>
  <si>
    <t>10,285*4 'Přepočtené koeficientem množství</t>
  </si>
  <si>
    <t>-481711224</t>
  </si>
  <si>
    <t>767833802</t>
  </si>
  <si>
    <t>Demontáž vnitřních kovových žebříků přímých délky přes 2 do 5 m</t>
  </si>
  <si>
    <t>1417154444</t>
  </si>
  <si>
    <t>https://podminky.urs.cz/item/CS_URS_2023_02/767833802</t>
  </si>
  <si>
    <t>čerpací jímka</t>
  </si>
  <si>
    <t xml:space="preserve">"žebřík vnitřní"  1</t>
  </si>
  <si>
    <t>767996701</t>
  </si>
  <si>
    <t>Demontáž ostatních zámečnických konstrukcí řezáním o hmotnosti jednotlivých dílů do 50 kg</t>
  </si>
  <si>
    <t>kg</t>
  </si>
  <si>
    <t>-1737611539</t>
  </si>
  <si>
    <t>https://podminky.urs.cz/item/CS_URS_2023_02/767996701</t>
  </si>
  <si>
    <t>"madla u vstupních otvorů vč. kotevních desek"</t>
  </si>
  <si>
    <t>6*12</t>
  </si>
  <si>
    <t>767996801</t>
  </si>
  <si>
    <t>Demontáž ostatních zámečnických konstrukcí rozebráním o hmotnosti jednotlivých dílů do 50 kg</t>
  </si>
  <si>
    <t>822125102</t>
  </si>
  <si>
    <t>https://podminky.urs.cz/item/CS_URS_2023_02/767996801</t>
  </si>
  <si>
    <t>"sloupek pro jeřábek"</t>
  </si>
  <si>
    <t xml:space="preserve">"kg"  2*15</t>
  </si>
  <si>
    <t>767995113</t>
  </si>
  <si>
    <t>Montáž ostatních atypických zámečnických konstrukcí hmotnosti přes 10 do 20 kg</t>
  </si>
  <si>
    <t>-1148361121</t>
  </si>
  <si>
    <t>https://podminky.urs.cz/item/CS_URS_2023_02/767995113</t>
  </si>
  <si>
    <t xml:space="preserve">"sloupky pro jeřábek (stávající)"  2*15</t>
  </si>
  <si>
    <t xml:space="preserve">"madla pro výlez (nová)"  6*12</t>
  </si>
  <si>
    <t>"včetně navrtání otvorů a osazení na chemické kotvy do betonu"</t>
  </si>
  <si>
    <t>767995114R</t>
  </si>
  <si>
    <t>Montáž poklopů z pororoštů včetně rámů (1 rošt), shora</t>
  </si>
  <si>
    <t>-1576918444</t>
  </si>
  <si>
    <t>"poklop 600*900 s rámem" 2</t>
  </si>
  <si>
    <t xml:space="preserve">"poklop 900*900 s rámem"  1</t>
  </si>
  <si>
    <t>767995115R</t>
  </si>
  <si>
    <t>Montáž poklopů atypických (2 části), včetně rámů, shora</t>
  </si>
  <si>
    <t>-1248586880</t>
  </si>
  <si>
    <t xml:space="preserve">"poklop dvoudílný (600+850)*900 s rámem"  1</t>
  </si>
  <si>
    <t>767590002R</t>
  </si>
  <si>
    <t>Z02 - Poklop 0,6x0,9 m kompozit, včetně rámu</t>
  </si>
  <si>
    <t>1705896558</t>
  </si>
  <si>
    <t>"ks" 2</t>
  </si>
  <si>
    <t>767590003R</t>
  </si>
  <si>
    <t>Z03 - Poklop 0,9x0,9 m kompozit pororošt, včetně rámu</t>
  </si>
  <si>
    <t>1015737954</t>
  </si>
  <si>
    <t>"ks" 1</t>
  </si>
  <si>
    <t>767590004R</t>
  </si>
  <si>
    <t>Z04 - Dělený poklop 0,9x1,45 m kompozit pororošt + kompozit plný, včetně rámu</t>
  </si>
  <si>
    <t>529568630</t>
  </si>
  <si>
    <t>"poklop pororošt kompozit 600/900 + poklop plný kompozit 850/900, rám .</t>
  </si>
  <si>
    <t xml:space="preserve">"sestava"  1</t>
  </si>
  <si>
    <t>767835003</t>
  </si>
  <si>
    <t>Montáž výrobků z kompozitů nástěnného žebříku bez ochranného koše, kotveného do železobetonu</t>
  </si>
  <si>
    <t>729204218</t>
  </si>
  <si>
    <t>https://podminky.urs.cz/item/CS_URS_2023_02/767835003</t>
  </si>
  <si>
    <t>"Z01 - žebřík nástěnný kompozitní nástěnný 50x50/400mm"</t>
  </si>
  <si>
    <t xml:space="preserve">"délka 4,4 m"  4,4</t>
  </si>
  <si>
    <t>63126082R</t>
  </si>
  <si>
    <t>Z01 - žebřík nástěnný kompozitní nástěnný 50x50/400mm</t>
  </si>
  <si>
    <t>992961250</t>
  </si>
  <si>
    <t xml:space="preserve">"délka 4,4 m"  1</t>
  </si>
  <si>
    <t>767880080R</t>
  </si>
  <si>
    <t>Z05 - Výstupní madla ocel nerez D+M</t>
  </si>
  <si>
    <t>kpl</t>
  </si>
  <si>
    <t>-1420554454</t>
  </si>
  <si>
    <t>Z05 - Výstupní madla ocel nerez, vysoká, D+M</t>
  </si>
  <si>
    <t xml:space="preserve">"kus"  6</t>
  </si>
  <si>
    <t>-337775988</t>
  </si>
  <si>
    <t>OST</t>
  </si>
  <si>
    <t>Ostatní</t>
  </si>
  <si>
    <t>997221862</t>
  </si>
  <si>
    <t>Poplatek za uložení stavebního odpadu na recyklační skládce (skládkovné) z armovaného betonu zatříděného do Katalogu odpadů pod kódem 17 01 01</t>
  </si>
  <si>
    <t>192328628</t>
  </si>
  <si>
    <t>https://podminky.urs.cz/item/CS_URS_2023_02/997221862</t>
  </si>
  <si>
    <t>10,133</t>
  </si>
  <si>
    <t>997221873</t>
  </si>
  <si>
    <t>Poplatek za uložení stavebního odpadu na recyklační skládce (skládkovné) zeminy a kamení zatříděného do Katalogu odpadů pod kódem 17 05 04</t>
  </si>
  <si>
    <t>-1607836053</t>
  </si>
  <si>
    <t>https://podminky.urs.cz/item/CS_URS_2023_02/997221873</t>
  </si>
  <si>
    <t>0,152</t>
  </si>
  <si>
    <t>SO 03 - Spojovací potrubí</t>
  </si>
  <si>
    <t>115001103</t>
  </si>
  <si>
    <t>Převedení vody potrubím průměru DN přes 150 do 250</t>
  </si>
  <si>
    <t>-1146304716</t>
  </si>
  <si>
    <t>https://podminky.urs.cz/item/CS_URS_2023_02/115001103</t>
  </si>
  <si>
    <t>SO 03 Spojovací potrubí</t>
  </si>
  <si>
    <t>"přečerpání při stavbě"</t>
  </si>
  <si>
    <t>4*10</t>
  </si>
  <si>
    <t>-861083312</t>
  </si>
  <si>
    <t>300</t>
  </si>
  <si>
    <t>59224338</t>
  </si>
  <si>
    <t>dno betonové šachty kanalizační přímé 100x80x50cm</t>
  </si>
  <si>
    <t>1011999117</t>
  </si>
  <si>
    <t xml:space="preserve">"šachtové dno bez odtoku, pro přečerpání ... umístit dočasně dle potřeby"  1</t>
  </si>
  <si>
    <t>-27386099</t>
  </si>
  <si>
    <t>30,0</t>
  </si>
  <si>
    <t>115201502</t>
  </si>
  <si>
    <t>Montáž a demontáž odpadního potrubí s tvarovkami pro všechny druhy potrubí a způsoby uložení při snižování hladiny podzemní vody soustavou čerpacích jehel montáž potrubí jmenovité světlosti DN 200</t>
  </si>
  <si>
    <t>-938273227</t>
  </si>
  <si>
    <t>https://podminky.urs.cz/item/CS_URS_2023_02/115201502</t>
  </si>
  <si>
    <t xml:space="preserve">"celkem"  40</t>
  </si>
  <si>
    <t>115201512</t>
  </si>
  <si>
    <t>Montáž a demontáž odpadního potrubí s tvarovkami pro všechny druhy potrubí a způsoby uložení při snižování hladiny podzemní vody soustavou čerpacích jehel demontáž potrubí jmenovité světlosti DN 200</t>
  </si>
  <si>
    <t>-1630968092</t>
  </si>
  <si>
    <t>https://podminky.urs.cz/item/CS_URS_2023_02/115201512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</si>
  <si>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</si>
  <si>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</si>
  <si>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137899091</t>
  </si>
  <si>
    <t>https://podminky.urs.cz/item/CS_URS_2023_02/119001405</t>
  </si>
  <si>
    <t>119001406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</si>
  <si>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</si>
  <si>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-397498633</t>
  </si>
  <si>
    <t>https://podminky.urs.cz/item/CS_URS_2023_02/119001406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</si>
  <si>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</si>
  <si>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</si>
  <si>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-989839142</t>
  </si>
  <si>
    <t>https://podminky.urs.cz/item/CS_URS_2023_02/119001421</t>
  </si>
  <si>
    <t>129001101</t>
  </si>
  <si>
    <t>Příplatek k cenám vykopávek za ztížení vykopávky v blízkosti podzemního vedení nebo výbušnin v horninách jakékoliv třídy</t>
  </si>
  <si>
    <t>1303195657</t>
  </si>
  <si>
    <t>https://podminky.urs.cz/item/CS_URS_2023_02/129001101</t>
  </si>
  <si>
    <t>27,3</t>
  </si>
  <si>
    <t>131151201</t>
  </si>
  <si>
    <t>Hloubení zapažených jam a zářezů strojně s urovnáním dna do předepsaného profilu a spádu v hornině třídy těžitelnosti I skupiny 1 a 2 do 20 m3</t>
  </si>
  <si>
    <t>-764175530</t>
  </si>
  <si>
    <t>https://podminky.urs.cz/item/CS_URS_2023_02/131151201</t>
  </si>
  <si>
    <t xml:space="preserve">"Š0_N"  2,5*2,5*2,4</t>
  </si>
  <si>
    <t xml:space="preserve">"Š1_N"  2,5*2,5*2,7</t>
  </si>
  <si>
    <t xml:space="preserve">"Š2_R"  3,0*3,0*2,3</t>
  </si>
  <si>
    <t>132112222</t>
  </si>
  <si>
    <t>Hloubení zapažených rýh šířky přes 800 do 2 000 mm ručně s urovnáním dna do předepsaného profilu a spádu v hornině třídy těžitelnosti I skupiny 1 a 2 nesoudržných</t>
  </si>
  <si>
    <t>-400814714</t>
  </si>
  <si>
    <t>https://podminky.urs.cz/item/CS_URS_2023_02/132112222</t>
  </si>
  <si>
    <t xml:space="preserve">"nátok do HP"  2,0*2,0*2,0</t>
  </si>
  <si>
    <t>132154203</t>
  </si>
  <si>
    <t>Hloubení zapažených rýh šířky přes 800 do 2 000 mm strojně s urovnáním dna do předepsaného profilu a spádu v hornině třídy těžitelnosti I skupiny 1 a 2 přes 50 do 100 m3</t>
  </si>
  <si>
    <t>1324497646</t>
  </si>
  <si>
    <t>https://podminky.urs.cz/item/CS_URS_2023_02/132154203</t>
  </si>
  <si>
    <t xml:space="preserve">"DN 500"  (15,3-1)*1,4*2,2+(24,3-2)*1,4*(2,2+1,9)/2</t>
  </si>
  <si>
    <t xml:space="preserve">"DN 300"  (9,7-2+2)*1,2*(1,9+1,8)/2</t>
  </si>
  <si>
    <t xml:space="preserve">"DN 250"  2,0*1,0*1,9</t>
  </si>
  <si>
    <t>"2.třída těžitelnosti 100%, výkopy postupně"</t>
  </si>
  <si>
    <t>151811131</t>
  </si>
  <si>
    <t>Zřízení pažicích boxů pro pažení a rozepření stěn rýh podzemního vedení hloubka výkopu do 4 m, šířka do 1,2 m</t>
  </si>
  <si>
    <t>1901375861</t>
  </si>
  <si>
    <t>https://podminky.urs.cz/item/CS_URS_2023_02/151811131</t>
  </si>
  <si>
    <t xml:space="preserve">"DN 300"  (9,7-2+2)*2*(2,2+2,1)/2</t>
  </si>
  <si>
    <t xml:space="preserve">"DN 250"  2,0*2*2,2</t>
  </si>
  <si>
    <t>151811132</t>
  </si>
  <si>
    <t>Zřízení pažicích boxů pro pažení a rozepření stěn rýh podzemního vedení hloubka výkopu do 4 m, šířka přes 1,2 do 2,5 m</t>
  </si>
  <si>
    <t>1336393882</t>
  </si>
  <si>
    <t>https://podminky.urs.cz/item/CS_URS_2023_02/151811132</t>
  </si>
  <si>
    <t xml:space="preserve">"nátok do HP"  2,0*2*2,0</t>
  </si>
  <si>
    <t xml:space="preserve">"DN 500"  (15,3-1)*2*2,5+(24,3-2)*2*(2,5+2,2)/2</t>
  </si>
  <si>
    <t>151811133</t>
  </si>
  <si>
    <t>Zřízení pažicích boxů pro pažení a rozepření stěn rýh podzemního vedení hloubka výkopu do 4 m, šířka přes 2,5 do 5 m</t>
  </si>
  <si>
    <t>-1991719409</t>
  </si>
  <si>
    <t>https://podminky.urs.cz/item/CS_URS_2023_02/151811133</t>
  </si>
  <si>
    <t xml:space="preserve">"ŠO_N"  2,5*2*2,4</t>
  </si>
  <si>
    <t xml:space="preserve">"Š1_N"  2,5*2*2,7</t>
  </si>
  <si>
    <t xml:space="preserve">"Š2_R"  3,0*2*2,3</t>
  </si>
  <si>
    <t>151811231</t>
  </si>
  <si>
    <t>Odstranění pažicích boxů pro pažení a rozepření stěn rýh podzemního vedení hloubka výkopu do 4 m, šířka do 1,2 m</t>
  </si>
  <si>
    <t>115731837</t>
  </si>
  <si>
    <t>https://podminky.urs.cz/item/CS_URS_2023_02/151811231</t>
  </si>
  <si>
    <t>151811232</t>
  </si>
  <si>
    <t>Odstranění pažicích boxů pro pažení a rozepření stěn rýh podzemního vedení hloubka výkopu do 4 m, šířka přes 1,2 do 2,5 m</t>
  </si>
  <si>
    <t>58824639</t>
  </si>
  <si>
    <t>https://podminky.urs.cz/item/CS_URS_2023_02/151811232</t>
  </si>
  <si>
    <t>151811233</t>
  </si>
  <si>
    <t>Odstranění pažicích boxů pro pažení a rozepření stěn rýh podzemního vedení hloubka výkopu do 4 m, šířka přes 2,5 do 5 m</t>
  </si>
  <si>
    <t>-978357580</t>
  </si>
  <si>
    <t>https://podminky.urs.cz/item/CS_URS_2023_02/151811233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</si>
  <si>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</si>
  <si>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</si>
  <si>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339115249</t>
  </si>
  <si>
    <t>https://podminky.urs.cz/item/CS_URS_2023_02/162651112</t>
  </si>
  <si>
    <t>"přebytečný výkopek"</t>
  </si>
  <si>
    <t xml:space="preserve">"výkopy"  52,575+8,0+133,379</t>
  </si>
  <si>
    <t xml:space="preserve">"zásypy původním výkopkem"  +(69,372+4,4)</t>
  </si>
  <si>
    <t>167151101</t>
  </si>
  <si>
    <t>Nakládání, skládání a překládání neulehlého výkopku nebo sypaniny strojně nakládání, množství do 100 m3, z horniny třídy těžitelnosti I, skupiny 1 až 3</t>
  </si>
  <si>
    <t>-1661283084</t>
  </si>
  <si>
    <t>https://podminky.urs.cz/item/CS_URS_2023_02/167151101</t>
  </si>
  <si>
    <t>174151101</t>
  </si>
  <si>
    <t>Zásyp sypaninou z jakékoliv horniny strojně s uložením výkopku ve vrstvách se zhutněním jam, šachet, rýh nebo kolem objektů v těchto vykopávkách</t>
  </si>
  <si>
    <t>-996460046</t>
  </si>
  <si>
    <t>https://podminky.urs.cz/item/CS_URS_2023_02/174151101</t>
  </si>
  <si>
    <t xml:space="preserve">"jámy pro šachty"  52,575</t>
  </si>
  <si>
    <t xml:space="preserve">"rýhy po potrubí ručně"  8</t>
  </si>
  <si>
    <t xml:space="preserve">"rýhy pro potrubí strojně"  133,379</t>
  </si>
  <si>
    <t>Mezisoučet</t>
  </si>
  <si>
    <t xml:space="preserve">"odpočet roury"  -pi*0,53*0,53/4*(14,5+23,3)-pi*0,325*0,325/4*(9,7)-pi*0,27*0,27/4*(2,5)  </t>
  </si>
  <si>
    <t xml:space="preserve">"odpočet šachty"  -(pi*1,5*1,5/4*1,2)*3-(pi*1,24*1,24/4*1,3)*3 </t>
  </si>
  <si>
    <t xml:space="preserve">"odpočet lože ŠD"  -2,15</t>
  </si>
  <si>
    <t xml:space="preserve">"odpočet lože a obsypy ŠP"  -12,114-0,675-44,644</t>
  </si>
  <si>
    <t xml:space="preserve">"odpočet zásyp vedle HP"  -4,4</t>
  </si>
  <si>
    <t xml:space="preserve">"odpočet zásyp štěrk vozovky"  -3,756</t>
  </si>
  <si>
    <t>174151102</t>
  </si>
  <si>
    <t>Zásyp sypaninou z jakékoliv horniny strojně s uložením výkopku ve vrstvách se zhutněním v prostorách s omezeným pohybem stroje s urovnáním povrchu zásypu</t>
  </si>
  <si>
    <t>1360650788</t>
  </si>
  <si>
    <t>https://podminky.urs.cz/item/CS_URS_2023_02/174151102</t>
  </si>
  <si>
    <t xml:space="preserve">"zásyp před HP"  2*2*2-3*1,2*1,0</t>
  </si>
  <si>
    <t>174152101</t>
  </si>
  <si>
    <t>Zásyp sypaninou z jakékoliv horniny při překopech inženýrských sítí strojně objemu do 30 m3 s uložením výkopku ve vrstvách se zhutněním jam, šachet, rýh nebo kolem objektů v těchto vykopávkách</t>
  </si>
  <si>
    <t>1772022009</t>
  </si>
  <si>
    <t>https://podminky.urs.cz/item/CS_URS_2023_02/174152101</t>
  </si>
  <si>
    <t>"zásyp při překopech vozovek"</t>
  </si>
  <si>
    <t>3,8*1,4*0,3</t>
  </si>
  <si>
    <t>6,0*1,2*0,3</t>
  </si>
  <si>
    <t>58343959</t>
  </si>
  <si>
    <t>kamenivo drcené hrubé frakce 32/63</t>
  </si>
  <si>
    <t>-533507911</t>
  </si>
  <si>
    <t xml:space="preserve">"zásyp štěrk 32/64"   </t>
  </si>
  <si>
    <t>7,0*0,5*0,3</t>
  </si>
  <si>
    <t>4,806*2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</si>
  <si>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</si>
  <si>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</si>
  <si>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-201075295</t>
  </si>
  <si>
    <t>https://podminky.urs.cz/item/CS_URS_2023_02/175151101</t>
  </si>
  <si>
    <t>"obsyp 10 cm nad rouru sklolaminát"</t>
  </si>
  <si>
    <t xml:space="preserve">"DN 500"  15,0*1,4*0,6+24,3*1,4*0,65</t>
  </si>
  <si>
    <t xml:space="preserve">"DN 300"  (3,0+9,7)*1,2*0,43</t>
  </si>
  <si>
    <t xml:space="preserve">"DN 250"  (3,0)*1,0*0,37</t>
  </si>
  <si>
    <t>"obsyp vysoký"</t>
  </si>
  <si>
    <t xml:space="preserve">"nátok do HP"  3,0*1,2*0,63</t>
  </si>
  <si>
    <t>58337302</t>
  </si>
  <si>
    <t>štěrkopísek frakce 0/16</t>
  </si>
  <si>
    <t>-912940213</t>
  </si>
  <si>
    <t xml:space="preserve">"obsypy ŠP 0/16"   44,644</t>
  </si>
  <si>
    <t>44,644*2 'Přepočtené koeficientem množství</t>
  </si>
  <si>
    <t>451541111</t>
  </si>
  <si>
    <t>Lože pod potrubí, stoky a drobné objekty v otevřeném výkopu ze štěrkodrtě 0-63 mm</t>
  </si>
  <si>
    <t>53072789</t>
  </si>
  <si>
    <t>https://podminky.urs.cz/item/CS_URS_2023_02/451541111</t>
  </si>
  <si>
    <t xml:space="preserve">"podsyp pod šachty prefa"  </t>
  </si>
  <si>
    <t>(3,0*3,0+2,5*2,5+2,5*2,5)*0,1</t>
  </si>
  <si>
    <t>451573111</t>
  </si>
  <si>
    <t>Lože pod potrubí, stoky a drobné objekty v otevřeném výkopu z písku a štěrkopísku do 63 mm</t>
  </si>
  <si>
    <t>-2009838084</t>
  </si>
  <si>
    <t>https://podminky.urs.cz/item/CS_URS_2023_02/451573111</t>
  </si>
  <si>
    <t>"lože štěrkopísek 0/8 tl. 15 cm"</t>
  </si>
  <si>
    <t xml:space="preserve">"DN 500"  14,5*1,4*0,15+23,3*1,4*0,15</t>
  </si>
  <si>
    <t xml:space="preserve">"DN 300"  (8,7+2,0)*1,2*0,15</t>
  </si>
  <si>
    <t xml:space="preserve">"DN 250"  3,0*1,0*0,15</t>
  </si>
  <si>
    <t xml:space="preserve">"nátok do HP"  3,0*1,2*0,5</t>
  </si>
  <si>
    <t>452311131</t>
  </si>
  <si>
    <t>Podkladní a zajišťovací konstrukce z betonu prostého v otevřeném výkopu bez zvýšených nároků na prostředí desky pod potrubí, stoky a drobné objekty z betonu tř. C 12/15</t>
  </si>
  <si>
    <t>-1438711581</t>
  </si>
  <si>
    <t>https://podminky.urs.cz/item/CS_URS_2023_02/452311131</t>
  </si>
  <si>
    <t>"deska pod šachty prefa"</t>
  </si>
  <si>
    <t>(1,5*1,5*0,1)*3</t>
  </si>
  <si>
    <t>452386111</t>
  </si>
  <si>
    <t>Podkladní a vyrovnávací konstrukce z betonu vyrovnávací prstence z prostého betonu tř. C 25/30 pod poklopy a mříže, výšky do 100 mm</t>
  </si>
  <si>
    <t>-1086896934</t>
  </si>
  <si>
    <t>https://podminky.urs.cz/item/CS_URS_2023_02/452386111</t>
  </si>
  <si>
    <t>2+4+1</t>
  </si>
  <si>
    <t>59224011R</t>
  </si>
  <si>
    <t>prstenec šachtový vyrovnávací betonový DN 800x60mm</t>
  </si>
  <si>
    <t>702824867</t>
  </si>
  <si>
    <t>59224012R</t>
  </si>
  <si>
    <t>prstenec šachtový vyrovnávací betonový DN 800x80mm</t>
  </si>
  <si>
    <t>-410253573</t>
  </si>
  <si>
    <t>59224013R</t>
  </si>
  <si>
    <t>prstenec šachtový vyrovnávací betonový DN 800x100mm</t>
  </si>
  <si>
    <t>-1369082523</t>
  </si>
  <si>
    <t>59241000R</t>
  </si>
  <si>
    <t>HKS PMA teleskop+těsnění</t>
  </si>
  <si>
    <t>1957970497</t>
  </si>
  <si>
    <t>871352119R</t>
  </si>
  <si>
    <t>Výsek na kanalizačního potrubí tlakovém z PE trub do DN 200 v otevřeném výkopu</t>
  </si>
  <si>
    <t>-1307864237</t>
  </si>
  <si>
    <t xml:space="preserve">"výsek na tlakové kanalizaci, nátoky do DN 200 (pro přečerpání a zpětné napojení)"   </t>
  </si>
  <si>
    <t xml:space="preserve">"nátoky do Š2_R"  2</t>
  </si>
  <si>
    <t>871362119R</t>
  </si>
  <si>
    <t>Výsek na kanalizačním potrubí z laminátových nebo plastových trub DN 250 v otevřeném výkopu</t>
  </si>
  <si>
    <t>-1980200488</t>
  </si>
  <si>
    <t xml:space="preserve">"výsek DN 250 nátok (pro přečerpání a zpětné napojení)"   1</t>
  </si>
  <si>
    <t>871372119R</t>
  </si>
  <si>
    <t>Výsek na kanalizačním potrubí z laminátových nebo platových trub DN 300 v otevřeném výkopu</t>
  </si>
  <si>
    <t>-32773501</t>
  </si>
  <si>
    <t xml:space="preserve">"výsek DN 300 nátok (pro přečerpání a zpětné napojení)"  1</t>
  </si>
  <si>
    <t xml:space="preserve">"výsek DN 300 nátok do M.O.  (pro přečerpání před M.O.)"  1 </t>
  </si>
  <si>
    <t>871265301</t>
  </si>
  <si>
    <t>Montáž kanalizačního potrubí z plastů z polyetylenu PE 100 svařovaných elektrotvarovkou v otevřeném výkopu ve sklonu do 20 % SDR 17/PN 10 D 110 x 6,6 mm</t>
  </si>
  <si>
    <t>-1268665946</t>
  </si>
  <si>
    <t>https://podminky.urs.cz/item/CS_URS_2023_02/871265301</t>
  </si>
  <si>
    <t xml:space="preserve">"nátok do Š2_R"   1</t>
  </si>
  <si>
    <t>871355302</t>
  </si>
  <si>
    <t>Montáž kanalizačního potrubí z plastů z polyetylenu PE 100 svařovaných elektrotvarovkou v otevřeném výkopu ve sklonu do 20 % SDR 17/PN 10 D 225 x 13,4 mm</t>
  </si>
  <si>
    <t>-1542593360</t>
  </si>
  <si>
    <t>https://podminky.urs.cz/item/CS_URS_2023_02/871355302</t>
  </si>
  <si>
    <t>28619321R</t>
  </si>
  <si>
    <t>trubka kanalizační tlaková PE-HD 110/101 mm, PN6</t>
  </si>
  <si>
    <t>2143022709</t>
  </si>
  <si>
    <t>1*1,2 'Přepočtené koeficientem množství</t>
  </si>
  <si>
    <t>42</t>
  </si>
  <si>
    <t>28619327R</t>
  </si>
  <si>
    <t>trubka kanalizační tlaková PE-HD 225/208 mm, PN6</t>
  </si>
  <si>
    <t>-561077935</t>
  </si>
  <si>
    <t>43</t>
  </si>
  <si>
    <t>877265201</t>
  </si>
  <si>
    <t>Montáž tvarovek na kanalizačním plastovém potrubí z polyetylenu PE 100 elektrotvarovek SDR 11/PN16 spojek nebo oblouků d 110</t>
  </si>
  <si>
    <t>2008011692</t>
  </si>
  <si>
    <t>https://podminky.urs.cz/item/CS_URS_2023_02/877265201</t>
  </si>
  <si>
    <t>44</t>
  </si>
  <si>
    <t>28615975</t>
  </si>
  <si>
    <t>elektrospojka SDR11 PE 100 PN16 D 110mm</t>
  </si>
  <si>
    <t>2133261523</t>
  </si>
  <si>
    <t>45</t>
  </si>
  <si>
    <t>877355202</t>
  </si>
  <si>
    <t>Montáž tvarovek na kanalizačním plastovém potrubí z polyetylenu PE 100 elektrotvarovek SDR 11/PN16 spojek nebo oblouků d 225</t>
  </si>
  <si>
    <t>1676585324</t>
  </si>
  <si>
    <t>https://podminky.urs.cz/item/CS_URS_2023_02/877355202</t>
  </si>
  <si>
    <t>46</t>
  </si>
  <si>
    <t>28615981</t>
  </si>
  <si>
    <t>elektrospojka SDR11 PE 100 PN16 D 225mm</t>
  </si>
  <si>
    <t>1351443349</t>
  </si>
  <si>
    <t>47</t>
  </si>
  <si>
    <t>871362111</t>
  </si>
  <si>
    <t>Montáž kanalizačního potrubí z laminátových trub v otevřeném výkopu spojované spojkami DN 250</t>
  </si>
  <si>
    <t>1856166771</t>
  </si>
  <si>
    <t>https://podminky.urs.cz/item/CS_URS_2023_02/871362111</t>
  </si>
  <si>
    <t xml:space="preserve">"výměna pro přečerpávání a stavbu šachty Š0_N"   3</t>
  </si>
  <si>
    <t>48</t>
  </si>
  <si>
    <t>28641261</t>
  </si>
  <si>
    <t>roury z odstředivě litého laminátu PN 1 SN 10000 se spojkou DN 250</t>
  </si>
  <si>
    <t>-241232776</t>
  </si>
  <si>
    <t xml:space="preserve">"výměna pro dočasné přečerpávání a stavbu šachty Š0_N"   3</t>
  </si>
  <si>
    <t xml:space="preserve">"roury sklolaminát 272/250 mm, SN 10000, gravitační" </t>
  </si>
  <si>
    <t>3*1,03 'Přepočtené koeficientem množství</t>
  </si>
  <si>
    <t>49</t>
  </si>
  <si>
    <t>871372111</t>
  </si>
  <si>
    <t>Montáž kanalizačního potrubí z laminátových trub v otevřeném výkopu spojované spojkami DN 300</t>
  </si>
  <si>
    <t>-1828769705</t>
  </si>
  <si>
    <t>https://podminky.urs.cz/item/CS_URS_2023_02/871372111</t>
  </si>
  <si>
    <t xml:space="preserve">"úsek Š2_R až Š0_N"  9,7</t>
  </si>
  <si>
    <t xml:space="preserve">"nátok do HP"  3,0</t>
  </si>
  <si>
    <t>50</t>
  </si>
  <si>
    <t>28641262</t>
  </si>
  <si>
    <t>roury z odstředivě litého laminátu PN 1 SN 10000 se spojkou DN 300</t>
  </si>
  <si>
    <t>-1377680937</t>
  </si>
  <si>
    <t xml:space="preserve">"roury sklolaminát 324/300 mm, SN 10000, gravitační" </t>
  </si>
  <si>
    <t>12,7*1,03 'Přepočtené koeficientem množství</t>
  </si>
  <si>
    <t>51</t>
  </si>
  <si>
    <t>28641430</t>
  </si>
  <si>
    <t>spojka sklolaminátová s těsněním symetrická DN 300</t>
  </si>
  <si>
    <t>1419970747</t>
  </si>
  <si>
    <t>52</t>
  </si>
  <si>
    <t>28641553</t>
  </si>
  <si>
    <t>oblouk sklolaminát 30° až 60° se dvěma řezy a spojkou DN 300 R=450 L=400</t>
  </si>
  <si>
    <t>-932485126</t>
  </si>
  <si>
    <t xml:space="preserve">"nátok do HP lomy"   2</t>
  </si>
  <si>
    <t>53</t>
  </si>
  <si>
    <t>871422111</t>
  </si>
  <si>
    <t>Montáž kanalizačního potrubí z laminátových trub v otevřeném výkopu spojované spojkami DN 500</t>
  </si>
  <si>
    <t>-1663423011</t>
  </si>
  <si>
    <t>https://podminky.urs.cz/item/CS_URS_2023_02/871422111</t>
  </si>
  <si>
    <t xml:space="preserve">"nátok Š0_N, Š1_N, měrný objekt"    24,3 + 15,0</t>
  </si>
  <si>
    <t>54</t>
  </si>
  <si>
    <t>28641267</t>
  </si>
  <si>
    <t>roury z odstředivě litého laminátu PN 1 SN 10000 se spojkou DN 500</t>
  </si>
  <si>
    <t>-578478142</t>
  </si>
  <si>
    <t xml:space="preserve">"roury sklolaminát 530/500 mm, SN 10000, gravitační" </t>
  </si>
  <si>
    <t>39,3*1,03 'Přepočtené koeficientem množství</t>
  </si>
  <si>
    <t>55</t>
  </si>
  <si>
    <t>28641433</t>
  </si>
  <si>
    <t>spojka sklolaminátová s těsněním symetrická DN 500</t>
  </si>
  <si>
    <t>-2011103751</t>
  </si>
  <si>
    <t>56</t>
  </si>
  <si>
    <t>892372121</t>
  </si>
  <si>
    <t>Tlakové zkoušky vzduchem těsnícími vaky ucpávkovými DN 300</t>
  </si>
  <si>
    <t>113596806</t>
  </si>
  <si>
    <t>https://podminky.urs.cz/item/CS_URS_2023_02/892372121</t>
  </si>
  <si>
    <t>57</t>
  </si>
  <si>
    <t>892422121</t>
  </si>
  <si>
    <t>Tlakové zkoušky vzduchem těsnícími vaky ucpávkovými DN 500</t>
  </si>
  <si>
    <t>-1710997076</t>
  </si>
  <si>
    <t>https://podminky.urs.cz/item/CS_URS_2023_02/892422121</t>
  </si>
  <si>
    <t>58</t>
  </si>
  <si>
    <t>894411311</t>
  </si>
  <si>
    <t>Osazení betonových nebo železobetonových dílců pro šachty skruží rovných</t>
  </si>
  <si>
    <t>103986390</t>
  </si>
  <si>
    <t>https://podminky.urs.cz/item/CS_URS_2023_02/894411311</t>
  </si>
  <si>
    <t>1+2</t>
  </si>
  <si>
    <t>59</t>
  </si>
  <si>
    <t>592241625R</t>
  </si>
  <si>
    <t>skruž kanalizační TBS-Q.1 1000/250/120 SP obklad PP, stupadla poplastovaná</t>
  </si>
  <si>
    <t>703044837</t>
  </si>
  <si>
    <t xml:space="preserve">"Š1_N"  1</t>
  </si>
  <si>
    <t>60</t>
  </si>
  <si>
    <t>592241650R</t>
  </si>
  <si>
    <t>skruž kanalizační TBS-Q.1 1000/500/120 SP obklad PP, stupadla poplastovaná</t>
  </si>
  <si>
    <t>-1786677649</t>
  </si>
  <si>
    <t xml:space="preserve">"Š0_N, Š1_N"  2</t>
  </si>
  <si>
    <t>61</t>
  </si>
  <si>
    <t>894414111</t>
  </si>
  <si>
    <t>Osazení betonových nebo železobetonových dílců pro šachty skruží základových (dno)</t>
  </si>
  <si>
    <t>-2141827967</t>
  </si>
  <si>
    <t>https://podminky.urs.cz/item/CS_URS_2023_02/894414111</t>
  </si>
  <si>
    <t xml:space="preserve">"šachty Š0_N, Š1_N, Š2_R"   3</t>
  </si>
  <si>
    <t>62</t>
  </si>
  <si>
    <t>59224340R</t>
  </si>
  <si>
    <t>šachtové dno TBZ-Q.1 1000/1200/250 obklad PP</t>
  </si>
  <si>
    <t>-190602491</t>
  </si>
  <si>
    <t xml:space="preserve">"Š0_N, dno šachty prefa DN 1000, výstelka plastová"  1</t>
  </si>
  <si>
    <t>"nátoky a výtoky podle projektu, nátoky DN 250, DN 300, výtok DN 500"</t>
  </si>
  <si>
    <t>63</t>
  </si>
  <si>
    <t>59224341R</t>
  </si>
  <si>
    <t>57162715</t>
  </si>
  <si>
    <t xml:space="preserve">"Š1_N, dno šachty prefa DN 1000, výstelka plastová"  1</t>
  </si>
  <si>
    <t>"nátoky a výtoky podle projektu, nátok DN 500, výtok DN 500"</t>
  </si>
  <si>
    <t>64</t>
  </si>
  <si>
    <t>59224360R</t>
  </si>
  <si>
    <t>šachtové dno TBZ-Q.1 1500/1500/400 obklad PP</t>
  </si>
  <si>
    <t>-1061984208</t>
  </si>
  <si>
    <t xml:space="preserve">"Š2_R, dno šachty prefa DN 1500, výstelka plastová"  1</t>
  </si>
  <si>
    <t>"nátoky a výtoky podle projektu, nátok 2x tlakový, výtok DN 300"</t>
  </si>
  <si>
    <t>65</t>
  </si>
  <si>
    <t>28617250R</t>
  </si>
  <si>
    <t xml:space="preserve">prostup pro tlaková potrubí, utěsnění šachty s výstelkou </t>
  </si>
  <si>
    <t>ks</t>
  </si>
  <si>
    <t>1364543560</t>
  </si>
  <si>
    <t xml:space="preserve">"Š2_R, prostup tlakových potrubí do šachty, utěsnění"   2</t>
  </si>
  <si>
    <t>66</t>
  </si>
  <si>
    <t>28617254</t>
  </si>
  <si>
    <t>vložka šachtová sklolaminátová SN8 nebo SN12 DN 250</t>
  </si>
  <si>
    <t>-1668731084</t>
  </si>
  <si>
    <t xml:space="preserve">"šachta Š0_N"   1</t>
  </si>
  <si>
    <t>67</t>
  </si>
  <si>
    <t>2031178543</t>
  </si>
  <si>
    <t xml:space="preserve">"šachta Š0_N"  1</t>
  </si>
  <si>
    <t xml:space="preserve">"šachta Š2_R"  1</t>
  </si>
  <si>
    <t>68</t>
  </si>
  <si>
    <t>-1183125741</t>
  </si>
  <si>
    <t xml:space="preserve">"šachta Š1_N"   2</t>
  </si>
  <si>
    <t>69</t>
  </si>
  <si>
    <t>59224342</t>
  </si>
  <si>
    <t>těsnění elastomerové pro spojení šachetních dílů DN 1500</t>
  </si>
  <si>
    <t>1325612089</t>
  </si>
  <si>
    <t>"těsnění pro prefa díly, šachty"</t>
  </si>
  <si>
    <t>70</t>
  </si>
  <si>
    <t>59224348</t>
  </si>
  <si>
    <t>těsnění elastomerové pro spojení šachetních dílů DN 1000</t>
  </si>
  <si>
    <t>-1020459073</t>
  </si>
  <si>
    <t>3+2+1</t>
  </si>
  <si>
    <t>71</t>
  </si>
  <si>
    <t>894412411</t>
  </si>
  <si>
    <t>Osazení betonových nebo železobetonových dílců pro šachty skruží přechodových</t>
  </si>
  <si>
    <t>-187036067</t>
  </si>
  <si>
    <t>https://podminky.urs.cz/item/CS_URS_2023_02/894412411</t>
  </si>
  <si>
    <t xml:space="preserve">"deska betonová přechodová TBR Q.1  1500-1000/400, D400, obklad PP</t>
  </si>
  <si>
    <t xml:space="preserve">"Š2_R"  1</t>
  </si>
  <si>
    <t>72</t>
  </si>
  <si>
    <t>59224150R</t>
  </si>
  <si>
    <t>deska betonová přechodová TBR Q.1 1500-1000/400, D400, obklad PP</t>
  </si>
  <si>
    <t>-767527404</t>
  </si>
  <si>
    <t>73</t>
  </si>
  <si>
    <t>894414211</t>
  </si>
  <si>
    <t>Osazení betonových nebo železobetonových dílců pro šachty desek zákrytových</t>
  </si>
  <si>
    <t>-1699586580</t>
  </si>
  <si>
    <t>https://podminky.urs.cz/item/CS_URS_2023_02/894414211</t>
  </si>
  <si>
    <t xml:space="preserve">"Š0_N"  1</t>
  </si>
  <si>
    <t>74</t>
  </si>
  <si>
    <t>59224100R</t>
  </si>
  <si>
    <t xml:space="preserve">deska betonová zákrytová TBK-Q.1 1000-800/180, D400, obklad PP </t>
  </si>
  <si>
    <t>1853147653</t>
  </si>
  <si>
    <t xml:space="preserve">"deska zákrytová pro šachtu DN 1000, otvor pro poklop DN 800"  </t>
  </si>
  <si>
    <t>75</t>
  </si>
  <si>
    <t>899104112</t>
  </si>
  <si>
    <t>Osazení poklopů litinových, ocelových nebo železobetonových včetně rámů pro třídu zatížení D400, E600</t>
  </si>
  <si>
    <t>953122780</t>
  </si>
  <si>
    <t>https://podminky.urs.cz/item/CS_URS_2023_02/899104112</t>
  </si>
  <si>
    <t xml:space="preserve">"poklop litinový DN 800, tř. zatížení D 400"  </t>
  </si>
  <si>
    <t>"nivelovat podle podmínek na stavbě"</t>
  </si>
  <si>
    <t>76</t>
  </si>
  <si>
    <t>28661980R</t>
  </si>
  <si>
    <t>poklop šachtový litinový DN 800 pro třídu zatížení D400</t>
  </si>
  <si>
    <t>-322081152</t>
  </si>
  <si>
    <t xml:space="preserve">"poklop litinový DN 800, tř. zatížení D 400, plný bez odvětrání"  </t>
  </si>
  <si>
    <t>77</t>
  </si>
  <si>
    <t>871381811R</t>
  </si>
  <si>
    <t>Bourání stávajícího potrubí sklolaminát DN 300 mm ručně</t>
  </si>
  <si>
    <t>-540434298</t>
  </si>
  <si>
    <t xml:space="preserve">"bourání ručně potrubí nátoku do HP"  2,5</t>
  </si>
  <si>
    <t>"zaříznout tak, aby bylo možné napojit nové potrubí včetně lomů"</t>
  </si>
  <si>
    <t>78</t>
  </si>
  <si>
    <t>871395811R</t>
  </si>
  <si>
    <t>Bourání stávajícího potrubí sklolaminát DN 250 až 300 mm</t>
  </si>
  <si>
    <t>-831010536</t>
  </si>
  <si>
    <t xml:space="preserve">"nátok do rušené Š1"  24,3+3</t>
  </si>
  <si>
    <t xml:space="preserve">"2. nátok do rušené Š1"  3</t>
  </si>
  <si>
    <t>79</t>
  </si>
  <si>
    <t>890431851</t>
  </si>
  <si>
    <t>Bourání šachet a jímek strojně velikosti obestavěného prostoru přes 1,5 do 3 m3 z prefabrikovaných skruží</t>
  </si>
  <si>
    <t>-753171214</t>
  </si>
  <si>
    <t>https://podminky.urs.cz/item/CS_URS_2023_02/890431851</t>
  </si>
  <si>
    <t xml:space="preserve">"Š1_R vybourat (k. výška 2,7 m)"  pi*1,3*1,3/4*1,0+pi*1,24*1,24/4*1,7</t>
  </si>
  <si>
    <t xml:space="preserve">"Š2_R vybourat (k.výška 2,3 m)"  pi*1,3*1,3/4*1,0+pi*1,24*1,24/4*1,3</t>
  </si>
  <si>
    <t>80</t>
  </si>
  <si>
    <t>1512425719</t>
  </si>
  <si>
    <t xml:space="preserve">"rušené šachty Š1_R, Š2_R"  2</t>
  </si>
  <si>
    <t>81</t>
  </si>
  <si>
    <t>899910201</t>
  </si>
  <si>
    <t>Výplň potrubí trub betonových, litinových nebo kameninových cementopopílkovou suspenzí spádem, délky do 50 m</t>
  </si>
  <si>
    <t>584863058</t>
  </si>
  <si>
    <t>https://podminky.urs.cz/item/CS_URS_2023_02/899910201</t>
  </si>
  <si>
    <t>"rušené potrubí DN 300 splaškové -zalití</t>
  </si>
  <si>
    <t>(16,1+27,2)*3,14*0,15*0,15</t>
  </si>
  <si>
    <t xml:space="preserve">"rušená šachta - částečné zalití"   0,5</t>
  </si>
  <si>
    <t>82</t>
  </si>
  <si>
    <t>1177564292</t>
  </si>
  <si>
    <t xml:space="preserve">"výkopy"  8,0+150,759</t>
  </si>
  <si>
    <t xml:space="preserve">"zásypy původním výkopkem"  -(69,372+4,4)</t>
  </si>
  <si>
    <t>83</t>
  </si>
  <si>
    <t>113512414</t>
  </si>
  <si>
    <t>84,987*4 'Přepočtené koeficientem množství</t>
  </si>
  <si>
    <t>84</t>
  </si>
  <si>
    <t>463157897</t>
  </si>
  <si>
    <t xml:space="preserve">"beton kusový, poklopy"  3,966</t>
  </si>
  <si>
    <t>85</t>
  </si>
  <si>
    <t>347586186</t>
  </si>
  <si>
    <t>3,966*4 'Přepočtené koeficientem množství</t>
  </si>
  <si>
    <t>86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</si>
  <si>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</si>
  <si>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</si>
  <si>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-121237819</t>
  </si>
  <si>
    <t>https://podminky.urs.cz/item/CS_URS_2023_02/998276101</t>
  </si>
  <si>
    <t>87</t>
  </si>
  <si>
    <t>-640774208</t>
  </si>
  <si>
    <t xml:space="preserve">"prefa"  3,766</t>
  </si>
  <si>
    <t xml:space="preserve">"poklopy"  0,2</t>
  </si>
  <si>
    <t>88</t>
  </si>
  <si>
    <t>2071139587</t>
  </si>
  <si>
    <t xml:space="preserve">"přebytek výkopku"    193,954-105,857-4,4</t>
  </si>
  <si>
    <t>89</t>
  </si>
  <si>
    <t>997013890R</t>
  </si>
  <si>
    <t>Poplatek za odvoz a uložení na skládce (skládkovné) odpadu nebezpečného sklolaminát, plasty</t>
  </si>
  <si>
    <t>258965311</t>
  </si>
  <si>
    <t>"vybourané potrubí řezání, odvoz, likvidace v souladu s platnými předpisy"</t>
  </si>
  <si>
    <t>2,5*0,017+30,3*0,018</t>
  </si>
  <si>
    <t>SO 04 - Terénní a sadové úpravy</t>
  </si>
  <si>
    <t xml:space="preserve">    5 - Komunikace pozemní</t>
  </si>
  <si>
    <t xml:space="preserve">    789 - Povrchové úpravy ocelových konstrukcí a technologických zařízení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</si>
  <si>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</si>
  <si>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</si>
  <si>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-1226929585</t>
  </si>
  <si>
    <t>https://podminky.urs.cz/item/CS_URS_2023_02/113106121</t>
  </si>
  <si>
    <t>2,8*0,5+9,6*0,5+2,0*3,0+1,5*0,5</t>
  </si>
  <si>
    <t xml:space="preserve">"venkovní schody"  3,0*1,25</t>
  </si>
  <si>
    <t>113107021</t>
  </si>
  <si>
    <t>Odstranění podkladů nebo krytů při překopech inženýrských sítí s přemístěním hmot na skládku ve vzdálenosti do 3 m nebo s naložením na dopravní prostředek ručně z kameniva hrubého drceného, o tl. vrstvy do 100 mm</t>
  </si>
  <si>
    <t>-256326403</t>
  </si>
  <si>
    <t>https://podminky.urs.cz/item/CS_URS_2023_02/113107021</t>
  </si>
  <si>
    <t xml:space="preserve">"pod dlažbami"  16,7</t>
  </si>
  <si>
    <t>113107423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</si>
  <si>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</si>
  <si>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2030832908</t>
  </si>
  <si>
    <t>https://podminky.urs.cz/item/CS_URS_2023_02/113107423</t>
  </si>
  <si>
    <t>"vozovky"</t>
  </si>
  <si>
    <t>3,8*1,6+6,0*1,2+7,0*0,5</t>
  </si>
  <si>
    <t>121151103R</t>
  </si>
  <si>
    <t>Sejmutí ornice strojně při souvislé ploše do 100 m2, tl. vrstvy do 200 mm</t>
  </si>
  <si>
    <t>335343573</t>
  </si>
  <si>
    <t>"sejmutí v rovině i ve svahu, včetně naložení"</t>
  </si>
  <si>
    <t>"včetně ruční práce v blízkosti objektů"</t>
  </si>
  <si>
    <t>15*8,0-11,3*3,5-0,75-1,1*1,2</t>
  </si>
  <si>
    <t>"SO 03 Spojovací potrubí</t>
  </si>
  <si>
    <t>(9,0+2,2+25)*1,5+3,0*1,2+4</t>
  </si>
  <si>
    <t>(3,5+2,0)*1,2</t>
  </si>
  <si>
    <t xml:space="preserve">"pro šachty navíc"  2,5*1+2,5*1+3,0*2,0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</si>
  <si>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</si>
  <si>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</si>
  <si>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235452557</t>
  </si>
  <si>
    <t>https://podminky.urs.cz/item/CS_URS_2023_02/162351103</t>
  </si>
  <si>
    <t>"ornice meziskládka a zpět"</t>
  </si>
  <si>
    <t>(158*0,2)*2</t>
  </si>
  <si>
    <t>-1844512415</t>
  </si>
  <si>
    <t>SO 01 Měrný objekt</t>
  </si>
  <si>
    <t>výkop a zásyp zpět</t>
  </si>
  <si>
    <t>85,0+50,72</t>
  </si>
  <si>
    <t>987905958</t>
  </si>
  <si>
    <t>SO 04 Terénní úpravy</t>
  </si>
  <si>
    <t>zásyp zpět</t>
  </si>
  <si>
    <t>50,72</t>
  </si>
  <si>
    <t>SO 04 ornice zpět</t>
  </si>
  <si>
    <t>158*0,2</t>
  </si>
  <si>
    <t>171251201</t>
  </si>
  <si>
    <t>Uložení sypaniny na skládky nebo meziskládky bez hutnění s upravením uložené sypaniny do předepsaného tvaru</t>
  </si>
  <si>
    <t>-1521952081</t>
  </si>
  <si>
    <t>https://podminky.urs.cz/item/CS_URS_2023_02/171251201</t>
  </si>
  <si>
    <t>85,0</t>
  </si>
  <si>
    <t>1586772856</t>
  </si>
  <si>
    <t xml:space="preserve">"výkop pro měrný objekt"  85</t>
  </si>
  <si>
    <t xml:space="preserve">"odpočet měrný objekt vytlačeno"  -8,6*1,3*1,65 -4,513-1,32</t>
  </si>
  <si>
    <t xml:space="preserve">"odpočet měrný objekt okolo"  -10</t>
  </si>
  <si>
    <t>181411131</t>
  </si>
  <si>
    <t>Založení trávníku na půdě předem připravené plochy do 1000 m2 výsevem včetně utažení parkového v rovině nebo na svahu do 1:5</t>
  </si>
  <si>
    <t>-1411551425</t>
  </si>
  <si>
    <t>https://podminky.urs.cz/item/CS_URS_2023_02/181411131</t>
  </si>
  <si>
    <t>"okolo měrného objektu"</t>
  </si>
  <si>
    <t>"trávníky nad výkopy potrubí"</t>
  </si>
  <si>
    <t>181411132</t>
  </si>
  <si>
    <t>Založení trávníku na půdě předem připravené plochy do 1000 m2 výsevem včetně utažení parkového na svahu přes 1:5 do 1:2</t>
  </si>
  <si>
    <t>1304388186</t>
  </si>
  <si>
    <t>https://podminky.urs.cz/item/CS_URS_2023_02/181411132</t>
  </si>
  <si>
    <t>00572410</t>
  </si>
  <si>
    <t>osivo směs travní parková</t>
  </si>
  <si>
    <t>-186629336</t>
  </si>
  <si>
    <t xml:space="preserve">"trávní směs"  160*0,025</t>
  </si>
  <si>
    <t>182351023</t>
  </si>
  <si>
    <t>Rozprostření a urovnání ornice ve svahu sklonu přes 1:5 strojně při souvislé ploše do 100 m2, tl. vrstvy do 200 mm</t>
  </si>
  <si>
    <t>106235815</t>
  </si>
  <si>
    <t>https://podminky.urs.cz/item/CS_URS_2023_02/182351023</t>
  </si>
  <si>
    <t xml:space="preserve">"sejmutá ornice zpět"  157,88</t>
  </si>
  <si>
    <t>185803112R</t>
  </si>
  <si>
    <t>Zalití trávníku v rovině i ve svahu</t>
  </si>
  <si>
    <t>-151716147</t>
  </si>
  <si>
    <t xml:space="preserve">"trávníky zalití 1x"  160</t>
  </si>
  <si>
    <t>-2056622363</t>
  </si>
  <si>
    <t xml:space="preserve">"trávníky voda"  160*0,020</t>
  </si>
  <si>
    <t>3,2*0,02 'Přepočtené koeficientem množství</t>
  </si>
  <si>
    <t>430321414</t>
  </si>
  <si>
    <t>Schodišťové konstrukce a rampy z betonu železového (bez výztuže) stupně, schodnice, ramena, podesty s nosníky tř. C 25/30</t>
  </si>
  <si>
    <t>-447082654</t>
  </si>
  <si>
    <t>https://podminky.urs.cz/item/CS_URS_2023_02/430321414</t>
  </si>
  <si>
    <t>1,1*1,5*(0,7+1,4)/2</t>
  </si>
  <si>
    <t>431351121</t>
  </si>
  <si>
    <t>Bednění podest, podstupňových desek a ramp včetně podpěrné konstrukce výšky do 4 m půdorysně přímočarých zřízení</t>
  </si>
  <si>
    <t>2103086014</t>
  </si>
  <si>
    <t>https://podminky.urs.cz/item/CS_URS_2023_02/431351121</t>
  </si>
  <si>
    <t>1,1*1,5*(0,7+1,4)/2*2</t>
  </si>
  <si>
    <t>1,1*0,7+1,1*1,4</t>
  </si>
  <si>
    <t>431351122</t>
  </si>
  <si>
    <t>Bednění podest, podstupňových desek a ramp včetně podpěrné konstrukce výšky do 4 m půdorysně přímočarých odstranění</t>
  </si>
  <si>
    <t>-762579915</t>
  </si>
  <si>
    <t>https://podminky.urs.cz/item/CS_URS_2023_02/431351122</t>
  </si>
  <si>
    <t>434351141</t>
  </si>
  <si>
    <t>Bednění stupňů betonovaných na podstupňové desce nebo na terénu půdorysně přímočarých zřízení</t>
  </si>
  <si>
    <t>-1392508822</t>
  </si>
  <si>
    <t>https://podminky.urs.cz/item/CS_URS_2023_02/434351141</t>
  </si>
  <si>
    <t>1,1*0,18*4</t>
  </si>
  <si>
    <t>434351142</t>
  </si>
  <si>
    <t>Bednění stupňů betonovaných na podstupňové desce nebo na terénu půdorysně přímočarých odstranění</t>
  </si>
  <si>
    <t>658517509</t>
  </si>
  <si>
    <t>https://podminky.urs.cz/item/CS_URS_2023_02/434351142</t>
  </si>
  <si>
    <t>929655523</t>
  </si>
  <si>
    <t>podkladní deska schodiště</t>
  </si>
  <si>
    <t>1,7*1,3*0,1</t>
  </si>
  <si>
    <t>Komunikace pozemní</t>
  </si>
  <si>
    <t>564831011</t>
  </si>
  <si>
    <t>Podklad ze štěrkodrti ŠD s rozprostřením a zhutněním plochy jednotlivě do 100 m2, po zhutnění tl. 100 mm</t>
  </si>
  <si>
    <t>-2049410407</t>
  </si>
  <si>
    <t>https://podminky.urs.cz/item/CS_URS_2023_02/564831011</t>
  </si>
  <si>
    <t xml:space="preserve">"pod dlažby"  18</t>
  </si>
  <si>
    <t>564861011</t>
  </si>
  <si>
    <t>Podklad ze štěrkodrti ŠD s rozprostřením a zhutněním plochy jednotlivě do 100 m2, po zhutnění tl. 200 mm</t>
  </si>
  <si>
    <t>340395774</t>
  </si>
  <si>
    <t>https://podminky.urs.cz/item/CS_URS_2023_02/564861011</t>
  </si>
  <si>
    <t>SO 02 Hrubé předčištění a ČS</t>
  </si>
  <si>
    <t>7*0,5</t>
  </si>
  <si>
    <t>3,8*1,4+6,0*1,2</t>
  </si>
  <si>
    <t>564932111</t>
  </si>
  <si>
    <t>Podklad z mechanicky zpevněného kameniva MZK (minerální beton) s rozprostřením a s hutněním, po zhutnění tl. 100 mm</t>
  </si>
  <si>
    <t>557523907</t>
  </si>
  <si>
    <t>https://podminky.urs.cz/item/CS_URS_2023_02/564932111</t>
  </si>
  <si>
    <t xml:space="preserve">"vozovky"  16,02</t>
  </si>
  <si>
    <t>565145101</t>
  </si>
  <si>
    <t>Asfaltový beton vrstva podkladní ACP 16 (obalované kamenivo střednězrnné - OKS) s rozprostřením a zhutněním v pruhu šířky do 1,5 m, po zhutnění tl. 60 mm</t>
  </si>
  <si>
    <t>-2036974695</t>
  </si>
  <si>
    <t>https://podminky.urs.cz/item/CS_URS_2023_02/565145101</t>
  </si>
  <si>
    <t>"SO 02 Hrubé předčištění a ČS</t>
  </si>
  <si>
    <t>573111113</t>
  </si>
  <si>
    <t>Postřik infiltrační PI z asfaltu silničního s posypem kamenivem, v množství 1,50 kg/m2</t>
  </si>
  <si>
    <t>-2010648934</t>
  </si>
  <si>
    <t>https://podminky.urs.cz/item/CS_URS_2023_02/573111113</t>
  </si>
  <si>
    <t>"vozovky" 16,02</t>
  </si>
  <si>
    <t>573211112</t>
  </si>
  <si>
    <t>Postřik spojovací PS bez posypu kamenivem z asfaltu silničního, v množství 0,70 kg/m2</t>
  </si>
  <si>
    <t>-469007679</t>
  </si>
  <si>
    <t>https://podminky.urs.cz/item/CS_URS_2023_02/573211112</t>
  </si>
  <si>
    <t>577134111</t>
  </si>
  <si>
    <t>Asfaltový beton vrstva obrusná ACO 11 (ABS) s rozprostřením a se zhutněním z nemodifikovaného asfaltu v pruhu šířky do 3 m tř. I, po zhutnění tl. 40 mm</t>
  </si>
  <si>
    <t>-1014543371</t>
  </si>
  <si>
    <t>https://podminky.urs.cz/item/CS_URS_2023_02/577134111</t>
  </si>
  <si>
    <t>637211134</t>
  </si>
  <si>
    <t>Okapový chodník z dlaždic betonových do kameniva s vyplněním spár drobným kamenivem, tl. dlaždic 50 mm</t>
  </si>
  <si>
    <t>2000457402</t>
  </si>
  <si>
    <t>https://podminky.urs.cz/item/CS_URS_2023_02/637211134</t>
  </si>
  <si>
    <t xml:space="preserve">"okolo M.O."  3,6*0,5+9,6*0,5+3,5*2,0+0,7</t>
  </si>
  <si>
    <t xml:space="preserve">"schody"  3,0*1,1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</si>
  <si>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</si>
  <si>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</si>
  <si>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-2135351390</t>
  </si>
  <si>
    <t>https://podminky.urs.cz/item/CS_URS_2023_02/916111123</t>
  </si>
  <si>
    <t>"obruby z kostek kolem poklopů v trávě, 2 řady"</t>
  </si>
  <si>
    <t>(pi*1,0+pi*1,2)*3</t>
  </si>
  <si>
    <t>58381007</t>
  </si>
  <si>
    <t>kostka štípaná dlažební žula drobná 8/10</t>
  </si>
  <si>
    <t>-1871967823</t>
  </si>
  <si>
    <t>20,735*0,1 'Přepočtené koeficientem množství</t>
  </si>
  <si>
    <t>919735112</t>
  </si>
  <si>
    <t>Řezání stávajícího živičného krytu nebo podkladu hloubky přes 50 do 100 mm</t>
  </si>
  <si>
    <t>-1400047211</t>
  </si>
  <si>
    <t>https://podminky.urs.cz/item/CS_URS_2023_02/919735112</t>
  </si>
  <si>
    <t>8+3,8*2+6,0*2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</si>
  <si>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</si>
  <si>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</si>
  <si>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1788585838</t>
  </si>
  <si>
    <t>https://podminky.urs.cz/item/CS_URS_2023_02/113107042</t>
  </si>
  <si>
    <t>961044111</t>
  </si>
  <si>
    <t>Bourání základů z betonu prostého</t>
  </si>
  <si>
    <t>-76224575</t>
  </si>
  <si>
    <t>https://podminky.urs.cz/item/CS_URS_2023_02/961044111</t>
  </si>
  <si>
    <t>"schody venkovní"</t>
  </si>
  <si>
    <t>1,1*1,4*(1,4+0,7)/2+1,2*1,5*0,1</t>
  </si>
  <si>
    <t>1569773280</t>
  </si>
  <si>
    <t xml:space="preserve">"podsypy bourané"  3,173+7,383</t>
  </si>
  <si>
    <t>-131292022</t>
  </si>
  <si>
    <t>10,556*4 'Přepočtené koeficientem množství</t>
  </si>
  <si>
    <t>-1775497102</t>
  </si>
  <si>
    <t xml:space="preserve">"dlažby"  4,259</t>
  </si>
  <si>
    <t xml:space="preserve">"schody"  3,594</t>
  </si>
  <si>
    <t xml:space="preserve">"asfaltové vrstvy"  3,692</t>
  </si>
  <si>
    <t>620229546</t>
  </si>
  <si>
    <t>11,545*4 'Přepočtené koeficientem množství</t>
  </si>
  <si>
    <t>998225111</t>
  </si>
  <si>
    <t>Přesun hmot pro komunikace s krytem z kameniva, monolitickým betonovým nebo živičným dopravní vzdálenost do 200 m jakékoliv délky objektu</t>
  </si>
  <si>
    <t>898201526</t>
  </si>
  <si>
    <t>https://podminky.urs.cz/item/CS_URS_2023_02/998225111</t>
  </si>
  <si>
    <t>870053138</t>
  </si>
  <si>
    <t>zábradlí pro schodiště</t>
  </si>
  <si>
    <t>1,5</t>
  </si>
  <si>
    <t>767163221</t>
  </si>
  <si>
    <t>Montáž kompletního kovového zábradlí přímého z dílců na schodišti kotveného do betonu</t>
  </si>
  <si>
    <t>997088903</t>
  </si>
  <si>
    <t>https://podminky.urs.cz/item/CS_URS_2023_02/767163221</t>
  </si>
  <si>
    <t>55342292R</t>
  </si>
  <si>
    <t>Z03 -Zábradlí kovové, sloupky, přičle, madlo trubkové, zinkované</t>
  </si>
  <si>
    <t>223527141</t>
  </si>
  <si>
    <t xml:space="preserve">"Z03 - zábradlí ke schodům ... ks"  1</t>
  </si>
  <si>
    <t>181277456</t>
  </si>
  <si>
    <t>308038383</t>
  </si>
  <si>
    <t>schodišťové zábradlí</t>
  </si>
  <si>
    <t>1,5*1,1</t>
  </si>
  <si>
    <t>789</t>
  </si>
  <si>
    <t>Povrchové úpravy ocelových konstrukcí a technologických zařízení</t>
  </si>
  <si>
    <t>789431211</t>
  </si>
  <si>
    <t>Provedení žárového stříkání potrubí zinkem, tloušťky 50 μm, do DN 50 (0,925 kg Zn/m2)</t>
  </si>
  <si>
    <t>-1832628505</t>
  </si>
  <si>
    <t>https://podminky.urs.cz/item/CS_URS_2023_02/789431211</t>
  </si>
  <si>
    <t>1,65</t>
  </si>
  <si>
    <t>15625101</t>
  </si>
  <si>
    <t>drát metalizační Zn D 3mm</t>
  </si>
  <si>
    <t>-923705316</t>
  </si>
  <si>
    <t>1,65*0,925 'Přepočtené koeficientem množství</t>
  </si>
  <si>
    <t>171201231</t>
  </si>
  <si>
    <t>-726914824</t>
  </si>
  <si>
    <t>https://podminky.urs.cz/item/CS_URS_2023_02/171201231</t>
  </si>
  <si>
    <t xml:space="preserve">"výkop-zásyp ... m3"   85 - 50,72</t>
  </si>
  <si>
    <t>34,28*1,8 'Přepočtené koeficientem množství</t>
  </si>
  <si>
    <t>997013861</t>
  </si>
  <si>
    <t>Poplatek za uložení stavebního odpadu na recyklační skládce (skládkovné) z prostého betonu zatříděného do Katalogu odpadů pod kódem 17 01 01</t>
  </si>
  <si>
    <t>-342034213</t>
  </si>
  <si>
    <t>https://podminky.urs.cz/item/CS_URS_2023_02/997013861</t>
  </si>
  <si>
    <t>"schody" 3,594</t>
  </si>
  <si>
    <t>997013875</t>
  </si>
  <si>
    <t>Poplatek za uložení stavebního odpadu na recyklační skládce (skládkovné) asfaltového bez obsahu dehtu zatříděného do Katalogu odpadů pod kódem 17 03 02</t>
  </si>
  <si>
    <t>-1323965882</t>
  </si>
  <si>
    <t>https://podminky.urs.cz/item/CS_URS_2023_02/997013875</t>
  </si>
  <si>
    <t xml:space="preserve">"vozovky"  3,692</t>
  </si>
  <si>
    <t>PS - Provozní soubory</t>
  </si>
  <si>
    <t>PS 01 - Strojně technologická část</t>
  </si>
  <si>
    <t>D1 - Celkem</t>
  </si>
  <si>
    <t>D1</t>
  </si>
  <si>
    <t>Celkem</t>
  </si>
  <si>
    <t>1.01</t>
  </si>
  <si>
    <t>Česlicový koš</t>
  </si>
  <si>
    <t>-1683549076</t>
  </si>
  <si>
    <t>P</t>
  </si>
  <si>
    <t>Poznámka k položce:_x000d_
Česlicový koš_x000d_
pro potrubí DN400_x000d_
mat. nerez_x000d_
Rozsah dodávky:_x000d_
- česlicový koš_x000d_
- držák vodících tyčí_x000d_
- kotevní materiál_x000d_
- spouštěcí tyče pro hloubku cca 3,5 m_x000d_
- závěsný řetěz s převěšovacími oky, délka 3 m</t>
  </si>
  <si>
    <t>1.02a,b,c</t>
  </si>
  <si>
    <t>Ponorné kalové čerpadlo (sestava 2+1 montovaná rezerva)</t>
  </si>
  <si>
    <t>1207308589</t>
  </si>
  <si>
    <t>Poznámka k položce:_x000d_
Ponorné kalové čerpadlo (sestava 2+1 montovaná rezerva)_x000d_
• Q = 60 l/s_x000d_
• H = 10,5 m_x000d_
• n = 1480 1/min_x000d_
včetně elektromotoru o jmenovitém příkonu cca 11 kW, 400V, 50Hz s čidly teploty vinutí a průsaku ucpávkou_x000d_
Obě provozní čerpadla řízena frekvenčním měničem v rozsahu 850 – 1480 1/min_x000d_
ovládání: - ručně_x000d_
- dálkově z ŘIS_x000d_
- automaticky_x000d_
Při průměrném přítoku bude v provozu jedno čerpadlo. Čerpadlo bude regulováno frekvenčním měničem na konstantní hladinu v sací jímce. Při maximálních otáčkách a stoupající hladině se uvede do provozu druhé čerpadlo a obě čerpadla budou řízena na stejné otáčky. Při průtocích odpovídajících chodu jednoho čerpadla (cca 1000 1/min) se druhé čerpadlo odstaví. Pokud dojde za chodu jednoho čerpadla při minimálních otáčkách k poklesu hladiny, čerpadlo se odstaví. Při zvýšení hladiny se čerpadlo uvede do provozu._x000d_
Čerpadla jsou vybavena automatickým záskokem a automatickým střídáním pořadí v provozu._x000d_
blokování: - minimální hladina v sací jímce_x000d_
signalizace: chod, porucha do ŘIS</t>
  </si>
  <si>
    <t>1.03</t>
  </si>
  <si>
    <t>Jeřábek ruční s kotvením na podlahu - nosnost 350 kg</t>
  </si>
  <si>
    <t>-471628796</t>
  </si>
  <si>
    <t>Poznámka k položce:_x000d_
Jeřábek ruční s kotvením na podlahu_x000d_
o nosnosti 350 kg včetně převěšovacího kusu_x000d_
materiálové provedení: nerez_x000d_
Kotvení přenosného jeřábku na podlahu, včetně kotevního materiálu, materiálové provedení: nerez_x000d_
Ocelové lano průměr 6 mm, mat. nerez, délka 3m_x000d_
Nerezová lanová svorka průměr 6,5 mm_x000d_
Závěsný řetěz s převěšovacími oky, délka 5 m, mat. nerez_x000d_
Vodící trubka pro čerpadlo ø2“, délka 5 m, mat. nerez</t>
  </si>
  <si>
    <t>1.04</t>
  </si>
  <si>
    <t>Potrubí DN200, PN10</t>
  </si>
  <si>
    <t>982756322</t>
  </si>
  <si>
    <t>Poznámka k položce:_x000d_
Potrubí DN200, PN10_x000d_
Potrubí DN200 (219,1x2,0 mm), cca. 12 m_x000d_
Potrubí včetně:_x000d_
3 x příruba DN 150, 3 x přírubový spoj DN 150_x000d_
3x příruba DN 200, 3 x přírubového spoj DN 200_x000d_
spojovací a těsnící materiál,_x000d_
pomocné a nosné konstrukce, místní měřící přístroje a jiná_x000d_
nespecifikovaná zařízení, svarů a moření svarů, materiál: 1.4301._x000d_
Včetně tvarovek:_x000d_
3x redukce°centrická DN150/200, nerez 1.4301._x000d_
3x koleno 90° DN 200 1.4301.</t>
  </si>
  <si>
    <t>O.01</t>
  </si>
  <si>
    <t>Demontáže stávající technologie</t>
  </si>
  <si>
    <t>soubor</t>
  </si>
  <si>
    <t>2073821700</t>
  </si>
  <si>
    <t>O.02</t>
  </si>
  <si>
    <t>Odvoz a likvidace staré technologie</t>
  </si>
  <si>
    <t>-1374709738</t>
  </si>
  <si>
    <t>PS 02 - Elektrotechnologická část a SŘTP</t>
  </si>
  <si>
    <t>12511</t>
  </si>
  <si>
    <t>CZ-CPV:</t>
  </si>
  <si>
    <t>51200000-4</t>
  </si>
  <si>
    <t>CZ-CPA:</t>
  </si>
  <si>
    <t>43.21.10</t>
  </si>
  <si>
    <t xml:space="preserve">    741 - Elektroinstalace - silnoproud</t>
  </si>
  <si>
    <t xml:space="preserve">    742 - Elektroinstalace - slaboproud</t>
  </si>
  <si>
    <t>M - Práce a dodávky M</t>
  </si>
  <si>
    <t xml:space="preserve">    23-M - Montáže potrubí</t>
  </si>
  <si>
    <t xml:space="preserve">    46-M - Zemní práce při extr.mont.pracích</t>
  </si>
  <si>
    <t>741</t>
  </si>
  <si>
    <t>Elektroinstalace - silnoproud</t>
  </si>
  <si>
    <t>741210122</t>
  </si>
  <si>
    <t>Montáž rozváděčů litinových, hliníkových nebo plastových bez zapojení vodičů skříněk hmotnosti do 20 kg</t>
  </si>
  <si>
    <t>2033408592</t>
  </si>
  <si>
    <t>https://podminky.urs.cz/item/CS_URS_2023_02/741210122</t>
  </si>
  <si>
    <t>"ČOV TPCA Kolín</t>
  </si>
  <si>
    <t>"Rekonstrukce betonových konstrukcí podzemních objektů a úprava Parshallova žlabu</t>
  </si>
  <si>
    <t>"PS 02 Elektrotechnologická část a SŘTP</t>
  </si>
  <si>
    <t>"DODÁVKA A MONTÁŽ ELEKTROTECHNOLOGICKÉ ČÁSTI A SŘTP</t>
  </si>
  <si>
    <t>"Přechodová skříňka vyzbrojená</t>
  </si>
  <si>
    <t>"2x přechodová skříňka vyzbrojená</t>
  </si>
  <si>
    <t>"výzbroj: 2x svorka řadová, 2x svorka PE, 1x přepěťová ochrana 230 VAC, 1x přepěťová ochrana 4-20 mA</t>
  </si>
  <si>
    <t>"pozice MX101, MX102</t>
  </si>
  <si>
    <t>2,00</t>
  </si>
  <si>
    <t>35711028R</t>
  </si>
  <si>
    <t xml:space="preserve">přechodová skříňka </t>
  </si>
  <si>
    <t>R-položka</t>
  </si>
  <si>
    <t>2003168335</t>
  </si>
  <si>
    <t>741240022</t>
  </si>
  <si>
    <t>Montáž ostatního příslušenství rozvoden tabulek výstražných a označovacích pro přístroje lepením</t>
  </si>
  <si>
    <t>1782618381</t>
  </si>
  <si>
    <t>https://podminky.urs.cz/item/CS_URS_2023_02/741240022</t>
  </si>
  <si>
    <t>73534511</t>
  </si>
  <si>
    <t>tabulka bezpečnostní s tiskem 2 barvy A4 210x297mm samolepící</t>
  </si>
  <si>
    <t>-1564854003</t>
  </si>
  <si>
    <t>741751831R</t>
  </si>
  <si>
    <t>Demontáž stávajících zařízení</t>
  </si>
  <si>
    <t>-628320192</t>
  </si>
  <si>
    <t>"DEMONTÁŽ ELEKTROTECHNOLOGICKÉ ČÁSTI A SŘTP</t>
  </si>
  <si>
    <t>"Demontáž stávajících zařízení</t>
  </si>
  <si>
    <t>"sensory hladiny, vyhodnocovací jednotky, kabely k senzorům,</t>
  </si>
  <si>
    <t>"přechodové skříňky, propojení přechodových skříněk s vyhodnocovacími jednotkami</t>
  </si>
  <si>
    <t>1,00</t>
  </si>
  <si>
    <t>741810002</t>
  </si>
  <si>
    <t>Zkoušky a prohlídky elektrických rozvodů a zařízení celková prohlídka a vyhotovení revizní zprávy pro objem montážních prací přes 100 do 500 tis. Kč</t>
  </si>
  <si>
    <t>1917586961</t>
  </si>
  <si>
    <t>https://podminky.urs.cz/item/CS_URS_2023_02/741810002</t>
  </si>
  <si>
    <t>"Výchozí revize elektrického zařízení</t>
  </si>
  <si>
    <t>74181r4</t>
  </si>
  <si>
    <t>Rozvaděče včetně nové nosné žárově zinkované konstrukce D+M</t>
  </si>
  <si>
    <t>-1996647660</t>
  </si>
  <si>
    <t xml:space="preserve">"Rozvaděče včetně nové nosné žárově zinkované konstrukce </t>
  </si>
  <si>
    <t>741990063R</t>
  </si>
  <si>
    <t>Ostatní doplňkové práce elektromontážní - doplňkový elektromateriál</t>
  </si>
  <si>
    <t>225715235</t>
  </si>
  <si>
    <t>"1x pomocný materiál (rozvodnicové krabice, atd.)</t>
  </si>
  <si>
    <t>"- materiál, který nelze určit při zpracování technologického postupu</t>
  </si>
  <si>
    <t>"- podružný a pomocný instalační materiál, např.:</t>
  </si>
  <si>
    <t>"prodrátování v rozvaděči, spojovací a upevňovací materiál v rozvaděči, DIN lišty</t>
  </si>
  <si>
    <t>741990064R</t>
  </si>
  <si>
    <t>Ostatní doplňkové práce elektromontážní - stavební přípomoci</t>
  </si>
  <si>
    <t>-1711008509</t>
  </si>
  <si>
    <t>"Zednické výpomoci pro elektromontážní práce</t>
  </si>
  <si>
    <t>"- vysekání, vyvrtání a vynechání rýh, kapes, prostupů pro rozvody a upevňovací prvky</t>
  </si>
  <si>
    <t>"- zaplnění, zazdění nebo zabetonování rýh, kapes, prostupů</t>
  </si>
  <si>
    <t>998741101</t>
  </si>
  <si>
    <t>Přesun hmot pro silnoproud stanovený z hmotnosti přesunovaného materiálu vodorovná dopravní vzdálenost do 50 m v objektech výšky do 6 m</t>
  </si>
  <si>
    <t>-959601469</t>
  </si>
  <si>
    <t>https://podminky.urs.cz/item/CS_URS_2023_02/998741101</t>
  </si>
  <si>
    <t>742</t>
  </si>
  <si>
    <t>Elektroinstalace - slaboproud</t>
  </si>
  <si>
    <t>7423604211R</t>
  </si>
  <si>
    <t>Seřízení, oživení a uvedení do provozu</t>
  </si>
  <si>
    <t>-110119060</t>
  </si>
  <si>
    <t>"Seřízení, oživení a uvedení do provozu</t>
  </si>
  <si>
    <t>Práce a dodávky M</t>
  </si>
  <si>
    <t>23-M</t>
  </si>
  <si>
    <t>Montáže potrubí</t>
  </si>
  <si>
    <t>230250025R</t>
  </si>
  <si>
    <t>Montáž souprava elektronických zařízení pro parshallovy žlaby</t>
  </si>
  <si>
    <t>-1455800006</t>
  </si>
  <si>
    <t>"2x souprava elektronických zařízení pro parshallovy žlaby P3</t>
  </si>
  <si>
    <t>"sensor hladiny, vyhodnocovací jednotka, kabel k senzoru</t>
  </si>
  <si>
    <t>"napájení: 230 VAC, výstup: 4 – 20 mA</t>
  </si>
  <si>
    <t>"Stanovené měřidlo, úředně seřízeno, protokol o nastavení</t>
  </si>
  <si>
    <t>"pozice FIQ101, FIQ102</t>
  </si>
  <si>
    <t>40561045R</t>
  </si>
  <si>
    <t>souprava elektronických zařízení pro parshallovy žlaby</t>
  </si>
  <si>
    <t>128</t>
  </si>
  <si>
    <t>-1426460096</t>
  </si>
  <si>
    <t>46-M</t>
  </si>
  <si>
    <t>Zemní práce při extr.mont.pracích</t>
  </si>
  <si>
    <t>469971111</t>
  </si>
  <si>
    <t>Odvoz suti a vybouraných hmot svislá doprava suti a vybouraných hmot za první podlaží</t>
  </si>
  <si>
    <t>1500241955</t>
  </si>
  <si>
    <t>https://podminky.urs.cz/item/CS_URS_2023_02/469971111</t>
  </si>
  <si>
    <t>"KOV hmotnost celkem 0,072t</t>
  </si>
  <si>
    <t>0,072</t>
  </si>
  <si>
    <t>469972111</t>
  </si>
  <si>
    <t>Odvoz suti a vybouraných hmot odvoz suti a vybouraných hmot do 1 km</t>
  </si>
  <si>
    <t>123180392</t>
  </si>
  <si>
    <t>https://podminky.urs.cz/item/CS_URS_2023_02/469972111</t>
  </si>
  <si>
    <t>469972121</t>
  </si>
  <si>
    <t>Odvoz suti a vybouraných hmot odvoz suti a vybouraných hmot Příplatek k ceně za každý další i započatý 1 km</t>
  </si>
  <si>
    <t>1651338272</t>
  </si>
  <si>
    <t>https://podminky.urs.cz/item/CS_URS_2023_02/469972121</t>
  </si>
  <si>
    <t>0,072*9 'Přepočtené koeficientem množství</t>
  </si>
  <si>
    <t>O.03</t>
  </si>
  <si>
    <t>591649207</t>
  </si>
  <si>
    <t>VRN - Vedlejší rozpočtové náklady</t>
  </si>
  <si>
    <t xml:space="preserve">    NUS - Náklady s umístěním stavby</t>
  </si>
  <si>
    <t xml:space="preserve">    VRN6 - Územní vlivy</t>
  </si>
  <si>
    <t xml:space="preserve">    VRN7 - Provozní vlivy</t>
  </si>
  <si>
    <t>NUS</t>
  </si>
  <si>
    <t>Náklady s umístěním stavby</t>
  </si>
  <si>
    <t>Kč</t>
  </si>
  <si>
    <t>r-položka</t>
  </si>
  <si>
    <t>1024</t>
  </si>
  <si>
    <t>-675441526</t>
  </si>
  <si>
    <t>VRN6</t>
  </si>
  <si>
    <t>Územní vlivy</t>
  </si>
  <si>
    <t>06</t>
  </si>
  <si>
    <t>Základní rozdělení průvodních činností a nákladů územní vlivy</t>
  </si>
  <si>
    <t>1028631369</t>
  </si>
  <si>
    <t>VRN7</t>
  </si>
  <si>
    <t>Provozní vlivy</t>
  </si>
  <si>
    <t>07</t>
  </si>
  <si>
    <t>Základní rozdělení průvodních činností a nákladů provozní vlivy</t>
  </si>
  <si>
    <t>-1362412041</t>
  </si>
  <si>
    <t>ON - Ostatní náklady</t>
  </si>
  <si>
    <t xml:space="preserve">    VRN9 - Ostatní náklady</t>
  </si>
  <si>
    <t>VRN9</t>
  </si>
  <si>
    <t>geodetického zaměření dle vyhl. č. 499/2006 Sb. příl. č. 3 i v digitálním zpracování</t>
  </si>
  <si>
    <t>262144</t>
  </si>
  <si>
    <t>-1480495177</t>
  </si>
  <si>
    <t>Vytýčení sítí</t>
  </si>
  <si>
    <t>-366782390</t>
  </si>
  <si>
    <t>Zpracování geodetického plánu</t>
  </si>
  <si>
    <t>-794138140</t>
  </si>
  <si>
    <t xml:space="preserve">Dokumentace skutečného provedení DSPS </t>
  </si>
  <si>
    <t>689667757</t>
  </si>
  <si>
    <t>Kompletní měření, zaškolení obsluhy, vyhotovení protokolů, doprava a stavební přípomoce</t>
  </si>
  <si>
    <t>1955859142</t>
  </si>
  <si>
    <t>Náklady na dopracování detailů RDS</t>
  </si>
  <si>
    <t>1042107201</t>
  </si>
  <si>
    <t>Kompletní a koordinační činnost</t>
  </si>
  <si>
    <t>-2104317701</t>
  </si>
  <si>
    <t>Součinnost s provozovatelem (čištění, manipulace, čerpání aj.)</t>
  </si>
  <si>
    <t>-699461545</t>
  </si>
  <si>
    <t>Ostatní náklady související s výstavbou =plán BOZP, havariní plán aj.</t>
  </si>
  <si>
    <t>1164282892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</si>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</sst>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5101201" TargetMode="External" /><Relationship Id="rId2" Type="http://schemas.openxmlformats.org/officeDocument/2006/relationships/hyperlink" Target="https://podminky.urs.cz/item/CS_URS_2023_02/115101301" TargetMode="External" /><Relationship Id="rId3" Type="http://schemas.openxmlformats.org/officeDocument/2006/relationships/hyperlink" Target="https://podminky.urs.cz/item/CS_URS_2023_02/131151103" TargetMode="External" /><Relationship Id="rId4" Type="http://schemas.openxmlformats.org/officeDocument/2006/relationships/hyperlink" Target="https://podminky.urs.cz/item/CS_URS_2023_02/131113712" TargetMode="External" /><Relationship Id="rId5" Type="http://schemas.openxmlformats.org/officeDocument/2006/relationships/hyperlink" Target="https://podminky.urs.cz/item/CS_URS_2023_02/271532211" TargetMode="External" /><Relationship Id="rId6" Type="http://schemas.openxmlformats.org/officeDocument/2006/relationships/hyperlink" Target="https://podminky.urs.cz/item/CS_URS_2023_02/273313511" TargetMode="External" /><Relationship Id="rId7" Type="http://schemas.openxmlformats.org/officeDocument/2006/relationships/hyperlink" Target="https://podminky.urs.cz/item/CS_URS_2023_02/380316123" TargetMode="External" /><Relationship Id="rId8" Type="http://schemas.openxmlformats.org/officeDocument/2006/relationships/hyperlink" Target="https://podminky.urs.cz/item/CS_URS_2023_02/380316132" TargetMode="External" /><Relationship Id="rId9" Type="http://schemas.openxmlformats.org/officeDocument/2006/relationships/hyperlink" Target="https://podminky.urs.cz/item/CS_URS_2023_02/380326132" TargetMode="External" /><Relationship Id="rId10" Type="http://schemas.openxmlformats.org/officeDocument/2006/relationships/hyperlink" Target="https://podminky.urs.cz/item/CS_URS_2023_02/380356231" TargetMode="External" /><Relationship Id="rId11" Type="http://schemas.openxmlformats.org/officeDocument/2006/relationships/hyperlink" Target="https://podminky.urs.cz/item/CS_URS_2023_02/380356232" TargetMode="External" /><Relationship Id="rId12" Type="http://schemas.openxmlformats.org/officeDocument/2006/relationships/hyperlink" Target="https://podminky.urs.cz/item/CS_URS_2023_02/380361006" TargetMode="External" /><Relationship Id="rId13" Type="http://schemas.openxmlformats.org/officeDocument/2006/relationships/hyperlink" Target="https://podminky.urs.cz/item/CS_URS_2023_02/632450122" TargetMode="External" /><Relationship Id="rId14" Type="http://schemas.openxmlformats.org/officeDocument/2006/relationships/hyperlink" Target="https://podminky.urs.cz/item/CS_URS_2023_02/953312125" TargetMode="External" /><Relationship Id="rId15" Type="http://schemas.openxmlformats.org/officeDocument/2006/relationships/hyperlink" Target="https://podminky.urs.cz/item/CS_URS_2023_02/953333518" TargetMode="External" /><Relationship Id="rId16" Type="http://schemas.openxmlformats.org/officeDocument/2006/relationships/hyperlink" Target="https://podminky.urs.cz/item/CS_URS_2023_02/953334423" TargetMode="External" /><Relationship Id="rId17" Type="http://schemas.openxmlformats.org/officeDocument/2006/relationships/hyperlink" Target="https://podminky.urs.cz/item/CS_URS_2023_02/985131111" TargetMode="External" /><Relationship Id="rId18" Type="http://schemas.openxmlformats.org/officeDocument/2006/relationships/hyperlink" Target="https://podminky.urs.cz/item/CS_URS_2023_02/997221551" TargetMode="External" /><Relationship Id="rId19" Type="http://schemas.openxmlformats.org/officeDocument/2006/relationships/hyperlink" Target="https://podminky.urs.cz/item/CS_URS_2023_02/997221559" TargetMode="External" /><Relationship Id="rId20" Type="http://schemas.openxmlformats.org/officeDocument/2006/relationships/hyperlink" Target="https://podminky.urs.cz/item/CS_URS_2023_02/998142251" TargetMode="External" /><Relationship Id="rId21" Type="http://schemas.openxmlformats.org/officeDocument/2006/relationships/hyperlink" Target="https://podminky.urs.cz/item/CS_URS_2023_02/711112011" TargetMode="External" /><Relationship Id="rId22" Type="http://schemas.openxmlformats.org/officeDocument/2006/relationships/hyperlink" Target="https://podminky.urs.cz/item/CS_URS_2023_02/711141559" TargetMode="External" /><Relationship Id="rId23" Type="http://schemas.openxmlformats.org/officeDocument/2006/relationships/hyperlink" Target="https://podminky.urs.cz/item/CS_URS_2023_02/998711101" TargetMode="External" /><Relationship Id="rId24" Type="http://schemas.openxmlformats.org/officeDocument/2006/relationships/hyperlink" Target="https://podminky.urs.cz/item/CS_URS_2023_02/767163121" TargetMode="External" /><Relationship Id="rId25" Type="http://schemas.openxmlformats.org/officeDocument/2006/relationships/hyperlink" Target="https://podminky.urs.cz/item/CS_URS_2023_02/767591012" TargetMode="External" /><Relationship Id="rId26" Type="http://schemas.openxmlformats.org/officeDocument/2006/relationships/hyperlink" Target="https://podminky.urs.cz/item/CS_URS_2023_02/998767101" TargetMode="External" /><Relationship Id="rId27" Type="http://schemas.openxmlformats.org/officeDocument/2006/relationships/hyperlink" Target="https://podminky.urs.cz/item/CS_URS_2023_02/783314101" TargetMode="External" /><Relationship Id="rId28" Type="http://schemas.openxmlformats.org/officeDocument/2006/relationships/hyperlink" Target="https://podminky.urs.cz/item/CS_URS_2023_02/783317101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80321552" TargetMode="External" /><Relationship Id="rId2" Type="http://schemas.openxmlformats.org/officeDocument/2006/relationships/hyperlink" Target="https://podminky.urs.cz/item/CS_URS_2023_02/380356231" TargetMode="External" /><Relationship Id="rId3" Type="http://schemas.openxmlformats.org/officeDocument/2006/relationships/hyperlink" Target="https://podminky.urs.cz/item/CS_URS_2023_02/380356232" TargetMode="External" /><Relationship Id="rId4" Type="http://schemas.openxmlformats.org/officeDocument/2006/relationships/hyperlink" Target="https://podminky.urs.cz/item/CS_URS_2023_02/380361006" TargetMode="External" /><Relationship Id="rId5" Type="http://schemas.openxmlformats.org/officeDocument/2006/relationships/hyperlink" Target="https://podminky.urs.cz/item/CS_URS_2023_02/411354333" TargetMode="External" /><Relationship Id="rId6" Type="http://schemas.openxmlformats.org/officeDocument/2006/relationships/hyperlink" Target="https://podminky.urs.cz/item/CS_URS_2023_02/411354334" TargetMode="External" /><Relationship Id="rId7" Type="http://schemas.openxmlformats.org/officeDocument/2006/relationships/hyperlink" Target="https://podminky.urs.cz/item/CS_URS_2023_02/899101211" TargetMode="External" /><Relationship Id="rId8" Type="http://schemas.openxmlformats.org/officeDocument/2006/relationships/hyperlink" Target="https://podminky.urs.cz/item/CS_URS_2023_02/899102211" TargetMode="External" /><Relationship Id="rId9" Type="http://schemas.openxmlformats.org/officeDocument/2006/relationships/hyperlink" Target="https://podminky.urs.cz/item/CS_URS_2023_02/953312123" TargetMode="External" /><Relationship Id="rId10" Type="http://schemas.openxmlformats.org/officeDocument/2006/relationships/hyperlink" Target="https://podminky.urs.cz/item/CS_URS_2023_02/963051113" TargetMode="External" /><Relationship Id="rId11" Type="http://schemas.openxmlformats.org/officeDocument/2006/relationships/hyperlink" Target="https://podminky.urs.cz/item/CS_URS_2023_02/985121122" TargetMode="External" /><Relationship Id="rId12" Type="http://schemas.openxmlformats.org/officeDocument/2006/relationships/hyperlink" Target="https://podminky.urs.cz/item/CS_URS_2023_02/985121911" TargetMode="External" /><Relationship Id="rId13" Type="http://schemas.openxmlformats.org/officeDocument/2006/relationships/hyperlink" Target="https://podminky.urs.cz/item/CS_URS_2023_02/985323111" TargetMode="External" /><Relationship Id="rId14" Type="http://schemas.openxmlformats.org/officeDocument/2006/relationships/hyperlink" Target="https://podminky.urs.cz/item/CS_URS_2023_02/985311113" TargetMode="External" /><Relationship Id="rId15" Type="http://schemas.openxmlformats.org/officeDocument/2006/relationships/hyperlink" Target="https://podminky.urs.cz/item/CS_URS_2023_02/997221561" TargetMode="External" /><Relationship Id="rId16" Type="http://schemas.openxmlformats.org/officeDocument/2006/relationships/hyperlink" Target="https://podminky.urs.cz/item/CS_URS_2023_02/997221569" TargetMode="External" /><Relationship Id="rId17" Type="http://schemas.openxmlformats.org/officeDocument/2006/relationships/hyperlink" Target="https://podminky.urs.cz/item/CS_URS_2023_02/998142251" TargetMode="External" /><Relationship Id="rId18" Type="http://schemas.openxmlformats.org/officeDocument/2006/relationships/hyperlink" Target="https://podminky.urs.cz/item/CS_URS_2023_02/767833802" TargetMode="External" /><Relationship Id="rId19" Type="http://schemas.openxmlformats.org/officeDocument/2006/relationships/hyperlink" Target="https://podminky.urs.cz/item/CS_URS_2023_02/767996701" TargetMode="External" /><Relationship Id="rId20" Type="http://schemas.openxmlformats.org/officeDocument/2006/relationships/hyperlink" Target="https://podminky.urs.cz/item/CS_URS_2023_02/767996801" TargetMode="External" /><Relationship Id="rId21" Type="http://schemas.openxmlformats.org/officeDocument/2006/relationships/hyperlink" Target="https://podminky.urs.cz/item/CS_URS_2023_02/767995113" TargetMode="External" /><Relationship Id="rId22" Type="http://schemas.openxmlformats.org/officeDocument/2006/relationships/hyperlink" Target="https://podminky.urs.cz/item/CS_URS_2023_02/767835003" TargetMode="External" /><Relationship Id="rId23" Type="http://schemas.openxmlformats.org/officeDocument/2006/relationships/hyperlink" Target="https://podminky.urs.cz/item/CS_URS_2023_02/998767101" TargetMode="External" /><Relationship Id="rId24" Type="http://schemas.openxmlformats.org/officeDocument/2006/relationships/hyperlink" Target="https://podminky.urs.cz/item/CS_URS_2023_02/997221862" TargetMode="External" /><Relationship Id="rId25" Type="http://schemas.openxmlformats.org/officeDocument/2006/relationships/hyperlink" Target="https://podminky.urs.cz/item/CS_URS_2023_02/997221873" TargetMode="External" /><Relationship Id="rId2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5001103" TargetMode="External" /><Relationship Id="rId2" Type="http://schemas.openxmlformats.org/officeDocument/2006/relationships/hyperlink" Target="https://podminky.urs.cz/item/CS_URS_2023_02/115101201" TargetMode="External" /><Relationship Id="rId3" Type="http://schemas.openxmlformats.org/officeDocument/2006/relationships/hyperlink" Target="https://podminky.urs.cz/item/CS_URS_2023_02/115101301" TargetMode="External" /><Relationship Id="rId4" Type="http://schemas.openxmlformats.org/officeDocument/2006/relationships/hyperlink" Target="https://podminky.urs.cz/item/CS_URS_2023_02/115201502" TargetMode="External" /><Relationship Id="rId5" Type="http://schemas.openxmlformats.org/officeDocument/2006/relationships/hyperlink" Target="https://podminky.urs.cz/item/CS_URS_2023_02/115201512" TargetMode="External" /><Relationship Id="rId6" Type="http://schemas.openxmlformats.org/officeDocument/2006/relationships/hyperlink" Target="https://podminky.urs.cz/item/CS_URS_2023_02/119001405" TargetMode="External" /><Relationship Id="rId7" Type="http://schemas.openxmlformats.org/officeDocument/2006/relationships/hyperlink" Target="https://podminky.urs.cz/item/CS_URS_2023_02/119001406" TargetMode="External" /><Relationship Id="rId8" Type="http://schemas.openxmlformats.org/officeDocument/2006/relationships/hyperlink" Target="https://podminky.urs.cz/item/CS_URS_2023_02/119001421" TargetMode="External" /><Relationship Id="rId9" Type="http://schemas.openxmlformats.org/officeDocument/2006/relationships/hyperlink" Target="https://podminky.urs.cz/item/CS_URS_2023_02/129001101" TargetMode="External" /><Relationship Id="rId10" Type="http://schemas.openxmlformats.org/officeDocument/2006/relationships/hyperlink" Target="https://podminky.urs.cz/item/CS_URS_2023_02/131151201" TargetMode="External" /><Relationship Id="rId11" Type="http://schemas.openxmlformats.org/officeDocument/2006/relationships/hyperlink" Target="https://podminky.urs.cz/item/CS_URS_2023_02/132112222" TargetMode="External" /><Relationship Id="rId12" Type="http://schemas.openxmlformats.org/officeDocument/2006/relationships/hyperlink" Target="https://podminky.urs.cz/item/CS_URS_2023_02/132154203" TargetMode="External" /><Relationship Id="rId13" Type="http://schemas.openxmlformats.org/officeDocument/2006/relationships/hyperlink" Target="https://podminky.urs.cz/item/CS_URS_2023_02/151811131" TargetMode="External" /><Relationship Id="rId14" Type="http://schemas.openxmlformats.org/officeDocument/2006/relationships/hyperlink" Target="https://podminky.urs.cz/item/CS_URS_2023_02/151811132" TargetMode="External" /><Relationship Id="rId15" Type="http://schemas.openxmlformats.org/officeDocument/2006/relationships/hyperlink" Target="https://podminky.urs.cz/item/CS_URS_2023_02/151811133" TargetMode="External" /><Relationship Id="rId16" Type="http://schemas.openxmlformats.org/officeDocument/2006/relationships/hyperlink" Target="https://podminky.urs.cz/item/CS_URS_2023_02/151811231" TargetMode="External" /><Relationship Id="rId17" Type="http://schemas.openxmlformats.org/officeDocument/2006/relationships/hyperlink" Target="https://podminky.urs.cz/item/CS_URS_2023_02/151811232" TargetMode="External" /><Relationship Id="rId18" Type="http://schemas.openxmlformats.org/officeDocument/2006/relationships/hyperlink" Target="https://podminky.urs.cz/item/CS_URS_2023_02/151811233" TargetMode="External" /><Relationship Id="rId19" Type="http://schemas.openxmlformats.org/officeDocument/2006/relationships/hyperlink" Target="https://podminky.urs.cz/item/CS_URS_2023_02/162651112" TargetMode="External" /><Relationship Id="rId20" Type="http://schemas.openxmlformats.org/officeDocument/2006/relationships/hyperlink" Target="https://podminky.urs.cz/item/CS_URS_2023_02/167151101" TargetMode="External" /><Relationship Id="rId21" Type="http://schemas.openxmlformats.org/officeDocument/2006/relationships/hyperlink" Target="https://podminky.urs.cz/item/CS_URS_2023_02/174151101" TargetMode="External" /><Relationship Id="rId22" Type="http://schemas.openxmlformats.org/officeDocument/2006/relationships/hyperlink" Target="https://podminky.urs.cz/item/CS_URS_2023_02/174151102" TargetMode="External" /><Relationship Id="rId23" Type="http://schemas.openxmlformats.org/officeDocument/2006/relationships/hyperlink" Target="https://podminky.urs.cz/item/CS_URS_2023_02/174152101" TargetMode="External" /><Relationship Id="rId24" Type="http://schemas.openxmlformats.org/officeDocument/2006/relationships/hyperlink" Target="https://podminky.urs.cz/item/CS_URS_2023_02/175151101" TargetMode="External" /><Relationship Id="rId25" Type="http://schemas.openxmlformats.org/officeDocument/2006/relationships/hyperlink" Target="https://podminky.urs.cz/item/CS_URS_2023_02/451541111" TargetMode="External" /><Relationship Id="rId26" Type="http://schemas.openxmlformats.org/officeDocument/2006/relationships/hyperlink" Target="https://podminky.urs.cz/item/CS_URS_2023_02/451573111" TargetMode="External" /><Relationship Id="rId27" Type="http://schemas.openxmlformats.org/officeDocument/2006/relationships/hyperlink" Target="https://podminky.urs.cz/item/CS_URS_2023_02/452311131" TargetMode="External" /><Relationship Id="rId28" Type="http://schemas.openxmlformats.org/officeDocument/2006/relationships/hyperlink" Target="https://podminky.urs.cz/item/CS_URS_2023_02/452386111" TargetMode="External" /><Relationship Id="rId29" Type="http://schemas.openxmlformats.org/officeDocument/2006/relationships/hyperlink" Target="https://podminky.urs.cz/item/CS_URS_2023_02/871265301" TargetMode="External" /><Relationship Id="rId30" Type="http://schemas.openxmlformats.org/officeDocument/2006/relationships/hyperlink" Target="https://podminky.urs.cz/item/CS_URS_2023_02/871355302" TargetMode="External" /><Relationship Id="rId31" Type="http://schemas.openxmlformats.org/officeDocument/2006/relationships/hyperlink" Target="https://podminky.urs.cz/item/CS_URS_2023_02/877265201" TargetMode="External" /><Relationship Id="rId32" Type="http://schemas.openxmlformats.org/officeDocument/2006/relationships/hyperlink" Target="https://podminky.urs.cz/item/CS_URS_2023_02/877355202" TargetMode="External" /><Relationship Id="rId33" Type="http://schemas.openxmlformats.org/officeDocument/2006/relationships/hyperlink" Target="https://podminky.urs.cz/item/CS_URS_2023_02/871362111" TargetMode="External" /><Relationship Id="rId34" Type="http://schemas.openxmlformats.org/officeDocument/2006/relationships/hyperlink" Target="https://podminky.urs.cz/item/CS_URS_2023_02/871372111" TargetMode="External" /><Relationship Id="rId35" Type="http://schemas.openxmlformats.org/officeDocument/2006/relationships/hyperlink" Target="https://podminky.urs.cz/item/CS_URS_2023_02/871422111" TargetMode="External" /><Relationship Id="rId36" Type="http://schemas.openxmlformats.org/officeDocument/2006/relationships/hyperlink" Target="https://podminky.urs.cz/item/CS_URS_2023_02/892372121" TargetMode="External" /><Relationship Id="rId37" Type="http://schemas.openxmlformats.org/officeDocument/2006/relationships/hyperlink" Target="https://podminky.urs.cz/item/CS_URS_2023_02/892422121" TargetMode="External" /><Relationship Id="rId38" Type="http://schemas.openxmlformats.org/officeDocument/2006/relationships/hyperlink" Target="https://podminky.urs.cz/item/CS_URS_2023_02/894411311" TargetMode="External" /><Relationship Id="rId39" Type="http://schemas.openxmlformats.org/officeDocument/2006/relationships/hyperlink" Target="https://podminky.urs.cz/item/CS_URS_2023_02/894414111" TargetMode="External" /><Relationship Id="rId40" Type="http://schemas.openxmlformats.org/officeDocument/2006/relationships/hyperlink" Target="https://podminky.urs.cz/item/CS_URS_2023_02/894412411" TargetMode="External" /><Relationship Id="rId41" Type="http://schemas.openxmlformats.org/officeDocument/2006/relationships/hyperlink" Target="https://podminky.urs.cz/item/CS_URS_2023_02/894414211" TargetMode="External" /><Relationship Id="rId42" Type="http://schemas.openxmlformats.org/officeDocument/2006/relationships/hyperlink" Target="https://podminky.urs.cz/item/CS_URS_2023_02/899104112" TargetMode="External" /><Relationship Id="rId43" Type="http://schemas.openxmlformats.org/officeDocument/2006/relationships/hyperlink" Target="https://podminky.urs.cz/item/CS_URS_2023_02/890431851" TargetMode="External" /><Relationship Id="rId44" Type="http://schemas.openxmlformats.org/officeDocument/2006/relationships/hyperlink" Target="https://podminky.urs.cz/item/CS_URS_2023_02/899102211" TargetMode="External" /><Relationship Id="rId45" Type="http://schemas.openxmlformats.org/officeDocument/2006/relationships/hyperlink" Target="https://podminky.urs.cz/item/CS_URS_2023_02/899910201" TargetMode="External" /><Relationship Id="rId46" Type="http://schemas.openxmlformats.org/officeDocument/2006/relationships/hyperlink" Target="https://podminky.urs.cz/item/CS_URS_2023_02/997221551" TargetMode="External" /><Relationship Id="rId47" Type="http://schemas.openxmlformats.org/officeDocument/2006/relationships/hyperlink" Target="https://podminky.urs.cz/item/CS_URS_2023_02/997221559" TargetMode="External" /><Relationship Id="rId48" Type="http://schemas.openxmlformats.org/officeDocument/2006/relationships/hyperlink" Target="https://podminky.urs.cz/item/CS_URS_2023_02/997221561" TargetMode="External" /><Relationship Id="rId49" Type="http://schemas.openxmlformats.org/officeDocument/2006/relationships/hyperlink" Target="https://podminky.urs.cz/item/CS_URS_2023_02/997221569" TargetMode="External" /><Relationship Id="rId50" Type="http://schemas.openxmlformats.org/officeDocument/2006/relationships/hyperlink" Target="https://podminky.urs.cz/item/CS_URS_2023_02/998276101" TargetMode="External" /><Relationship Id="rId51" Type="http://schemas.openxmlformats.org/officeDocument/2006/relationships/hyperlink" Target="https://podminky.urs.cz/item/CS_URS_2023_02/997221862" TargetMode="External" /><Relationship Id="rId52" Type="http://schemas.openxmlformats.org/officeDocument/2006/relationships/hyperlink" Target="https://podminky.urs.cz/item/CS_URS_2023_02/997221873" TargetMode="External" /><Relationship Id="rId5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121" TargetMode="External" /><Relationship Id="rId2" Type="http://schemas.openxmlformats.org/officeDocument/2006/relationships/hyperlink" Target="https://podminky.urs.cz/item/CS_URS_2023_02/113107021" TargetMode="External" /><Relationship Id="rId3" Type="http://schemas.openxmlformats.org/officeDocument/2006/relationships/hyperlink" Target="https://podminky.urs.cz/item/CS_URS_2023_02/113107423" TargetMode="External" /><Relationship Id="rId4" Type="http://schemas.openxmlformats.org/officeDocument/2006/relationships/hyperlink" Target="https://podminky.urs.cz/item/CS_URS_2023_02/162351103" TargetMode="External" /><Relationship Id="rId5" Type="http://schemas.openxmlformats.org/officeDocument/2006/relationships/hyperlink" Target="https://podminky.urs.cz/item/CS_URS_2023_02/162651112" TargetMode="External" /><Relationship Id="rId6" Type="http://schemas.openxmlformats.org/officeDocument/2006/relationships/hyperlink" Target="https://podminky.urs.cz/item/CS_URS_2023_02/167151101" TargetMode="External" /><Relationship Id="rId7" Type="http://schemas.openxmlformats.org/officeDocument/2006/relationships/hyperlink" Target="https://podminky.urs.cz/item/CS_URS_2023_02/171251201" TargetMode="External" /><Relationship Id="rId8" Type="http://schemas.openxmlformats.org/officeDocument/2006/relationships/hyperlink" Target="https://podminky.urs.cz/item/CS_URS_2023_02/174151101" TargetMode="External" /><Relationship Id="rId9" Type="http://schemas.openxmlformats.org/officeDocument/2006/relationships/hyperlink" Target="https://podminky.urs.cz/item/CS_URS_2023_02/181411131" TargetMode="External" /><Relationship Id="rId10" Type="http://schemas.openxmlformats.org/officeDocument/2006/relationships/hyperlink" Target="https://podminky.urs.cz/item/CS_URS_2023_02/181411132" TargetMode="External" /><Relationship Id="rId11" Type="http://schemas.openxmlformats.org/officeDocument/2006/relationships/hyperlink" Target="https://podminky.urs.cz/item/CS_URS_2023_02/182351023" TargetMode="External" /><Relationship Id="rId12" Type="http://schemas.openxmlformats.org/officeDocument/2006/relationships/hyperlink" Target="https://podminky.urs.cz/item/CS_URS_2023_02/430321414" TargetMode="External" /><Relationship Id="rId13" Type="http://schemas.openxmlformats.org/officeDocument/2006/relationships/hyperlink" Target="https://podminky.urs.cz/item/CS_URS_2023_02/431351121" TargetMode="External" /><Relationship Id="rId14" Type="http://schemas.openxmlformats.org/officeDocument/2006/relationships/hyperlink" Target="https://podminky.urs.cz/item/CS_URS_2023_02/431351122" TargetMode="External" /><Relationship Id="rId15" Type="http://schemas.openxmlformats.org/officeDocument/2006/relationships/hyperlink" Target="https://podminky.urs.cz/item/CS_URS_2023_02/434351141" TargetMode="External" /><Relationship Id="rId16" Type="http://schemas.openxmlformats.org/officeDocument/2006/relationships/hyperlink" Target="https://podminky.urs.cz/item/CS_URS_2023_02/434351142" TargetMode="External" /><Relationship Id="rId17" Type="http://schemas.openxmlformats.org/officeDocument/2006/relationships/hyperlink" Target="https://podminky.urs.cz/item/CS_URS_2023_02/452311131" TargetMode="External" /><Relationship Id="rId18" Type="http://schemas.openxmlformats.org/officeDocument/2006/relationships/hyperlink" Target="https://podminky.urs.cz/item/CS_URS_2023_02/564831011" TargetMode="External" /><Relationship Id="rId19" Type="http://schemas.openxmlformats.org/officeDocument/2006/relationships/hyperlink" Target="https://podminky.urs.cz/item/CS_URS_2023_02/564861011" TargetMode="External" /><Relationship Id="rId20" Type="http://schemas.openxmlformats.org/officeDocument/2006/relationships/hyperlink" Target="https://podminky.urs.cz/item/CS_URS_2023_02/564932111" TargetMode="External" /><Relationship Id="rId21" Type="http://schemas.openxmlformats.org/officeDocument/2006/relationships/hyperlink" Target="https://podminky.urs.cz/item/CS_URS_2023_02/565145101" TargetMode="External" /><Relationship Id="rId22" Type="http://schemas.openxmlformats.org/officeDocument/2006/relationships/hyperlink" Target="https://podminky.urs.cz/item/CS_URS_2023_02/573111113" TargetMode="External" /><Relationship Id="rId23" Type="http://schemas.openxmlformats.org/officeDocument/2006/relationships/hyperlink" Target="https://podminky.urs.cz/item/CS_URS_2023_02/573211112" TargetMode="External" /><Relationship Id="rId24" Type="http://schemas.openxmlformats.org/officeDocument/2006/relationships/hyperlink" Target="https://podminky.urs.cz/item/CS_URS_2023_02/577134111" TargetMode="External" /><Relationship Id="rId25" Type="http://schemas.openxmlformats.org/officeDocument/2006/relationships/hyperlink" Target="https://podminky.urs.cz/item/CS_URS_2023_02/637211134" TargetMode="External" /><Relationship Id="rId26" Type="http://schemas.openxmlformats.org/officeDocument/2006/relationships/hyperlink" Target="https://podminky.urs.cz/item/CS_URS_2023_02/916111123" TargetMode="External" /><Relationship Id="rId27" Type="http://schemas.openxmlformats.org/officeDocument/2006/relationships/hyperlink" Target="https://podminky.urs.cz/item/CS_URS_2023_02/919735112" TargetMode="External" /><Relationship Id="rId28" Type="http://schemas.openxmlformats.org/officeDocument/2006/relationships/hyperlink" Target="https://podminky.urs.cz/item/CS_URS_2023_02/113107042" TargetMode="External" /><Relationship Id="rId29" Type="http://schemas.openxmlformats.org/officeDocument/2006/relationships/hyperlink" Target="https://podminky.urs.cz/item/CS_URS_2023_02/961044111" TargetMode="External" /><Relationship Id="rId30" Type="http://schemas.openxmlformats.org/officeDocument/2006/relationships/hyperlink" Target="https://podminky.urs.cz/item/CS_URS_2023_02/997221551" TargetMode="External" /><Relationship Id="rId31" Type="http://schemas.openxmlformats.org/officeDocument/2006/relationships/hyperlink" Target="https://podminky.urs.cz/item/CS_URS_2023_02/997221559" TargetMode="External" /><Relationship Id="rId32" Type="http://schemas.openxmlformats.org/officeDocument/2006/relationships/hyperlink" Target="https://podminky.urs.cz/item/CS_URS_2023_02/997221561" TargetMode="External" /><Relationship Id="rId33" Type="http://schemas.openxmlformats.org/officeDocument/2006/relationships/hyperlink" Target="https://podminky.urs.cz/item/CS_URS_2023_02/997221569" TargetMode="External" /><Relationship Id="rId34" Type="http://schemas.openxmlformats.org/officeDocument/2006/relationships/hyperlink" Target="https://podminky.urs.cz/item/CS_URS_2023_02/998225111" TargetMode="External" /><Relationship Id="rId35" Type="http://schemas.openxmlformats.org/officeDocument/2006/relationships/hyperlink" Target="https://podminky.urs.cz/item/CS_URS_2023_02/767163121" TargetMode="External" /><Relationship Id="rId36" Type="http://schemas.openxmlformats.org/officeDocument/2006/relationships/hyperlink" Target="https://podminky.urs.cz/item/CS_URS_2023_02/767163221" TargetMode="External" /><Relationship Id="rId37" Type="http://schemas.openxmlformats.org/officeDocument/2006/relationships/hyperlink" Target="https://podminky.urs.cz/item/CS_URS_2023_02/998767101" TargetMode="External" /><Relationship Id="rId38" Type="http://schemas.openxmlformats.org/officeDocument/2006/relationships/hyperlink" Target="https://podminky.urs.cz/item/CS_URS_2023_02/783317101" TargetMode="External" /><Relationship Id="rId39" Type="http://schemas.openxmlformats.org/officeDocument/2006/relationships/hyperlink" Target="https://podminky.urs.cz/item/CS_URS_2023_02/789431211" TargetMode="External" /><Relationship Id="rId40" Type="http://schemas.openxmlformats.org/officeDocument/2006/relationships/hyperlink" Target="https://podminky.urs.cz/item/CS_URS_2023_02/171201231" TargetMode="External" /><Relationship Id="rId41" Type="http://schemas.openxmlformats.org/officeDocument/2006/relationships/hyperlink" Target="https://podminky.urs.cz/item/CS_URS_2023_02/997013861" TargetMode="External" /><Relationship Id="rId42" Type="http://schemas.openxmlformats.org/officeDocument/2006/relationships/hyperlink" Target="https://podminky.urs.cz/item/CS_URS_2023_02/997013875" TargetMode="External" /><Relationship Id="rId4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210122" TargetMode="External" /><Relationship Id="rId2" Type="http://schemas.openxmlformats.org/officeDocument/2006/relationships/hyperlink" Target="https://podminky.urs.cz/item/CS_URS_2023_02/741240022" TargetMode="External" /><Relationship Id="rId3" Type="http://schemas.openxmlformats.org/officeDocument/2006/relationships/hyperlink" Target="https://podminky.urs.cz/item/CS_URS_2023_02/741810002" TargetMode="External" /><Relationship Id="rId4" Type="http://schemas.openxmlformats.org/officeDocument/2006/relationships/hyperlink" Target="https://podminky.urs.cz/item/CS_URS_2023_02/998741101" TargetMode="External" /><Relationship Id="rId5" Type="http://schemas.openxmlformats.org/officeDocument/2006/relationships/hyperlink" Target="https://podminky.urs.cz/item/CS_URS_2023_02/469971111" TargetMode="External" /><Relationship Id="rId6" Type="http://schemas.openxmlformats.org/officeDocument/2006/relationships/hyperlink" Target="https://podminky.urs.cz/item/CS_URS_2023_02/469972111" TargetMode="External" /><Relationship Id="rId7" Type="http://schemas.openxmlformats.org/officeDocument/2006/relationships/hyperlink" Target="https://podminky.urs.cz/item/CS_URS_2023_02/469972121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11-7102-04-04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ČOV TPCA Kolín objekty Měření průtoku a Hrubé přečistění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Kolín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17. 1. 2024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Kolín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Sweco a.s.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Horniecký, Braun, Zelený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ROUND(AG55+AG60+AG63+AG64,2)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ROUND(AS55+AS60+AS63+AS64,2)</f>
        <v>0</v>
      </c>
      <c r="AT54" s="108">
        <f>ROUND(SUM(AV54:AW54),2)</f>
        <v>0</v>
      </c>
      <c r="AU54" s="109">
        <f>ROUND(AU55+AU60+AU63+AU64,5)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ROUND(AZ55+AZ60+AZ63+AZ64,2)</f>
        <v>0</v>
      </c>
      <c r="BA54" s="108">
        <f>ROUND(BA55+BA60+BA63+BA64,2)</f>
        <v>0</v>
      </c>
      <c r="BB54" s="108">
        <f>ROUND(BB55+BB60+BB63+BB64,2)</f>
        <v>0</v>
      </c>
      <c r="BC54" s="108">
        <f>ROUND(BC55+BC60+BC63+BC64,2)</f>
        <v>0</v>
      </c>
      <c r="BD54" s="110">
        <f>ROUND(BD55+BD60+BD63+BD64,2)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7"/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ROUND(SUM(AG56:AG59),2)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82</v>
      </c>
      <c r="AR55" s="120"/>
      <c r="AS55" s="121">
        <f>ROUND(SUM(AS56:AS59),2)</f>
        <v>0</v>
      </c>
      <c r="AT55" s="122">
        <f>ROUND(SUM(AV55:AW55),2)</f>
        <v>0</v>
      </c>
      <c r="AU55" s="123">
        <f>ROUND(SUM(AU56:AU59),5)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ROUND(SUM(AZ56:AZ59),2)</f>
        <v>0</v>
      </c>
      <c r="BA55" s="122">
        <f>ROUND(SUM(BA56:BA59),2)</f>
        <v>0</v>
      </c>
      <c r="BB55" s="122">
        <f>ROUND(SUM(BB56:BB59),2)</f>
        <v>0</v>
      </c>
      <c r="BC55" s="122">
        <f>ROUND(SUM(BC56:BC59),2)</f>
        <v>0</v>
      </c>
      <c r="BD55" s="124">
        <f>ROUND(SUM(BD56:BD59),2)</f>
        <v>0</v>
      </c>
      <c r="BE55" s="7"/>
      <c r="BS55" s="125" t="s">
        <v>75</v>
      </c>
      <c r="BT55" s="125" t="s">
        <v>83</v>
      </c>
      <c r="BU55" s="125" t="s">
        <v>77</v>
      </c>
      <c r="BV55" s="125" t="s">
        <v>78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4" customFormat="1" ht="16.5" customHeight="1">
      <c r="A56" s="126" t="s">
        <v>86</v>
      </c>
      <c r="B56" s="65"/>
      <c r="C56" s="127"/>
      <c r="D56" s="127"/>
      <c r="E56" s="128" t="s">
        <v>87</v>
      </c>
      <c r="F56" s="128"/>
      <c r="G56" s="128"/>
      <c r="H56" s="128"/>
      <c r="I56" s="128"/>
      <c r="J56" s="127"/>
      <c r="K56" s="128" t="s">
        <v>88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01 - Měrný objekt'!J32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89</v>
      </c>
      <c r="AR56" s="67"/>
      <c r="AS56" s="131">
        <v>0</v>
      </c>
      <c r="AT56" s="132">
        <f>ROUND(SUM(AV56:AW56),2)</f>
        <v>0</v>
      </c>
      <c r="AU56" s="133">
        <f>'SO 01 - Měrný objekt'!P98</f>
        <v>0</v>
      </c>
      <c r="AV56" s="132">
        <f>'SO 01 - Měrný objekt'!J35</f>
        <v>0</v>
      </c>
      <c r="AW56" s="132">
        <f>'SO 01 - Měrný objekt'!J36</f>
        <v>0</v>
      </c>
      <c r="AX56" s="132">
        <f>'SO 01 - Měrný objekt'!J37</f>
        <v>0</v>
      </c>
      <c r="AY56" s="132">
        <f>'SO 01 - Měrný objekt'!J38</f>
        <v>0</v>
      </c>
      <c r="AZ56" s="132">
        <f>'SO 01 - Měrný objekt'!F35</f>
        <v>0</v>
      </c>
      <c r="BA56" s="132">
        <f>'SO 01 - Měrný objekt'!F36</f>
        <v>0</v>
      </c>
      <c r="BB56" s="132">
        <f>'SO 01 - Měrný objekt'!F37</f>
        <v>0</v>
      </c>
      <c r="BC56" s="132">
        <f>'SO 01 - Měrný objekt'!F38</f>
        <v>0</v>
      </c>
      <c r="BD56" s="134">
        <f>'SO 01 - Měrný objekt'!F39</f>
        <v>0</v>
      </c>
      <c r="BE56" s="4"/>
      <c r="BT56" s="135" t="s">
        <v>85</v>
      </c>
      <c r="BV56" s="135" t="s">
        <v>78</v>
      </c>
      <c r="BW56" s="135" t="s">
        <v>90</v>
      </c>
      <c r="BX56" s="135" t="s">
        <v>84</v>
      </c>
      <c r="CL56" s="135" t="s">
        <v>19</v>
      </c>
    </row>
    <row r="57" s="4" customFormat="1" ht="16.5" customHeight="1">
      <c r="A57" s="126" t="s">
        <v>86</v>
      </c>
      <c r="B57" s="65"/>
      <c r="C57" s="127"/>
      <c r="D57" s="127"/>
      <c r="E57" s="128" t="s">
        <v>91</v>
      </c>
      <c r="F57" s="128"/>
      <c r="G57" s="128"/>
      <c r="H57" s="128"/>
      <c r="I57" s="128"/>
      <c r="J57" s="127"/>
      <c r="K57" s="128" t="s">
        <v>92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02 - Hrubé předčištění'!J32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89</v>
      </c>
      <c r="AR57" s="67"/>
      <c r="AS57" s="131">
        <v>0</v>
      </c>
      <c r="AT57" s="132">
        <f>ROUND(SUM(AV57:AW57),2)</f>
        <v>0</v>
      </c>
      <c r="AU57" s="133">
        <f>'SO 02 - Hrubé předčištění'!P95</f>
        <v>0</v>
      </c>
      <c r="AV57" s="132">
        <f>'SO 02 - Hrubé předčištění'!J35</f>
        <v>0</v>
      </c>
      <c r="AW57" s="132">
        <f>'SO 02 - Hrubé předčištění'!J36</f>
        <v>0</v>
      </c>
      <c r="AX57" s="132">
        <f>'SO 02 - Hrubé předčištění'!J37</f>
        <v>0</v>
      </c>
      <c r="AY57" s="132">
        <f>'SO 02 - Hrubé předčištění'!J38</f>
        <v>0</v>
      </c>
      <c r="AZ57" s="132">
        <f>'SO 02 - Hrubé předčištění'!F35</f>
        <v>0</v>
      </c>
      <c r="BA57" s="132">
        <f>'SO 02 - Hrubé předčištění'!F36</f>
        <v>0</v>
      </c>
      <c r="BB57" s="132">
        <f>'SO 02 - Hrubé předčištění'!F37</f>
        <v>0</v>
      </c>
      <c r="BC57" s="132">
        <f>'SO 02 - Hrubé předčištění'!F38</f>
        <v>0</v>
      </c>
      <c r="BD57" s="134">
        <f>'SO 02 - Hrubé předčištění'!F39</f>
        <v>0</v>
      </c>
      <c r="BE57" s="4"/>
      <c r="BT57" s="135" t="s">
        <v>85</v>
      </c>
      <c r="BV57" s="135" t="s">
        <v>78</v>
      </c>
      <c r="BW57" s="135" t="s">
        <v>93</v>
      </c>
      <c r="BX57" s="135" t="s">
        <v>84</v>
      </c>
      <c r="CL57" s="135" t="s">
        <v>19</v>
      </c>
    </row>
    <row r="58" s="4" customFormat="1" ht="16.5" customHeight="1">
      <c r="A58" s="126" t="s">
        <v>86</v>
      </c>
      <c r="B58" s="65"/>
      <c r="C58" s="127"/>
      <c r="D58" s="127"/>
      <c r="E58" s="128" t="s">
        <v>94</v>
      </c>
      <c r="F58" s="128"/>
      <c r="G58" s="128"/>
      <c r="H58" s="128"/>
      <c r="I58" s="128"/>
      <c r="J58" s="127"/>
      <c r="K58" s="128" t="s">
        <v>95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03 - Spojovací potrubí'!J32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89</v>
      </c>
      <c r="AR58" s="67"/>
      <c r="AS58" s="131">
        <v>0</v>
      </c>
      <c r="AT58" s="132">
        <f>ROUND(SUM(AV58:AW58),2)</f>
        <v>0</v>
      </c>
      <c r="AU58" s="133">
        <f>'SO 03 - Spojovací potrubí'!P93</f>
        <v>0</v>
      </c>
      <c r="AV58" s="132">
        <f>'SO 03 - Spojovací potrubí'!J35</f>
        <v>0</v>
      </c>
      <c r="AW58" s="132">
        <f>'SO 03 - Spojovací potrubí'!J36</f>
        <v>0</v>
      </c>
      <c r="AX58" s="132">
        <f>'SO 03 - Spojovací potrubí'!J37</f>
        <v>0</v>
      </c>
      <c r="AY58" s="132">
        <f>'SO 03 - Spojovací potrubí'!J38</f>
        <v>0</v>
      </c>
      <c r="AZ58" s="132">
        <f>'SO 03 - Spojovací potrubí'!F35</f>
        <v>0</v>
      </c>
      <c r="BA58" s="132">
        <f>'SO 03 - Spojovací potrubí'!F36</f>
        <v>0</v>
      </c>
      <c r="BB58" s="132">
        <f>'SO 03 - Spojovací potrubí'!F37</f>
        <v>0</v>
      </c>
      <c r="BC58" s="132">
        <f>'SO 03 - Spojovací potrubí'!F38</f>
        <v>0</v>
      </c>
      <c r="BD58" s="134">
        <f>'SO 03 - Spojovací potrubí'!F39</f>
        <v>0</v>
      </c>
      <c r="BE58" s="4"/>
      <c r="BT58" s="135" t="s">
        <v>85</v>
      </c>
      <c r="BV58" s="135" t="s">
        <v>78</v>
      </c>
      <c r="BW58" s="135" t="s">
        <v>96</v>
      </c>
      <c r="BX58" s="135" t="s">
        <v>84</v>
      </c>
      <c r="CL58" s="135" t="s">
        <v>19</v>
      </c>
    </row>
    <row r="59" s="4" customFormat="1" ht="16.5" customHeight="1">
      <c r="A59" s="126" t="s">
        <v>86</v>
      </c>
      <c r="B59" s="65"/>
      <c r="C59" s="127"/>
      <c r="D59" s="127"/>
      <c r="E59" s="128" t="s">
        <v>97</v>
      </c>
      <c r="F59" s="128"/>
      <c r="G59" s="128"/>
      <c r="H59" s="128"/>
      <c r="I59" s="128"/>
      <c r="J59" s="127"/>
      <c r="K59" s="128" t="s">
        <v>98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04 - Terénní a sadové 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89</v>
      </c>
      <c r="AR59" s="67"/>
      <c r="AS59" s="131">
        <v>0</v>
      </c>
      <c r="AT59" s="132">
        <f>ROUND(SUM(AV59:AW59),2)</f>
        <v>0</v>
      </c>
      <c r="AU59" s="133">
        <f>'SO 04 - Terénní a sadové ...'!P98</f>
        <v>0</v>
      </c>
      <c r="AV59" s="132">
        <f>'SO 04 - Terénní a sadové ...'!J35</f>
        <v>0</v>
      </c>
      <c r="AW59" s="132">
        <f>'SO 04 - Terénní a sadové ...'!J36</f>
        <v>0</v>
      </c>
      <c r="AX59" s="132">
        <f>'SO 04 - Terénní a sadové ...'!J37</f>
        <v>0</v>
      </c>
      <c r="AY59" s="132">
        <f>'SO 04 - Terénní a sadové ...'!J38</f>
        <v>0</v>
      </c>
      <c r="AZ59" s="132">
        <f>'SO 04 - Terénní a sadové ...'!F35</f>
        <v>0</v>
      </c>
      <c r="BA59" s="132">
        <f>'SO 04 - Terénní a sadové ...'!F36</f>
        <v>0</v>
      </c>
      <c r="BB59" s="132">
        <f>'SO 04 - Terénní a sadové ...'!F37</f>
        <v>0</v>
      </c>
      <c r="BC59" s="132">
        <f>'SO 04 - Terénní a sadové ...'!F38</f>
        <v>0</v>
      </c>
      <c r="BD59" s="134">
        <f>'SO 04 - Terénní a sadové ...'!F39</f>
        <v>0</v>
      </c>
      <c r="BE59" s="4"/>
      <c r="BT59" s="135" t="s">
        <v>85</v>
      </c>
      <c r="BV59" s="135" t="s">
        <v>78</v>
      </c>
      <c r="BW59" s="135" t="s">
        <v>99</v>
      </c>
      <c r="BX59" s="135" t="s">
        <v>84</v>
      </c>
      <c r="CL59" s="135" t="s">
        <v>19</v>
      </c>
    </row>
    <row r="60" s="7" customFormat="1" ht="16.5" customHeight="1">
      <c r="A60" s="7"/>
      <c r="B60" s="113"/>
      <c r="C60" s="114"/>
      <c r="D60" s="115" t="s">
        <v>100</v>
      </c>
      <c r="E60" s="115"/>
      <c r="F60" s="115"/>
      <c r="G60" s="115"/>
      <c r="H60" s="115"/>
      <c r="I60" s="116"/>
      <c r="J60" s="115" t="s">
        <v>101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ROUND(SUM(AG61:AG62),2)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102</v>
      </c>
      <c r="AR60" s="120"/>
      <c r="AS60" s="121">
        <f>ROUND(SUM(AS61:AS62),2)</f>
        <v>0</v>
      </c>
      <c r="AT60" s="122">
        <f>ROUND(SUM(AV60:AW60),2)</f>
        <v>0</v>
      </c>
      <c r="AU60" s="123">
        <f>ROUND(SUM(AU61:AU62),5)</f>
        <v>0</v>
      </c>
      <c r="AV60" s="122">
        <f>ROUND(AZ60*L29,2)</f>
        <v>0</v>
      </c>
      <c r="AW60" s="122">
        <f>ROUND(BA60*L30,2)</f>
        <v>0</v>
      </c>
      <c r="AX60" s="122">
        <f>ROUND(BB60*L29,2)</f>
        <v>0</v>
      </c>
      <c r="AY60" s="122">
        <f>ROUND(BC60*L30,2)</f>
        <v>0</v>
      </c>
      <c r="AZ60" s="122">
        <f>ROUND(SUM(AZ61:AZ62),2)</f>
        <v>0</v>
      </c>
      <c r="BA60" s="122">
        <f>ROUND(SUM(BA61:BA62),2)</f>
        <v>0</v>
      </c>
      <c r="BB60" s="122">
        <f>ROUND(SUM(BB61:BB62),2)</f>
        <v>0</v>
      </c>
      <c r="BC60" s="122">
        <f>ROUND(SUM(BC61:BC62),2)</f>
        <v>0</v>
      </c>
      <c r="BD60" s="124">
        <f>ROUND(SUM(BD61:BD62),2)</f>
        <v>0</v>
      </c>
      <c r="BE60" s="7"/>
      <c r="BS60" s="125" t="s">
        <v>75</v>
      </c>
      <c r="BT60" s="125" t="s">
        <v>83</v>
      </c>
      <c r="BU60" s="125" t="s">
        <v>77</v>
      </c>
      <c r="BV60" s="125" t="s">
        <v>78</v>
      </c>
      <c r="BW60" s="125" t="s">
        <v>103</v>
      </c>
      <c r="BX60" s="125" t="s">
        <v>5</v>
      </c>
      <c r="CL60" s="125" t="s">
        <v>19</v>
      </c>
      <c r="CM60" s="125" t="s">
        <v>85</v>
      </c>
    </row>
    <row r="61" s="4" customFormat="1" ht="16.5" customHeight="1">
      <c r="A61" s="126" t="s">
        <v>86</v>
      </c>
      <c r="B61" s="65"/>
      <c r="C61" s="127"/>
      <c r="D61" s="127"/>
      <c r="E61" s="128" t="s">
        <v>104</v>
      </c>
      <c r="F61" s="128"/>
      <c r="G61" s="128"/>
      <c r="H61" s="128"/>
      <c r="I61" s="128"/>
      <c r="J61" s="127"/>
      <c r="K61" s="128" t="s">
        <v>105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'PS 01 - Strojně technolog...'!J32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89</v>
      </c>
      <c r="AR61" s="67"/>
      <c r="AS61" s="131">
        <v>0</v>
      </c>
      <c r="AT61" s="132">
        <f>ROUND(SUM(AV61:AW61),2)</f>
        <v>0</v>
      </c>
      <c r="AU61" s="133">
        <f>'PS 01 - Strojně technolog...'!P87</f>
        <v>0</v>
      </c>
      <c r="AV61" s="132">
        <f>'PS 01 - Strojně technolog...'!J35</f>
        <v>0</v>
      </c>
      <c r="AW61" s="132">
        <f>'PS 01 - Strojně technolog...'!J36</f>
        <v>0</v>
      </c>
      <c r="AX61" s="132">
        <f>'PS 01 - Strojně technolog...'!J37</f>
        <v>0</v>
      </c>
      <c r="AY61" s="132">
        <f>'PS 01 - Strojně technolog...'!J38</f>
        <v>0</v>
      </c>
      <c r="AZ61" s="132">
        <f>'PS 01 - Strojně technolog...'!F35</f>
        <v>0</v>
      </c>
      <c r="BA61" s="132">
        <f>'PS 01 - Strojně technolog...'!F36</f>
        <v>0</v>
      </c>
      <c r="BB61" s="132">
        <f>'PS 01 - Strojně technolog...'!F37</f>
        <v>0</v>
      </c>
      <c r="BC61" s="132">
        <f>'PS 01 - Strojně technolog...'!F38</f>
        <v>0</v>
      </c>
      <c r="BD61" s="134">
        <f>'PS 01 - Strojně technolog...'!F39</f>
        <v>0</v>
      </c>
      <c r="BE61" s="4"/>
      <c r="BT61" s="135" t="s">
        <v>85</v>
      </c>
      <c r="BV61" s="135" t="s">
        <v>78</v>
      </c>
      <c r="BW61" s="135" t="s">
        <v>106</v>
      </c>
      <c r="BX61" s="135" t="s">
        <v>103</v>
      </c>
      <c r="CL61" s="135" t="s">
        <v>19</v>
      </c>
    </row>
    <row r="62" s="4" customFormat="1" ht="16.5" customHeight="1">
      <c r="A62" s="126" t="s">
        <v>86</v>
      </c>
      <c r="B62" s="65"/>
      <c r="C62" s="127"/>
      <c r="D62" s="127"/>
      <c r="E62" s="128" t="s">
        <v>107</v>
      </c>
      <c r="F62" s="128"/>
      <c r="G62" s="128"/>
      <c r="H62" s="128"/>
      <c r="I62" s="128"/>
      <c r="J62" s="127"/>
      <c r="K62" s="128" t="s">
        <v>108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'PS 02 - Elektrotechnologi...'!J32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89</v>
      </c>
      <c r="AR62" s="67"/>
      <c r="AS62" s="131">
        <v>0</v>
      </c>
      <c r="AT62" s="132">
        <f>ROUND(SUM(AV62:AW62),2)</f>
        <v>0</v>
      </c>
      <c r="AU62" s="133">
        <f>'PS 02 - Elektrotechnologi...'!P92</f>
        <v>0</v>
      </c>
      <c r="AV62" s="132">
        <f>'PS 02 - Elektrotechnologi...'!J35</f>
        <v>0</v>
      </c>
      <c r="AW62" s="132">
        <f>'PS 02 - Elektrotechnologi...'!J36</f>
        <v>0</v>
      </c>
      <c r="AX62" s="132">
        <f>'PS 02 - Elektrotechnologi...'!J37</f>
        <v>0</v>
      </c>
      <c r="AY62" s="132">
        <f>'PS 02 - Elektrotechnologi...'!J38</f>
        <v>0</v>
      </c>
      <c r="AZ62" s="132">
        <f>'PS 02 - Elektrotechnologi...'!F35</f>
        <v>0</v>
      </c>
      <c r="BA62" s="132">
        <f>'PS 02 - Elektrotechnologi...'!F36</f>
        <v>0</v>
      </c>
      <c r="BB62" s="132">
        <f>'PS 02 - Elektrotechnologi...'!F37</f>
        <v>0</v>
      </c>
      <c r="BC62" s="132">
        <f>'PS 02 - Elektrotechnologi...'!F38</f>
        <v>0</v>
      </c>
      <c r="BD62" s="134">
        <f>'PS 02 - Elektrotechnologi...'!F39</f>
        <v>0</v>
      </c>
      <c r="BE62" s="4"/>
      <c r="BT62" s="135" t="s">
        <v>85</v>
      </c>
      <c r="BV62" s="135" t="s">
        <v>78</v>
      </c>
      <c r="BW62" s="135" t="s">
        <v>109</v>
      </c>
      <c r="BX62" s="135" t="s">
        <v>103</v>
      </c>
      <c r="CL62" s="135" t="s">
        <v>110</v>
      </c>
    </row>
    <row r="63" s="7" customFormat="1" ht="16.5" customHeight="1">
      <c r="A63" s="126" t="s">
        <v>86</v>
      </c>
      <c r="B63" s="113"/>
      <c r="C63" s="114"/>
      <c r="D63" s="115" t="s">
        <v>111</v>
      </c>
      <c r="E63" s="115"/>
      <c r="F63" s="115"/>
      <c r="G63" s="115"/>
      <c r="H63" s="115"/>
      <c r="I63" s="116"/>
      <c r="J63" s="115" t="s">
        <v>112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8">
        <f>'VRN - Vedlejší rozpočtové...'!J30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82</v>
      </c>
      <c r="AR63" s="120"/>
      <c r="AS63" s="121">
        <v>0</v>
      </c>
      <c r="AT63" s="122">
        <f>ROUND(SUM(AV63:AW63),2)</f>
        <v>0</v>
      </c>
      <c r="AU63" s="123">
        <f>'VRN - Vedlejší rozpočtové...'!P83</f>
        <v>0</v>
      </c>
      <c r="AV63" s="122">
        <f>'VRN - Vedlejší rozpočtové...'!J33</f>
        <v>0</v>
      </c>
      <c r="AW63" s="122">
        <f>'VRN - Vedlejší rozpočtové...'!J34</f>
        <v>0</v>
      </c>
      <c r="AX63" s="122">
        <f>'VRN - Vedlejší rozpočtové...'!J35</f>
        <v>0</v>
      </c>
      <c r="AY63" s="122">
        <f>'VRN - Vedlejší rozpočtové...'!J36</f>
        <v>0</v>
      </c>
      <c r="AZ63" s="122">
        <f>'VRN - Vedlejší rozpočtové...'!F33</f>
        <v>0</v>
      </c>
      <c r="BA63" s="122">
        <f>'VRN - Vedlejší rozpočtové...'!F34</f>
        <v>0</v>
      </c>
      <c r="BB63" s="122">
        <f>'VRN - Vedlejší rozpočtové...'!F35</f>
        <v>0</v>
      </c>
      <c r="BC63" s="122">
        <f>'VRN - Vedlejší rozpočtové...'!F36</f>
        <v>0</v>
      </c>
      <c r="BD63" s="124">
        <f>'VRN - Vedlejší rozpočtové...'!F37</f>
        <v>0</v>
      </c>
      <c r="BE63" s="7"/>
      <c r="BT63" s="125" t="s">
        <v>83</v>
      </c>
      <c r="BV63" s="125" t="s">
        <v>78</v>
      </c>
      <c r="BW63" s="125" t="s">
        <v>113</v>
      </c>
      <c r="BX63" s="125" t="s">
        <v>5</v>
      </c>
      <c r="CL63" s="125" t="s">
        <v>19</v>
      </c>
      <c r="CM63" s="125" t="s">
        <v>85</v>
      </c>
    </row>
    <row r="64" s="7" customFormat="1" ht="16.5" customHeight="1">
      <c r="A64" s="126" t="s">
        <v>86</v>
      </c>
      <c r="B64" s="113"/>
      <c r="C64" s="114"/>
      <c r="D64" s="115" t="s">
        <v>114</v>
      </c>
      <c r="E64" s="115"/>
      <c r="F64" s="115"/>
      <c r="G64" s="115"/>
      <c r="H64" s="115"/>
      <c r="I64" s="116"/>
      <c r="J64" s="115" t="s">
        <v>115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8">
        <f>'ON - Ostatní náklady'!J30</f>
        <v>0</v>
      </c>
      <c r="AH64" s="116"/>
      <c r="AI64" s="116"/>
      <c r="AJ64" s="116"/>
      <c r="AK64" s="116"/>
      <c r="AL64" s="116"/>
      <c r="AM64" s="116"/>
      <c r="AN64" s="118">
        <f>SUM(AG64,AT64)</f>
        <v>0</v>
      </c>
      <c r="AO64" s="116"/>
      <c r="AP64" s="116"/>
      <c r="AQ64" s="119" t="s">
        <v>82</v>
      </c>
      <c r="AR64" s="120"/>
      <c r="AS64" s="136">
        <v>0</v>
      </c>
      <c r="AT64" s="137">
        <f>ROUND(SUM(AV64:AW64),2)</f>
        <v>0</v>
      </c>
      <c r="AU64" s="138">
        <f>'ON - Ostatní náklady'!P81</f>
        <v>0</v>
      </c>
      <c r="AV64" s="137">
        <f>'ON - Ostatní náklady'!J33</f>
        <v>0</v>
      </c>
      <c r="AW64" s="137">
        <f>'ON - Ostatní náklady'!J34</f>
        <v>0</v>
      </c>
      <c r="AX64" s="137">
        <f>'ON - Ostatní náklady'!J35</f>
        <v>0</v>
      </c>
      <c r="AY64" s="137">
        <f>'ON - Ostatní náklady'!J36</f>
        <v>0</v>
      </c>
      <c r="AZ64" s="137">
        <f>'ON - Ostatní náklady'!F33</f>
        <v>0</v>
      </c>
      <c r="BA64" s="137">
        <f>'ON - Ostatní náklady'!F34</f>
        <v>0</v>
      </c>
      <c r="BB64" s="137">
        <f>'ON - Ostatní náklady'!F35</f>
        <v>0</v>
      </c>
      <c r="BC64" s="137">
        <f>'ON - Ostatní náklady'!F36</f>
        <v>0</v>
      </c>
      <c r="BD64" s="139">
        <f>'ON - Ostatní náklady'!F37</f>
        <v>0</v>
      </c>
      <c r="BE64" s="7"/>
      <c r="BT64" s="125" t="s">
        <v>83</v>
      </c>
      <c r="BV64" s="125" t="s">
        <v>78</v>
      </c>
      <c r="BW64" s="125" t="s">
        <v>116</v>
      </c>
      <c r="BX64" s="125" t="s">
        <v>5</v>
      </c>
      <c r="CL64" s="125" t="s">
        <v>19</v>
      </c>
      <c r="CM64" s="125" t="s">
        <v>85</v>
      </c>
    </row>
    <row r="65" s="2" customFormat="1" ht="30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</sheetData>
  <sheetProtection sheet="1" formatColumns="0" formatRows="0" objects="1" scenarios="1" spinCount="100000" saltValue="JwumuxpVgM9TT1kbhRy3wctT6FnC3qFoicV0YPBKF7NqHadKVoIJK71B/TfWZ3DER9TWNL22kUIPblax7cI5nA==" hashValue="u5KUCh+C/hIQxw+wLZ46kCYMvNH54olgZ15OoUa44A4Z9DJg47zj9tEMeKjf8vYkdNmRHuBlGMPLSqlHd0M7kg==" algorithmName="SHA-512" password="CC35"/>
  <mergeCells count="78">
    <mergeCell ref="C52:G52"/>
    <mergeCell ref="D64:H64"/>
    <mergeCell ref="D63:H63"/>
    <mergeCell ref="D55:H55"/>
    <mergeCell ref="D60:H60"/>
    <mergeCell ref="E58:I58"/>
    <mergeCell ref="E57:I57"/>
    <mergeCell ref="E56:I56"/>
    <mergeCell ref="E62:I62"/>
    <mergeCell ref="E61:I61"/>
    <mergeCell ref="E59:I59"/>
    <mergeCell ref="I52:AF52"/>
    <mergeCell ref="J60:AF60"/>
    <mergeCell ref="J63:AF63"/>
    <mergeCell ref="J55:AF55"/>
    <mergeCell ref="J64:AF64"/>
    <mergeCell ref="K57:AF57"/>
    <mergeCell ref="K61:AF61"/>
    <mergeCell ref="K62:AF62"/>
    <mergeCell ref="K56:AF56"/>
    <mergeCell ref="K59:AF59"/>
    <mergeCell ref="K58:AF58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2:AM52"/>
    <mergeCell ref="AG61:AM61"/>
    <mergeCell ref="AG57:AM57"/>
    <mergeCell ref="AG60:AM60"/>
    <mergeCell ref="AG63:AM63"/>
    <mergeCell ref="AG62:AM62"/>
    <mergeCell ref="AG55:AM55"/>
    <mergeCell ref="AG56:AM56"/>
    <mergeCell ref="AG58:AM58"/>
    <mergeCell ref="AG64:AM64"/>
    <mergeCell ref="AG59:AM59"/>
    <mergeCell ref="AM49:AP49"/>
    <mergeCell ref="AM47:AN47"/>
    <mergeCell ref="AM50:AP50"/>
    <mergeCell ref="AN63:AP63"/>
    <mergeCell ref="AN64:AP64"/>
    <mergeCell ref="AN52:AP52"/>
    <mergeCell ref="AN57:AP57"/>
    <mergeCell ref="AN61:AP61"/>
    <mergeCell ref="AN60:AP60"/>
    <mergeCell ref="AN55:AP55"/>
    <mergeCell ref="AN59:AP59"/>
    <mergeCell ref="AN56:AP56"/>
    <mergeCell ref="AN62:AP62"/>
    <mergeCell ref="AN58:AP58"/>
    <mergeCell ref="AS49:AT51"/>
    <mergeCell ref="AN54:AP54"/>
  </mergeCells>
  <hyperlinks>
    <hyperlink ref="A56" location="'SO 01 - Měrný objekt'!C2" display="/"/>
    <hyperlink ref="A57" location="'SO 02 - Hrubé předčištění'!C2" display="/"/>
    <hyperlink ref="A58" location="'SO 03 - Spojovací potrubí'!C2" display="/"/>
    <hyperlink ref="A59" location="'SO 04 - Terénní a sadové ...'!C2" display="/"/>
    <hyperlink ref="A61" location="'PS 01 - Strojně technolog...'!C2" display="/"/>
    <hyperlink ref="A62" location="'PS 02 - Elektrotechnologi...'!C2" display="/"/>
    <hyperlink ref="A63" location="'VRN - Vedlejší rozpočtové...'!C2" display="/"/>
    <hyperlink ref="A64" location="'ON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7" customWidth="1"/>
    <col min="2" max="2" width="1.667969" style="297" customWidth="1"/>
    <col min="3" max="4" width="5" style="297" customWidth="1"/>
    <col min="5" max="5" width="11.66016" style="297" customWidth="1"/>
    <col min="6" max="6" width="9.160156" style="297" customWidth="1"/>
    <col min="7" max="7" width="5" style="297" customWidth="1"/>
    <col min="8" max="8" width="77.83203" style="297" customWidth="1"/>
    <col min="9" max="10" width="20" style="297" customWidth="1"/>
    <col min="11" max="11" width="1.667969" style="297" customWidth="1"/>
  </cols>
  <sheetData>
    <row r="1" s="1" customFormat="1" ht="37.5" customHeight="1"/>
    <row r="2" s="1" customFormat="1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7" customFormat="1" ht="45" customHeight="1">
      <c r="B3" s="301"/>
      <c r="C3" s="302" t="s">
        <v>1506</v>
      </c>
      <c r="D3" s="302"/>
      <c r="E3" s="302"/>
      <c r="F3" s="302"/>
      <c r="G3" s="302"/>
      <c r="H3" s="302"/>
      <c r="I3" s="302"/>
      <c r="J3" s="302"/>
      <c r="K3" s="303"/>
    </row>
    <row r="4" s="1" customFormat="1" ht="25.5" customHeight="1">
      <c r="B4" s="304"/>
      <c r="C4" s="305" t="s">
        <v>1507</v>
      </c>
      <c r="D4" s="305"/>
      <c r="E4" s="305"/>
      <c r="F4" s="305"/>
      <c r="G4" s="305"/>
      <c r="H4" s="305"/>
      <c r="I4" s="305"/>
      <c r="J4" s="305"/>
      <c r="K4" s="306"/>
    </row>
    <row r="5" s="1" customFormat="1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s="1" customFormat="1" ht="15" customHeight="1">
      <c r="B6" s="304"/>
      <c r="C6" s="308" t="s">
        <v>1508</v>
      </c>
      <c r="D6" s="308"/>
      <c r="E6" s="308"/>
      <c r="F6" s="308"/>
      <c r="G6" s="308"/>
      <c r="H6" s="308"/>
      <c r="I6" s="308"/>
      <c r="J6" s="308"/>
      <c r="K6" s="306"/>
    </row>
    <row r="7" s="1" customFormat="1" ht="15" customHeight="1">
      <c r="B7" s="309"/>
      <c r="C7" s="308" t="s">
        <v>1509</v>
      </c>
      <c r="D7" s="308"/>
      <c r="E7" s="308"/>
      <c r="F7" s="308"/>
      <c r="G7" s="308"/>
      <c r="H7" s="308"/>
      <c r="I7" s="308"/>
      <c r="J7" s="308"/>
      <c r="K7" s="306"/>
    </row>
    <row r="8" s="1" customFormat="1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s="1" customFormat="1" ht="15" customHeight="1">
      <c r="B9" s="309"/>
      <c r="C9" s="308" t="s">
        <v>1510</v>
      </c>
      <c r="D9" s="308"/>
      <c r="E9" s="308"/>
      <c r="F9" s="308"/>
      <c r="G9" s="308"/>
      <c r="H9" s="308"/>
      <c r="I9" s="308"/>
      <c r="J9" s="308"/>
      <c r="K9" s="306"/>
    </row>
    <row r="10" s="1" customFormat="1" ht="15" customHeight="1">
      <c r="B10" s="309"/>
      <c r="C10" s="308"/>
      <c r="D10" s="308" t="s">
        <v>1511</v>
      </c>
      <c r="E10" s="308"/>
      <c r="F10" s="308"/>
      <c r="G10" s="308"/>
      <c r="H10" s="308"/>
      <c r="I10" s="308"/>
      <c r="J10" s="308"/>
      <c r="K10" s="306"/>
    </row>
    <row r="11" s="1" customFormat="1" ht="15" customHeight="1">
      <c r="B11" s="309"/>
      <c r="C11" s="310"/>
      <c r="D11" s="308" t="s">
        <v>1512</v>
      </c>
      <c r="E11" s="308"/>
      <c r="F11" s="308"/>
      <c r="G11" s="308"/>
      <c r="H11" s="308"/>
      <c r="I11" s="308"/>
      <c r="J11" s="308"/>
      <c r="K11" s="306"/>
    </row>
    <row r="12" s="1" customFormat="1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s="1" customFormat="1" ht="15" customHeight="1">
      <c r="B13" s="309"/>
      <c r="C13" s="310"/>
      <c r="D13" s="311" t="s">
        <v>1513</v>
      </c>
      <c r="E13" s="308"/>
      <c r="F13" s="308"/>
      <c r="G13" s="308"/>
      <c r="H13" s="308"/>
      <c r="I13" s="308"/>
      <c r="J13" s="308"/>
      <c r="K13" s="306"/>
    </row>
    <row r="14" s="1" customFormat="1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s="1" customFormat="1" ht="15" customHeight="1">
      <c r="B15" s="309"/>
      <c r="C15" s="310"/>
      <c r="D15" s="308" t="s">
        <v>1514</v>
      </c>
      <c r="E15" s="308"/>
      <c r="F15" s="308"/>
      <c r="G15" s="308"/>
      <c r="H15" s="308"/>
      <c r="I15" s="308"/>
      <c r="J15" s="308"/>
      <c r="K15" s="306"/>
    </row>
    <row r="16" s="1" customFormat="1" ht="15" customHeight="1">
      <c r="B16" s="309"/>
      <c r="C16" s="310"/>
      <c r="D16" s="308" t="s">
        <v>1515</v>
      </c>
      <c r="E16" s="308"/>
      <c r="F16" s="308"/>
      <c r="G16" s="308"/>
      <c r="H16" s="308"/>
      <c r="I16" s="308"/>
      <c r="J16" s="308"/>
      <c r="K16" s="306"/>
    </row>
    <row r="17" s="1" customFormat="1" ht="15" customHeight="1">
      <c r="B17" s="309"/>
      <c r="C17" s="310"/>
      <c r="D17" s="308" t="s">
        <v>1516</v>
      </c>
      <c r="E17" s="308"/>
      <c r="F17" s="308"/>
      <c r="G17" s="308"/>
      <c r="H17" s="308"/>
      <c r="I17" s="308"/>
      <c r="J17" s="308"/>
      <c r="K17" s="306"/>
    </row>
    <row r="18" s="1" customFormat="1" ht="15" customHeight="1">
      <c r="B18" s="309"/>
      <c r="C18" s="310"/>
      <c r="D18" s="310"/>
      <c r="E18" s="312" t="s">
        <v>82</v>
      </c>
      <c r="F18" s="308" t="s">
        <v>1517</v>
      </c>
      <c r="G18" s="308"/>
      <c r="H18" s="308"/>
      <c r="I18" s="308"/>
      <c r="J18" s="308"/>
      <c r="K18" s="306"/>
    </row>
    <row r="19" s="1" customFormat="1" ht="15" customHeight="1">
      <c r="B19" s="309"/>
      <c r="C19" s="310"/>
      <c r="D19" s="310"/>
      <c r="E19" s="312" t="s">
        <v>1518</v>
      </c>
      <c r="F19" s="308" t="s">
        <v>1519</v>
      </c>
      <c r="G19" s="308"/>
      <c r="H19" s="308"/>
      <c r="I19" s="308"/>
      <c r="J19" s="308"/>
      <c r="K19" s="306"/>
    </row>
    <row r="20" s="1" customFormat="1" ht="15" customHeight="1">
      <c r="B20" s="309"/>
      <c r="C20" s="310"/>
      <c r="D20" s="310"/>
      <c r="E20" s="312" t="s">
        <v>102</v>
      </c>
      <c r="F20" s="308" t="s">
        <v>1520</v>
      </c>
      <c r="G20" s="308"/>
      <c r="H20" s="308"/>
      <c r="I20" s="308"/>
      <c r="J20" s="308"/>
      <c r="K20" s="306"/>
    </row>
    <row r="21" s="1" customFormat="1" ht="15" customHeight="1">
      <c r="B21" s="309"/>
      <c r="C21" s="310"/>
      <c r="D21" s="310"/>
      <c r="E21" s="312" t="s">
        <v>1521</v>
      </c>
      <c r="F21" s="308" t="s">
        <v>1522</v>
      </c>
      <c r="G21" s="308"/>
      <c r="H21" s="308"/>
      <c r="I21" s="308"/>
      <c r="J21" s="308"/>
      <c r="K21" s="306"/>
    </row>
    <row r="22" s="1" customFormat="1" ht="15" customHeight="1">
      <c r="B22" s="309"/>
      <c r="C22" s="310"/>
      <c r="D22" s="310"/>
      <c r="E22" s="312" t="s">
        <v>621</v>
      </c>
      <c r="F22" s="308" t="s">
        <v>622</v>
      </c>
      <c r="G22" s="308"/>
      <c r="H22" s="308"/>
      <c r="I22" s="308"/>
      <c r="J22" s="308"/>
      <c r="K22" s="306"/>
    </row>
    <row r="23" s="1" customFormat="1" ht="15" customHeight="1">
      <c r="B23" s="309"/>
      <c r="C23" s="310"/>
      <c r="D23" s="310"/>
      <c r="E23" s="312" t="s">
        <v>89</v>
      </c>
      <c r="F23" s="308" t="s">
        <v>1523</v>
      </c>
      <c r="G23" s="308"/>
      <c r="H23" s="308"/>
      <c r="I23" s="308"/>
      <c r="J23" s="308"/>
      <c r="K23" s="306"/>
    </row>
    <row r="24" s="1" customFormat="1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s="1" customFormat="1" ht="15" customHeight="1">
      <c r="B25" s="309"/>
      <c r="C25" s="308" t="s">
        <v>1524</v>
      </c>
      <c r="D25" s="308"/>
      <c r="E25" s="308"/>
      <c r="F25" s="308"/>
      <c r="G25" s="308"/>
      <c r="H25" s="308"/>
      <c r="I25" s="308"/>
      <c r="J25" s="308"/>
      <c r="K25" s="306"/>
    </row>
    <row r="26" s="1" customFormat="1" ht="15" customHeight="1">
      <c r="B26" s="309"/>
      <c r="C26" s="308" t="s">
        <v>1525</v>
      </c>
      <c r="D26" s="308"/>
      <c r="E26" s="308"/>
      <c r="F26" s="308"/>
      <c r="G26" s="308"/>
      <c r="H26" s="308"/>
      <c r="I26" s="308"/>
      <c r="J26" s="308"/>
      <c r="K26" s="306"/>
    </row>
    <row r="27" s="1" customFormat="1" ht="15" customHeight="1">
      <c r="B27" s="309"/>
      <c r="C27" s="308"/>
      <c r="D27" s="308" t="s">
        <v>1526</v>
      </c>
      <c r="E27" s="308"/>
      <c r="F27" s="308"/>
      <c r="G27" s="308"/>
      <c r="H27" s="308"/>
      <c r="I27" s="308"/>
      <c r="J27" s="308"/>
      <c r="K27" s="306"/>
    </row>
    <row r="28" s="1" customFormat="1" ht="15" customHeight="1">
      <c r="B28" s="309"/>
      <c r="C28" s="310"/>
      <c r="D28" s="308" t="s">
        <v>1527</v>
      </c>
      <c r="E28" s="308"/>
      <c r="F28" s="308"/>
      <c r="G28" s="308"/>
      <c r="H28" s="308"/>
      <c r="I28" s="308"/>
      <c r="J28" s="308"/>
      <c r="K28" s="306"/>
    </row>
    <row r="29" s="1" customFormat="1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s="1" customFormat="1" ht="15" customHeight="1">
      <c r="B30" s="309"/>
      <c r="C30" s="310"/>
      <c r="D30" s="308" t="s">
        <v>1528</v>
      </c>
      <c r="E30" s="308"/>
      <c r="F30" s="308"/>
      <c r="G30" s="308"/>
      <c r="H30" s="308"/>
      <c r="I30" s="308"/>
      <c r="J30" s="308"/>
      <c r="K30" s="306"/>
    </row>
    <row r="31" s="1" customFormat="1" ht="15" customHeight="1">
      <c r="B31" s="309"/>
      <c r="C31" s="310"/>
      <c r="D31" s="308" t="s">
        <v>1529</v>
      </c>
      <c r="E31" s="308"/>
      <c r="F31" s="308"/>
      <c r="G31" s="308"/>
      <c r="H31" s="308"/>
      <c r="I31" s="308"/>
      <c r="J31" s="308"/>
      <c r="K31" s="306"/>
    </row>
    <row r="32" s="1" customFormat="1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s="1" customFormat="1" ht="15" customHeight="1">
      <c r="B33" s="309"/>
      <c r="C33" s="310"/>
      <c r="D33" s="308" t="s">
        <v>1530</v>
      </c>
      <c r="E33" s="308"/>
      <c r="F33" s="308"/>
      <c r="G33" s="308"/>
      <c r="H33" s="308"/>
      <c r="I33" s="308"/>
      <c r="J33" s="308"/>
      <c r="K33" s="306"/>
    </row>
    <row r="34" s="1" customFormat="1" ht="15" customHeight="1">
      <c r="B34" s="309"/>
      <c r="C34" s="310"/>
      <c r="D34" s="308" t="s">
        <v>1531</v>
      </c>
      <c r="E34" s="308"/>
      <c r="F34" s="308"/>
      <c r="G34" s="308"/>
      <c r="H34" s="308"/>
      <c r="I34" s="308"/>
      <c r="J34" s="308"/>
      <c r="K34" s="306"/>
    </row>
    <row r="35" s="1" customFormat="1" ht="15" customHeight="1">
      <c r="B35" s="309"/>
      <c r="C35" s="310"/>
      <c r="D35" s="308" t="s">
        <v>1532</v>
      </c>
      <c r="E35" s="308"/>
      <c r="F35" s="308"/>
      <c r="G35" s="308"/>
      <c r="H35" s="308"/>
      <c r="I35" s="308"/>
      <c r="J35" s="308"/>
      <c r="K35" s="306"/>
    </row>
    <row r="36" s="1" customFormat="1" ht="15" customHeight="1">
      <c r="B36" s="309"/>
      <c r="C36" s="310"/>
      <c r="D36" s="308"/>
      <c r="E36" s="311" t="s">
        <v>140</v>
      </c>
      <c r="F36" s="308"/>
      <c r="G36" s="308" t="s">
        <v>1533</v>
      </c>
      <c r="H36" s="308"/>
      <c r="I36" s="308"/>
      <c r="J36" s="308"/>
      <c r="K36" s="306"/>
    </row>
    <row r="37" s="1" customFormat="1" ht="30.75" customHeight="1">
      <c r="B37" s="309"/>
      <c r="C37" s="310"/>
      <c r="D37" s="308"/>
      <c r="E37" s="311" t="s">
        <v>1534</v>
      </c>
      <c r="F37" s="308"/>
      <c r="G37" s="308" t="s">
        <v>1535</v>
      </c>
      <c r="H37" s="308"/>
      <c r="I37" s="308"/>
      <c r="J37" s="308"/>
      <c r="K37" s="306"/>
    </row>
    <row r="38" s="1" customFormat="1" ht="15" customHeight="1">
      <c r="B38" s="309"/>
      <c r="C38" s="310"/>
      <c r="D38" s="308"/>
      <c r="E38" s="311" t="s">
        <v>57</v>
      </c>
      <c r="F38" s="308"/>
      <c r="G38" s="308" t="s">
        <v>1536</v>
      </c>
      <c r="H38" s="308"/>
      <c r="I38" s="308"/>
      <c r="J38" s="308"/>
      <c r="K38" s="306"/>
    </row>
    <row r="39" s="1" customFormat="1" ht="15" customHeight="1">
      <c r="B39" s="309"/>
      <c r="C39" s="310"/>
      <c r="D39" s="308"/>
      <c r="E39" s="311" t="s">
        <v>58</v>
      </c>
      <c r="F39" s="308"/>
      <c r="G39" s="308" t="s">
        <v>1537</v>
      </c>
      <c r="H39" s="308"/>
      <c r="I39" s="308"/>
      <c r="J39" s="308"/>
      <c r="K39" s="306"/>
    </row>
    <row r="40" s="1" customFormat="1" ht="15" customHeight="1">
      <c r="B40" s="309"/>
      <c r="C40" s="310"/>
      <c r="D40" s="308"/>
      <c r="E40" s="311" t="s">
        <v>141</v>
      </c>
      <c r="F40" s="308"/>
      <c r="G40" s="308" t="s">
        <v>1538</v>
      </c>
      <c r="H40" s="308"/>
      <c r="I40" s="308"/>
      <c r="J40" s="308"/>
      <c r="K40" s="306"/>
    </row>
    <row r="41" s="1" customFormat="1" ht="15" customHeight="1">
      <c r="B41" s="309"/>
      <c r="C41" s="310"/>
      <c r="D41" s="308"/>
      <c r="E41" s="311" t="s">
        <v>142</v>
      </c>
      <c r="F41" s="308"/>
      <c r="G41" s="308" t="s">
        <v>1539</v>
      </c>
      <c r="H41" s="308"/>
      <c r="I41" s="308"/>
      <c r="J41" s="308"/>
      <c r="K41" s="306"/>
    </row>
    <row r="42" s="1" customFormat="1" ht="15" customHeight="1">
      <c r="B42" s="309"/>
      <c r="C42" s="310"/>
      <c r="D42" s="308"/>
      <c r="E42" s="311" t="s">
        <v>1540</v>
      </c>
      <c r="F42" s="308"/>
      <c r="G42" s="308" t="s">
        <v>1541</v>
      </c>
      <c r="H42" s="308"/>
      <c r="I42" s="308"/>
      <c r="J42" s="308"/>
      <c r="K42" s="306"/>
    </row>
    <row r="43" s="1" customFormat="1" ht="15" customHeight="1">
      <c r="B43" s="309"/>
      <c r="C43" s="310"/>
      <c r="D43" s="308"/>
      <c r="E43" s="311"/>
      <c r="F43" s="308"/>
      <c r="G43" s="308" t="s">
        <v>1542</v>
      </c>
      <c r="H43" s="308"/>
      <c r="I43" s="308"/>
      <c r="J43" s="308"/>
      <c r="K43" s="306"/>
    </row>
    <row r="44" s="1" customFormat="1" ht="15" customHeight="1">
      <c r="B44" s="309"/>
      <c r="C44" s="310"/>
      <c r="D44" s="308"/>
      <c r="E44" s="311" t="s">
        <v>1543</v>
      </c>
      <c r="F44" s="308"/>
      <c r="G44" s="308" t="s">
        <v>1544</v>
      </c>
      <c r="H44" s="308"/>
      <c r="I44" s="308"/>
      <c r="J44" s="308"/>
      <c r="K44" s="306"/>
    </row>
    <row r="45" s="1" customFormat="1" ht="15" customHeight="1">
      <c r="B45" s="309"/>
      <c r="C45" s="310"/>
      <c r="D45" s="308"/>
      <c r="E45" s="311" t="s">
        <v>144</v>
      </c>
      <c r="F45" s="308"/>
      <c r="G45" s="308" t="s">
        <v>1545</v>
      </c>
      <c r="H45" s="308"/>
      <c r="I45" s="308"/>
      <c r="J45" s="308"/>
      <c r="K45" s="306"/>
    </row>
    <row r="46" s="1" customFormat="1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s="1" customFormat="1" ht="15" customHeight="1">
      <c r="B47" s="309"/>
      <c r="C47" s="310"/>
      <c r="D47" s="308" t="s">
        <v>1546</v>
      </c>
      <c r="E47" s="308"/>
      <c r="F47" s="308"/>
      <c r="G47" s="308"/>
      <c r="H47" s="308"/>
      <c r="I47" s="308"/>
      <c r="J47" s="308"/>
      <c r="K47" s="306"/>
    </row>
    <row r="48" s="1" customFormat="1" ht="15" customHeight="1">
      <c r="B48" s="309"/>
      <c r="C48" s="310"/>
      <c r="D48" s="310"/>
      <c r="E48" s="308" t="s">
        <v>1547</v>
      </c>
      <c r="F48" s="308"/>
      <c r="G48" s="308"/>
      <c r="H48" s="308"/>
      <c r="I48" s="308"/>
      <c r="J48" s="308"/>
      <c r="K48" s="306"/>
    </row>
    <row r="49" s="1" customFormat="1" ht="15" customHeight="1">
      <c r="B49" s="309"/>
      <c r="C49" s="310"/>
      <c r="D49" s="310"/>
      <c r="E49" s="308" t="s">
        <v>1548</v>
      </c>
      <c r="F49" s="308"/>
      <c r="G49" s="308"/>
      <c r="H49" s="308"/>
      <c r="I49" s="308"/>
      <c r="J49" s="308"/>
      <c r="K49" s="306"/>
    </row>
    <row r="50" s="1" customFormat="1" ht="15" customHeight="1">
      <c r="B50" s="309"/>
      <c r="C50" s="310"/>
      <c r="D50" s="310"/>
      <c r="E50" s="308" t="s">
        <v>1549</v>
      </c>
      <c r="F50" s="308"/>
      <c r="G50" s="308"/>
      <c r="H50" s="308"/>
      <c r="I50" s="308"/>
      <c r="J50" s="308"/>
      <c r="K50" s="306"/>
    </row>
    <row r="51" s="1" customFormat="1" ht="15" customHeight="1">
      <c r="B51" s="309"/>
      <c r="C51" s="310"/>
      <c r="D51" s="308" t="s">
        <v>1550</v>
      </c>
      <c r="E51" s="308"/>
      <c r="F51" s="308"/>
      <c r="G51" s="308"/>
      <c r="H51" s="308"/>
      <c r="I51" s="308"/>
      <c r="J51" s="308"/>
      <c r="K51" s="306"/>
    </row>
    <row r="52" s="1" customFormat="1" ht="25.5" customHeight="1">
      <c r="B52" s="304"/>
      <c r="C52" s="305" t="s">
        <v>1551</v>
      </c>
      <c r="D52" s="305"/>
      <c r="E52" s="305"/>
      <c r="F52" s="305"/>
      <c r="G52" s="305"/>
      <c r="H52" s="305"/>
      <c r="I52" s="305"/>
      <c r="J52" s="305"/>
      <c r="K52" s="306"/>
    </row>
    <row r="53" s="1" customFormat="1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s="1" customFormat="1" ht="15" customHeight="1">
      <c r="B54" s="304"/>
      <c r="C54" s="308" t="s">
        <v>1552</v>
      </c>
      <c r="D54" s="308"/>
      <c r="E54" s="308"/>
      <c r="F54" s="308"/>
      <c r="G54" s="308"/>
      <c r="H54" s="308"/>
      <c r="I54" s="308"/>
      <c r="J54" s="308"/>
      <c r="K54" s="306"/>
    </row>
    <row r="55" s="1" customFormat="1" ht="15" customHeight="1">
      <c r="B55" s="304"/>
      <c r="C55" s="308" t="s">
        <v>1553</v>
      </c>
      <c r="D55" s="308"/>
      <c r="E55" s="308"/>
      <c r="F55" s="308"/>
      <c r="G55" s="308"/>
      <c r="H55" s="308"/>
      <c r="I55" s="308"/>
      <c r="J55" s="308"/>
      <c r="K55" s="306"/>
    </row>
    <row r="56" s="1" customFormat="1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s="1" customFormat="1" ht="15" customHeight="1">
      <c r="B57" s="304"/>
      <c r="C57" s="308" t="s">
        <v>1554</v>
      </c>
      <c r="D57" s="308"/>
      <c r="E57" s="308"/>
      <c r="F57" s="308"/>
      <c r="G57" s="308"/>
      <c r="H57" s="308"/>
      <c r="I57" s="308"/>
      <c r="J57" s="308"/>
      <c r="K57" s="306"/>
    </row>
    <row r="58" s="1" customFormat="1" ht="15" customHeight="1">
      <c r="B58" s="304"/>
      <c r="C58" s="310"/>
      <c r="D58" s="308" t="s">
        <v>1555</v>
      </c>
      <c r="E58" s="308"/>
      <c r="F58" s="308"/>
      <c r="G58" s="308"/>
      <c r="H58" s="308"/>
      <c r="I58" s="308"/>
      <c r="J58" s="308"/>
      <c r="K58" s="306"/>
    </row>
    <row r="59" s="1" customFormat="1" ht="15" customHeight="1">
      <c r="B59" s="304"/>
      <c r="C59" s="310"/>
      <c r="D59" s="308" t="s">
        <v>1556</v>
      </c>
      <c r="E59" s="308"/>
      <c r="F59" s="308"/>
      <c r="G59" s="308"/>
      <c r="H59" s="308"/>
      <c r="I59" s="308"/>
      <c r="J59" s="308"/>
      <c r="K59" s="306"/>
    </row>
    <row r="60" s="1" customFormat="1" ht="15" customHeight="1">
      <c r="B60" s="304"/>
      <c r="C60" s="310"/>
      <c r="D60" s="308" t="s">
        <v>1557</v>
      </c>
      <c r="E60" s="308"/>
      <c r="F60" s="308"/>
      <c r="G60" s="308"/>
      <c r="H60" s="308"/>
      <c r="I60" s="308"/>
      <c r="J60" s="308"/>
      <c r="K60" s="306"/>
    </row>
    <row r="61" s="1" customFormat="1" ht="15" customHeight="1">
      <c r="B61" s="304"/>
      <c r="C61" s="310"/>
      <c r="D61" s="308" t="s">
        <v>1558</v>
      </c>
      <c r="E61" s="308"/>
      <c r="F61" s="308"/>
      <c r="G61" s="308"/>
      <c r="H61" s="308"/>
      <c r="I61" s="308"/>
      <c r="J61" s="308"/>
      <c r="K61" s="306"/>
    </row>
    <row r="62" s="1" customFormat="1" ht="15" customHeight="1">
      <c r="B62" s="304"/>
      <c r="C62" s="310"/>
      <c r="D62" s="313" t="s">
        <v>1559</v>
      </c>
      <c r="E62" s="313"/>
      <c r="F62" s="313"/>
      <c r="G62" s="313"/>
      <c r="H62" s="313"/>
      <c r="I62" s="313"/>
      <c r="J62" s="313"/>
      <c r="K62" s="306"/>
    </row>
    <row r="63" s="1" customFormat="1" ht="15" customHeight="1">
      <c r="B63" s="304"/>
      <c r="C63" s="310"/>
      <c r="D63" s="308" t="s">
        <v>1560</v>
      </c>
      <c r="E63" s="308"/>
      <c r="F63" s="308"/>
      <c r="G63" s="308"/>
      <c r="H63" s="308"/>
      <c r="I63" s="308"/>
      <c r="J63" s="308"/>
      <c r="K63" s="306"/>
    </row>
    <row r="64" s="1" customFormat="1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s="1" customFormat="1" ht="15" customHeight="1">
      <c r="B65" s="304"/>
      <c r="C65" s="310"/>
      <c r="D65" s="308" t="s">
        <v>1561</v>
      </c>
      <c r="E65" s="308"/>
      <c r="F65" s="308"/>
      <c r="G65" s="308"/>
      <c r="H65" s="308"/>
      <c r="I65" s="308"/>
      <c r="J65" s="308"/>
      <c r="K65" s="306"/>
    </row>
    <row r="66" s="1" customFormat="1" ht="15" customHeight="1">
      <c r="B66" s="304"/>
      <c r="C66" s="310"/>
      <c r="D66" s="313" t="s">
        <v>1562</v>
      </c>
      <c r="E66" s="313"/>
      <c r="F66" s="313"/>
      <c r="G66" s="313"/>
      <c r="H66" s="313"/>
      <c r="I66" s="313"/>
      <c r="J66" s="313"/>
      <c r="K66" s="306"/>
    </row>
    <row r="67" s="1" customFormat="1" ht="15" customHeight="1">
      <c r="B67" s="304"/>
      <c r="C67" s="310"/>
      <c r="D67" s="308" t="s">
        <v>1563</v>
      </c>
      <c r="E67" s="308"/>
      <c r="F67" s="308"/>
      <c r="G67" s="308"/>
      <c r="H67" s="308"/>
      <c r="I67" s="308"/>
      <c r="J67" s="308"/>
      <c r="K67" s="306"/>
    </row>
    <row r="68" s="1" customFormat="1" ht="15" customHeight="1">
      <c r="B68" s="304"/>
      <c r="C68" s="310"/>
      <c r="D68" s="308" t="s">
        <v>1564</v>
      </c>
      <c r="E68" s="308"/>
      <c r="F68" s="308"/>
      <c r="G68" s="308"/>
      <c r="H68" s="308"/>
      <c r="I68" s="308"/>
      <c r="J68" s="308"/>
      <c r="K68" s="306"/>
    </row>
    <row r="69" s="1" customFormat="1" ht="15" customHeight="1">
      <c r="B69" s="304"/>
      <c r="C69" s="310"/>
      <c r="D69" s="308" t="s">
        <v>1565</v>
      </c>
      <c r="E69" s="308"/>
      <c r="F69" s="308"/>
      <c r="G69" s="308"/>
      <c r="H69" s="308"/>
      <c r="I69" s="308"/>
      <c r="J69" s="308"/>
      <c r="K69" s="306"/>
    </row>
    <row r="70" s="1" customFormat="1" ht="15" customHeight="1">
      <c r="B70" s="304"/>
      <c r="C70" s="310"/>
      <c r="D70" s="308" t="s">
        <v>1566</v>
      </c>
      <c r="E70" s="308"/>
      <c r="F70" s="308"/>
      <c r="G70" s="308"/>
      <c r="H70" s="308"/>
      <c r="I70" s="308"/>
      <c r="J70" s="308"/>
      <c r="K70" s="306"/>
    </row>
    <row r="71" s="1" customFormat="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s="1" customFormat="1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s="1" customFormat="1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s="1" customFormat="1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s="1" customFormat="1" ht="45" customHeight="1">
      <c r="B75" s="323"/>
      <c r="C75" s="324" t="s">
        <v>1567</v>
      </c>
      <c r="D75" s="324"/>
      <c r="E75" s="324"/>
      <c r="F75" s="324"/>
      <c r="G75" s="324"/>
      <c r="H75" s="324"/>
      <c r="I75" s="324"/>
      <c r="J75" s="324"/>
      <c r="K75" s="325"/>
    </row>
    <row r="76" s="1" customFormat="1" ht="17.25" customHeight="1">
      <c r="B76" s="323"/>
      <c r="C76" s="326" t="s">
        <v>1568</v>
      </c>
      <c r="D76" s="326"/>
      <c r="E76" s="326"/>
      <c r="F76" s="326" t="s">
        <v>1569</v>
      </c>
      <c r="G76" s="327"/>
      <c r="H76" s="326" t="s">
        <v>58</v>
      </c>
      <c r="I76" s="326" t="s">
        <v>61</v>
      </c>
      <c r="J76" s="326" t="s">
        <v>1570</v>
      </c>
      <c r="K76" s="325"/>
    </row>
    <row r="77" s="1" customFormat="1" ht="17.25" customHeight="1">
      <c r="B77" s="323"/>
      <c r="C77" s="328" t="s">
        <v>1571</v>
      </c>
      <c r="D77" s="328"/>
      <c r="E77" s="328"/>
      <c r="F77" s="329" t="s">
        <v>1572</v>
      </c>
      <c r="G77" s="330"/>
      <c r="H77" s="328"/>
      <c r="I77" s="328"/>
      <c r="J77" s="328" t="s">
        <v>1573</v>
      </c>
      <c r="K77" s="325"/>
    </row>
    <row r="78" s="1" customFormat="1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s="1" customFormat="1" ht="15" customHeight="1">
      <c r="B79" s="323"/>
      <c r="C79" s="311" t="s">
        <v>57</v>
      </c>
      <c r="D79" s="333"/>
      <c r="E79" s="333"/>
      <c r="F79" s="334" t="s">
        <v>1574</v>
      </c>
      <c r="G79" s="335"/>
      <c r="H79" s="311" t="s">
        <v>1575</v>
      </c>
      <c r="I79" s="311" t="s">
        <v>1576</v>
      </c>
      <c r="J79" s="311">
        <v>20</v>
      </c>
      <c r="K79" s="325"/>
    </row>
    <row r="80" s="1" customFormat="1" ht="15" customHeight="1">
      <c r="B80" s="323"/>
      <c r="C80" s="311" t="s">
        <v>1577</v>
      </c>
      <c r="D80" s="311"/>
      <c r="E80" s="311"/>
      <c r="F80" s="334" t="s">
        <v>1574</v>
      </c>
      <c r="G80" s="335"/>
      <c r="H80" s="311" t="s">
        <v>1578</v>
      </c>
      <c r="I80" s="311" t="s">
        <v>1576</v>
      </c>
      <c r="J80" s="311">
        <v>120</v>
      </c>
      <c r="K80" s="325"/>
    </row>
    <row r="81" s="1" customFormat="1" ht="15" customHeight="1">
      <c r="B81" s="336"/>
      <c r="C81" s="311" t="s">
        <v>1579</v>
      </c>
      <c r="D81" s="311"/>
      <c r="E81" s="311"/>
      <c r="F81" s="334" t="s">
        <v>1580</v>
      </c>
      <c r="G81" s="335"/>
      <c r="H81" s="311" t="s">
        <v>1581</v>
      </c>
      <c r="I81" s="311" t="s">
        <v>1576</v>
      </c>
      <c r="J81" s="311">
        <v>50</v>
      </c>
      <c r="K81" s="325"/>
    </row>
    <row r="82" s="1" customFormat="1" ht="15" customHeight="1">
      <c r="B82" s="336"/>
      <c r="C82" s="311" t="s">
        <v>1582</v>
      </c>
      <c r="D82" s="311"/>
      <c r="E82" s="311"/>
      <c r="F82" s="334" t="s">
        <v>1574</v>
      </c>
      <c r="G82" s="335"/>
      <c r="H82" s="311" t="s">
        <v>1583</v>
      </c>
      <c r="I82" s="311" t="s">
        <v>1584</v>
      </c>
      <c r="J82" s="311"/>
      <c r="K82" s="325"/>
    </row>
    <row r="83" s="1" customFormat="1" ht="15" customHeight="1">
      <c r="B83" s="336"/>
      <c r="C83" s="337" t="s">
        <v>1585</v>
      </c>
      <c r="D83" s="337"/>
      <c r="E83" s="337"/>
      <c r="F83" s="338" t="s">
        <v>1580</v>
      </c>
      <c r="G83" s="337"/>
      <c r="H83" s="337" t="s">
        <v>1586</v>
      </c>
      <c r="I83" s="337" t="s">
        <v>1576</v>
      </c>
      <c r="J83" s="337">
        <v>15</v>
      </c>
      <c r="K83" s="325"/>
    </row>
    <row r="84" s="1" customFormat="1" ht="15" customHeight="1">
      <c r="B84" s="336"/>
      <c r="C84" s="337" t="s">
        <v>1587</v>
      </c>
      <c r="D84" s="337"/>
      <c r="E84" s="337"/>
      <c r="F84" s="338" t="s">
        <v>1580</v>
      </c>
      <c r="G84" s="337"/>
      <c r="H84" s="337" t="s">
        <v>1588</v>
      </c>
      <c r="I84" s="337" t="s">
        <v>1576</v>
      </c>
      <c r="J84" s="337">
        <v>15</v>
      </c>
      <c r="K84" s="325"/>
    </row>
    <row r="85" s="1" customFormat="1" ht="15" customHeight="1">
      <c r="B85" s="336"/>
      <c r="C85" s="337" t="s">
        <v>1589</v>
      </c>
      <c r="D85" s="337"/>
      <c r="E85" s="337"/>
      <c r="F85" s="338" t="s">
        <v>1580</v>
      </c>
      <c r="G85" s="337"/>
      <c r="H85" s="337" t="s">
        <v>1590</v>
      </c>
      <c r="I85" s="337" t="s">
        <v>1576</v>
      </c>
      <c r="J85" s="337">
        <v>20</v>
      </c>
      <c r="K85" s="325"/>
    </row>
    <row r="86" s="1" customFormat="1" ht="15" customHeight="1">
      <c r="B86" s="336"/>
      <c r="C86" s="337" t="s">
        <v>1591</v>
      </c>
      <c r="D86" s="337"/>
      <c r="E86" s="337"/>
      <c r="F86" s="338" t="s">
        <v>1580</v>
      </c>
      <c r="G86" s="337"/>
      <c r="H86" s="337" t="s">
        <v>1592</v>
      </c>
      <c r="I86" s="337" t="s">
        <v>1576</v>
      </c>
      <c r="J86" s="337">
        <v>20</v>
      </c>
      <c r="K86" s="325"/>
    </row>
    <row r="87" s="1" customFormat="1" ht="15" customHeight="1">
      <c r="B87" s="336"/>
      <c r="C87" s="311" t="s">
        <v>1593</v>
      </c>
      <c r="D87" s="311"/>
      <c r="E87" s="311"/>
      <c r="F87" s="334" t="s">
        <v>1580</v>
      </c>
      <c r="G87" s="335"/>
      <c r="H87" s="311" t="s">
        <v>1594</v>
      </c>
      <c r="I87" s="311" t="s">
        <v>1576</v>
      </c>
      <c r="J87" s="311">
        <v>50</v>
      </c>
      <c r="K87" s="325"/>
    </row>
    <row r="88" s="1" customFormat="1" ht="15" customHeight="1">
      <c r="B88" s="336"/>
      <c r="C88" s="311" t="s">
        <v>1595</v>
      </c>
      <c r="D88" s="311"/>
      <c r="E88" s="311"/>
      <c r="F88" s="334" t="s">
        <v>1580</v>
      </c>
      <c r="G88" s="335"/>
      <c r="H88" s="311" t="s">
        <v>1596</v>
      </c>
      <c r="I88" s="311" t="s">
        <v>1576</v>
      </c>
      <c r="J88" s="311">
        <v>20</v>
      </c>
      <c r="K88" s="325"/>
    </row>
    <row r="89" s="1" customFormat="1" ht="15" customHeight="1">
      <c r="B89" s="336"/>
      <c r="C89" s="311" t="s">
        <v>1597</v>
      </c>
      <c r="D89" s="311"/>
      <c r="E89" s="311"/>
      <c r="F89" s="334" t="s">
        <v>1580</v>
      </c>
      <c r="G89" s="335"/>
      <c r="H89" s="311" t="s">
        <v>1598</v>
      </c>
      <c r="I89" s="311" t="s">
        <v>1576</v>
      </c>
      <c r="J89" s="311">
        <v>20</v>
      </c>
      <c r="K89" s="325"/>
    </row>
    <row r="90" s="1" customFormat="1" ht="15" customHeight="1">
      <c r="B90" s="336"/>
      <c r="C90" s="311" t="s">
        <v>1599</v>
      </c>
      <c r="D90" s="311"/>
      <c r="E90" s="311"/>
      <c r="F90" s="334" t="s">
        <v>1580</v>
      </c>
      <c r="G90" s="335"/>
      <c r="H90" s="311" t="s">
        <v>1600</v>
      </c>
      <c r="I90" s="311" t="s">
        <v>1576</v>
      </c>
      <c r="J90" s="311">
        <v>50</v>
      </c>
      <c r="K90" s="325"/>
    </row>
    <row r="91" s="1" customFormat="1" ht="15" customHeight="1">
      <c r="B91" s="336"/>
      <c r="C91" s="311" t="s">
        <v>1601</v>
      </c>
      <c r="D91" s="311"/>
      <c r="E91" s="311"/>
      <c r="F91" s="334" t="s">
        <v>1580</v>
      </c>
      <c r="G91" s="335"/>
      <c r="H91" s="311" t="s">
        <v>1601</v>
      </c>
      <c r="I91" s="311" t="s">
        <v>1576</v>
      </c>
      <c r="J91" s="311">
        <v>50</v>
      </c>
      <c r="K91" s="325"/>
    </row>
    <row r="92" s="1" customFormat="1" ht="15" customHeight="1">
      <c r="B92" s="336"/>
      <c r="C92" s="311" t="s">
        <v>1602</v>
      </c>
      <c r="D92" s="311"/>
      <c r="E92" s="311"/>
      <c r="F92" s="334" t="s">
        <v>1580</v>
      </c>
      <c r="G92" s="335"/>
      <c r="H92" s="311" t="s">
        <v>1603</v>
      </c>
      <c r="I92" s="311" t="s">
        <v>1576</v>
      </c>
      <c r="J92" s="311">
        <v>255</v>
      </c>
      <c r="K92" s="325"/>
    </row>
    <row r="93" s="1" customFormat="1" ht="15" customHeight="1">
      <c r="B93" s="336"/>
      <c r="C93" s="311" t="s">
        <v>1604</v>
      </c>
      <c r="D93" s="311"/>
      <c r="E93" s="311"/>
      <c r="F93" s="334" t="s">
        <v>1574</v>
      </c>
      <c r="G93" s="335"/>
      <c r="H93" s="311" t="s">
        <v>1605</v>
      </c>
      <c r="I93" s="311" t="s">
        <v>1606</v>
      </c>
      <c r="J93" s="311"/>
      <c r="K93" s="325"/>
    </row>
    <row r="94" s="1" customFormat="1" ht="15" customHeight="1">
      <c r="B94" s="336"/>
      <c r="C94" s="311" t="s">
        <v>1607</v>
      </c>
      <c r="D94" s="311"/>
      <c r="E94" s="311"/>
      <c r="F94" s="334" t="s">
        <v>1574</v>
      </c>
      <c r="G94" s="335"/>
      <c r="H94" s="311" t="s">
        <v>1608</v>
      </c>
      <c r="I94" s="311" t="s">
        <v>1609</v>
      </c>
      <c r="J94" s="311"/>
      <c r="K94" s="325"/>
    </row>
    <row r="95" s="1" customFormat="1" ht="15" customHeight="1">
      <c r="B95" s="336"/>
      <c r="C95" s="311" t="s">
        <v>1610</v>
      </c>
      <c r="D95" s="311"/>
      <c r="E95" s="311"/>
      <c r="F95" s="334" t="s">
        <v>1574</v>
      </c>
      <c r="G95" s="335"/>
      <c r="H95" s="311" t="s">
        <v>1610</v>
      </c>
      <c r="I95" s="311" t="s">
        <v>1609</v>
      </c>
      <c r="J95" s="311"/>
      <c r="K95" s="325"/>
    </row>
    <row r="96" s="1" customFormat="1" ht="15" customHeight="1">
      <c r="B96" s="336"/>
      <c r="C96" s="311" t="s">
        <v>42</v>
      </c>
      <c r="D96" s="311"/>
      <c r="E96" s="311"/>
      <c r="F96" s="334" t="s">
        <v>1574</v>
      </c>
      <c r="G96" s="335"/>
      <c r="H96" s="311" t="s">
        <v>1611</v>
      </c>
      <c r="I96" s="311" t="s">
        <v>1609</v>
      </c>
      <c r="J96" s="311"/>
      <c r="K96" s="325"/>
    </row>
    <row r="97" s="1" customFormat="1" ht="15" customHeight="1">
      <c r="B97" s="336"/>
      <c r="C97" s="311" t="s">
        <v>52</v>
      </c>
      <c r="D97" s="311"/>
      <c r="E97" s="311"/>
      <c r="F97" s="334" t="s">
        <v>1574</v>
      </c>
      <c r="G97" s="335"/>
      <c r="H97" s="311" t="s">
        <v>1612</v>
      </c>
      <c r="I97" s="311" t="s">
        <v>1609</v>
      </c>
      <c r="J97" s="311"/>
      <c r="K97" s="325"/>
    </row>
    <row r="98" s="1" customFormat="1" ht="15" customHeight="1">
      <c r="B98" s="339"/>
      <c r="C98" s="340"/>
      <c r="D98" s="340"/>
      <c r="E98" s="340"/>
      <c r="F98" s="340"/>
      <c r="G98" s="340"/>
      <c r="H98" s="340"/>
      <c r="I98" s="340"/>
      <c r="J98" s="340"/>
      <c r="K98" s="341"/>
    </row>
    <row r="99" s="1" customFormat="1" ht="18.75" customHeight="1">
      <c r="B99" s="342"/>
      <c r="C99" s="343"/>
      <c r="D99" s="343"/>
      <c r="E99" s="343"/>
      <c r="F99" s="343"/>
      <c r="G99" s="343"/>
      <c r="H99" s="343"/>
      <c r="I99" s="343"/>
      <c r="J99" s="343"/>
      <c r="K99" s="342"/>
    </row>
    <row r="100" s="1" customFormat="1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s="1" customFormat="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s="1" customFormat="1" ht="45" customHeight="1">
      <c r="B102" s="323"/>
      <c r="C102" s="324" t="s">
        <v>1613</v>
      </c>
      <c r="D102" s="324"/>
      <c r="E102" s="324"/>
      <c r="F102" s="324"/>
      <c r="G102" s="324"/>
      <c r="H102" s="324"/>
      <c r="I102" s="324"/>
      <c r="J102" s="324"/>
      <c r="K102" s="325"/>
    </row>
    <row r="103" s="1" customFormat="1" ht="17.25" customHeight="1">
      <c r="B103" s="323"/>
      <c r="C103" s="326" t="s">
        <v>1568</v>
      </c>
      <c r="D103" s="326"/>
      <c r="E103" s="326"/>
      <c r="F103" s="326" t="s">
        <v>1569</v>
      </c>
      <c r="G103" s="327"/>
      <c r="H103" s="326" t="s">
        <v>58</v>
      </c>
      <c r="I103" s="326" t="s">
        <v>61</v>
      </c>
      <c r="J103" s="326" t="s">
        <v>1570</v>
      </c>
      <c r="K103" s="325"/>
    </row>
    <row r="104" s="1" customFormat="1" ht="17.25" customHeight="1">
      <c r="B104" s="323"/>
      <c r="C104" s="328" t="s">
        <v>1571</v>
      </c>
      <c r="D104" s="328"/>
      <c r="E104" s="328"/>
      <c r="F104" s="329" t="s">
        <v>1572</v>
      </c>
      <c r="G104" s="330"/>
      <c r="H104" s="328"/>
      <c r="I104" s="328"/>
      <c r="J104" s="328" t="s">
        <v>1573</v>
      </c>
      <c r="K104" s="325"/>
    </row>
    <row r="105" s="1" customFormat="1" ht="5.25" customHeight="1">
      <c r="B105" s="323"/>
      <c r="C105" s="326"/>
      <c r="D105" s="326"/>
      <c r="E105" s="326"/>
      <c r="F105" s="326"/>
      <c r="G105" s="344"/>
      <c r="H105" s="326"/>
      <c r="I105" s="326"/>
      <c r="J105" s="326"/>
      <c r="K105" s="325"/>
    </row>
    <row r="106" s="1" customFormat="1" ht="15" customHeight="1">
      <c r="B106" s="323"/>
      <c r="C106" s="311" t="s">
        <v>57</v>
      </c>
      <c r="D106" s="333"/>
      <c r="E106" s="333"/>
      <c r="F106" s="334" t="s">
        <v>1574</v>
      </c>
      <c r="G106" s="311"/>
      <c r="H106" s="311" t="s">
        <v>1614</v>
      </c>
      <c r="I106" s="311" t="s">
        <v>1576</v>
      </c>
      <c r="J106" s="311">
        <v>20</v>
      </c>
      <c r="K106" s="325"/>
    </row>
    <row r="107" s="1" customFormat="1" ht="15" customHeight="1">
      <c r="B107" s="323"/>
      <c r="C107" s="311" t="s">
        <v>1577</v>
      </c>
      <c r="D107" s="311"/>
      <c r="E107" s="311"/>
      <c r="F107" s="334" t="s">
        <v>1574</v>
      </c>
      <c r="G107" s="311"/>
      <c r="H107" s="311" t="s">
        <v>1614</v>
      </c>
      <c r="I107" s="311" t="s">
        <v>1576</v>
      </c>
      <c r="J107" s="311">
        <v>120</v>
      </c>
      <c r="K107" s="325"/>
    </row>
    <row r="108" s="1" customFormat="1" ht="15" customHeight="1">
      <c r="B108" s="336"/>
      <c r="C108" s="311" t="s">
        <v>1579</v>
      </c>
      <c r="D108" s="311"/>
      <c r="E108" s="311"/>
      <c r="F108" s="334" t="s">
        <v>1580</v>
      </c>
      <c r="G108" s="311"/>
      <c r="H108" s="311" t="s">
        <v>1614</v>
      </c>
      <c r="I108" s="311" t="s">
        <v>1576</v>
      </c>
      <c r="J108" s="311">
        <v>50</v>
      </c>
      <c r="K108" s="325"/>
    </row>
    <row r="109" s="1" customFormat="1" ht="15" customHeight="1">
      <c r="B109" s="336"/>
      <c r="C109" s="311" t="s">
        <v>1582</v>
      </c>
      <c r="D109" s="311"/>
      <c r="E109" s="311"/>
      <c r="F109" s="334" t="s">
        <v>1574</v>
      </c>
      <c r="G109" s="311"/>
      <c r="H109" s="311" t="s">
        <v>1614</v>
      </c>
      <c r="I109" s="311" t="s">
        <v>1584</v>
      </c>
      <c r="J109" s="311"/>
      <c r="K109" s="325"/>
    </row>
    <row r="110" s="1" customFormat="1" ht="15" customHeight="1">
      <c r="B110" s="336"/>
      <c r="C110" s="311" t="s">
        <v>1593</v>
      </c>
      <c r="D110" s="311"/>
      <c r="E110" s="311"/>
      <c r="F110" s="334" t="s">
        <v>1580</v>
      </c>
      <c r="G110" s="311"/>
      <c r="H110" s="311" t="s">
        <v>1614</v>
      </c>
      <c r="I110" s="311" t="s">
        <v>1576</v>
      </c>
      <c r="J110" s="311">
        <v>50</v>
      </c>
      <c r="K110" s="325"/>
    </row>
    <row r="111" s="1" customFormat="1" ht="15" customHeight="1">
      <c r="B111" s="336"/>
      <c r="C111" s="311" t="s">
        <v>1601</v>
      </c>
      <c r="D111" s="311"/>
      <c r="E111" s="311"/>
      <c r="F111" s="334" t="s">
        <v>1580</v>
      </c>
      <c r="G111" s="311"/>
      <c r="H111" s="311" t="s">
        <v>1614</v>
      </c>
      <c r="I111" s="311" t="s">
        <v>1576</v>
      </c>
      <c r="J111" s="311">
        <v>50</v>
      </c>
      <c r="K111" s="325"/>
    </row>
    <row r="112" s="1" customFormat="1" ht="15" customHeight="1">
      <c r="B112" s="336"/>
      <c r="C112" s="311" t="s">
        <v>1599</v>
      </c>
      <c r="D112" s="311"/>
      <c r="E112" s="311"/>
      <c r="F112" s="334" t="s">
        <v>1580</v>
      </c>
      <c r="G112" s="311"/>
      <c r="H112" s="311" t="s">
        <v>1614</v>
      </c>
      <c r="I112" s="311" t="s">
        <v>1576</v>
      </c>
      <c r="J112" s="311">
        <v>50</v>
      </c>
      <c r="K112" s="325"/>
    </row>
    <row r="113" s="1" customFormat="1" ht="15" customHeight="1">
      <c r="B113" s="336"/>
      <c r="C113" s="311" t="s">
        <v>57</v>
      </c>
      <c r="D113" s="311"/>
      <c r="E113" s="311"/>
      <c r="F113" s="334" t="s">
        <v>1574</v>
      </c>
      <c r="G113" s="311"/>
      <c r="H113" s="311" t="s">
        <v>1615</v>
      </c>
      <c r="I113" s="311" t="s">
        <v>1576</v>
      </c>
      <c r="J113" s="311">
        <v>20</v>
      </c>
      <c r="K113" s="325"/>
    </row>
    <row r="114" s="1" customFormat="1" ht="15" customHeight="1">
      <c r="B114" s="336"/>
      <c r="C114" s="311" t="s">
        <v>1616</v>
      </c>
      <c r="D114" s="311"/>
      <c r="E114" s="311"/>
      <c r="F114" s="334" t="s">
        <v>1574</v>
      </c>
      <c r="G114" s="311"/>
      <c r="H114" s="311" t="s">
        <v>1617</v>
      </c>
      <c r="I114" s="311" t="s">
        <v>1576</v>
      </c>
      <c r="J114" s="311">
        <v>120</v>
      </c>
      <c r="K114" s="325"/>
    </row>
    <row r="115" s="1" customFormat="1" ht="15" customHeight="1">
      <c r="B115" s="336"/>
      <c r="C115" s="311" t="s">
        <v>42</v>
      </c>
      <c r="D115" s="311"/>
      <c r="E115" s="311"/>
      <c r="F115" s="334" t="s">
        <v>1574</v>
      </c>
      <c r="G115" s="311"/>
      <c r="H115" s="311" t="s">
        <v>1618</v>
      </c>
      <c r="I115" s="311" t="s">
        <v>1609</v>
      </c>
      <c r="J115" s="311"/>
      <c r="K115" s="325"/>
    </row>
    <row r="116" s="1" customFormat="1" ht="15" customHeight="1">
      <c r="B116" s="336"/>
      <c r="C116" s="311" t="s">
        <v>52</v>
      </c>
      <c r="D116" s="311"/>
      <c r="E116" s="311"/>
      <c r="F116" s="334" t="s">
        <v>1574</v>
      </c>
      <c r="G116" s="311"/>
      <c r="H116" s="311" t="s">
        <v>1619</v>
      </c>
      <c r="I116" s="311" t="s">
        <v>1609</v>
      </c>
      <c r="J116" s="311"/>
      <c r="K116" s="325"/>
    </row>
    <row r="117" s="1" customFormat="1" ht="15" customHeight="1">
      <c r="B117" s="336"/>
      <c r="C117" s="311" t="s">
        <v>61</v>
      </c>
      <c r="D117" s="311"/>
      <c r="E117" s="311"/>
      <c r="F117" s="334" t="s">
        <v>1574</v>
      </c>
      <c r="G117" s="311"/>
      <c r="H117" s="311" t="s">
        <v>1620</v>
      </c>
      <c r="I117" s="311" t="s">
        <v>1621</v>
      </c>
      <c r="J117" s="311"/>
      <c r="K117" s="325"/>
    </row>
    <row r="118" s="1" customFormat="1" ht="15" customHeight="1">
      <c r="B118" s="339"/>
      <c r="C118" s="345"/>
      <c r="D118" s="345"/>
      <c r="E118" s="345"/>
      <c r="F118" s="345"/>
      <c r="G118" s="345"/>
      <c r="H118" s="345"/>
      <c r="I118" s="345"/>
      <c r="J118" s="345"/>
      <c r="K118" s="341"/>
    </row>
    <row r="119" s="1" customFormat="1" ht="18.75" customHeight="1">
      <c r="B119" s="346"/>
      <c r="C119" s="347"/>
      <c r="D119" s="347"/>
      <c r="E119" s="347"/>
      <c r="F119" s="348"/>
      <c r="G119" s="347"/>
      <c r="H119" s="347"/>
      <c r="I119" s="347"/>
      <c r="J119" s="347"/>
      <c r="K119" s="346"/>
    </row>
    <row r="120" s="1" customFormat="1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s="1" customFormat="1" ht="7.5" customHeight="1">
      <c r="B121" s="349"/>
      <c r="C121" s="350"/>
      <c r="D121" s="350"/>
      <c r="E121" s="350"/>
      <c r="F121" s="350"/>
      <c r="G121" s="350"/>
      <c r="H121" s="350"/>
      <c r="I121" s="350"/>
      <c r="J121" s="350"/>
      <c r="K121" s="351"/>
    </row>
    <row r="122" s="1" customFormat="1" ht="45" customHeight="1">
      <c r="B122" s="352"/>
      <c r="C122" s="302" t="s">
        <v>1622</v>
      </c>
      <c r="D122" s="302"/>
      <c r="E122" s="302"/>
      <c r="F122" s="302"/>
      <c r="G122" s="302"/>
      <c r="H122" s="302"/>
      <c r="I122" s="302"/>
      <c r="J122" s="302"/>
      <c r="K122" s="353"/>
    </row>
    <row r="123" s="1" customFormat="1" ht="17.25" customHeight="1">
      <c r="B123" s="354"/>
      <c r="C123" s="326" t="s">
        <v>1568</v>
      </c>
      <c r="D123" s="326"/>
      <c r="E123" s="326"/>
      <c r="F123" s="326" t="s">
        <v>1569</v>
      </c>
      <c r="G123" s="327"/>
      <c r="H123" s="326" t="s">
        <v>58</v>
      </c>
      <c r="I123" s="326" t="s">
        <v>61</v>
      </c>
      <c r="J123" s="326" t="s">
        <v>1570</v>
      </c>
      <c r="K123" s="355"/>
    </row>
    <row r="124" s="1" customFormat="1" ht="17.25" customHeight="1">
      <c r="B124" s="354"/>
      <c r="C124" s="328" t="s">
        <v>1571</v>
      </c>
      <c r="D124" s="328"/>
      <c r="E124" s="328"/>
      <c r="F124" s="329" t="s">
        <v>1572</v>
      </c>
      <c r="G124" s="330"/>
      <c r="H124" s="328"/>
      <c r="I124" s="328"/>
      <c r="J124" s="328" t="s">
        <v>1573</v>
      </c>
      <c r="K124" s="355"/>
    </row>
    <row r="125" s="1" customFormat="1" ht="5.25" customHeight="1">
      <c r="B125" s="356"/>
      <c r="C125" s="331"/>
      <c r="D125" s="331"/>
      <c r="E125" s="331"/>
      <c r="F125" s="331"/>
      <c r="G125" s="357"/>
      <c r="H125" s="331"/>
      <c r="I125" s="331"/>
      <c r="J125" s="331"/>
      <c r="K125" s="358"/>
    </row>
    <row r="126" s="1" customFormat="1" ht="15" customHeight="1">
      <c r="B126" s="356"/>
      <c r="C126" s="311" t="s">
        <v>1577</v>
      </c>
      <c r="D126" s="333"/>
      <c r="E126" s="333"/>
      <c r="F126" s="334" t="s">
        <v>1574</v>
      </c>
      <c r="G126" s="311"/>
      <c r="H126" s="311" t="s">
        <v>1614</v>
      </c>
      <c r="I126" s="311" t="s">
        <v>1576</v>
      </c>
      <c r="J126" s="311">
        <v>120</v>
      </c>
      <c r="K126" s="359"/>
    </row>
    <row r="127" s="1" customFormat="1" ht="15" customHeight="1">
      <c r="B127" s="356"/>
      <c r="C127" s="311" t="s">
        <v>1623</v>
      </c>
      <c r="D127" s="311"/>
      <c r="E127" s="311"/>
      <c r="F127" s="334" t="s">
        <v>1574</v>
      </c>
      <c r="G127" s="311"/>
      <c r="H127" s="311" t="s">
        <v>1624</v>
      </c>
      <c r="I127" s="311" t="s">
        <v>1576</v>
      </c>
      <c r="J127" s="311" t="s">
        <v>1625</v>
      </c>
      <c r="K127" s="359"/>
    </row>
    <row r="128" s="1" customFormat="1" ht="15" customHeight="1">
      <c r="B128" s="356"/>
      <c r="C128" s="311" t="s">
        <v>89</v>
      </c>
      <c r="D128" s="311"/>
      <c r="E128" s="311"/>
      <c r="F128" s="334" t="s">
        <v>1574</v>
      </c>
      <c r="G128" s="311"/>
      <c r="H128" s="311" t="s">
        <v>1626</v>
      </c>
      <c r="I128" s="311" t="s">
        <v>1576</v>
      </c>
      <c r="J128" s="311" t="s">
        <v>1625</v>
      </c>
      <c r="K128" s="359"/>
    </row>
    <row r="129" s="1" customFormat="1" ht="15" customHeight="1">
      <c r="B129" s="356"/>
      <c r="C129" s="311" t="s">
        <v>1585</v>
      </c>
      <c r="D129" s="311"/>
      <c r="E129" s="311"/>
      <c r="F129" s="334" t="s">
        <v>1580</v>
      </c>
      <c r="G129" s="311"/>
      <c r="H129" s="311" t="s">
        <v>1586</v>
      </c>
      <c r="I129" s="311" t="s">
        <v>1576</v>
      </c>
      <c r="J129" s="311">
        <v>15</v>
      </c>
      <c r="K129" s="359"/>
    </row>
    <row r="130" s="1" customFormat="1" ht="15" customHeight="1">
      <c r="B130" s="356"/>
      <c r="C130" s="337" t="s">
        <v>1587</v>
      </c>
      <c r="D130" s="337"/>
      <c r="E130" s="337"/>
      <c r="F130" s="338" t="s">
        <v>1580</v>
      </c>
      <c r="G130" s="337"/>
      <c r="H130" s="337" t="s">
        <v>1588</v>
      </c>
      <c r="I130" s="337" t="s">
        <v>1576</v>
      </c>
      <c r="J130" s="337">
        <v>15</v>
      </c>
      <c r="K130" s="359"/>
    </row>
    <row r="131" s="1" customFormat="1" ht="15" customHeight="1">
      <c r="B131" s="356"/>
      <c r="C131" s="337" t="s">
        <v>1589</v>
      </c>
      <c r="D131" s="337"/>
      <c r="E131" s="337"/>
      <c r="F131" s="338" t="s">
        <v>1580</v>
      </c>
      <c r="G131" s="337"/>
      <c r="H131" s="337" t="s">
        <v>1590</v>
      </c>
      <c r="I131" s="337" t="s">
        <v>1576</v>
      </c>
      <c r="J131" s="337">
        <v>20</v>
      </c>
      <c r="K131" s="359"/>
    </row>
    <row r="132" s="1" customFormat="1" ht="15" customHeight="1">
      <c r="B132" s="356"/>
      <c r="C132" s="337" t="s">
        <v>1591</v>
      </c>
      <c r="D132" s="337"/>
      <c r="E132" s="337"/>
      <c r="F132" s="338" t="s">
        <v>1580</v>
      </c>
      <c r="G132" s="337"/>
      <c r="H132" s="337" t="s">
        <v>1592</v>
      </c>
      <c r="I132" s="337" t="s">
        <v>1576</v>
      </c>
      <c r="J132" s="337">
        <v>20</v>
      </c>
      <c r="K132" s="359"/>
    </row>
    <row r="133" s="1" customFormat="1" ht="15" customHeight="1">
      <c r="B133" s="356"/>
      <c r="C133" s="311" t="s">
        <v>1579</v>
      </c>
      <c r="D133" s="311"/>
      <c r="E133" s="311"/>
      <c r="F133" s="334" t="s">
        <v>1580</v>
      </c>
      <c r="G133" s="311"/>
      <c r="H133" s="311" t="s">
        <v>1614</v>
      </c>
      <c r="I133" s="311" t="s">
        <v>1576</v>
      </c>
      <c r="J133" s="311">
        <v>50</v>
      </c>
      <c r="K133" s="359"/>
    </row>
    <row r="134" s="1" customFormat="1" ht="15" customHeight="1">
      <c r="B134" s="356"/>
      <c r="C134" s="311" t="s">
        <v>1593</v>
      </c>
      <c r="D134" s="311"/>
      <c r="E134" s="311"/>
      <c r="F134" s="334" t="s">
        <v>1580</v>
      </c>
      <c r="G134" s="311"/>
      <c r="H134" s="311" t="s">
        <v>1614</v>
      </c>
      <c r="I134" s="311" t="s">
        <v>1576</v>
      </c>
      <c r="J134" s="311">
        <v>50</v>
      </c>
      <c r="K134" s="359"/>
    </row>
    <row r="135" s="1" customFormat="1" ht="15" customHeight="1">
      <c r="B135" s="356"/>
      <c r="C135" s="311" t="s">
        <v>1599</v>
      </c>
      <c r="D135" s="311"/>
      <c r="E135" s="311"/>
      <c r="F135" s="334" t="s">
        <v>1580</v>
      </c>
      <c r="G135" s="311"/>
      <c r="H135" s="311" t="s">
        <v>1614</v>
      </c>
      <c r="I135" s="311" t="s">
        <v>1576</v>
      </c>
      <c r="J135" s="311">
        <v>50</v>
      </c>
      <c r="K135" s="359"/>
    </row>
    <row r="136" s="1" customFormat="1" ht="15" customHeight="1">
      <c r="B136" s="356"/>
      <c r="C136" s="311" t="s">
        <v>1601</v>
      </c>
      <c r="D136" s="311"/>
      <c r="E136" s="311"/>
      <c r="F136" s="334" t="s">
        <v>1580</v>
      </c>
      <c r="G136" s="311"/>
      <c r="H136" s="311" t="s">
        <v>1614</v>
      </c>
      <c r="I136" s="311" t="s">
        <v>1576</v>
      </c>
      <c r="J136" s="311">
        <v>50</v>
      </c>
      <c r="K136" s="359"/>
    </row>
    <row r="137" s="1" customFormat="1" ht="15" customHeight="1">
      <c r="B137" s="356"/>
      <c r="C137" s="311" t="s">
        <v>1602</v>
      </c>
      <c r="D137" s="311"/>
      <c r="E137" s="311"/>
      <c r="F137" s="334" t="s">
        <v>1580</v>
      </c>
      <c r="G137" s="311"/>
      <c r="H137" s="311" t="s">
        <v>1627</v>
      </c>
      <c r="I137" s="311" t="s">
        <v>1576</v>
      </c>
      <c r="J137" s="311">
        <v>255</v>
      </c>
      <c r="K137" s="359"/>
    </row>
    <row r="138" s="1" customFormat="1" ht="15" customHeight="1">
      <c r="B138" s="356"/>
      <c r="C138" s="311" t="s">
        <v>1604</v>
      </c>
      <c r="D138" s="311"/>
      <c r="E138" s="311"/>
      <c r="F138" s="334" t="s">
        <v>1574</v>
      </c>
      <c r="G138" s="311"/>
      <c r="H138" s="311" t="s">
        <v>1628</v>
      </c>
      <c r="I138" s="311" t="s">
        <v>1606</v>
      </c>
      <c r="J138" s="311"/>
      <c r="K138" s="359"/>
    </row>
    <row r="139" s="1" customFormat="1" ht="15" customHeight="1">
      <c r="B139" s="356"/>
      <c r="C139" s="311" t="s">
        <v>1607</v>
      </c>
      <c r="D139" s="311"/>
      <c r="E139" s="311"/>
      <c r="F139" s="334" t="s">
        <v>1574</v>
      </c>
      <c r="G139" s="311"/>
      <c r="H139" s="311" t="s">
        <v>1629</v>
      </c>
      <c r="I139" s="311" t="s">
        <v>1609</v>
      </c>
      <c r="J139" s="311"/>
      <c r="K139" s="359"/>
    </row>
    <row r="140" s="1" customFormat="1" ht="15" customHeight="1">
      <c r="B140" s="356"/>
      <c r="C140" s="311" t="s">
        <v>1610</v>
      </c>
      <c r="D140" s="311"/>
      <c r="E140" s="311"/>
      <c r="F140" s="334" t="s">
        <v>1574</v>
      </c>
      <c r="G140" s="311"/>
      <c r="H140" s="311" t="s">
        <v>1610</v>
      </c>
      <c r="I140" s="311" t="s">
        <v>1609</v>
      </c>
      <c r="J140" s="311"/>
      <c r="K140" s="359"/>
    </row>
    <row r="141" s="1" customFormat="1" ht="15" customHeight="1">
      <c r="B141" s="356"/>
      <c r="C141" s="311" t="s">
        <v>42</v>
      </c>
      <c r="D141" s="311"/>
      <c r="E141" s="311"/>
      <c r="F141" s="334" t="s">
        <v>1574</v>
      </c>
      <c r="G141" s="311"/>
      <c r="H141" s="311" t="s">
        <v>1630</v>
      </c>
      <c r="I141" s="311" t="s">
        <v>1609</v>
      </c>
      <c r="J141" s="311"/>
      <c r="K141" s="359"/>
    </row>
    <row r="142" s="1" customFormat="1" ht="15" customHeight="1">
      <c r="B142" s="356"/>
      <c r="C142" s="311" t="s">
        <v>1631</v>
      </c>
      <c r="D142" s="311"/>
      <c r="E142" s="311"/>
      <c r="F142" s="334" t="s">
        <v>1574</v>
      </c>
      <c r="G142" s="311"/>
      <c r="H142" s="311" t="s">
        <v>1632</v>
      </c>
      <c r="I142" s="311" t="s">
        <v>1609</v>
      </c>
      <c r="J142" s="311"/>
      <c r="K142" s="359"/>
    </row>
    <row r="143" s="1" customFormat="1" ht="15" customHeight="1">
      <c r="B143" s="360"/>
      <c r="C143" s="361"/>
      <c r="D143" s="361"/>
      <c r="E143" s="361"/>
      <c r="F143" s="361"/>
      <c r="G143" s="361"/>
      <c r="H143" s="361"/>
      <c r="I143" s="361"/>
      <c r="J143" s="361"/>
      <c r="K143" s="362"/>
    </row>
    <row r="144" s="1" customFormat="1" ht="18.75" customHeight="1">
      <c r="B144" s="347"/>
      <c r="C144" s="347"/>
      <c r="D144" s="347"/>
      <c r="E144" s="347"/>
      <c r="F144" s="348"/>
      <c r="G144" s="347"/>
      <c r="H144" s="347"/>
      <c r="I144" s="347"/>
      <c r="J144" s="347"/>
      <c r="K144" s="347"/>
    </row>
    <row r="145" s="1" customFormat="1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s="1" customFormat="1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s="1" customFormat="1" ht="45" customHeight="1">
      <c r="B147" s="323"/>
      <c r="C147" s="324" t="s">
        <v>1633</v>
      </c>
      <c r="D147" s="324"/>
      <c r="E147" s="324"/>
      <c r="F147" s="324"/>
      <c r="G147" s="324"/>
      <c r="H147" s="324"/>
      <c r="I147" s="324"/>
      <c r="J147" s="324"/>
      <c r="K147" s="325"/>
    </row>
    <row r="148" s="1" customFormat="1" ht="17.25" customHeight="1">
      <c r="B148" s="323"/>
      <c r="C148" s="326" t="s">
        <v>1568</v>
      </c>
      <c r="D148" s="326"/>
      <c r="E148" s="326"/>
      <c r="F148" s="326" t="s">
        <v>1569</v>
      </c>
      <c r="G148" s="327"/>
      <c r="H148" s="326" t="s">
        <v>58</v>
      </c>
      <c r="I148" s="326" t="s">
        <v>61</v>
      </c>
      <c r="J148" s="326" t="s">
        <v>1570</v>
      </c>
      <c r="K148" s="325"/>
    </row>
    <row r="149" s="1" customFormat="1" ht="17.25" customHeight="1">
      <c r="B149" s="323"/>
      <c r="C149" s="328" t="s">
        <v>1571</v>
      </c>
      <c r="D149" s="328"/>
      <c r="E149" s="328"/>
      <c r="F149" s="329" t="s">
        <v>1572</v>
      </c>
      <c r="G149" s="330"/>
      <c r="H149" s="328"/>
      <c r="I149" s="328"/>
      <c r="J149" s="328" t="s">
        <v>1573</v>
      </c>
      <c r="K149" s="325"/>
    </row>
    <row r="150" s="1" customFormat="1" ht="5.25" customHeight="1">
      <c r="B150" s="336"/>
      <c r="C150" s="331"/>
      <c r="D150" s="331"/>
      <c r="E150" s="331"/>
      <c r="F150" s="331"/>
      <c r="G150" s="332"/>
      <c r="H150" s="331"/>
      <c r="I150" s="331"/>
      <c r="J150" s="331"/>
      <c r="K150" s="359"/>
    </row>
    <row r="151" s="1" customFormat="1" ht="15" customHeight="1">
      <c r="B151" s="336"/>
      <c r="C151" s="363" t="s">
        <v>1577</v>
      </c>
      <c r="D151" s="311"/>
      <c r="E151" s="311"/>
      <c r="F151" s="364" t="s">
        <v>1574</v>
      </c>
      <c r="G151" s="311"/>
      <c r="H151" s="363" t="s">
        <v>1614</v>
      </c>
      <c r="I151" s="363" t="s">
        <v>1576</v>
      </c>
      <c r="J151" s="363">
        <v>120</v>
      </c>
      <c r="K151" s="359"/>
    </row>
    <row r="152" s="1" customFormat="1" ht="15" customHeight="1">
      <c r="B152" s="336"/>
      <c r="C152" s="363" t="s">
        <v>1623</v>
      </c>
      <c r="D152" s="311"/>
      <c r="E152" s="311"/>
      <c r="F152" s="364" t="s">
        <v>1574</v>
      </c>
      <c r="G152" s="311"/>
      <c r="H152" s="363" t="s">
        <v>1634</v>
      </c>
      <c r="I152" s="363" t="s">
        <v>1576</v>
      </c>
      <c r="J152" s="363" t="s">
        <v>1625</v>
      </c>
      <c r="K152" s="359"/>
    </row>
    <row r="153" s="1" customFormat="1" ht="15" customHeight="1">
      <c r="B153" s="336"/>
      <c r="C153" s="363" t="s">
        <v>89</v>
      </c>
      <c r="D153" s="311"/>
      <c r="E153" s="311"/>
      <c r="F153" s="364" t="s">
        <v>1574</v>
      </c>
      <c r="G153" s="311"/>
      <c r="H153" s="363" t="s">
        <v>1635</v>
      </c>
      <c r="I153" s="363" t="s">
        <v>1576</v>
      </c>
      <c r="J153" s="363" t="s">
        <v>1625</v>
      </c>
      <c r="K153" s="359"/>
    </row>
    <row r="154" s="1" customFormat="1" ht="15" customHeight="1">
      <c r="B154" s="336"/>
      <c r="C154" s="363" t="s">
        <v>1579</v>
      </c>
      <c r="D154" s="311"/>
      <c r="E154" s="311"/>
      <c r="F154" s="364" t="s">
        <v>1580</v>
      </c>
      <c r="G154" s="311"/>
      <c r="H154" s="363" t="s">
        <v>1614</v>
      </c>
      <c r="I154" s="363" t="s">
        <v>1576</v>
      </c>
      <c r="J154" s="363">
        <v>50</v>
      </c>
      <c r="K154" s="359"/>
    </row>
    <row r="155" s="1" customFormat="1" ht="15" customHeight="1">
      <c r="B155" s="336"/>
      <c r="C155" s="363" t="s">
        <v>1582</v>
      </c>
      <c r="D155" s="311"/>
      <c r="E155" s="311"/>
      <c r="F155" s="364" t="s">
        <v>1574</v>
      </c>
      <c r="G155" s="311"/>
      <c r="H155" s="363" t="s">
        <v>1614</v>
      </c>
      <c r="I155" s="363" t="s">
        <v>1584</v>
      </c>
      <c r="J155" s="363"/>
      <c r="K155" s="359"/>
    </row>
    <row r="156" s="1" customFormat="1" ht="15" customHeight="1">
      <c r="B156" s="336"/>
      <c r="C156" s="363" t="s">
        <v>1593</v>
      </c>
      <c r="D156" s="311"/>
      <c r="E156" s="311"/>
      <c r="F156" s="364" t="s">
        <v>1580</v>
      </c>
      <c r="G156" s="311"/>
      <c r="H156" s="363" t="s">
        <v>1614</v>
      </c>
      <c r="I156" s="363" t="s">
        <v>1576</v>
      </c>
      <c r="J156" s="363">
        <v>50</v>
      </c>
      <c r="K156" s="359"/>
    </row>
    <row r="157" s="1" customFormat="1" ht="15" customHeight="1">
      <c r="B157" s="336"/>
      <c r="C157" s="363" t="s">
        <v>1601</v>
      </c>
      <c r="D157" s="311"/>
      <c r="E157" s="311"/>
      <c r="F157" s="364" t="s">
        <v>1580</v>
      </c>
      <c r="G157" s="311"/>
      <c r="H157" s="363" t="s">
        <v>1614</v>
      </c>
      <c r="I157" s="363" t="s">
        <v>1576</v>
      </c>
      <c r="J157" s="363">
        <v>50</v>
      </c>
      <c r="K157" s="359"/>
    </row>
    <row r="158" s="1" customFormat="1" ht="15" customHeight="1">
      <c r="B158" s="336"/>
      <c r="C158" s="363" t="s">
        <v>1599</v>
      </c>
      <c r="D158" s="311"/>
      <c r="E158" s="311"/>
      <c r="F158" s="364" t="s">
        <v>1580</v>
      </c>
      <c r="G158" s="311"/>
      <c r="H158" s="363" t="s">
        <v>1614</v>
      </c>
      <c r="I158" s="363" t="s">
        <v>1576</v>
      </c>
      <c r="J158" s="363">
        <v>50</v>
      </c>
      <c r="K158" s="359"/>
    </row>
    <row r="159" s="1" customFormat="1" ht="15" customHeight="1">
      <c r="B159" s="336"/>
      <c r="C159" s="363" t="s">
        <v>123</v>
      </c>
      <c r="D159" s="311"/>
      <c r="E159" s="311"/>
      <c r="F159" s="364" t="s">
        <v>1574</v>
      </c>
      <c r="G159" s="311"/>
      <c r="H159" s="363" t="s">
        <v>1636</v>
      </c>
      <c r="I159" s="363" t="s">
        <v>1576</v>
      </c>
      <c r="J159" s="363" t="s">
        <v>1637</v>
      </c>
      <c r="K159" s="359"/>
    </row>
    <row r="160" s="1" customFormat="1" ht="15" customHeight="1">
      <c r="B160" s="336"/>
      <c r="C160" s="363" t="s">
        <v>1638</v>
      </c>
      <c r="D160" s="311"/>
      <c r="E160" s="311"/>
      <c r="F160" s="364" t="s">
        <v>1574</v>
      </c>
      <c r="G160" s="311"/>
      <c r="H160" s="363" t="s">
        <v>1639</v>
      </c>
      <c r="I160" s="363" t="s">
        <v>1609</v>
      </c>
      <c r="J160" s="363"/>
      <c r="K160" s="359"/>
    </row>
    <row r="161" s="1" customFormat="1" ht="15" customHeight="1">
      <c r="B161" s="365"/>
      <c r="C161" s="345"/>
      <c r="D161" s="345"/>
      <c r="E161" s="345"/>
      <c r="F161" s="345"/>
      <c r="G161" s="345"/>
      <c r="H161" s="345"/>
      <c r="I161" s="345"/>
      <c r="J161" s="345"/>
      <c r="K161" s="366"/>
    </row>
    <row r="162" s="1" customFormat="1" ht="18.75" customHeight="1">
      <c r="B162" s="347"/>
      <c r="C162" s="357"/>
      <c r="D162" s="357"/>
      <c r="E162" s="357"/>
      <c r="F162" s="367"/>
      <c r="G162" s="357"/>
      <c r="H162" s="357"/>
      <c r="I162" s="357"/>
      <c r="J162" s="357"/>
      <c r="K162" s="347"/>
    </row>
    <row r="163" s="1" customFormat="1" ht="18.75" customHeight="1"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</row>
    <row r="164" s="1" customFormat="1" ht="7.5" customHeight="1">
      <c r="B164" s="298"/>
      <c r="C164" s="299"/>
      <c r="D164" s="299"/>
      <c r="E164" s="299"/>
      <c r="F164" s="299"/>
      <c r="G164" s="299"/>
      <c r="H164" s="299"/>
      <c r="I164" s="299"/>
      <c r="J164" s="299"/>
      <c r="K164" s="300"/>
    </row>
    <row r="165" s="1" customFormat="1" ht="45" customHeight="1">
      <c r="B165" s="301"/>
      <c r="C165" s="302" t="s">
        <v>1640</v>
      </c>
      <c r="D165" s="302"/>
      <c r="E165" s="302"/>
      <c r="F165" s="302"/>
      <c r="G165" s="302"/>
      <c r="H165" s="302"/>
      <c r="I165" s="302"/>
      <c r="J165" s="302"/>
      <c r="K165" s="303"/>
    </row>
    <row r="166" s="1" customFormat="1" ht="17.25" customHeight="1">
      <c r="B166" s="301"/>
      <c r="C166" s="326" t="s">
        <v>1568</v>
      </c>
      <c r="D166" s="326"/>
      <c r="E166" s="326"/>
      <c r="F166" s="326" t="s">
        <v>1569</v>
      </c>
      <c r="G166" s="368"/>
      <c r="H166" s="369" t="s">
        <v>58</v>
      </c>
      <c r="I166" s="369" t="s">
        <v>61</v>
      </c>
      <c r="J166" s="326" t="s">
        <v>1570</v>
      </c>
      <c r="K166" s="303"/>
    </row>
    <row r="167" s="1" customFormat="1" ht="17.25" customHeight="1">
      <c r="B167" s="304"/>
      <c r="C167" s="328" t="s">
        <v>1571</v>
      </c>
      <c r="D167" s="328"/>
      <c r="E167" s="328"/>
      <c r="F167" s="329" t="s">
        <v>1572</v>
      </c>
      <c r="G167" s="370"/>
      <c r="H167" s="371"/>
      <c r="I167" s="371"/>
      <c r="J167" s="328" t="s">
        <v>1573</v>
      </c>
      <c r="K167" s="306"/>
    </row>
    <row r="168" s="1" customFormat="1" ht="5.25" customHeight="1">
      <c r="B168" s="336"/>
      <c r="C168" s="331"/>
      <c r="D168" s="331"/>
      <c r="E168" s="331"/>
      <c r="F168" s="331"/>
      <c r="G168" s="332"/>
      <c r="H168" s="331"/>
      <c r="I168" s="331"/>
      <c r="J168" s="331"/>
      <c r="K168" s="359"/>
    </row>
    <row r="169" s="1" customFormat="1" ht="15" customHeight="1">
      <c r="B169" s="336"/>
      <c r="C169" s="311" t="s">
        <v>1577</v>
      </c>
      <c r="D169" s="311"/>
      <c r="E169" s="311"/>
      <c r="F169" s="334" t="s">
        <v>1574</v>
      </c>
      <c r="G169" s="311"/>
      <c r="H169" s="311" t="s">
        <v>1614</v>
      </c>
      <c r="I169" s="311" t="s">
        <v>1576</v>
      </c>
      <c r="J169" s="311">
        <v>120</v>
      </c>
      <c r="K169" s="359"/>
    </row>
    <row r="170" s="1" customFormat="1" ht="15" customHeight="1">
      <c r="B170" s="336"/>
      <c r="C170" s="311" t="s">
        <v>1623</v>
      </c>
      <c r="D170" s="311"/>
      <c r="E170" s="311"/>
      <c r="F170" s="334" t="s">
        <v>1574</v>
      </c>
      <c r="G170" s="311"/>
      <c r="H170" s="311" t="s">
        <v>1624</v>
      </c>
      <c r="I170" s="311" t="s">
        <v>1576</v>
      </c>
      <c r="J170" s="311" t="s">
        <v>1625</v>
      </c>
      <c r="K170" s="359"/>
    </row>
    <row r="171" s="1" customFormat="1" ht="15" customHeight="1">
      <c r="B171" s="336"/>
      <c r="C171" s="311" t="s">
        <v>89</v>
      </c>
      <c r="D171" s="311"/>
      <c r="E171" s="311"/>
      <c r="F171" s="334" t="s">
        <v>1574</v>
      </c>
      <c r="G171" s="311"/>
      <c r="H171" s="311" t="s">
        <v>1641</v>
      </c>
      <c r="I171" s="311" t="s">
        <v>1576</v>
      </c>
      <c r="J171" s="311" t="s">
        <v>1625</v>
      </c>
      <c r="K171" s="359"/>
    </row>
    <row r="172" s="1" customFormat="1" ht="15" customHeight="1">
      <c r="B172" s="336"/>
      <c r="C172" s="311" t="s">
        <v>1579</v>
      </c>
      <c r="D172" s="311"/>
      <c r="E172" s="311"/>
      <c r="F172" s="334" t="s">
        <v>1580</v>
      </c>
      <c r="G172" s="311"/>
      <c r="H172" s="311" t="s">
        <v>1641</v>
      </c>
      <c r="I172" s="311" t="s">
        <v>1576</v>
      </c>
      <c r="J172" s="311">
        <v>50</v>
      </c>
      <c r="K172" s="359"/>
    </row>
    <row r="173" s="1" customFormat="1" ht="15" customHeight="1">
      <c r="B173" s="336"/>
      <c r="C173" s="311" t="s">
        <v>1582</v>
      </c>
      <c r="D173" s="311"/>
      <c r="E173" s="311"/>
      <c r="F173" s="334" t="s">
        <v>1574</v>
      </c>
      <c r="G173" s="311"/>
      <c r="H173" s="311" t="s">
        <v>1641</v>
      </c>
      <c r="I173" s="311" t="s">
        <v>1584</v>
      </c>
      <c r="J173" s="311"/>
      <c r="K173" s="359"/>
    </row>
    <row r="174" s="1" customFormat="1" ht="15" customHeight="1">
      <c r="B174" s="336"/>
      <c r="C174" s="311" t="s">
        <v>1593</v>
      </c>
      <c r="D174" s="311"/>
      <c r="E174" s="311"/>
      <c r="F174" s="334" t="s">
        <v>1580</v>
      </c>
      <c r="G174" s="311"/>
      <c r="H174" s="311" t="s">
        <v>1641</v>
      </c>
      <c r="I174" s="311" t="s">
        <v>1576</v>
      </c>
      <c r="J174" s="311">
        <v>50</v>
      </c>
      <c r="K174" s="359"/>
    </row>
    <row r="175" s="1" customFormat="1" ht="15" customHeight="1">
      <c r="B175" s="336"/>
      <c r="C175" s="311" t="s">
        <v>1601</v>
      </c>
      <c r="D175" s="311"/>
      <c r="E175" s="311"/>
      <c r="F175" s="334" t="s">
        <v>1580</v>
      </c>
      <c r="G175" s="311"/>
      <c r="H175" s="311" t="s">
        <v>1641</v>
      </c>
      <c r="I175" s="311" t="s">
        <v>1576</v>
      </c>
      <c r="J175" s="311">
        <v>50</v>
      </c>
      <c r="K175" s="359"/>
    </row>
    <row r="176" s="1" customFormat="1" ht="15" customHeight="1">
      <c r="B176" s="336"/>
      <c r="C176" s="311" t="s">
        <v>1599</v>
      </c>
      <c r="D176" s="311"/>
      <c r="E176" s="311"/>
      <c r="F176" s="334" t="s">
        <v>1580</v>
      </c>
      <c r="G176" s="311"/>
      <c r="H176" s="311" t="s">
        <v>1641</v>
      </c>
      <c r="I176" s="311" t="s">
        <v>1576</v>
      </c>
      <c r="J176" s="311">
        <v>50</v>
      </c>
      <c r="K176" s="359"/>
    </row>
    <row r="177" s="1" customFormat="1" ht="15" customHeight="1">
      <c r="B177" s="336"/>
      <c r="C177" s="311" t="s">
        <v>140</v>
      </c>
      <c r="D177" s="311"/>
      <c r="E177" s="311"/>
      <c r="F177" s="334" t="s">
        <v>1574</v>
      </c>
      <c r="G177" s="311"/>
      <c r="H177" s="311" t="s">
        <v>1642</v>
      </c>
      <c r="I177" s="311" t="s">
        <v>1643</v>
      </c>
      <c r="J177" s="311"/>
      <c r="K177" s="359"/>
    </row>
    <row r="178" s="1" customFormat="1" ht="15" customHeight="1">
      <c r="B178" s="336"/>
      <c r="C178" s="311" t="s">
        <v>61</v>
      </c>
      <c r="D178" s="311"/>
      <c r="E178" s="311"/>
      <c r="F178" s="334" t="s">
        <v>1574</v>
      </c>
      <c r="G178" s="311"/>
      <c r="H178" s="311" t="s">
        <v>1644</v>
      </c>
      <c r="I178" s="311" t="s">
        <v>1645</v>
      </c>
      <c r="J178" s="311">
        <v>1</v>
      </c>
      <c r="K178" s="359"/>
    </row>
    <row r="179" s="1" customFormat="1" ht="15" customHeight="1">
      <c r="B179" s="336"/>
      <c r="C179" s="311" t="s">
        <v>57</v>
      </c>
      <c r="D179" s="311"/>
      <c r="E179" s="311"/>
      <c r="F179" s="334" t="s">
        <v>1574</v>
      </c>
      <c r="G179" s="311"/>
      <c r="H179" s="311" t="s">
        <v>1646</v>
      </c>
      <c r="I179" s="311" t="s">
        <v>1576</v>
      </c>
      <c r="J179" s="311">
        <v>20</v>
      </c>
      <c r="K179" s="359"/>
    </row>
    <row r="180" s="1" customFormat="1" ht="15" customHeight="1">
      <c r="B180" s="336"/>
      <c r="C180" s="311" t="s">
        <v>58</v>
      </c>
      <c r="D180" s="311"/>
      <c r="E180" s="311"/>
      <c r="F180" s="334" t="s">
        <v>1574</v>
      </c>
      <c r="G180" s="311"/>
      <c r="H180" s="311" t="s">
        <v>1647</v>
      </c>
      <c r="I180" s="311" t="s">
        <v>1576</v>
      </c>
      <c r="J180" s="311">
        <v>255</v>
      </c>
      <c r="K180" s="359"/>
    </row>
    <row r="181" s="1" customFormat="1" ht="15" customHeight="1">
      <c r="B181" s="336"/>
      <c r="C181" s="311" t="s">
        <v>141</v>
      </c>
      <c r="D181" s="311"/>
      <c r="E181" s="311"/>
      <c r="F181" s="334" t="s">
        <v>1574</v>
      </c>
      <c r="G181" s="311"/>
      <c r="H181" s="311" t="s">
        <v>1538</v>
      </c>
      <c r="I181" s="311" t="s">
        <v>1576</v>
      </c>
      <c r="J181" s="311">
        <v>10</v>
      </c>
      <c r="K181" s="359"/>
    </row>
    <row r="182" s="1" customFormat="1" ht="15" customHeight="1">
      <c r="B182" s="336"/>
      <c r="C182" s="311" t="s">
        <v>142</v>
      </c>
      <c r="D182" s="311"/>
      <c r="E182" s="311"/>
      <c r="F182" s="334" t="s">
        <v>1574</v>
      </c>
      <c r="G182" s="311"/>
      <c r="H182" s="311" t="s">
        <v>1648</v>
      </c>
      <c r="I182" s="311" t="s">
        <v>1609</v>
      </c>
      <c r="J182" s="311"/>
      <c r="K182" s="359"/>
    </row>
    <row r="183" s="1" customFormat="1" ht="15" customHeight="1">
      <c r="B183" s="336"/>
      <c r="C183" s="311" t="s">
        <v>1649</v>
      </c>
      <c r="D183" s="311"/>
      <c r="E183" s="311"/>
      <c r="F183" s="334" t="s">
        <v>1574</v>
      </c>
      <c r="G183" s="311"/>
      <c r="H183" s="311" t="s">
        <v>1650</v>
      </c>
      <c r="I183" s="311" t="s">
        <v>1609</v>
      </c>
      <c r="J183" s="311"/>
      <c r="K183" s="359"/>
    </row>
    <row r="184" s="1" customFormat="1" ht="15" customHeight="1">
      <c r="B184" s="336"/>
      <c r="C184" s="311" t="s">
        <v>1638</v>
      </c>
      <c r="D184" s="311"/>
      <c r="E184" s="311"/>
      <c r="F184" s="334" t="s">
        <v>1574</v>
      </c>
      <c r="G184" s="311"/>
      <c r="H184" s="311" t="s">
        <v>1651</v>
      </c>
      <c r="I184" s="311" t="s">
        <v>1609</v>
      </c>
      <c r="J184" s="311"/>
      <c r="K184" s="359"/>
    </row>
    <row r="185" s="1" customFormat="1" ht="15" customHeight="1">
      <c r="B185" s="336"/>
      <c r="C185" s="311" t="s">
        <v>144</v>
      </c>
      <c r="D185" s="311"/>
      <c r="E185" s="311"/>
      <c r="F185" s="334" t="s">
        <v>1580</v>
      </c>
      <c r="G185" s="311"/>
      <c r="H185" s="311" t="s">
        <v>1652</v>
      </c>
      <c r="I185" s="311" t="s">
        <v>1576</v>
      </c>
      <c r="J185" s="311">
        <v>50</v>
      </c>
      <c r="K185" s="359"/>
    </row>
    <row r="186" s="1" customFormat="1" ht="15" customHeight="1">
      <c r="B186" s="336"/>
      <c r="C186" s="311" t="s">
        <v>1653</v>
      </c>
      <c r="D186" s="311"/>
      <c r="E186" s="311"/>
      <c r="F186" s="334" t="s">
        <v>1580</v>
      </c>
      <c r="G186" s="311"/>
      <c r="H186" s="311" t="s">
        <v>1654</v>
      </c>
      <c r="I186" s="311" t="s">
        <v>1655</v>
      </c>
      <c r="J186" s="311"/>
      <c r="K186" s="359"/>
    </row>
    <row r="187" s="1" customFormat="1" ht="15" customHeight="1">
      <c r="B187" s="336"/>
      <c r="C187" s="311" t="s">
        <v>1656</v>
      </c>
      <c r="D187" s="311"/>
      <c r="E187" s="311"/>
      <c r="F187" s="334" t="s">
        <v>1580</v>
      </c>
      <c r="G187" s="311"/>
      <c r="H187" s="311" t="s">
        <v>1657</v>
      </c>
      <c r="I187" s="311" t="s">
        <v>1655</v>
      </c>
      <c r="J187" s="311"/>
      <c r="K187" s="359"/>
    </row>
    <row r="188" s="1" customFormat="1" ht="15" customHeight="1">
      <c r="B188" s="336"/>
      <c r="C188" s="311" t="s">
        <v>1658</v>
      </c>
      <c r="D188" s="311"/>
      <c r="E188" s="311"/>
      <c r="F188" s="334" t="s">
        <v>1580</v>
      </c>
      <c r="G188" s="311"/>
      <c r="H188" s="311" t="s">
        <v>1659</v>
      </c>
      <c r="I188" s="311" t="s">
        <v>1655</v>
      </c>
      <c r="J188" s="311"/>
      <c r="K188" s="359"/>
    </row>
    <row r="189" s="1" customFormat="1" ht="15" customHeight="1">
      <c r="B189" s="336"/>
      <c r="C189" s="372" t="s">
        <v>1660</v>
      </c>
      <c r="D189" s="311"/>
      <c r="E189" s="311"/>
      <c r="F189" s="334" t="s">
        <v>1580</v>
      </c>
      <c r="G189" s="311"/>
      <c r="H189" s="311" t="s">
        <v>1661</v>
      </c>
      <c r="I189" s="311" t="s">
        <v>1662</v>
      </c>
      <c r="J189" s="373" t="s">
        <v>1663</v>
      </c>
      <c r="K189" s="359"/>
    </row>
    <row r="190" s="1" customFormat="1" ht="15" customHeight="1">
      <c r="B190" s="336"/>
      <c r="C190" s="372" t="s">
        <v>46</v>
      </c>
      <c r="D190" s="311"/>
      <c r="E190" s="311"/>
      <c r="F190" s="334" t="s">
        <v>1574</v>
      </c>
      <c r="G190" s="311"/>
      <c r="H190" s="308" t="s">
        <v>1664</v>
      </c>
      <c r="I190" s="311" t="s">
        <v>1665</v>
      </c>
      <c r="J190" s="311"/>
      <c r="K190" s="359"/>
    </row>
    <row r="191" s="1" customFormat="1" ht="15" customHeight="1">
      <c r="B191" s="336"/>
      <c r="C191" s="372" t="s">
        <v>1666</v>
      </c>
      <c r="D191" s="311"/>
      <c r="E191" s="311"/>
      <c r="F191" s="334" t="s">
        <v>1574</v>
      </c>
      <c r="G191" s="311"/>
      <c r="H191" s="311" t="s">
        <v>1667</v>
      </c>
      <c r="I191" s="311" t="s">
        <v>1609</v>
      </c>
      <c r="J191" s="311"/>
      <c r="K191" s="359"/>
    </row>
    <row r="192" s="1" customFormat="1" ht="15" customHeight="1">
      <c r="B192" s="336"/>
      <c r="C192" s="372" t="s">
        <v>1668</v>
      </c>
      <c r="D192" s="311"/>
      <c r="E192" s="311"/>
      <c r="F192" s="334" t="s">
        <v>1574</v>
      </c>
      <c r="G192" s="311"/>
      <c r="H192" s="311" t="s">
        <v>1669</v>
      </c>
      <c r="I192" s="311" t="s">
        <v>1609</v>
      </c>
      <c r="J192" s="311"/>
      <c r="K192" s="359"/>
    </row>
    <row r="193" s="1" customFormat="1" ht="15" customHeight="1">
      <c r="B193" s="336"/>
      <c r="C193" s="372" t="s">
        <v>1670</v>
      </c>
      <c r="D193" s="311"/>
      <c r="E193" s="311"/>
      <c r="F193" s="334" t="s">
        <v>1580</v>
      </c>
      <c r="G193" s="311"/>
      <c r="H193" s="311" t="s">
        <v>1671</v>
      </c>
      <c r="I193" s="311" t="s">
        <v>1609</v>
      </c>
      <c r="J193" s="311"/>
      <c r="K193" s="359"/>
    </row>
    <row r="194" s="1" customFormat="1" ht="15" customHeight="1">
      <c r="B194" s="365"/>
      <c r="C194" s="374"/>
      <c r="D194" s="345"/>
      <c r="E194" s="345"/>
      <c r="F194" s="345"/>
      <c r="G194" s="345"/>
      <c r="H194" s="345"/>
      <c r="I194" s="345"/>
      <c r="J194" s="345"/>
      <c r="K194" s="366"/>
    </row>
    <row r="195" s="1" customFormat="1" ht="18.75" customHeight="1">
      <c r="B195" s="347"/>
      <c r="C195" s="357"/>
      <c r="D195" s="357"/>
      <c r="E195" s="357"/>
      <c r="F195" s="367"/>
      <c r="G195" s="357"/>
      <c r="H195" s="357"/>
      <c r="I195" s="357"/>
      <c r="J195" s="357"/>
      <c r="K195" s="347"/>
    </row>
    <row r="196" s="1" customFormat="1" ht="18.75" customHeight="1">
      <c r="B196" s="347"/>
      <c r="C196" s="357"/>
      <c r="D196" s="357"/>
      <c r="E196" s="357"/>
      <c r="F196" s="367"/>
      <c r="G196" s="357"/>
      <c r="H196" s="357"/>
      <c r="I196" s="357"/>
      <c r="J196" s="357"/>
      <c r="K196" s="347"/>
    </row>
    <row r="197" s="1" customFormat="1" ht="18.75" customHeight="1">
      <c r="B197" s="319"/>
      <c r="C197" s="319"/>
      <c r="D197" s="319"/>
      <c r="E197" s="319"/>
      <c r="F197" s="319"/>
      <c r="G197" s="319"/>
      <c r="H197" s="319"/>
      <c r="I197" s="319"/>
      <c r="J197" s="319"/>
      <c r="K197" s="319"/>
    </row>
    <row r="198" s="1" customFormat="1" ht="13.5">
      <c r="B198" s="298"/>
      <c r="C198" s="299"/>
      <c r="D198" s="299"/>
      <c r="E198" s="299"/>
      <c r="F198" s="299"/>
      <c r="G198" s="299"/>
      <c r="H198" s="299"/>
      <c r="I198" s="299"/>
      <c r="J198" s="299"/>
      <c r="K198" s="300"/>
    </row>
    <row r="199" s="1" customFormat="1" ht="21">
      <c r="B199" s="301"/>
      <c r="C199" s="302" t="s">
        <v>1672</v>
      </c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5.5" customHeight="1">
      <c r="B200" s="301"/>
      <c r="C200" s="375" t="s">
        <v>1673</v>
      </c>
      <c r="D200" s="375"/>
      <c r="E200" s="375"/>
      <c r="F200" s="375" t="s">
        <v>1674</v>
      </c>
      <c r="G200" s="376"/>
      <c r="H200" s="375" t="s">
        <v>1675</v>
      </c>
      <c r="I200" s="375"/>
      <c r="J200" s="375"/>
      <c r="K200" s="303"/>
    </row>
    <row r="201" s="1" customFormat="1" ht="5.25" customHeight="1">
      <c r="B201" s="336"/>
      <c r="C201" s="331"/>
      <c r="D201" s="331"/>
      <c r="E201" s="331"/>
      <c r="F201" s="331"/>
      <c r="G201" s="357"/>
      <c r="H201" s="331"/>
      <c r="I201" s="331"/>
      <c r="J201" s="331"/>
      <c r="K201" s="359"/>
    </row>
    <row r="202" s="1" customFormat="1" ht="15" customHeight="1">
      <c r="B202" s="336"/>
      <c r="C202" s="311" t="s">
        <v>1665</v>
      </c>
      <c r="D202" s="311"/>
      <c r="E202" s="311"/>
      <c r="F202" s="334" t="s">
        <v>47</v>
      </c>
      <c r="G202" s="311"/>
      <c r="H202" s="311" t="s">
        <v>1676</v>
      </c>
      <c r="I202" s="311"/>
      <c r="J202" s="311"/>
      <c r="K202" s="359"/>
    </row>
    <row r="203" s="1" customFormat="1" ht="15" customHeight="1">
      <c r="B203" s="336"/>
      <c r="C203" s="311"/>
      <c r="D203" s="311"/>
      <c r="E203" s="311"/>
      <c r="F203" s="334" t="s">
        <v>48</v>
      </c>
      <c r="G203" s="311"/>
      <c r="H203" s="311" t="s">
        <v>1677</v>
      </c>
      <c r="I203" s="311"/>
      <c r="J203" s="311"/>
      <c r="K203" s="359"/>
    </row>
    <row r="204" s="1" customFormat="1" ht="15" customHeight="1">
      <c r="B204" s="336"/>
      <c r="C204" s="311"/>
      <c r="D204" s="311"/>
      <c r="E204" s="311"/>
      <c r="F204" s="334" t="s">
        <v>51</v>
      </c>
      <c r="G204" s="311"/>
      <c r="H204" s="311" t="s">
        <v>1678</v>
      </c>
      <c r="I204" s="311"/>
      <c r="J204" s="311"/>
      <c r="K204" s="359"/>
    </row>
    <row r="205" s="1" customFormat="1" ht="15" customHeight="1">
      <c r="B205" s="336"/>
      <c r="C205" s="311"/>
      <c r="D205" s="311"/>
      <c r="E205" s="311"/>
      <c r="F205" s="334" t="s">
        <v>49</v>
      </c>
      <c r="G205" s="311"/>
      <c r="H205" s="311" t="s">
        <v>1679</v>
      </c>
      <c r="I205" s="311"/>
      <c r="J205" s="311"/>
      <c r="K205" s="359"/>
    </row>
    <row r="206" s="1" customFormat="1" ht="15" customHeight="1">
      <c r="B206" s="336"/>
      <c r="C206" s="311"/>
      <c r="D206" s="311"/>
      <c r="E206" s="311"/>
      <c r="F206" s="334" t="s">
        <v>50</v>
      </c>
      <c r="G206" s="311"/>
      <c r="H206" s="311" t="s">
        <v>1680</v>
      </c>
      <c r="I206" s="311"/>
      <c r="J206" s="311"/>
      <c r="K206" s="359"/>
    </row>
    <row r="207" s="1" customFormat="1" ht="15" customHeight="1">
      <c r="B207" s="336"/>
      <c r="C207" s="311"/>
      <c r="D207" s="311"/>
      <c r="E207" s="311"/>
      <c r="F207" s="334"/>
      <c r="G207" s="311"/>
      <c r="H207" s="311"/>
      <c r="I207" s="311"/>
      <c r="J207" s="311"/>
      <c r="K207" s="359"/>
    </row>
    <row r="208" s="1" customFormat="1" ht="15" customHeight="1">
      <c r="B208" s="336"/>
      <c r="C208" s="311" t="s">
        <v>1621</v>
      </c>
      <c r="D208" s="311"/>
      <c r="E208" s="311"/>
      <c r="F208" s="334" t="s">
        <v>82</v>
      </c>
      <c r="G208" s="311"/>
      <c r="H208" s="311" t="s">
        <v>1681</v>
      </c>
      <c r="I208" s="311"/>
      <c r="J208" s="311"/>
      <c r="K208" s="359"/>
    </row>
    <row r="209" s="1" customFormat="1" ht="15" customHeight="1">
      <c r="B209" s="336"/>
      <c r="C209" s="311"/>
      <c r="D209" s="311"/>
      <c r="E209" s="311"/>
      <c r="F209" s="334" t="s">
        <v>102</v>
      </c>
      <c r="G209" s="311"/>
      <c r="H209" s="311" t="s">
        <v>1520</v>
      </c>
      <c r="I209" s="311"/>
      <c r="J209" s="311"/>
      <c r="K209" s="359"/>
    </row>
    <row r="210" s="1" customFormat="1" ht="15" customHeight="1">
      <c r="B210" s="336"/>
      <c r="C210" s="311"/>
      <c r="D210" s="311"/>
      <c r="E210" s="311"/>
      <c r="F210" s="334" t="s">
        <v>1518</v>
      </c>
      <c r="G210" s="311"/>
      <c r="H210" s="311" t="s">
        <v>1682</v>
      </c>
      <c r="I210" s="311"/>
      <c r="J210" s="311"/>
      <c r="K210" s="359"/>
    </row>
    <row r="211" s="1" customFormat="1" ht="15" customHeight="1">
      <c r="B211" s="377"/>
      <c r="C211" s="311"/>
      <c r="D211" s="311"/>
      <c r="E211" s="311"/>
      <c r="F211" s="334" t="s">
        <v>1521</v>
      </c>
      <c r="G211" s="372"/>
      <c r="H211" s="363" t="s">
        <v>1522</v>
      </c>
      <c r="I211" s="363"/>
      <c r="J211" s="363"/>
      <c r="K211" s="378"/>
    </row>
    <row r="212" s="1" customFormat="1" ht="15" customHeight="1">
      <c r="B212" s="377"/>
      <c r="C212" s="311"/>
      <c r="D212" s="311"/>
      <c r="E212" s="311"/>
      <c r="F212" s="334" t="s">
        <v>621</v>
      </c>
      <c r="G212" s="372"/>
      <c r="H212" s="363" t="s">
        <v>115</v>
      </c>
      <c r="I212" s="363"/>
      <c r="J212" s="363"/>
      <c r="K212" s="378"/>
    </row>
    <row r="213" s="1" customFormat="1" ht="15" customHeight="1">
      <c r="B213" s="377"/>
      <c r="C213" s="311"/>
      <c r="D213" s="311"/>
      <c r="E213" s="311"/>
      <c r="F213" s="334"/>
      <c r="G213" s="372"/>
      <c r="H213" s="363"/>
      <c r="I213" s="363"/>
      <c r="J213" s="363"/>
      <c r="K213" s="378"/>
    </row>
    <row r="214" s="1" customFormat="1" ht="15" customHeight="1">
      <c r="B214" s="377"/>
      <c r="C214" s="311" t="s">
        <v>1645</v>
      </c>
      <c r="D214" s="311"/>
      <c r="E214" s="311"/>
      <c r="F214" s="334">
        <v>1</v>
      </c>
      <c r="G214" s="372"/>
      <c r="H214" s="363" t="s">
        <v>1683</v>
      </c>
      <c r="I214" s="363"/>
      <c r="J214" s="363"/>
      <c r="K214" s="378"/>
    </row>
    <row r="215" s="1" customFormat="1" ht="15" customHeight="1">
      <c r="B215" s="377"/>
      <c r="C215" s="311"/>
      <c r="D215" s="311"/>
      <c r="E215" s="311"/>
      <c r="F215" s="334">
        <v>2</v>
      </c>
      <c r="G215" s="372"/>
      <c r="H215" s="363" t="s">
        <v>1684</v>
      </c>
      <c r="I215" s="363"/>
      <c r="J215" s="363"/>
      <c r="K215" s="378"/>
    </row>
    <row r="216" s="1" customFormat="1" ht="15" customHeight="1">
      <c r="B216" s="377"/>
      <c r="C216" s="311"/>
      <c r="D216" s="311"/>
      <c r="E216" s="311"/>
      <c r="F216" s="334">
        <v>3</v>
      </c>
      <c r="G216" s="372"/>
      <c r="H216" s="363" t="s">
        <v>1685</v>
      </c>
      <c r="I216" s="363"/>
      <c r="J216" s="363"/>
      <c r="K216" s="378"/>
    </row>
    <row r="217" s="1" customFormat="1" ht="15" customHeight="1">
      <c r="B217" s="377"/>
      <c r="C217" s="311"/>
      <c r="D217" s="311"/>
      <c r="E217" s="311"/>
      <c r="F217" s="334">
        <v>4</v>
      </c>
      <c r="G217" s="372"/>
      <c r="H217" s="363" t="s">
        <v>1686</v>
      </c>
      <c r="I217" s="363"/>
      <c r="J217" s="363"/>
      <c r="K217" s="378"/>
    </row>
    <row r="218" s="1" customFormat="1" ht="12.75" customHeight="1">
      <c r="B218" s="379"/>
      <c r="C218" s="380"/>
      <c r="D218" s="380"/>
      <c r="E218" s="380"/>
      <c r="F218" s="380"/>
      <c r="G218" s="380"/>
      <c r="H218" s="380"/>
      <c r="I218" s="380"/>
      <c r="J218" s="380"/>
      <c r="K218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ČOV TPCA Kolín objekty Měření průtoku a Hrubé přečistění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121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17. 1. 2024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41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ROUND((SUM(BE98:BE292)),  2)</f>
        <v>0</v>
      </c>
      <c r="G35" s="40"/>
      <c r="H35" s="40"/>
      <c r="I35" s="159">
        <v>0.20999999999999999</v>
      </c>
      <c r="J35" s="158">
        <f>ROUND(((SUM(BE98:BE292))*I35),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ROUND((SUM(BF98:BF292)),  2)</f>
        <v>0</v>
      </c>
      <c r="G36" s="40"/>
      <c r="H36" s="40"/>
      <c r="I36" s="159">
        <v>0.14999999999999999</v>
      </c>
      <c r="J36" s="158">
        <f>ROUND(((SUM(BF98:BF292))*I36),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ROUND((SUM(BG98:BG292)),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ROUND((SUM(BH98:BH292)),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ROUND((SUM(BI98:BI292)),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ČOV TPCA Kolín objekty Měření průtoku a Hrubé přečistění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01 - Měrný objekt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Kolín</v>
      </c>
      <c r="G56" s="42"/>
      <c r="H56" s="42"/>
      <c r="I56" s="34" t="s">
        <v>23</v>
      </c>
      <c r="J56" s="74" t="str">
        <f>IF(J14="","",J14)</f>
        <v>17. 1. 2024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Kolín</v>
      </c>
      <c r="G58" s="42"/>
      <c r="H58" s="42"/>
      <c r="I58" s="34" t="s">
        <v>33</v>
      </c>
      <c r="J58" s="38" t="str">
        <f>E23</f>
        <v>Sweco a.s.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Horniecký, Braun, Zelený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J100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J122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J133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J170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J176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132</v>
      </c>
      <c r="E70" s="184"/>
      <c r="F70" s="184"/>
      <c r="G70" s="184"/>
      <c r="H70" s="184"/>
      <c r="I70" s="184"/>
      <c r="J70" s="185">
        <f>J178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133</v>
      </c>
      <c r="E71" s="184"/>
      <c r="F71" s="184"/>
      <c r="G71" s="184"/>
      <c r="H71" s="184"/>
      <c r="I71" s="184"/>
      <c r="J71" s="185">
        <f>J226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134</v>
      </c>
      <c r="E72" s="184"/>
      <c r="F72" s="184"/>
      <c r="G72" s="184"/>
      <c r="H72" s="184"/>
      <c r="I72" s="184"/>
      <c r="J72" s="185">
        <f>J234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135</v>
      </c>
      <c r="E73" s="179"/>
      <c r="F73" s="179"/>
      <c r="G73" s="179"/>
      <c r="H73" s="179"/>
      <c r="I73" s="179"/>
      <c r="J73" s="180">
        <f>J237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7"/>
      <c r="D74" s="183" t="s">
        <v>136</v>
      </c>
      <c r="E74" s="184"/>
      <c r="F74" s="184"/>
      <c r="G74" s="184"/>
      <c r="H74" s="184"/>
      <c r="I74" s="184"/>
      <c r="J74" s="185">
        <f>J238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137</v>
      </c>
      <c r="E75" s="184"/>
      <c r="F75" s="184"/>
      <c r="G75" s="184"/>
      <c r="H75" s="184"/>
      <c r="I75" s="184"/>
      <c r="J75" s="185">
        <f>J257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138</v>
      </c>
      <c r="E76" s="184"/>
      <c r="F76" s="184"/>
      <c r="G76" s="184"/>
      <c r="H76" s="184"/>
      <c r="I76" s="184"/>
      <c r="J76" s="185">
        <f>J280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139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1" t="str">
        <f>E7</f>
        <v>ČOV TPCA Kolín objekty Měření průtoku a Hrubé přečistění</v>
      </c>
      <c r="F86" s="34"/>
      <c r="G86" s="34"/>
      <c r="H86" s="34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3"/>
      <c r="C87" s="34" t="s">
        <v>118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2" customFormat="1" ht="16.5" customHeight="1">
      <c r="A88" s="40"/>
      <c r="B88" s="41"/>
      <c r="C88" s="42"/>
      <c r="D88" s="42"/>
      <c r="E88" s="171" t="s">
        <v>119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120</v>
      </c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E11</f>
        <v>SO 01 - Měrný objekt</v>
      </c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F14</f>
        <v>Kolín</v>
      </c>
      <c r="G92" s="42"/>
      <c r="H92" s="42"/>
      <c r="I92" s="34" t="s">
        <v>23</v>
      </c>
      <c r="J92" s="74" t="str">
        <f>IF(J14="","",J14)</f>
        <v>17. 1. 2024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E17</f>
        <v>Město Kolín</v>
      </c>
      <c r="G94" s="42"/>
      <c r="H94" s="42"/>
      <c r="I94" s="34" t="s">
        <v>33</v>
      </c>
      <c r="J94" s="38" t="str">
        <f>E23</f>
        <v>Sweco a.s.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5.65" customHeight="1">
      <c r="A95" s="40"/>
      <c r="B95" s="41"/>
      <c r="C95" s="34" t="s">
        <v>31</v>
      </c>
      <c r="D95" s="42"/>
      <c r="E95" s="42"/>
      <c r="F95" s="29" t="str">
        <f>IF(E20="","",E20)</f>
        <v>Vyplň údaj</v>
      </c>
      <c r="G95" s="42"/>
      <c r="H95" s="42"/>
      <c r="I95" s="34" t="s">
        <v>38</v>
      </c>
      <c r="J95" s="38" t="str">
        <f>E26</f>
        <v>Horniecký, Braun, Zelený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7"/>
      <c r="B97" s="188"/>
      <c r="C97" s="189" t="s">
        <v>140</v>
      </c>
      <c r="D97" s="190" t="s">
        <v>61</v>
      </c>
      <c r="E97" s="190" t="s">
        <v>57</v>
      </c>
      <c r="F97" s="190" t="s">
        <v>58</v>
      </c>
      <c r="G97" s="190" t="s">
        <v>141</v>
      </c>
      <c r="H97" s="190" t="s">
        <v>142</v>
      </c>
      <c r="I97" s="190" t="s">
        <v>143</v>
      </c>
      <c r="J97" s="190" t="s">
        <v>124</v>
      </c>
      <c r="K97" s="191" t="s">
        <v>144</v>
      </c>
      <c r="L97" s="192"/>
      <c r="M97" s="94" t="s">
        <v>19</v>
      </c>
      <c r="N97" s="95" t="s">
        <v>46</v>
      </c>
      <c r="O97" s="95" t="s">
        <v>145</v>
      </c>
      <c r="P97" s="95" t="s">
        <v>146</v>
      </c>
      <c r="Q97" s="95" t="s">
        <v>147</v>
      </c>
      <c r="R97" s="95" t="s">
        <v>148</v>
      </c>
      <c r="S97" s="95" t="s">
        <v>149</v>
      </c>
      <c r="T97" s="96" t="s">
        <v>150</v>
      </c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="2" customFormat="1" ht="22.8" customHeight="1">
      <c r="A98" s="40"/>
      <c r="B98" s="41"/>
      <c r="C98" s="101" t="s">
        <v>151</v>
      </c>
      <c r="D98" s="42"/>
      <c r="E98" s="42"/>
      <c r="F98" s="42"/>
      <c r="G98" s="42"/>
      <c r="H98" s="42"/>
      <c r="I98" s="42"/>
      <c r="J98" s="193">
        <f>BK98</f>
        <v>0</v>
      </c>
      <c r="K98" s="42"/>
      <c r="L98" s="46"/>
      <c r="M98" s="97"/>
      <c r="N98" s="194"/>
      <c r="O98" s="98"/>
      <c r="P98" s="195">
        <f>P99+P237</f>
        <v>0</v>
      </c>
      <c r="Q98" s="98"/>
      <c r="R98" s="195">
        <f>R99+R237</f>
        <v>58.400945040000003</v>
      </c>
      <c r="S98" s="98"/>
      <c r="T98" s="196">
        <f>T99+T237</f>
        <v>0.34999999999999998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75</v>
      </c>
      <c r="AU98" s="19" t="s">
        <v>125</v>
      </c>
      <c r="BK98" s="197">
        <f>BK99+BK237</f>
        <v>0</v>
      </c>
    </row>
    <row r="99" s="12" customFormat="1" ht="25.92" customHeight="1">
      <c r="A99" s="12"/>
      <c r="B99" s="198"/>
      <c r="C99" s="199"/>
      <c r="D99" s="200" t="s">
        <v>75</v>
      </c>
      <c r="E99" s="201" t="s">
        <v>152</v>
      </c>
      <c r="F99" s="201" t="s">
        <v>153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P100+P122+P133+P170+P176+P178+P226+P234</f>
        <v>0</v>
      </c>
      <c r="Q99" s="206"/>
      <c r="R99" s="207">
        <f>R100+R122+R133+R170+R176+R178+R226+R234</f>
        <v>57.900833840000004</v>
      </c>
      <c r="S99" s="206"/>
      <c r="T99" s="208">
        <f>T100+T122+T133+T170+T176+T178+T226+T234</f>
        <v>0.34999999999999998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83</v>
      </c>
      <c r="AT99" s="210" t="s">
        <v>75</v>
      </c>
      <c r="AU99" s="210" t="s">
        <v>76</v>
      </c>
      <c r="AY99" s="209" t="s">
        <v>154</v>
      </c>
      <c r="BK99" s="211">
        <f>BK100+BK122+BK133+BK170+BK176+BK178+BK226+BK234</f>
        <v>0</v>
      </c>
    </row>
    <row r="100" s="12" customFormat="1" ht="22.8" customHeight="1">
      <c r="A100" s="12"/>
      <c r="B100" s="198"/>
      <c r="C100" s="199"/>
      <c r="D100" s="200" t="s">
        <v>75</v>
      </c>
      <c r="E100" s="212" t="s">
        <v>83</v>
      </c>
      <c r="F100" s="212" t="s">
        <v>155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SUM(P101:P121)</f>
        <v>0</v>
      </c>
      <c r="Q100" s="206"/>
      <c r="R100" s="207">
        <f>SUM(R101:R121)</f>
        <v>0.12990000000000002</v>
      </c>
      <c r="S100" s="206"/>
      <c r="T100" s="208">
        <f>SUM(T101:T121)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83</v>
      </c>
      <c r="AT100" s="210" t="s">
        <v>75</v>
      </c>
      <c r="AU100" s="210" t="s">
        <v>83</v>
      </c>
      <c r="AY100" s="209" t="s">
        <v>154</v>
      </c>
      <c r="BK100" s="211">
        <f>SUM(BK101:BK121)</f>
        <v>0</v>
      </c>
    </row>
    <row r="101" s="2" customFormat="1" ht="24.15" customHeight="1">
      <c r="A101" s="40"/>
      <c r="B101" s="41"/>
      <c r="C101" s="214" t="s">
        <v>83</v>
      </c>
      <c r="D101" s="214" t="s">
        <v>156</v>
      </c>
      <c r="E101" s="215" t="s">
        <v>157</v>
      </c>
      <c r="F101" s="216" t="s">
        <v>158</v>
      </c>
      <c r="G101" s="217" t="s">
        <v>159</v>
      </c>
      <c r="H101" s="218">
        <v>630</v>
      </c>
      <c r="I101" s="219"/>
      <c r="J101" s="220">
        <f>ROUND(I101*H101,2)</f>
        <v>0</v>
      </c>
      <c r="K101" s="216" t="s">
        <v>160</v>
      </c>
      <c r="L101" s="46"/>
      <c r="M101" s="221" t="s">
        <v>19</v>
      </c>
      <c r="N101" s="222" t="s">
        <v>47</v>
      </c>
      <c r="O101" s="86"/>
      <c r="P101" s="223">
        <f>O101*H101</f>
        <v>0</v>
      </c>
      <c r="Q101" s="223">
        <v>3.0000000000000001E-05</v>
      </c>
      <c r="R101" s="223">
        <f>Q101*H101</f>
        <v>0.0189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161</v>
      </c>
      <c r="AT101" s="225" t="s">
        <v>156</v>
      </c>
      <c r="AU101" s="225" t="s">
        <v>85</v>
      </c>
      <c r="AY101" s="19" t="s">
        <v>154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83</v>
      </c>
      <c r="BK101" s="226">
        <f>ROUND(I101*H101,2)</f>
        <v>0</v>
      </c>
      <c r="BL101" s="19" t="s">
        <v>161</v>
      </c>
      <c r="BM101" s="225" t="s">
        <v>162</v>
      </c>
    </row>
    <row r="102" s="2" customFormat="1">
      <c r="A102" s="40"/>
      <c r="B102" s="41"/>
      <c r="C102" s="42"/>
      <c r="D102" s="227" t="s">
        <v>163</v>
      </c>
      <c r="E102" s="42"/>
      <c r="F102" s="228" t="s">
        <v>164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163</v>
      </c>
      <c r="AU102" s="19" t="s">
        <v>85</v>
      </c>
    </row>
    <row r="103" s="13" customFormat="1">
      <c r="A103" s="13"/>
      <c r="B103" s="232"/>
      <c r="C103" s="233"/>
      <c r="D103" s="234" t="s">
        <v>165</v>
      </c>
      <c r="E103" s="235" t="s">
        <v>19</v>
      </c>
      <c r="F103" s="236" t="s">
        <v>166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165</v>
      </c>
      <c r="AU103" s="242" t="s">
        <v>85</v>
      </c>
      <c r="AV103" s="13" t="s">
        <v>83</v>
      </c>
      <c r="AW103" s="13" t="s">
        <v>37</v>
      </c>
      <c r="AX103" s="13" t="s">
        <v>76</v>
      </c>
      <c r="AY103" s="242" t="s">
        <v>154</v>
      </c>
    </row>
    <row r="104" s="14" customFormat="1">
      <c r="A104" s="14"/>
      <c r="B104" s="243"/>
      <c r="C104" s="244"/>
      <c r="D104" s="234" t="s">
        <v>165</v>
      </c>
      <c r="E104" s="245" t="s">
        <v>19</v>
      </c>
      <c r="F104" s="246" t="s">
        <v>167</v>
      </c>
      <c r="G104" s="244"/>
      <c r="H104" s="247">
        <v>630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165</v>
      </c>
      <c r="AU104" s="253" t="s">
        <v>85</v>
      </c>
      <c r="AV104" s="14" t="s">
        <v>85</v>
      </c>
      <c r="AW104" s="14" t="s">
        <v>37</v>
      </c>
      <c r="AX104" s="14" t="s">
        <v>76</v>
      </c>
      <c r="AY104" s="253" t="s">
        <v>154</v>
      </c>
    </row>
    <row r="105" s="15" customFormat="1">
      <c r="A105" s="15"/>
      <c r="B105" s="254"/>
      <c r="C105" s="255"/>
      <c r="D105" s="234" t="s">
        <v>165</v>
      </c>
      <c r="E105" s="256" t="s">
        <v>19</v>
      </c>
      <c r="F105" s="257" t="s">
        <v>168</v>
      </c>
      <c r="G105" s="255"/>
      <c r="H105" s="258">
        <v>630</v>
      </c>
      <c r="I105" s="259"/>
      <c r="J105" s="255"/>
      <c r="K105" s="255"/>
      <c r="L105" s="260"/>
      <c r="M105" s="261"/>
      <c r="N105" s="262"/>
      <c r="O105" s="262"/>
      <c r="P105" s="262"/>
      <c r="Q105" s="262"/>
      <c r="R105" s="262"/>
      <c r="S105" s="262"/>
      <c r="T105" s="263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4" t="s">
        <v>165</v>
      </c>
      <c r="AU105" s="264" t="s">
        <v>85</v>
      </c>
      <c r="AV105" s="15" t="s">
        <v>161</v>
      </c>
      <c r="AW105" s="15" t="s">
        <v>37</v>
      </c>
      <c r="AX105" s="15" t="s">
        <v>83</v>
      </c>
      <c r="AY105" s="264" t="s">
        <v>154</v>
      </c>
    </row>
    <row r="106" s="2" customFormat="1" ht="21.75" customHeight="1">
      <c r="A106" s="40"/>
      <c r="B106" s="41"/>
      <c r="C106" s="265" t="s">
        <v>85</v>
      </c>
      <c r="D106" s="265" t="s">
        <v>169</v>
      </c>
      <c r="E106" s="266" t="s">
        <v>170</v>
      </c>
      <c r="F106" s="267" t="s">
        <v>171</v>
      </c>
      <c r="G106" s="268" t="s">
        <v>172</v>
      </c>
      <c r="H106" s="269">
        <v>1</v>
      </c>
      <c r="I106" s="270"/>
      <c r="J106" s="271">
        <f>ROUND(I106*H106,2)</f>
        <v>0</v>
      </c>
      <c r="K106" s="267" t="s">
        <v>160</v>
      </c>
      <c r="L106" s="272"/>
      <c r="M106" s="273" t="s">
        <v>19</v>
      </c>
      <c r="N106" s="274" t="s">
        <v>47</v>
      </c>
      <c r="O106" s="86"/>
      <c r="P106" s="223">
        <f>O106*H106</f>
        <v>0</v>
      </c>
      <c r="Q106" s="223">
        <v>0.111</v>
      </c>
      <c r="R106" s="223">
        <f>Q106*H106</f>
        <v>0.111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173</v>
      </c>
      <c r="AT106" s="225" t="s">
        <v>169</v>
      </c>
      <c r="AU106" s="225" t="s">
        <v>85</v>
      </c>
      <c r="AY106" s="19" t="s">
        <v>154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83</v>
      </c>
      <c r="BK106" s="226">
        <f>ROUND(I106*H106,2)</f>
        <v>0</v>
      </c>
      <c r="BL106" s="19" t="s">
        <v>161</v>
      </c>
      <c r="BM106" s="225" t="s">
        <v>174</v>
      </c>
    </row>
    <row r="107" s="2" customFormat="1" ht="37.8" customHeight="1">
      <c r="A107" s="40"/>
      <c r="B107" s="41"/>
      <c r="C107" s="214" t="s">
        <v>175</v>
      </c>
      <c r="D107" s="214" t="s">
        <v>156</v>
      </c>
      <c r="E107" s="215" t="s">
        <v>176</v>
      </c>
      <c r="F107" s="216" t="s">
        <v>177</v>
      </c>
      <c r="G107" s="217" t="s">
        <v>178</v>
      </c>
      <c r="H107" s="218">
        <v>30</v>
      </c>
      <c r="I107" s="219"/>
      <c r="J107" s="220">
        <f>ROUND(I107*H107,2)</f>
        <v>0</v>
      </c>
      <c r="K107" s="216" t="s">
        <v>160</v>
      </c>
      <c r="L107" s="46"/>
      <c r="M107" s="221" t="s">
        <v>19</v>
      </c>
      <c r="N107" s="222" t="s">
        <v>47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161</v>
      </c>
      <c r="AT107" s="225" t="s">
        <v>156</v>
      </c>
      <c r="AU107" s="225" t="s">
        <v>85</v>
      </c>
      <c r="AY107" s="19" t="s">
        <v>154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83</v>
      </c>
      <c r="BK107" s="226">
        <f>ROUND(I107*H107,2)</f>
        <v>0</v>
      </c>
      <c r="BL107" s="19" t="s">
        <v>161</v>
      </c>
      <c r="BM107" s="225" t="s">
        <v>179</v>
      </c>
    </row>
    <row r="108" s="2" customFormat="1">
      <c r="A108" s="40"/>
      <c r="B108" s="41"/>
      <c r="C108" s="42"/>
      <c r="D108" s="227" t="s">
        <v>163</v>
      </c>
      <c r="E108" s="42"/>
      <c r="F108" s="228" t="s">
        <v>180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163</v>
      </c>
      <c r="AU108" s="19" t="s">
        <v>85</v>
      </c>
    </row>
    <row r="109" s="2" customFormat="1" ht="49.05" customHeight="1">
      <c r="A109" s="40"/>
      <c r="B109" s="41"/>
      <c r="C109" s="214" t="s">
        <v>161</v>
      </c>
      <c r="D109" s="214" t="s">
        <v>156</v>
      </c>
      <c r="E109" s="215" t="s">
        <v>181</v>
      </c>
      <c r="F109" s="216" t="s">
        <v>182</v>
      </c>
      <c r="G109" s="217" t="s">
        <v>183</v>
      </c>
      <c r="H109" s="218">
        <v>76.5</v>
      </c>
      <c r="I109" s="219"/>
      <c r="J109" s="220">
        <f>ROUND(I109*H109,2)</f>
        <v>0</v>
      </c>
      <c r="K109" s="216" t="s">
        <v>160</v>
      </c>
      <c r="L109" s="46"/>
      <c r="M109" s="221" t="s">
        <v>19</v>
      </c>
      <c r="N109" s="222" t="s">
        <v>47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161</v>
      </c>
      <c r="AT109" s="225" t="s">
        <v>156</v>
      </c>
      <c r="AU109" s="225" t="s">
        <v>85</v>
      </c>
      <c r="AY109" s="19" t="s">
        <v>154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83</v>
      </c>
      <c r="BK109" s="226">
        <f>ROUND(I109*H109,2)</f>
        <v>0</v>
      </c>
      <c r="BL109" s="19" t="s">
        <v>161</v>
      </c>
      <c r="BM109" s="225" t="s">
        <v>184</v>
      </c>
    </row>
    <row r="110" s="2" customFormat="1">
      <c r="A110" s="40"/>
      <c r="B110" s="41"/>
      <c r="C110" s="42"/>
      <c r="D110" s="227" t="s">
        <v>163</v>
      </c>
      <c r="E110" s="42"/>
      <c r="F110" s="228" t="s">
        <v>185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163</v>
      </c>
      <c r="AU110" s="19" t="s">
        <v>85</v>
      </c>
    </row>
    <row r="111" s="13" customFormat="1">
      <c r="A111" s="13"/>
      <c r="B111" s="232"/>
      <c r="C111" s="233"/>
      <c r="D111" s="234" t="s">
        <v>165</v>
      </c>
      <c r="E111" s="235" t="s">
        <v>19</v>
      </c>
      <c r="F111" s="236" t="s">
        <v>166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165</v>
      </c>
      <c r="AU111" s="242" t="s">
        <v>85</v>
      </c>
      <c r="AV111" s="13" t="s">
        <v>83</v>
      </c>
      <c r="AW111" s="13" t="s">
        <v>37</v>
      </c>
      <c r="AX111" s="13" t="s">
        <v>76</v>
      </c>
      <c r="AY111" s="242" t="s">
        <v>154</v>
      </c>
    </row>
    <row r="112" s="13" customFormat="1">
      <c r="A112" s="13"/>
      <c r="B112" s="232"/>
      <c r="C112" s="233"/>
      <c r="D112" s="234" t="s">
        <v>165</v>
      </c>
      <c r="E112" s="235" t="s">
        <v>19</v>
      </c>
      <c r="F112" s="236" t="s">
        <v>186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165</v>
      </c>
      <c r="AU112" s="242" t="s">
        <v>85</v>
      </c>
      <c r="AV112" s="13" t="s">
        <v>83</v>
      </c>
      <c r="AW112" s="13" t="s">
        <v>37</v>
      </c>
      <c r="AX112" s="13" t="s">
        <v>76</v>
      </c>
      <c r="AY112" s="242" t="s">
        <v>154</v>
      </c>
    </row>
    <row r="113" s="14" customFormat="1">
      <c r="A113" s="14"/>
      <c r="B113" s="243"/>
      <c r="C113" s="244"/>
      <c r="D113" s="234" t="s">
        <v>165</v>
      </c>
      <c r="E113" s="245" t="s">
        <v>19</v>
      </c>
      <c r="F113" s="246" t="s">
        <v>187</v>
      </c>
      <c r="G113" s="244"/>
      <c r="H113" s="247">
        <v>76.5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165</v>
      </c>
      <c r="AU113" s="253" t="s">
        <v>85</v>
      </c>
      <c r="AV113" s="14" t="s">
        <v>85</v>
      </c>
      <c r="AW113" s="14" t="s">
        <v>37</v>
      </c>
      <c r="AX113" s="14" t="s">
        <v>76</v>
      </c>
      <c r="AY113" s="253" t="s">
        <v>154</v>
      </c>
    </row>
    <row r="114" s="15" customFormat="1">
      <c r="A114" s="15"/>
      <c r="B114" s="254"/>
      <c r="C114" s="255"/>
      <c r="D114" s="234" t="s">
        <v>165</v>
      </c>
      <c r="E114" s="256" t="s">
        <v>19</v>
      </c>
      <c r="F114" s="257" t="s">
        <v>168</v>
      </c>
      <c r="G114" s="255"/>
      <c r="H114" s="258">
        <v>76.5</v>
      </c>
      <c r="I114" s="259"/>
      <c r="J114" s="255"/>
      <c r="K114" s="255"/>
      <c r="L114" s="260"/>
      <c r="M114" s="261"/>
      <c r="N114" s="262"/>
      <c r="O114" s="262"/>
      <c r="P114" s="262"/>
      <c r="Q114" s="262"/>
      <c r="R114" s="262"/>
      <c r="S114" s="262"/>
      <c r="T114" s="263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4" t="s">
        <v>165</v>
      </c>
      <c r="AU114" s="264" t="s">
        <v>85</v>
      </c>
      <c r="AV114" s="15" t="s">
        <v>161</v>
      </c>
      <c r="AW114" s="15" t="s">
        <v>37</v>
      </c>
      <c r="AX114" s="15" t="s">
        <v>83</v>
      </c>
      <c r="AY114" s="264" t="s">
        <v>154</v>
      </c>
    </row>
    <row r="115" s="2" customFormat="1" ht="44.25" customHeight="1">
      <c r="A115" s="40"/>
      <c r="B115" s="41"/>
      <c r="C115" s="214" t="s">
        <v>188</v>
      </c>
      <c r="D115" s="214" t="s">
        <v>156</v>
      </c>
      <c r="E115" s="215" t="s">
        <v>189</v>
      </c>
      <c r="F115" s="216" t="s">
        <v>190</v>
      </c>
      <c r="G115" s="217" t="s">
        <v>183</v>
      </c>
      <c r="H115" s="218">
        <v>8.5</v>
      </c>
      <c r="I115" s="219"/>
      <c r="J115" s="220">
        <f>ROUND(I115*H115,2)</f>
        <v>0</v>
      </c>
      <c r="K115" s="216" t="s">
        <v>160</v>
      </c>
      <c r="L115" s="46"/>
      <c r="M115" s="221" t="s">
        <v>19</v>
      </c>
      <c r="N115" s="222" t="s">
        <v>47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161</v>
      </c>
      <c r="AT115" s="225" t="s">
        <v>156</v>
      </c>
      <c r="AU115" s="225" t="s">
        <v>85</v>
      </c>
      <c r="AY115" s="19" t="s">
        <v>154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83</v>
      </c>
      <c r="BK115" s="226">
        <f>ROUND(I115*H115,2)</f>
        <v>0</v>
      </c>
      <c r="BL115" s="19" t="s">
        <v>161</v>
      </c>
      <c r="BM115" s="225" t="s">
        <v>191</v>
      </c>
    </row>
    <row r="116" s="2" customFormat="1">
      <c r="A116" s="40"/>
      <c r="B116" s="41"/>
      <c r="C116" s="42"/>
      <c r="D116" s="227" t="s">
        <v>163</v>
      </c>
      <c r="E116" s="42"/>
      <c r="F116" s="228" t="s">
        <v>192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163</v>
      </c>
      <c r="AU116" s="19" t="s">
        <v>85</v>
      </c>
    </row>
    <row r="117" s="13" customFormat="1">
      <c r="A117" s="13"/>
      <c r="B117" s="232"/>
      <c r="C117" s="233"/>
      <c r="D117" s="234" t="s">
        <v>165</v>
      </c>
      <c r="E117" s="235" t="s">
        <v>19</v>
      </c>
      <c r="F117" s="236" t="s">
        <v>166</v>
      </c>
      <c r="G117" s="233"/>
      <c r="H117" s="235" t="s">
        <v>19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165</v>
      </c>
      <c r="AU117" s="242" t="s">
        <v>85</v>
      </c>
      <c r="AV117" s="13" t="s">
        <v>83</v>
      </c>
      <c r="AW117" s="13" t="s">
        <v>37</v>
      </c>
      <c r="AX117" s="13" t="s">
        <v>76</v>
      </c>
      <c r="AY117" s="242" t="s">
        <v>154</v>
      </c>
    </row>
    <row r="118" s="13" customFormat="1">
      <c r="A118" s="13"/>
      <c r="B118" s="232"/>
      <c r="C118" s="233"/>
      <c r="D118" s="234" t="s">
        <v>165</v>
      </c>
      <c r="E118" s="235" t="s">
        <v>19</v>
      </c>
      <c r="F118" s="236" t="s">
        <v>186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165</v>
      </c>
      <c r="AU118" s="242" t="s">
        <v>85</v>
      </c>
      <c r="AV118" s="13" t="s">
        <v>83</v>
      </c>
      <c r="AW118" s="13" t="s">
        <v>37</v>
      </c>
      <c r="AX118" s="13" t="s">
        <v>76</v>
      </c>
      <c r="AY118" s="242" t="s">
        <v>154</v>
      </c>
    </row>
    <row r="119" s="13" customFormat="1">
      <c r="A119" s="13"/>
      <c r="B119" s="232"/>
      <c r="C119" s="233"/>
      <c r="D119" s="234" t="s">
        <v>165</v>
      </c>
      <c r="E119" s="235" t="s">
        <v>19</v>
      </c>
      <c r="F119" s="236" t="s">
        <v>193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165</v>
      </c>
      <c r="AU119" s="242" t="s">
        <v>85</v>
      </c>
      <c r="AV119" s="13" t="s">
        <v>83</v>
      </c>
      <c r="AW119" s="13" t="s">
        <v>37</v>
      </c>
      <c r="AX119" s="13" t="s">
        <v>76</v>
      </c>
      <c r="AY119" s="242" t="s">
        <v>154</v>
      </c>
    </row>
    <row r="120" s="14" customFormat="1">
      <c r="A120" s="14"/>
      <c r="B120" s="243"/>
      <c r="C120" s="244"/>
      <c r="D120" s="234" t="s">
        <v>165</v>
      </c>
      <c r="E120" s="245" t="s">
        <v>19</v>
      </c>
      <c r="F120" s="246" t="s">
        <v>194</v>
      </c>
      <c r="G120" s="244"/>
      <c r="H120" s="247">
        <v>8.5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165</v>
      </c>
      <c r="AU120" s="253" t="s">
        <v>85</v>
      </c>
      <c r="AV120" s="14" t="s">
        <v>85</v>
      </c>
      <c r="AW120" s="14" t="s">
        <v>37</v>
      </c>
      <c r="AX120" s="14" t="s">
        <v>76</v>
      </c>
      <c r="AY120" s="253" t="s">
        <v>154</v>
      </c>
    </row>
    <row r="121" s="15" customFormat="1">
      <c r="A121" s="15"/>
      <c r="B121" s="254"/>
      <c r="C121" s="255"/>
      <c r="D121" s="234" t="s">
        <v>165</v>
      </c>
      <c r="E121" s="256" t="s">
        <v>19</v>
      </c>
      <c r="F121" s="257" t="s">
        <v>168</v>
      </c>
      <c r="G121" s="255"/>
      <c r="H121" s="258">
        <v>8.5</v>
      </c>
      <c r="I121" s="259"/>
      <c r="J121" s="255"/>
      <c r="K121" s="255"/>
      <c r="L121" s="260"/>
      <c r="M121" s="261"/>
      <c r="N121" s="262"/>
      <c r="O121" s="262"/>
      <c r="P121" s="262"/>
      <c r="Q121" s="262"/>
      <c r="R121" s="262"/>
      <c r="S121" s="262"/>
      <c r="T121" s="26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4" t="s">
        <v>165</v>
      </c>
      <c r="AU121" s="264" t="s">
        <v>85</v>
      </c>
      <c r="AV121" s="15" t="s">
        <v>161</v>
      </c>
      <c r="AW121" s="15" t="s">
        <v>37</v>
      </c>
      <c r="AX121" s="15" t="s">
        <v>83</v>
      </c>
      <c r="AY121" s="264" t="s">
        <v>154</v>
      </c>
    </row>
    <row r="122" s="12" customFormat="1" ht="22.8" customHeight="1">
      <c r="A122" s="12"/>
      <c r="B122" s="198"/>
      <c r="C122" s="199"/>
      <c r="D122" s="200" t="s">
        <v>75</v>
      </c>
      <c r="E122" s="212" t="s">
        <v>85</v>
      </c>
      <c r="F122" s="212" t="s">
        <v>195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SUM(P123:P132)</f>
        <v>0</v>
      </c>
      <c r="Q122" s="206"/>
      <c r="R122" s="207">
        <f>SUM(R123:R132)</f>
        <v>12.7854264</v>
      </c>
      <c r="S122" s="206"/>
      <c r="T122" s="208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83</v>
      </c>
      <c r="AT122" s="210" t="s">
        <v>75</v>
      </c>
      <c r="AU122" s="210" t="s">
        <v>83</v>
      </c>
      <c r="AY122" s="209" t="s">
        <v>154</v>
      </c>
      <c r="BK122" s="211">
        <f>SUM(BK123:BK132)</f>
        <v>0</v>
      </c>
    </row>
    <row r="123" s="2" customFormat="1" ht="37.8" customHeight="1">
      <c r="A123" s="40"/>
      <c r="B123" s="41"/>
      <c r="C123" s="214" t="s">
        <v>196</v>
      </c>
      <c r="D123" s="214" t="s">
        <v>156</v>
      </c>
      <c r="E123" s="215" t="s">
        <v>197</v>
      </c>
      <c r="F123" s="216" t="s">
        <v>198</v>
      </c>
      <c r="G123" s="217" t="s">
        <v>183</v>
      </c>
      <c r="H123" s="218">
        <v>4.5129999999999999</v>
      </c>
      <c r="I123" s="219"/>
      <c r="J123" s="220">
        <f>ROUND(I123*H123,2)</f>
        <v>0</v>
      </c>
      <c r="K123" s="216" t="s">
        <v>160</v>
      </c>
      <c r="L123" s="46"/>
      <c r="M123" s="221" t="s">
        <v>19</v>
      </c>
      <c r="N123" s="222" t="s">
        <v>47</v>
      </c>
      <c r="O123" s="86"/>
      <c r="P123" s="223">
        <f>O123*H123</f>
        <v>0</v>
      </c>
      <c r="Q123" s="223">
        <v>2.1600000000000001</v>
      </c>
      <c r="R123" s="223">
        <f>Q123*H123</f>
        <v>9.7480799999999999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161</v>
      </c>
      <c r="AT123" s="225" t="s">
        <v>156</v>
      </c>
      <c r="AU123" s="225" t="s">
        <v>85</v>
      </c>
      <c r="AY123" s="19" t="s">
        <v>154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83</v>
      </c>
      <c r="BK123" s="226">
        <f>ROUND(I123*H123,2)</f>
        <v>0</v>
      </c>
      <c r="BL123" s="19" t="s">
        <v>161</v>
      </c>
      <c r="BM123" s="225" t="s">
        <v>199</v>
      </c>
    </row>
    <row r="124" s="2" customFormat="1">
      <c r="A124" s="40"/>
      <c r="B124" s="41"/>
      <c r="C124" s="42"/>
      <c r="D124" s="227" t="s">
        <v>163</v>
      </c>
      <c r="E124" s="42"/>
      <c r="F124" s="228" t="s">
        <v>200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163</v>
      </c>
      <c r="AU124" s="19" t="s">
        <v>85</v>
      </c>
    </row>
    <row r="125" s="13" customFormat="1">
      <c r="A125" s="13"/>
      <c r="B125" s="232"/>
      <c r="C125" s="233"/>
      <c r="D125" s="234" t="s">
        <v>165</v>
      </c>
      <c r="E125" s="235" t="s">
        <v>19</v>
      </c>
      <c r="F125" s="236" t="s">
        <v>166</v>
      </c>
      <c r="G125" s="233"/>
      <c r="H125" s="235" t="s">
        <v>19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165</v>
      </c>
      <c r="AU125" s="242" t="s">
        <v>85</v>
      </c>
      <c r="AV125" s="13" t="s">
        <v>83</v>
      </c>
      <c r="AW125" s="13" t="s">
        <v>37</v>
      </c>
      <c r="AX125" s="13" t="s">
        <v>76</v>
      </c>
      <c r="AY125" s="242" t="s">
        <v>154</v>
      </c>
    </row>
    <row r="126" s="14" customFormat="1">
      <c r="A126" s="14"/>
      <c r="B126" s="243"/>
      <c r="C126" s="244"/>
      <c r="D126" s="234" t="s">
        <v>165</v>
      </c>
      <c r="E126" s="245" t="s">
        <v>19</v>
      </c>
      <c r="F126" s="246" t="s">
        <v>201</v>
      </c>
      <c r="G126" s="244"/>
      <c r="H126" s="247">
        <v>4.5129999999999999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165</v>
      </c>
      <c r="AU126" s="253" t="s">
        <v>85</v>
      </c>
      <c r="AV126" s="14" t="s">
        <v>85</v>
      </c>
      <c r="AW126" s="14" t="s">
        <v>37</v>
      </c>
      <c r="AX126" s="14" t="s">
        <v>76</v>
      </c>
      <c r="AY126" s="253" t="s">
        <v>154</v>
      </c>
    </row>
    <row r="127" s="15" customFormat="1">
      <c r="A127" s="15"/>
      <c r="B127" s="254"/>
      <c r="C127" s="255"/>
      <c r="D127" s="234" t="s">
        <v>165</v>
      </c>
      <c r="E127" s="256" t="s">
        <v>19</v>
      </c>
      <c r="F127" s="257" t="s">
        <v>168</v>
      </c>
      <c r="G127" s="255"/>
      <c r="H127" s="258">
        <v>4.5129999999999999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165</v>
      </c>
      <c r="AU127" s="264" t="s">
        <v>85</v>
      </c>
      <c r="AV127" s="15" t="s">
        <v>161</v>
      </c>
      <c r="AW127" s="15" t="s">
        <v>37</v>
      </c>
      <c r="AX127" s="15" t="s">
        <v>83</v>
      </c>
      <c r="AY127" s="264" t="s">
        <v>154</v>
      </c>
    </row>
    <row r="128" s="2" customFormat="1" ht="24.15" customHeight="1">
      <c r="A128" s="40"/>
      <c r="B128" s="41"/>
      <c r="C128" s="214" t="s">
        <v>202</v>
      </c>
      <c r="D128" s="214" t="s">
        <v>156</v>
      </c>
      <c r="E128" s="215" t="s">
        <v>203</v>
      </c>
      <c r="F128" s="216" t="s">
        <v>204</v>
      </c>
      <c r="G128" s="217" t="s">
        <v>183</v>
      </c>
      <c r="H128" s="218">
        <v>1.3200000000000001</v>
      </c>
      <c r="I128" s="219"/>
      <c r="J128" s="220">
        <f>ROUND(I128*H128,2)</f>
        <v>0</v>
      </c>
      <c r="K128" s="216" t="s">
        <v>160</v>
      </c>
      <c r="L128" s="46"/>
      <c r="M128" s="221" t="s">
        <v>19</v>
      </c>
      <c r="N128" s="222" t="s">
        <v>47</v>
      </c>
      <c r="O128" s="86"/>
      <c r="P128" s="223">
        <f>O128*H128</f>
        <v>0</v>
      </c>
      <c r="Q128" s="223">
        <v>2.3010199999999998</v>
      </c>
      <c r="R128" s="223">
        <f>Q128*H128</f>
        <v>3.0373464000000001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161</v>
      </c>
      <c r="AT128" s="225" t="s">
        <v>156</v>
      </c>
      <c r="AU128" s="225" t="s">
        <v>85</v>
      </c>
      <c r="AY128" s="19" t="s">
        <v>154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83</v>
      </c>
      <c r="BK128" s="226">
        <f>ROUND(I128*H128,2)</f>
        <v>0</v>
      </c>
      <c r="BL128" s="19" t="s">
        <v>161</v>
      </c>
      <c r="BM128" s="225" t="s">
        <v>205</v>
      </c>
    </row>
    <row r="129" s="2" customFormat="1">
      <c r="A129" s="40"/>
      <c r="B129" s="41"/>
      <c r="C129" s="42"/>
      <c r="D129" s="227" t="s">
        <v>163</v>
      </c>
      <c r="E129" s="42"/>
      <c r="F129" s="228" t="s">
        <v>206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163</v>
      </c>
      <c r="AU129" s="19" t="s">
        <v>85</v>
      </c>
    </row>
    <row r="130" s="13" customFormat="1">
      <c r="A130" s="13"/>
      <c r="B130" s="232"/>
      <c r="C130" s="233"/>
      <c r="D130" s="234" t="s">
        <v>165</v>
      </c>
      <c r="E130" s="235" t="s">
        <v>19</v>
      </c>
      <c r="F130" s="236" t="s">
        <v>166</v>
      </c>
      <c r="G130" s="233"/>
      <c r="H130" s="235" t="s">
        <v>19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165</v>
      </c>
      <c r="AU130" s="242" t="s">
        <v>85</v>
      </c>
      <c r="AV130" s="13" t="s">
        <v>83</v>
      </c>
      <c r="AW130" s="13" t="s">
        <v>37</v>
      </c>
      <c r="AX130" s="13" t="s">
        <v>76</v>
      </c>
      <c r="AY130" s="242" t="s">
        <v>154</v>
      </c>
    </row>
    <row r="131" s="14" customFormat="1">
      <c r="A131" s="14"/>
      <c r="B131" s="243"/>
      <c r="C131" s="244"/>
      <c r="D131" s="234" t="s">
        <v>165</v>
      </c>
      <c r="E131" s="245" t="s">
        <v>19</v>
      </c>
      <c r="F131" s="246" t="s">
        <v>207</v>
      </c>
      <c r="G131" s="244"/>
      <c r="H131" s="247">
        <v>1.3200000000000001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165</v>
      </c>
      <c r="AU131" s="253" t="s">
        <v>85</v>
      </c>
      <c r="AV131" s="14" t="s">
        <v>85</v>
      </c>
      <c r="AW131" s="14" t="s">
        <v>37</v>
      </c>
      <c r="AX131" s="14" t="s">
        <v>76</v>
      </c>
      <c r="AY131" s="253" t="s">
        <v>154</v>
      </c>
    </row>
    <row r="132" s="15" customFormat="1">
      <c r="A132" s="15"/>
      <c r="B132" s="254"/>
      <c r="C132" s="255"/>
      <c r="D132" s="234" t="s">
        <v>165</v>
      </c>
      <c r="E132" s="256" t="s">
        <v>19</v>
      </c>
      <c r="F132" s="257" t="s">
        <v>168</v>
      </c>
      <c r="G132" s="255"/>
      <c r="H132" s="258">
        <v>1.3200000000000001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165</v>
      </c>
      <c r="AU132" s="264" t="s">
        <v>85</v>
      </c>
      <c r="AV132" s="15" t="s">
        <v>161</v>
      </c>
      <c r="AW132" s="15" t="s">
        <v>37</v>
      </c>
      <c r="AX132" s="15" t="s">
        <v>83</v>
      </c>
      <c r="AY132" s="264" t="s">
        <v>154</v>
      </c>
    </row>
    <row r="133" s="12" customFormat="1" ht="22.8" customHeight="1">
      <c r="A133" s="12"/>
      <c r="B133" s="198"/>
      <c r="C133" s="199"/>
      <c r="D133" s="200" t="s">
        <v>75</v>
      </c>
      <c r="E133" s="212" t="s">
        <v>175</v>
      </c>
      <c r="F133" s="212" t="s">
        <v>208</v>
      </c>
      <c r="G133" s="199"/>
      <c r="H133" s="199"/>
      <c r="I133" s="202"/>
      <c r="J133" s="213">
        <f>BK133</f>
        <v>0</v>
      </c>
      <c r="K133" s="199"/>
      <c r="L133" s="204"/>
      <c r="M133" s="205"/>
      <c r="N133" s="206"/>
      <c r="O133" s="206"/>
      <c r="P133" s="207">
        <f>SUM(P134:P169)</f>
        <v>0</v>
      </c>
      <c r="Q133" s="206"/>
      <c r="R133" s="207">
        <f>SUM(R134:R169)</f>
        <v>44.585735440000008</v>
      </c>
      <c r="S133" s="206"/>
      <c r="T133" s="208">
        <f>SUM(T134:T169)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83</v>
      </c>
      <c r="AT133" s="210" t="s">
        <v>75</v>
      </c>
      <c r="AU133" s="210" t="s">
        <v>83</v>
      </c>
      <c r="AY133" s="209" t="s">
        <v>154</v>
      </c>
      <c r="BK133" s="211">
        <f>SUM(BK134:BK169)</f>
        <v>0</v>
      </c>
    </row>
    <row r="134" s="2" customFormat="1" ht="44.25" customHeight="1">
      <c r="A134" s="40"/>
      <c r="B134" s="41"/>
      <c r="C134" s="214" t="s">
        <v>173</v>
      </c>
      <c r="D134" s="214" t="s">
        <v>156</v>
      </c>
      <c r="E134" s="215" t="s">
        <v>209</v>
      </c>
      <c r="F134" s="216" t="s">
        <v>210</v>
      </c>
      <c r="G134" s="217" t="s">
        <v>183</v>
      </c>
      <c r="H134" s="218">
        <v>2.0609999999999999</v>
      </c>
      <c r="I134" s="219"/>
      <c r="J134" s="220">
        <f>ROUND(I134*H134,2)</f>
        <v>0</v>
      </c>
      <c r="K134" s="216" t="s">
        <v>160</v>
      </c>
      <c r="L134" s="46"/>
      <c r="M134" s="221" t="s">
        <v>19</v>
      </c>
      <c r="N134" s="222" t="s">
        <v>47</v>
      </c>
      <c r="O134" s="86"/>
      <c r="P134" s="223">
        <f>O134*H134</f>
        <v>0</v>
      </c>
      <c r="Q134" s="223">
        <v>2.5125799999999998</v>
      </c>
      <c r="R134" s="223">
        <f>Q134*H134</f>
        <v>5.1784273799999996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161</v>
      </c>
      <c r="AT134" s="225" t="s">
        <v>156</v>
      </c>
      <c r="AU134" s="225" t="s">
        <v>85</v>
      </c>
      <c r="AY134" s="19" t="s">
        <v>154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83</v>
      </c>
      <c r="BK134" s="226">
        <f>ROUND(I134*H134,2)</f>
        <v>0</v>
      </c>
      <c r="BL134" s="19" t="s">
        <v>161</v>
      </c>
      <c r="BM134" s="225" t="s">
        <v>211</v>
      </c>
    </row>
    <row r="135" s="2" customFormat="1">
      <c r="A135" s="40"/>
      <c r="B135" s="41"/>
      <c r="C135" s="42"/>
      <c r="D135" s="227" t="s">
        <v>163</v>
      </c>
      <c r="E135" s="42"/>
      <c r="F135" s="228" t="s">
        <v>212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163</v>
      </c>
      <c r="AU135" s="19" t="s">
        <v>85</v>
      </c>
    </row>
    <row r="136" s="13" customFormat="1">
      <c r="A136" s="13"/>
      <c r="B136" s="232"/>
      <c r="C136" s="233"/>
      <c r="D136" s="234" t="s">
        <v>165</v>
      </c>
      <c r="E136" s="235" t="s">
        <v>19</v>
      </c>
      <c r="F136" s="236" t="s">
        <v>166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85</v>
      </c>
      <c r="AV136" s="13" t="s">
        <v>83</v>
      </c>
      <c r="AW136" s="13" t="s">
        <v>37</v>
      </c>
      <c r="AX136" s="13" t="s">
        <v>76</v>
      </c>
      <c r="AY136" s="242" t="s">
        <v>154</v>
      </c>
    </row>
    <row r="137" s="13" customFormat="1">
      <c r="A137" s="13"/>
      <c r="B137" s="232"/>
      <c r="C137" s="233"/>
      <c r="D137" s="234" t="s">
        <v>165</v>
      </c>
      <c r="E137" s="235" t="s">
        <v>19</v>
      </c>
      <c r="F137" s="236" t="s">
        <v>213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165</v>
      </c>
      <c r="AU137" s="242" t="s">
        <v>85</v>
      </c>
      <c r="AV137" s="13" t="s">
        <v>83</v>
      </c>
      <c r="AW137" s="13" t="s">
        <v>37</v>
      </c>
      <c r="AX137" s="13" t="s">
        <v>76</v>
      </c>
      <c r="AY137" s="242" t="s">
        <v>154</v>
      </c>
    </row>
    <row r="138" s="14" customFormat="1">
      <c r="A138" s="14"/>
      <c r="B138" s="243"/>
      <c r="C138" s="244"/>
      <c r="D138" s="234" t="s">
        <v>165</v>
      </c>
      <c r="E138" s="245" t="s">
        <v>19</v>
      </c>
      <c r="F138" s="246" t="s">
        <v>214</v>
      </c>
      <c r="G138" s="244"/>
      <c r="H138" s="247">
        <v>1.9199999999999999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165</v>
      </c>
      <c r="AU138" s="253" t="s">
        <v>85</v>
      </c>
      <c r="AV138" s="14" t="s">
        <v>85</v>
      </c>
      <c r="AW138" s="14" t="s">
        <v>37</v>
      </c>
      <c r="AX138" s="14" t="s">
        <v>76</v>
      </c>
      <c r="AY138" s="253" t="s">
        <v>154</v>
      </c>
    </row>
    <row r="139" s="13" customFormat="1">
      <c r="A139" s="13"/>
      <c r="B139" s="232"/>
      <c r="C139" s="233"/>
      <c r="D139" s="234" t="s">
        <v>165</v>
      </c>
      <c r="E139" s="235" t="s">
        <v>19</v>
      </c>
      <c r="F139" s="236" t="s">
        <v>215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165</v>
      </c>
      <c r="AU139" s="242" t="s">
        <v>85</v>
      </c>
      <c r="AV139" s="13" t="s">
        <v>83</v>
      </c>
      <c r="AW139" s="13" t="s">
        <v>37</v>
      </c>
      <c r="AX139" s="13" t="s">
        <v>76</v>
      </c>
      <c r="AY139" s="242" t="s">
        <v>154</v>
      </c>
    </row>
    <row r="140" s="14" customFormat="1">
      <c r="A140" s="14"/>
      <c r="B140" s="243"/>
      <c r="C140" s="244"/>
      <c r="D140" s="234" t="s">
        <v>165</v>
      </c>
      <c r="E140" s="245" t="s">
        <v>19</v>
      </c>
      <c r="F140" s="246" t="s">
        <v>216</v>
      </c>
      <c r="G140" s="244"/>
      <c r="H140" s="247">
        <v>0.14099999999999999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165</v>
      </c>
      <c r="AU140" s="253" t="s">
        <v>85</v>
      </c>
      <c r="AV140" s="14" t="s">
        <v>85</v>
      </c>
      <c r="AW140" s="14" t="s">
        <v>37</v>
      </c>
      <c r="AX140" s="14" t="s">
        <v>76</v>
      </c>
      <c r="AY140" s="253" t="s">
        <v>154</v>
      </c>
    </row>
    <row r="141" s="15" customFormat="1">
      <c r="A141" s="15"/>
      <c r="B141" s="254"/>
      <c r="C141" s="255"/>
      <c r="D141" s="234" t="s">
        <v>165</v>
      </c>
      <c r="E141" s="256" t="s">
        <v>19</v>
      </c>
      <c r="F141" s="257" t="s">
        <v>168</v>
      </c>
      <c r="G141" s="255"/>
      <c r="H141" s="258">
        <v>2.0609999999999999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165</v>
      </c>
      <c r="AU141" s="264" t="s">
        <v>85</v>
      </c>
      <c r="AV141" s="15" t="s">
        <v>161</v>
      </c>
      <c r="AW141" s="15" t="s">
        <v>37</v>
      </c>
      <c r="AX141" s="15" t="s">
        <v>83</v>
      </c>
      <c r="AY141" s="264" t="s">
        <v>154</v>
      </c>
    </row>
    <row r="142" s="2" customFormat="1" ht="44.25" customHeight="1">
      <c r="A142" s="40"/>
      <c r="B142" s="41"/>
      <c r="C142" s="214" t="s">
        <v>217</v>
      </c>
      <c r="D142" s="214" t="s">
        <v>156</v>
      </c>
      <c r="E142" s="215" t="s">
        <v>218</v>
      </c>
      <c r="F142" s="216" t="s">
        <v>219</v>
      </c>
      <c r="G142" s="217" t="s">
        <v>183</v>
      </c>
      <c r="H142" s="218">
        <v>1.6240000000000001</v>
      </c>
      <c r="I142" s="219"/>
      <c r="J142" s="220">
        <f>ROUND(I142*H142,2)</f>
        <v>0</v>
      </c>
      <c r="K142" s="216" t="s">
        <v>160</v>
      </c>
      <c r="L142" s="46"/>
      <c r="M142" s="221" t="s">
        <v>19</v>
      </c>
      <c r="N142" s="222" t="s">
        <v>47</v>
      </c>
      <c r="O142" s="86"/>
      <c r="P142" s="223">
        <f>O142*H142</f>
        <v>0</v>
      </c>
      <c r="Q142" s="223">
        <v>2.5242300000000002</v>
      </c>
      <c r="R142" s="223">
        <f>Q142*H142</f>
        <v>4.0993495200000005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161</v>
      </c>
      <c r="AT142" s="225" t="s">
        <v>156</v>
      </c>
      <c r="AU142" s="225" t="s">
        <v>85</v>
      </c>
      <c r="AY142" s="19" t="s">
        <v>154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83</v>
      </c>
      <c r="BK142" s="226">
        <f>ROUND(I142*H142,2)</f>
        <v>0</v>
      </c>
      <c r="BL142" s="19" t="s">
        <v>161</v>
      </c>
      <c r="BM142" s="225" t="s">
        <v>220</v>
      </c>
    </row>
    <row r="143" s="2" customFormat="1">
      <c r="A143" s="40"/>
      <c r="B143" s="41"/>
      <c r="C143" s="42"/>
      <c r="D143" s="227" t="s">
        <v>163</v>
      </c>
      <c r="E143" s="42"/>
      <c r="F143" s="228" t="s">
        <v>221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163</v>
      </c>
      <c r="AU143" s="19" t="s">
        <v>85</v>
      </c>
    </row>
    <row r="144" s="13" customFormat="1">
      <c r="A144" s="13"/>
      <c r="B144" s="232"/>
      <c r="C144" s="233"/>
      <c r="D144" s="234" t="s">
        <v>165</v>
      </c>
      <c r="E144" s="235" t="s">
        <v>19</v>
      </c>
      <c r="F144" s="236" t="s">
        <v>166</v>
      </c>
      <c r="G144" s="233"/>
      <c r="H144" s="235" t="s">
        <v>19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165</v>
      </c>
      <c r="AU144" s="242" t="s">
        <v>85</v>
      </c>
      <c r="AV144" s="13" t="s">
        <v>83</v>
      </c>
      <c r="AW144" s="13" t="s">
        <v>37</v>
      </c>
      <c r="AX144" s="13" t="s">
        <v>76</v>
      </c>
      <c r="AY144" s="242" t="s">
        <v>154</v>
      </c>
    </row>
    <row r="145" s="13" customFormat="1">
      <c r="A145" s="13"/>
      <c r="B145" s="232"/>
      <c r="C145" s="233"/>
      <c r="D145" s="234" t="s">
        <v>165</v>
      </c>
      <c r="E145" s="235" t="s">
        <v>19</v>
      </c>
      <c r="F145" s="236" t="s">
        <v>222</v>
      </c>
      <c r="G145" s="233"/>
      <c r="H145" s="235" t="s">
        <v>19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165</v>
      </c>
      <c r="AU145" s="242" t="s">
        <v>85</v>
      </c>
      <c r="AV145" s="13" t="s">
        <v>83</v>
      </c>
      <c r="AW145" s="13" t="s">
        <v>37</v>
      </c>
      <c r="AX145" s="13" t="s">
        <v>76</v>
      </c>
      <c r="AY145" s="242" t="s">
        <v>154</v>
      </c>
    </row>
    <row r="146" s="14" customFormat="1">
      <c r="A146" s="14"/>
      <c r="B146" s="243"/>
      <c r="C146" s="244"/>
      <c r="D146" s="234" t="s">
        <v>165</v>
      </c>
      <c r="E146" s="245" t="s">
        <v>19</v>
      </c>
      <c r="F146" s="246" t="s">
        <v>223</v>
      </c>
      <c r="G146" s="244"/>
      <c r="H146" s="247">
        <v>0.47599999999999998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165</v>
      </c>
      <c r="AU146" s="253" t="s">
        <v>85</v>
      </c>
      <c r="AV146" s="14" t="s">
        <v>85</v>
      </c>
      <c r="AW146" s="14" t="s">
        <v>37</v>
      </c>
      <c r="AX146" s="14" t="s">
        <v>76</v>
      </c>
      <c r="AY146" s="253" t="s">
        <v>154</v>
      </c>
    </row>
    <row r="147" s="13" customFormat="1">
      <c r="A147" s="13"/>
      <c r="B147" s="232"/>
      <c r="C147" s="233"/>
      <c r="D147" s="234" t="s">
        <v>165</v>
      </c>
      <c r="E147" s="235" t="s">
        <v>19</v>
      </c>
      <c r="F147" s="236" t="s">
        <v>224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165</v>
      </c>
      <c r="AU147" s="242" t="s">
        <v>85</v>
      </c>
      <c r="AV147" s="13" t="s">
        <v>83</v>
      </c>
      <c r="AW147" s="13" t="s">
        <v>37</v>
      </c>
      <c r="AX147" s="13" t="s">
        <v>76</v>
      </c>
      <c r="AY147" s="242" t="s">
        <v>154</v>
      </c>
    </row>
    <row r="148" s="14" customFormat="1">
      <c r="A148" s="14"/>
      <c r="B148" s="243"/>
      <c r="C148" s="244"/>
      <c r="D148" s="234" t="s">
        <v>165</v>
      </c>
      <c r="E148" s="245" t="s">
        <v>19</v>
      </c>
      <c r="F148" s="246" t="s">
        <v>225</v>
      </c>
      <c r="G148" s="244"/>
      <c r="H148" s="247">
        <v>1.1479999999999999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165</v>
      </c>
      <c r="AU148" s="253" t="s">
        <v>85</v>
      </c>
      <c r="AV148" s="14" t="s">
        <v>85</v>
      </c>
      <c r="AW148" s="14" t="s">
        <v>37</v>
      </c>
      <c r="AX148" s="14" t="s">
        <v>76</v>
      </c>
      <c r="AY148" s="253" t="s">
        <v>154</v>
      </c>
    </row>
    <row r="149" s="15" customFormat="1">
      <c r="A149" s="15"/>
      <c r="B149" s="254"/>
      <c r="C149" s="255"/>
      <c r="D149" s="234" t="s">
        <v>165</v>
      </c>
      <c r="E149" s="256" t="s">
        <v>19</v>
      </c>
      <c r="F149" s="257" t="s">
        <v>168</v>
      </c>
      <c r="G149" s="255"/>
      <c r="H149" s="258">
        <v>1.6240000000000001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165</v>
      </c>
      <c r="AU149" s="264" t="s">
        <v>85</v>
      </c>
      <c r="AV149" s="15" t="s">
        <v>161</v>
      </c>
      <c r="AW149" s="15" t="s">
        <v>37</v>
      </c>
      <c r="AX149" s="15" t="s">
        <v>83</v>
      </c>
      <c r="AY149" s="264" t="s">
        <v>154</v>
      </c>
    </row>
    <row r="150" s="2" customFormat="1" ht="49.05" customHeight="1">
      <c r="A150" s="40"/>
      <c r="B150" s="41"/>
      <c r="C150" s="214" t="s">
        <v>226</v>
      </c>
      <c r="D150" s="214" t="s">
        <v>156</v>
      </c>
      <c r="E150" s="215" t="s">
        <v>227</v>
      </c>
      <c r="F150" s="216" t="s">
        <v>228</v>
      </c>
      <c r="G150" s="217" t="s">
        <v>183</v>
      </c>
      <c r="H150" s="218">
        <v>13.119</v>
      </c>
      <c r="I150" s="219"/>
      <c r="J150" s="220">
        <f>ROUND(I150*H150,2)</f>
        <v>0</v>
      </c>
      <c r="K150" s="216" t="s">
        <v>160</v>
      </c>
      <c r="L150" s="46"/>
      <c r="M150" s="221" t="s">
        <v>19</v>
      </c>
      <c r="N150" s="222" t="s">
        <v>47</v>
      </c>
      <c r="O150" s="86"/>
      <c r="P150" s="223">
        <f>O150*H150</f>
        <v>0</v>
      </c>
      <c r="Q150" s="223">
        <v>2.5143</v>
      </c>
      <c r="R150" s="223">
        <f>Q150*H150</f>
        <v>32.985101700000001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161</v>
      </c>
      <c r="AT150" s="225" t="s">
        <v>156</v>
      </c>
      <c r="AU150" s="225" t="s">
        <v>85</v>
      </c>
      <c r="AY150" s="19" t="s">
        <v>154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83</v>
      </c>
      <c r="BK150" s="226">
        <f>ROUND(I150*H150,2)</f>
        <v>0</v>
      </c>
      <c r="BL150" s="19" t="s">
        <v>161</v>
      </c>
      <c r="BM150" s="225" t="s">
        <v>229</v>
      </c>
    </row>
    <row r="151" s="2" customFormat="1">
      <c r="A151" s="40"/>
      <c r="B151" s="41"/>
      <c r="C151" s="42"/>
      <c r="D151" s="227" t="s">
        <v>163</v>
      </c>
      <c r="E151" s="42"/>
      <c r="F151" s="228" t="s">
        <v>230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163</v>
      </c>
      <c r="AU151" s="19" t="s">
        <v>85</v>
      </c>
    </row>
    <row r="152" s="13" customFormat="1">
      <c r="A152" s="13"/>
      <c r="B152" s="232"/>
      <c r="C152" s="233"/>
      <c r="D152" s="234" t="s">
        <v>165</v>
      </c>
      <c r="E152" s="235" t="s">
        <v>19</v>
      </c>
      <c r="F152" s="236" t="s">
        <v>166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165</v>
      </c>
      <c r="AU152" s="242" t="s">
        <v>85</v>
      </c>
      <c r="AV152" s="13" t="s">
        <v>83</v>
      </c>
      <c r="AW152" s="13" t="s">
        <v>37</v>
      </c>
      <c r="AX152" s="13" t="s">
        <v>76</v>
      </c>
      <c r="AY152" s="242" t="s">
        <v>154</v>
      </c>
    </row>
    <row r="153" s="14" customFormat="1">
      <c r="A153" s="14"/>
      <c r="B153" s="243"/>
      <c r="C153" s="244"/>
      <c r="D153" s="234" t="s">
        <v>165</v>
      </c>
      <c r="E153" s="245" t="s">
        <v>19</v>
      </c>
      <c r="F153" s="246" t="s">
        <v>231</v>
      </c>
      <c r="G153" s="244"/>
      <c r="H153" s="247">
        <v>3.3540000000000001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165</v>
      </c>
      <c r="AU153" s="253" t="s">
        <v>85</v>
      </c>
      <c r="AV153" s="14" t="s">
        <v>85</v>
      </c>
      <c r="AW153" s="14" t="s">
        <v>37</v>
      </c>
      <c r="AX153" s="14" t="s">
        <v>76</v>
      </c>
      <c r="AY153" s="253" t="s">
        <v>154</v>
      </c>
    </row>
    <row r="154" s="14" customFormat="1">
      <c r="A154" s="14"/>
      <c r="B154" s="243"/>
      <c r="C154" s="244"/>
      <c r="D154" s="234" t="s">
        <v>165</v>
      </c>
      <c r="E154" s="245" t="s">
        <v>19</v>
      </c>
      <c r="F154" s="246" t="s">
        <v>232</v>
      </c>
      <c r="G154" s="244"/>
      <c r="H154" s="247">
        <v>9.7650000000000006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165</v>
      </c>
      <c r="AU154" s="253" t="s">
        <v>85</v>
      </c>
      <c r="AV154" s="14" t="s">
        <v>85</v>
      </c>
      <c r="AW154" s="14" t="s">
        <v>37</v>
      </c>
      <c r="AX154" s="14" t="s">
        <v>76</v>
      </c>
      <c r="AY154" s="253" t="s">
        <v>154</v>
      </c>
    </row>
    <row r="155" s="15" customFormat="1">
      <c r="A155" s="15"/>
      <c r="B155" s="254"/>
      <c r="C155" s="255"/>
      <c r="D155" s="234" t="s">
        <v>165</v>
      </c>
      <c r="E155" s="256" t="s">
        <v>19</v>
      </c>
      <c r="F155" s="257" t="s">
        <v>168</v>
      </c>
      <c r="G155" s="255"/>
      <c r="H155" s="258">
        <v>13.119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165</v>
      </c>
      <c r="AU155" s="264" t="s">
        <v>85</v>
      </c>
      <c r="AV155" s="15" t="s">
        <v>161</v>
      </c>
      <c r="AW155" s="15" t="s">
        <v>37</v>
      </c>
      <c r="AX155" s="15" t="s">
        <v>83</v>
      </c>
      <c r="AY155" s="264" t="s">
        <v>154</v>
      </c>
    </row>
    <row r="156" s="2" customFormat="1" ht="49.05" customHeight="1">
      <c r="A156" s="40"/>
      <c r="B156" s="41"/>
      <c r="C156" s="214" t="s">
        <v>233</v>
      </c>
      <c r="D156" s="214" t="s">
        <v>156</v>
      </c>
      <c r="E156" s="215" t="s">
        <v>234</v>
      </c>
      <c r="F156" s="216" t="s">
        <v>235</v>
      </c>
      <c r="G156" s="217" t="s">
        <v>236</v>
      </c>
      <c r="H156" s="218">
        <v>56.764000000000003</v>
      </c>
      <c r="I156" s="219"/>
      <c r="J156" s="220">
        <f>ROUND(I156*H156,2)</f>
        <v>0</v>
      </c>
      <c r="K156" s="216" t="s">
        <v>160</v>
      </c>
      <c r="L156" s="46"/>
      <c r="M156" s="221" t="s">
        <v>19</v>
      </c>
      <c r="N156" s="222" t="s">
        <v>47</v>
      </c>
      <c r="O156" s="86"/>
      <c r="P156" s="223">
        <f>O156*H156</f>
        <v>0</v>
      </c>
      <c r="Q156" s="223">
        <v>0.00247</v>
      </c>
      <c r="R156" s="223">
        <f>Q156*H156</f>
        <v>0.14020708000000001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161</v>
      </c>
      <c r="AT156" s="225" t="s">
        <v>156</v>
      </c>
      <c r="AU156" s="225" t="s">
        <v>85</v>
      </c>
      <c r="AY156" s="19" t="s">
        <v>154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83</v>
      </c>
      <c r="BK156" s="226">
        <f>ROUND(I156*H156,2)</f>
        <v>0</v>
      </c>
      <c r="BL156" s="19" t="s">
        <v>161</v>
      </c>
      <c r="BM156" s="225" t="s">
        <v>237</v>
      </c>
    </row>
    <row r="157" s="2" customFormat="1">
      <c r="A157" s="40"/>
      <c r="B157" s="41"/>
      <c r="C157" s="42"/>
      <c r="D157" s="227" t="s">
        <v>163</v>
      </c>
      <c r="E157" s="42"/>
      <c r="F157" s="228" t="s">
        <v>238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163</v>
      </c>
      <c r="AU157" s="19" t="s">
        <v>85</v>
      </c>
    </row>
    <row r="158" s="13" customFormat="1">
      <c r="A158" s="13"/>
      <c r="B158" s="232"/>
      <c r="C158" s="233"/>
      <c r="D158" s="234" t="s">
        <v>165</v>
      </c>
      <c r="E158" s="235" t="s">
        <v>19</v>
      </c>
      <c r="F158" s="236" t="s">
        <v>166</v>
      </c>
      <c r="G158" s="233"/>
      <c r="H158" s="235" t="s">
        <v>19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165</v>
      </c>
      <c r="AU158" s="242" t="s">
        <v>85</v>
      </c>
      <c r="AV158" s="13" t="s">
        <v>83</v>
      </c>
      <c r="AW158" s="13" t="s">
        <v>37</v>
      </c>
      <c r="AX158" s="13" t="s">
        <v>76</v>
      </c>
      <c r="AY158" s="242" t="s">
        <v>154</v>
      </c>
    </row>
    <row r="159" s="14" customFormat="1">
      <c r="A159" s="14"/>
      <c r="B159" s="243"/>
      <c r="C159" s="244"/>
      <c r="D159" s="234" t="s">
        <v>165</v>
      </c>
      <c r="E159" s="245" t="s">
        <v>19</v>
      </c>
      <c r="F159" s="246" t="s">
        <v>239</v>
      </c>
      <c r="G159" s="244"/>
      <c r="H159" s="247">
        <v>22.960000000000001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165</v>
      </c>
      <c r="AU159" s="253" t="s">
        <v>85</v>
      </c>
      <c r="AV159" s="14" t="s">
        <v>85</v>
      </c>
      <c r="AW159" s="14" t="s">
        <v>37</v>
      </c>
      <c r="AX159" s="14" t="s">
        <v>76</v>
      </c>
      <c r="AY159" s="253" t="s">
        <v>154</v>
      </c>
    </row>
    <row r="160" s="14" customFormat="1">
      <c r="A160" s="14"/>
      <c r="B160" s="243"/>
      <c r="C160" s="244"/>
      <c r="D160" s="234" t="s">
        <v>165</v>
      </c>
      <c r="E160" s="245" t="s">
        <v>19</v>
      </c>
      <c r="F160" s="246" t="s">
        <v>240</v>
      </c>
      <c r="G160" s="244"/>
      <c r="H160" s="247">
        <v>30.449999999999999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165</v>
      </c>
      <c r="AU160" s="253" t="s">
        <v>85</v>
      </c>
      <c r="AV160" s="14" t="s">
        <v>85</v>
      </c>
      <c r="AW160" s="14" t="s">
        <v>37</v>
      </c>
      <c r="AX160" s="14" t="s">
        <v>76</v>
      </c>
      <c r="AY160" s="253" t="s">
        <v>154</v>
      </c>
    </row>
    <row r="161" s="14" customFormat="1">
      <c r="A161" s="14"/>
      <c r="B161" s="243"/>
      <c r="C161" s="244"/>
      <c r="D161" s="234" t="s">
        <v>165</v>
      </c>
      <c r="E161" s="245" t="s">
        <v>19</v>
      </c>
      <c r="F161" s="246" t="s">
        <v>241</v>
      </c>
      <c r="G161" s="244"/>
      <c r="H161" s="247">
        <v>3.3540000000000001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165</v>
      </c>
      <c r="AU161" s="253" t="s">
        <v>85</v>
      </c>
      <c r="AV161" s="14" t="s">
        <v>85</v>
      </c>
      <c r="AW161" s="14" t="s">
        <v>37</v>
      </c>
      <c r="AX161" s="14" t="s">
        <v>76</v>
      </c>
      <c r="AY161" s="253" t="s">
        <v>154</v>
      </c>
    </row>
    <row r="162" s="15" customFormat="1">
      <c r="A162" s="15"/>
      <c r="B162" s="254"/>
      <c r="C162" s="255"/>
      <c r="D162" s="234" t="s">
        <v>165</v>
      </c>
      <c r="E162" s="256" t="s">
        <v>19</v>
      </c>
      <c r="F162" s="257" t="s">
        <v>168</v>
      </c>
      <c r="G162" s="255"/>
      <c r="H162" s="258">
        <v>56.764000000000003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165</v>
      </c>
      <c r="AU162" s="264" t="s">
        <v>85</v>
      </c>
      <c r="AV162" s="15" t="s">
        <v>161</v>
      </c>
      <c r="AW162" s="15" t="s">
        <v>37</v>
      </c>
      <c r="AX162" s="15" t="s">
        <v>83</v>
      </c>
      <c r="AY162" s="264" t="s">
        <v>154</v>
      </c>
    </row>
    <row r="163" s="2" customFormat="1" ht="49.05" customHeight="1">
      <c r="A163" s="40"/>
      <c r="B163" s="41"/>
      <c r="C163" s="214" t="s">
        <v>242</v>
      </c>
      <c r="D163" s="214" t="s">
        <v>156</v>
      </c>
      <c r="E163" s="215" t="s">
        <v>243</v>
      </c>
      <c r="F163" s="216" t="s">
        <v>244</v>
      </c>
      <c r="G163" s="217" t="s">
        <v>236</v>
      </c>
      <c r="H163" s="218">
        <v>56.764000000000003</v>
      </c>
      <c r="I163" s="219"/>
      <c r="J163" s="220">
        <f>ROUND(I163*H163,2)</f>
        <v>0</v>
      </c>
      <c r="K163" s="216" t="s">
        <v>160</v>
      </c>
      <c r="L163" s="46"/>
      <c r="M163" s="221" t="s">
        <v>19</v>
      </c>
      <c r="N163" s="222" t="s">
        <v>47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161</v>
      </c>
      <c r="AT163" s="225" t="s">
        <v>156</v>
      </c>
      <c r="AU163" s="225" t="s">
        <v>85</v>
      </c>
      <c r="AY163" s="19" t="s">
        <v>154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83</v>
      </c>
      <c r="BK163" s="226">
        <f>ROUND(I163*H163,2)</f>
        <v>0</v>
      </c>
      <c r="BL163" s="19" t="s">
        <v>161</v>
      </c>
      <c r="BM163" s="225" t="s">
        <v>245</v>
      </c>
    </row>
    <row r="164" s="2" customFormat="1">
      <c r="A164" s="40"/>
      <c r="B164" s="41"/>
      <c r="C164" s="42"/>
      <c r="D164" s="227" t="s">
        <v>163</v>
      </c>
      <c r="E164" s="42"/>
      <c r="F164" s="228" t="s">
        <v>246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163</v>
      </c>
      <c r="AU164" s="19" t="s">
        <v>85</v>
      </c>
    </row>
    <row r="165" s="2" customFormat="1" ht="37.8" customHeight="1">
      <c r="A165" s="40"/>
      <c r="B165" s="41"/>
      <c r="C165" s="214" t="s">
        <v>247</v>
      </c>
      <c r="D165" s="214" t="s">
        <v>156</v>
      </c>
      <c r="E165" s="215" t="s">
        <v>248</v>
      </c>
      <c r="F165" s="216" t="s">
        <v>249</v>
      </c>
      <c r="G165" s="217" t="s">
        <v>250</v>
      </c>
      <c r="H165" s="218">
        <v>1.968</v>
      </c>
      <c r="I165" s="219"/>
      <c r="J165" s="220">
        <f>ROUND(I165*H165,2)</f>
        <v>0</v>
      </c>
      <c r="K165" s="216" t="s">
        <v>160</v>
      </c>
      <c r="L165" s="46"/>
      <c r="M165" s="221" t="s">
        <v>19</v>
      </c>
      <c r="N165" s="222" t="s">
        <v>47</v>
      </c>
      <c r="O165" s="86"/>
      <c r="P165" s="223">
        <f>O165*H165</f>
        <v>0</v>
      </c>
      <c r="Q165" s="223">
        <v>1.10907</v>
      </c>
      <c r="R165" s="223">
        <f>Q165*H165</f>
        <v>2.1826497599999999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161</v>
      </c>
      <c r="AT165" s="225" t="s">
        <v>156</v>
      </c>
      <c r="AU165" s="225" t="s">
        <v>85</v>
      </c>
      <c r="AY165" s="19" t="s">
        <v>154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83</v>
      </c>
      <c r="BK165" s="226">
        <f>ROUND(I165*H165,2)</f>
        <v>0</v>
      </c>
      <c r="BL165" s="19" t="s">
        <v>161</v>
      </c>
      <c r="BM165" s="225" t="s">
        <v>251</v>
      </c>
    </row>
    <row r="166" s="2" customFormat="1">
      <c r="A166" s="40"/>
      <c r="B166" s="41"/>
      <c r="C166" s="42"/>
      <c r="D166" s="227" t="s">
        <v>163</v>
      </c>
      <c r="E166" s="42"/>
      <c r="F166" s="228" t="s">
        <v>252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163</v>
      </c>
      <c r="AU166" s="19" t="s">
        <v>85</v>
      </c>
    </row>
    <row r="167" s="13" customFormat="1">
      <c r="A167" s="13"/>
      <c r="B167" s="232"/>
      <c r="C167" s="233"/>
      <c r="D167" s="234" t="s">
        <v>165</v>
      </c>
      <c r="E167" s="235" t="s">
        <v>19</v>
      </c>
      <c r="F167" s="236" t="s">
        <v>166</v>
      </c>
      <c r="G167" s="233"/>
      <c r="H167" s="235" t="s">
        <v>19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165</v>
      </c>
      <c r="AU167" s="242" t="s">
        <v>85</v>
      </c>
      <c r="AV167" s="13" t="s">
        <v>83</v>
      </c>
      <c r="AW167" s="13" t="s">
        <v>37</v>
      </c>
      <c r="AX167" s="13" t="s">
        <v>76</v>
      </c>
      <c r="AY167" s="242" t="s">
        <v>154</v>
      </c>
    </row>
    <row r="168" s="14" customFormat="1">
      <c r="A168" s="14"/>
      <c r="B168" s="243"/>
      <c r="C168" s="244"/>
      <c r="D168" s="234" t="s">
        <v>165</v>
      </c>
      <c r="E168" s="245" t="s">
        <v>19</v>
      </c>
      <c r="F168" s="246" t="s">
        <v>253</v>
      </c>
      <c r="G168" s="244"/>
      <c r="H168" s="247">
        <v>1.968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165</v>
      </c>
      <c r="AU168" s="253" t="s">
        <v>85</v>
      </c>
      <c r="AV168" s="14" t="s">
        <v>85</v>
      </c>
      <c r="AW168" s="14" t="s">
        <v>37</v>
      </c>
      <c r="AX168" s="14" t="s">
        <v>76</v>
      </c>
      <c r="AY168" s="253" t="s">
        <v>154</v>
      </c>
    </row>
    <row r="169" s="15" customFormat="1">
      <c r="A169" s="15"/>
      <c r="B169" s="254"/>
      <c r="C169" s="255"/>
      <c r="D169" s="234" t="s">
        <v>165</v>
      </c>
      <c r="E169" s="256" t="s">
        <v>19</v>
      </c>
      <c r="F169" s="257" t="s">
        <v>168</v>
      </c>
      <c r="G169" s="255"/>
      <c r="H169" s="258">
        <v>1.968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165</v>
      </c>
      <c r="AU169" s="264" t="s">
        <v>85</v>
      </c>
      <c r="AV169" s="15" t="s">
        <v>161</v>
      </c>
      <c r="AW169" s="15" t="s">
        <v>37</v>
      </c>
      <c r="AX169" s="15" t="s">
        <v>83</v>
      </c>
      <c r="AY169" s="264" t="s">
        <v>154</v>
      </c>
    </row>
    <row r="170" s="12" customFormat="1" ht="22.8" customHeight="1">
      <c r="A170" s="12"/>
      <c r="B170" s="198"/>
      <c r="C170" s="199"/>
      <c r="D170" s="200" t="s">
        <v>75</v>
      </c>
      <c r="E170" s="212" t="s">
        <v>196</v>
      </c>
      <c r="F170" s="212" t="s">
        <v>254</v>
      </c>
      <c r="G170" s="199"/>
      <c r="H170" s="199"/>
      <c r="I170" s="202"/>
      <c r="J170" s="213">
        <f>BK170</f>
        <v>0</v>
      </c>
      <c r="K170" s="199"/>
      <c r="L170" s="204"/>
      <c r="M170" s="205"/>
      <c r="N170" s="206"/>
      <c r="O170" s="206"/>
      <c r="P170" s="207">
        <f>SUM(P171:P175)</f>
        <v>0</v>
      </c>
      <c r="Q170" s="206"/>
      <c r="R170" s="207">
        <f>SUM(R171:R175)</f>
        <v>0.3024</v>
      </c>
      <c r="S170" s="206"/>
      <c r="T170" s="208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9" t="s">
        <v>83</v>
      </c>
      <c r="AT170" s="210" t="s">
        <v>75</v>
      </c>
      <c r="AU170" s="210" t="s">
        <v>83</v>
      </c>
      <c r="AY170" s="209" t="s">
        <v>154</v>
      </c>
      <c r="BK170" s="211">
        <f>SUM(BK171:BK175)</f>
        <v>0</v>
      </c>
    </row>
    <row r="171" s="2" customFormat="1" ht="33" customHeight="1">
      <c r="A171" s="40"/>
      <c r="B171" s="41"/>
      <c r="C171" s="214" t="s">
        <v>255</v>
      </c>
      <c r="D171" s="214" t="s">
        <v>156</v>
      </c>
      <c r="E171" s="215" t="s">
        <v>256</v>
      </c>
      <c r="F171" s="216" t="s">
        <v>257</v>
      </c>
      <c r="G171" s="217" t="s">
        <v>236</v>
      </c>
      <c r="H171" s="218">
        <v>4.7999999999999998</v>
      </c>
      <c r="I171" s="219"/>
      <c r="J171" s="220">
        <f>ROUND(I171*H171,2)</f>
        <v>0</v>
      </c>
      <c r="K171" s="216" t="s">
        <v>160</v>
      </c>
      <c r="L171" s="46"/>
      <c r="M171" s="221" t="s">
        <v>19</v>
      </c>
      <c r="N171" s="222" t="s">
        <v>47</v>
      </c>
      <c r="O171" s="86"/>
      <c r="P171" s="223">
        <f>O171*H171</f>
        <v>0</v>
      </c>
      <c r="Q171" s="223">
        <v>0.063</v>
      </c>
      <c r="R171" s="223">
        <f>Q171*H171</f>
        <v>0.3024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161</v>
      </c>
      <c r="AT171" s="225" t="s">
        <v>156</v>
      </c>
      <c r="AU171" s="225" t="s">
        <v>85</v>
      </c>
      <c r="AY171" s="19" t="s">
        <v>154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83</v>
      </c>
      <c r="BK171" s="226">
        <f>ROUND(I171*H171,2)</f>
        <v>0</v>
      </c>
      <c r="BL171" s="19" t="s">
        <v>161</v>
      </c>
      <c r="BM171" s="225" t="s">
        <v>258</v>
      </c>
    </row>
    <row r="172" s="2" customFormat="1">
      <c r="A172" s="40"/>
      <c r="B172" s="41"/>
      <c r="C172" s="42"/>
      <c r="D172" s="227" t="s">
        <v>163</v>
      </c>
      <c r="E172" s="42"/>
      <c r="F172" s="228" t="s">
        <v>259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163</v>
      </c>
      <c r="AU172" s="19" t="s">
        <v>85</v>
      </c>
    </row>
    <row r="173" s="13" customFormat="1">
      <c r="A173" s="13"/>
      <c r="B173" s="232"/>
      <c r="C173" s="233"/>
      <c r="D173" s="234" t="s">
        <v>165</v>
      </c>
      <c r="E173" s="235" t="s">
        <v>19</v>
      </c>
      <c r="F173" s="236" t="s">
        <v>166</v>
      </c>
      <c r="G173" s="233"/>
      <c r="H173" s="235" t="s">
        <v>19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165</v>
      </c>
      <c r="AU173" s="242" t="s">
        <v>85</v>
      </c>
      <c r="AV173" s="13" t="s">
        <v>83</v>
      </c>
      <c r="AW173" s="13" t="s">
        <v>37</v>
      </c>
      <c r="AX173" s="13" t="s">
        <v>76</v>
      </c>
      <c r="AY173" s="242" t="s">
        <v>154</v>
      </c>
    </row>
    <row r="174" s="14" customFormat="1">
      <c r="A174" s="14"/>
      <c r="B174" s="243"/>
      <c r="C174" s="244"/>
      <c r="D174" s="234" t="s">
        <v>165</v>
      </c>
      <c r="E174" s="245" t="s">
        <v>19</v>
      </c>
      <c r="F174" s="246" t="s">
        <v>260</v>
      </c>
      <c r="G174" s="244"/>
      <c r="H174" s="247">
        <v>4.7999999999999998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165</v>
      </c>
      <c r="AU174" s="253" t="s">
        <v>85</v>
      </c>
      <c r="AV174" s="14" t="s">
        <v>85</v>
      </c>
      <c r="AW174" s="14" t="s">
        <v>37</v>
      </c>
      <c r="AX174" s="14" t="s">
        <v>76</v>
      </c>
      <c r="AY174" s="253" t="s">
        <v>154</v>
      </c>
    </row>
    <row r="175" s="15" customFormat="1">
      <c r="A175" s="15"/>
      <c r="B175" s="254"/>
      <c r="C175" s="255"/>
      <c r="D175" s="234" t="s">
        <v>165</v>
      </c>
      <c r="E175" s="256" t="s">
        <v>19</v>
      </c>
      <c r="F175" s="257" t="s">
        <v>168</v>
      </c>
      <c r="G175" s="255"/>
      <c r="H175" s="258">
        <v>4.7999999999999998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165</v>
      </c>
      <c r="AU175" s="264" t="s">
        <v>85</v>
      </c>
      <c r="AV175" s="15" t="s">
        <v>161</v>
      </c>
      <c r="AW175" s="15" t="s">
        <v>37</v>
      </c>
      <c r="AX175" s="15" t="s">
        <v>83</v>
      </c>
      <c r="AY175" s="264" t="s">
        <v>154</v>
      </c>
    </row>
    <row r="176" s="12" customFormat="1" ht="22.8" customHeight="1">
      <c r="A176" s="12"/>
      <c r="B176" s="198"/>
      <c r="C176" s="199"/>
      <c r="D176" s="200" t="s">
        <v>75</v>
      </c>
      <c r="E176" s="212" t="s">
        <v>173</v>
      </c>
      <c r="F176" s="212" t="s">
        <v>261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P177</f>
        <v>0</v>
      </c>
      <c r="Q176" s="206"/>
      <c r="R176" s="207">
        <f>R177</f>
        <v>0</v>
      </c>
      <c r="S176" s="206"/>
      <c r="T176" s="208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83</v>
      </c>
      <c r="AT176" s="210" t="s">
        <v>75</v>
      </c>
      <c r="AU176" s="210" t="s">
        <v>83</v>
      </c>
      <c r="AY176" s="209" t="s">
        <v>154</v>
      </c>
      <c r="BK176" s="211">
        <f>BK177</f>
        <v>0</v>
      </c>
    </row>
    <row r="177" s="2" customFormat="1" ht="16.5" customHeight="1">
      <c r="A177" s="40"/>
      <c r="B177" s="41"/>
      <c r="C177" s="214" t="s">
        <v>8</v>
      </c>
      <c r="D177" s="214" t="s">
        <v>156</v>
      </c>
      <c r="E177" s="215" t="s">
        <v>262</v>
      </c>
      <c r="F177" s="216" t="s">
        <v>263</v>
      </c>
      <c r="G177" s="217" t="s">
        <v>264</v>
      </c>
      <c r="H177" s="218">
        <v>1</v>
      </c>
      <c r="I177" s="219"/>
      <c r="J177" s="220">
        <f>ROUND(I177*H177,2)</f>
        <v>0</v>
      </c>
      <c r="K177" s="216" t="s">
        <v>265</v>
      </c>
      <c r="L177" s="46"/>
      <c r="M177" s="221" t="s">
        <v>19</v>
      </c>
      <c r="N177" s="222" t="s">
        <v>47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161</v>
      </c>
      <c r="AT177" s="225" t="s">
        <v>156</v>
      </c>
      <c r="AU177" s="225" t="s">
        <v>85</v>
      </c>
      <c r="AY177" s="19" t="s">
        <v>154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83</v>
      </c>
      <c r="BK177" s="226">
        <f>ROUND(I177*H177,2)</f>
        <v>0</v>
      </c>
      <c r="BL177" s="19" t="s">
        <v>161</v>
      </c>
      <c r="BM177" s="225" t="s">
        <v>266</v>
      </c>
    </row>
    <row r="178" s="12" customFormat="1" ht="22.8" customHeight="1">
      <c r="A178" s="12"/>
      <c r="B178" s="198"/>
      <c r="C178" s="199"/>
      <c r="D178" s="200" t="s">
        <v>75</v>
      </c>
      <c r="E178" s="212" t="s">
        <v>217</v>
      </c>
      <c r="F178" s="212" t="s">
        <v>267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SUM(P179:P225)</f>
        <v>0</v>
      </c>
      <c r="Q178" s="206"/>
      <c r="R178" s="207">
        <f>SUM(R179:R225)</f>
        <v>0.097372000000000014</v>
      </c>
      <c r="S178" s="206"/>
      <c r="T178" s="208">
        <f>SUM(T179:T225)</f>
        <v>0.34999999999999998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83</v>
      </c>
      <c r="AT178" s="210" t="s">
        <v>75</v>
      </c>
      <c r="AU178" s="210" t="s">
        <v>83</v>
      </c>
      <c r="AY178" s="209" t="s">
        <v>154</v>
      </c>
      <c r="BK178" s="211">
        <f>SUM(BK179:BK225)</f>
        <v>0</v>
      </c>
    </row>
    <row r="179" s="2" customFormat="1" ht="21.75" customHeight="1">
      <c r="A179" s="40"/>
      <c r="B179" s="41"/>
      <c r="C179" s="214" t="s">
        <v>268</v>
      </c>
      <c r="D179" s="214" t="s">
        <v>156</v>
      </c>
      <c r="E179" s="215" t="s">
        <v>269</v>
      </c>
      <c r="F179" s="216" t="s">
        <v>270</v>
      </c>
      <c r="G179" s="217" t="s">
        <v>172</v>
      </c>
      <c r="H179" s="218">
        <v>1</v>
      </c>
      <c r="I179" s="219"/>
      <c r="J179" s="220">
        <f>ROUND(I179*H179,2)</f>
        <v>0</v>
      </c>
      <c r="K179" s="216" t="s">
        <v>265</v>
      </c>
      <c r="L179" s="46"/>
      <c r="M179" s="221" t="s">
        <v>19</v>
      </c>
      <c r="N179" s="222" t="s">
        <v>47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161</v>
      </c>
      <c r="AT179" s="225" t="s">
        <v>156</v>
      </c>
      <c r="AU179" s="225" t="s">
        <v>85</v>
      </c>
      <c r="AY179" s="19" t="s">
        <v>154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83</v>
      </c>
      <c r="BK179" s="226">
        <f>ROUND(I179*H179,2)</f>
        <v>0</v>
      </c>
      <c r="BL179" s="19" t="s">
        <v>161</v>
      </c>
      <c r="BM179" s="225" t="s">
        <v>271</v>
      </c>
    </row>
    <row r="180" s="13" customFormat="1">
      <c r="A180" s="13"/>
      <c r="B180" s="232"/>
      <c r="C180" s="233"/>
      <c r="D180" s="234" t="s">
        <v>165</v>
      </c>
      <c r="E180" s="235" t="s">
        <v>19</v>
      </c>
      <c r="F180" s="236" t="s">
        <v>166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165</v>
      </c>
      <c r="AU180" s="242" t="s">
        <v>85</v>
      </c>
      <c r="AV180" s="13" t="s">
        <v>83</v>
      </c>
      <c r="AW180" s="13" t="s">
        <v>37</v>
      </c>
      <c r="AX180" s="13" t="s">
        <v>76</v>
      </c>
      <c r="AY180" s="242" t="s">
        <v>154</v>
      </c>
    </row>
    <row r="181" s="14" customFormat="1">
      <c r="A181" s="14"/>
      <c r="B181" s="243"/>
      <c r="C181" s="244"/>
      <c r="D181" s="234" t="s">
        <v>165</v>
      </c>
      <c r="E181" s="245" t="s">
        <v>19</v>
      </c>
      <c r="F181" s="246" t="s">
        <v>272</v>
      </c>
      <c r="G181" s="244"/>
      <c r="H181" s="247">
        <v>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165</v>
      </c>
      <c r="AU181" s="253" t="s">
        <v>85</v>
      </c>
      <c r="AV181" s="14" t="s">
        <v>85</v>
      </c>
      <c r="AW181" s="14" t="s">
        <v>37</v>
      </c>
      <c r="AX181" s="14" t="s">
        <v>76</v>
      </c>
      <c r="AY181" s="253" t="s">
        <v>154</v>
      </c>
    </row>
    <row r="182" s="15" customFormat="1">
      <c r="A182" s="15"/>
      <c r="B182" s="254"/>
      <c r="C182" s="255"/>
      <c r="D182" s="234" t="s">
        <v>165</v>
      </c>
      <c r="E182" s="256" t="s">
        <v>19</v>
      </c>
      <c r="F182" s="257" t="s">
        <v>168</v>
      </c>
      <c r="G182" s="255"/>
      <c r="H182" s="258">
        <v>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165</v>
      </c>
      <c r="AU182" s="264" t="s">
        <v>85</v>
      </c>
      <c r="AV182" s="15" t="s">
        <v>161</v>
      </c>
      <c r="AW182" s="15" t="s">
        <v>37</v>
      </c>
      <c r="AX182" s="15" t="s">
        <v>83</v>
      </c>
      <c r="AY182" s="264" t="s">
        <v>154</v>
      </c>
    </row>
    <row r="183" s="2" customFormat="1" ht="16.5" customHeight="1">
      <c r="A183" s="40"/>
      <c r="B183" s="41"/>
      <c r="C183" s="265" t="s">
        <v>273</v>
      </c>
      <c r="D183" s="265" t="s">
        <v>169</v>
      </c>
      <c r="E183" s="266" t="s">
        <v>274</v>
      </c>
      <c r="F183" s="267" t="s">
        <v>275</v>
      </c>
      <c r="G183" s="268" t="s">
        <v>183</v>
      </c>
      <c r="H183" s="269">
        <v>9.5199999999999996</v>
      </c>
      <c r="I183" s="270"/>
      <c r="J183" s="271">
        <f>ROUND(I183*H183,2)</f>
        <v>0</v>
      </c>
      <c r="K183" s="267" t="s">
        <v>160</v>
      </c>
      <c r="L183" s="272"/>
      <c r="M183" s="273" t="s">
        <v>19</v>
      </c>
      <c r="N183" s="274" t="s">
        <v>47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173</v>
      </c>
      <c r="AT183" s="225" t="s">
        <v>169</v>
      </c>
      <c r="AU183" s="225" t="s">
        <v>85</v>
      </c>
      <c r="AY183" s="19" t="s">
        <v>154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83</v>
      </c>
      <c r="BK183" s="226">
        <f>ROUND(I183*H183,2)</f>
        <v>0</v>
      </c>
      <c r="BL183" s="19" t="s">
        <v>161</v>
      </c>
      <c r="BM183" s="225" t="s">
        <v>276</v>
      </c>
    </row>
    <row r="184" s="13" customFormat="1">
      <c r="A184" s="13"/>
      <c r="B184" s="232"/>
      <c r="C184" s="233"/>
      <c r="D184" s="234" t="s">
        <v>165</v>
      </c>
      <c r="E184" s="235" t="s">
        <v>19</v>
      </c>
      <c r="F184" s="236" t="s">
        <v>166</v>
      </c>
      <c r="G184" s="233"/>
      <c r="H184" s="235" t="s">
        <v>19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165</v>
      </c>
      <c r="AU184" s="242" t="s">
        <v>85</v>
      </c>
      <c r="AV184" s="13" t="s">
        <v>83</v>
      </c>
      <c r="AW184" s="13" t="s">
        <v>37</v>
      </c>
      <c r="AX184" s="13" t="s">
        <v>76</v>
      </c>
      <c r="AY184" s="242" t="s">
        <v>154</v>
      </c>
    </row>
    <row r="185" s="14" customFormat="1">
      <c r="A185" s="14"/>
      <c r="B185" s="243"/>
      <c r="C185" s="244"/>
      <c r="D185" s="234" t="s">
        <v>165</v>
      </c>
      <c r="E185" s="245" t="s">
        <v>19</v>
      </c>
      <c r="F185" s="246" t="s">
        <v>277</v>
      </c>
      <c r="G185" s="244"/>
      <c r="H185" s="247">
        <v>9.5199999999999996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165</v>
      </c>
      <c r="AU185" s="253" t="s">
        <v>85</v>
      </c>
      <c r="AV185" s="14" t="s">
        <v>85</v>
      </c>
      <c r="AW185" s="14" t="s">
        <v>37</v>
      </c>
      <c r="AX185" s="14" t="s">
        <v>76</v>
      </c>
      <c r="AY185" s="253" t="s">
        <v>154</v>
      </c>
    </row>
    <row r="186" s="15" customFormat="1">
      <c r="A186" s="15"/>
      <c r="B186" s="254"/>
      <c r="C186" s="255"/>
      <c r="D186" s="234" t="s">
        <v>165</v>
      </c>
      <c r="E186" s="256" t="s">
        <v>19</v>
      </c>
      <c r="F186" s="257" t="s">
        <v>168</v>
      </c>
      <c r="G186" s="255"/>
      <c r="H186" s="258">
        <v>9.5199999999999996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165</v>
      </c>
      <c r="AU186" s="264" t="s">
        <v>85</v>
      </c>
      <c r="AV186" s="15" t="s">
        <v>161</v>
      </c>
      <c r="AW186" s="15" t="s">
        <v>37</v>
      </c>
      <c r="AX186" s="15" t="s">
        <v>83</v>
      </c>
      <c r="AY186" s="264" t="s">
        <v>154</v>
      </c>
    </row>
    <row r="187" s="2" customFormat="1" ht="16.5" customHeight="1">
      <c r="A187" s="40"/>
      <c r="B187" s="41"/>
      <c r="C187" s="214" t="s">
        <v>278</v>
      </c>
      <c r="D187" s="214" t="s">
        <v>156</v>
      </c>
      <c r="E187" s="215" t="s">
        <v>279</v>
      </c>
      <c r="F187" s="216" t="s">
        <v>280</v>
      </c>
      <c r="G187" s="217" t="s">
        <v>172</v>
      </c>
      <c r="H187" s="218">
        <v>1</v>
      </c>
      <c r="I187" s="219"/>
      <c r="J187" s="220">
        <f>ROUND(I187*H187,2)</f>
        <v>0</v>
      </c>
      <c r="K187" s="216" t="s">
        <v>265</v>
      </c>
      <c r="L187" s="46"/>
      <c r="M187" s="221" t="s">
        <v>19</v>
      </c>
      <c r="N187" s="222" t="s">
        <v>47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161</v>
      </c>
      <c r="AT187" s="225" t="s">
        <v>156</v>
      </c>
      <c r="AU187" s="225" t="s">
        <v>85</v>
      </c>
      <c r="AY187" s="19" t="s">
        <v>154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83</v>
      </c>
      <c r="BK187" s="226">
        <f>ROUND(I187*H187,2)</f>
        <v>0</v>
      </c>
      <c r="BL187" s="19" t="s">
        <v>161</v>
      </c>
      <c r="BM187" s="225" t="s">
        <v>281</v>
      </c>
    </row>
    <row r="188" s="13" customFormat="1">
      <c r="A188" s="13"/>
      <c r="B188" s="232"/>
      <c r="C188" s="233"/>
      <c r="D188" s="234" t="s">
        <v>165</v>
      </c>
      <c r="E188" s="235" t="s">
        <v>19</v>
      </c>
      <c r="F188" s="236" t="s">
        <v>166</v>
      </c>
      <c r="G188" s="233"/>
      <c r="H188" s="235" t="s">
        <v>19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165</v>
      </c>
      <c r="AU188" s="242" t="s">
        <v>85</v>
      </c>
      <c r="AV188" s="13" t="s">
        <v>83</v>
      </c>
      <c r="AW188" s="13" t="s">
        <v>37</v>
      </c>
      <c r="AX188" s="13" t="s">
        <v>76</v>
      </c>
      <c r="AY188" s="242" t="s">
        <v>154</v>
      </c>
    </row>
    <row r="189" s="14" customFormat="1">
      <c r="A189" s="14"/>
      <c r="B189" s="243"/>
      <c r="C189" s="244"/>
      <c r="D189" s="234" t="s">
        <v>165</v>
      </c>
      <c r="E189" s="245" t="s">
        <v>19</v>
      </c>
      <c r="F189" s="246" t="s">
        <v>282</v>
      </c>
      <c r="G189" s="244"/>
      <c r="H189" s="247">
        <v>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165</v>
      </c>
      <c r="AU189" s="253" t="s">
        <v>85</v>
      </c>
      <c r="AV189" s="14" t="s">
        <v>85</v>
      </c>
      <c r="AW189" s="14" t="s">
        <v>37</v>
      </c>
      <c r="AX189" s="14" t="s">
        <v>76</v>
      </c>
      <c r="AY189" s="253" t="s">
        <v>154</v>
      </c>
    </row>
    <row r="190" s="15" customFormat="1">
      <c r="A190" s="15"/>
      <c r="B190" s="254"/>
      <c r="C190" s="255"/>
      <c r="D190" s="234" t="s">
        <v>165</v>
      </c>
      <c r="E190" s="256" t="s">
        <v>19</v>
      </c>
      <c r="F190" s="257" t="s">
        <v>168</v>
      </c>
      <c r="G190" s="255"/>
      <c r="H190" s="258">
        <v>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165</v>
      </c>
      <c r="AU190" s="264" t="s">
        <v>85</v>
      </c>
      <c r="AV190" s="15" t="s">
        <v>161</v>
      </c>
      <c r="AW190" s="15" t="s">
        <v>37</v>
      </c>
      <c r="AX190" s="15" t="s">
        <v>83</v>
      </c>
      <c r="AY190" s="264" t="s">
        <v>154</v>
      </c>
    </row>
    <row r="191" s="2" customFormat="1" ht="44.25" customHeight="1">
      <c r="A191" s="40"/>
      <c r="B191" s="41"/>
      <c r="C191" s="214" t="s">
        <v>283</v>
      </c>
      <c r="D191" s="214" t="s">
        <v>156</v>
      </c>
      <c r="E191" s="215" t="s">
        <v>284</v>
      </c>
      <c r="F191" s="216" t="s">
        <v>285</v>
      </c>
      <c r="G191" s="217" t="s">
        <v>236</v>
      </c>
      <c r="H191" s="218">
        <v>17.199999999999999</v>
      </c>
      <c r="I191" s="219"/>
      <c r="J191" s="220">
        <f>ROUND(I191*H191,2)</f>
        <v>0</v>
      </c>
      <c r="K191" s="216" t="s">
        <v>160</v>
      </c>
      <c r="L191" s="46"/>
      <c r="M191" s="221" t="s">
        <v>19</v>
      </c>
      <c r="N191" s="222" t="s">
        <v>47</v>
      </c>
      <c r="O191" s="86"/>
      <c r="P191" s="223">
        <f>O191*H191</f>
        <v>0</v>
      </c>
      <c r="Q191" s="223">
        <v>0.00158</v>
      </c>
      <c r="R191" s="223">
        <f>Q191*H191</f>
        <v>0.027175999999999999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161</v>
      </c>
      <c r="AT191" s="225" t="s">
        <v>156</v>
      </c>
      <c r="AU191" s="225" t="s">
        <v>85</v>
      </c>
      <c r="AY191" s="19" t="s">
        <v>154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83</v>
      </c>
      <c r="BK191" s="226">
        <f>ROUND(I191*H191,2)</f>
        <v>0</v>
      </c>
      <c r="BL191" s="19" t="s">
        <v>161</v>
      </c>
      <c r="BM191" s="225" t="s">
        <v>286</v>
      </c>
    </row>
    <row r="192" s="2" customFormat="1">
      <c r="A192" s="40"/>
      <c r="B192" s="41"/>
      <c r="C192" s="42"/>
      <c r="D192" s="227" t="s">
        <v>163</v>
      </c>
      <c r="E192" s="42"/>
      <c r="F192" s="228" t="s">
        <v>287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163</v>
      </c>
      <c r="AU192" s="19" t="s">
        <v>85</v>
      </c>
    </row>
    <row r="193" s="13" customFormat="1">
      <c r="A193" s="13"/>
      <c r="B193" s="232"/>
      <c r="C193" s="233"/>
      <c r="D193" s="234" t="s">
        <v>165</v>
      </c>
      <c r="E193" s="235" t="s">
        <v>19</v>
      </c>
      <c r="F193" s="236" t="s">
        <v>166</v>
      </c>
      <c r="G193" s="233"/>
      <c r="H193" s="235" t="s">
        <v>19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165</v>
      </c>
      <c r="AU193" s="242" t="s">
        <v>85</v>
      </c>
      <c r="AV193" s="13" t="s">
        <v>83</v>
      </c>
      <c r="AW193" s="13" t="s">
        <v>37</v>
      </c>
      <c r="AX193" s="13" t="s">
        <v>76</v>
      </c>
      <c r="AY193" s="242" t="s">
        <v>154</v>
      </c>
    </row>
    <row r="194" s="13" customFormat="1">
      <c r="A194" s="13"/>
      <c r="B194" s="232"/>
      <c r="C194" s="233"/>
      <c r="D194" s="234" t="s">
        <v>165</v>
      </c>
      <c r="E194" s="235" t="s">
        <v>19</v>
      </c>
      <c r="F194" s="236" t="s">
        <v>288</v>
      </c>
      <c r="G194" s="233"/>
      <c r="H194" s="235" t="s">
        <v>19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165</v>
      </c>
      <c r="AU194" s="242" t="s">
        <v>85</v>
      </c>
      <c r="AV194" s="13" t="s">
        <v>83</v>
      </c>
      <c r="AW194" s="13" t="s">
        <v>37</v>
      </c>
      <c r="AX194" s="13" t="s">
        <v>76</v>
      </c>
      <c r="AY194" s="242" t="s">
        <v>154</v>
      </c>
    </row>
    <row r="195" s="14" customFormat="1">
      <c r="A195" s="14"/>
      <c r="B195" s="243"/>
      <c r="C195" s="244"/>
      <c r="D195" s="234" t="s">
        <v>165</v>
      </c>
      <c r="E195" s="245" t="s">
        <v>19</v>
      </c>
      <c r="F195" s="246" t="s">
        <v>289</v>
      </c>
      <c r="G195" s="244"/>
      <c r="H195" s="247">
        <v>17.199999999999999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165</v>
      </c>
      <c r="AU195" s="253" t="s">
        <v>85</v>
      </c>
      <c r="AV195" s="14" t="s">
        <v>85</v>
      </c>
      <c r="AW195" s="14" t="s">
        <v>37</v>
      </c>
      <c r="AX195" s="14" t="s">
        <v>76</v>
      </c>
      <c r="AY195" s="253" t="s">
        <v>154</v>
      </c>
    </row>
    <row r="196" s="15" customFormat="1">
      <c r="A196" s="15"/>
      <c r="B196" s="254"/>
      <c r="C196" s="255"/>
      <c r="D196" s="234" t="s">
        <v>165</v>
      </c>
      <c r="E196" s="256" t="s">
        <v>19</v>
      </c>
      <c r="F196" s="257" t="s">
        <v>168</v>
      </c>
      <c r="G196" s="255"/>
      <c r="H196" s="258">
        <v>17.199999999999999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165</v>
      </c>
      <c r="AU196" s="264" t="s">
        <v>85</v>
      </c>
      <c r="AV196" s="15" t="s">
        <v>161</v>
      </c>
      <c r="AW196" s="15" t="s">
        <v>37</v>
      </c>
      <c r="AX196" s="15" t="s">
        <v>83</v>
      </c>
      <c r="AY196" s="264" t="s">
        <v>154</v>
      </c>
    </row>
    <row r="197" s="2" customFormat="1" ht="37.8" customHeight="1">
      <c r="A197" s="40"/>
      <c r="B197" s="41"/>
      <c r="C197" s="214" t="s">
        <v>290</v>
      </c>
      <c r="D197" s="214" t="s">
        <v>156</v>
      </c>
      <c r="E197" s="215" t="s">
        <v>291</v>
      </c>
      <c r="F197" s="216" t="s">
        <v>292</v>
      </c>
      <c r="G197" s="217" t="s">
        <v>293</v>
      </c>
      <c r="H197" s="218">
        <v>8.5999999999999996</v>
      </c>
      <c r="I197" s="219"/>
      <c r="J197" s="220">
        <f>ROUND(I197*H197,2)</f>
        <v>0</v>
      </c>
      <c r="K197" s="216" t="s">
        <v>160</v>
      </c>
      <c r="L197" s="46"/>
      <c r="M197" s="221" t="s">
        <v>19</v>
      </c>
      <c r="N197" s="222" t="s">
        <v>47</v>
      </c>
      <c r="O197" s="86"/>
      <c r="P197" s="223">
        <f>O197*H197</f>
        <v>0</v>
      </c>
      <c r="Q197" s="223">
        <v>0.0015399999999999999</v>
      </c>
      <c r="R197" s="223">
        <f>Q197*H197</f>
        <v>0.013243999999999999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161</v>
      </c>
      <c r="AT197" s="225" t="s">
        <v>156</v>
      </c>
      <c r="AU197" s="225" t="s">
        <v>85</v>
      </c>
      <c r="AY197" s="19" t="s">
        <v>154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83</v>
      </c>
      <c r="BK197" s="226">
        <f>ROUND(I197*H197,2)</f>
        <v>0</v>
      </c>
      <c r="BL197" s="19" t="s">
        <v>161</v>
      </c>
      <c r="BM197" s="225" t="s">
        <v>294</v>
      </c>
    </row>
    <row r="198" s="2" customFormat="1">
      <c r="A198" s="40"/>
      <c r="B198" s="41"/>
      <c r="C198" s="42"/>
      <c r="D198" s="227" t="s">
        <v>163</v>
      </c>
      <c r="E198" s="42"/>
      <c r="F198" s="228" t="s">
        <v>295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163</v>
      </c>
      <c r="AU198" s="19" t="s">
        <v>85</v>
      </c>
    </row>
    <row r="199" s="13" customFormat="1">
      <c r="A199" s="13"/>
      <c r="B199" s="232"/>
      <c r="C199" s="233"/>
      <c r="D199" s="234" t="s">
        <v>165</v>
      </c>
      <c r="E199" s="235" t="s">
        <v>19</v>
      </c>
      <c r="F199" s="236" t="s">
        <v>166</v>
      </c>
      <c r="G199" s="233"/>
      <c r="H199" s="235" t="s">
        <v>19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165</v>
      </c>
      <c r="AU199" s="242" t="s">
        <v>85</v>
      </c>
      <c r="AV199" s="13" t="s">
        <v>83</v>
      </c>
      <c r="AW199" s="13" t="s">
        <v>37</v>
      </c>
      <c r="AX199" s="13" t="s">
        <v>76</v>
      </c>
      <c r="AY199" s="242" t="s">
        <v>154</v>
      </c>
    </row>
    <row r="200" s="13" customFormat="1">
      <c r="A200" s="13"/>
      <c r="B200" s="232"/>
      <c r="C200" s="233"/>
      <c r="D200" s="234" t="s">
        <v>165</v>
      </c>
      <c r="E200" s="235" t="s">
        <v>19</v>
      </c>
      <c r="F200" s="236" t="s">
        <v>288</v>
      </c>
      <c r="G200" s="233"/>
      <c r="H200" s="235" t="s">
        <v>19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165</v>
      </c>
      <c r="AU200" s="242" t="s">
        <v>85</v>
      </c>
      <c r="AV200" s="13" t="s">
        <v>83</v>
      </c>
      <c r="AW200" s="13" t="s">
        <v>37</v>
      </c>
      <c r="AX200" s="13" t="s">
        <v>76</v>
      </c>
      <c r="AY200" s="242" t="s">
        <v>154</v>
      </c>
    </row>
    <row r="201" s="14" customFormat="1">
      <c r="A201" s="14"/>
      <c r="B201" s="243"/>
      <c r="C201" s="244"/>
      <c r="D201" s="234" t="s">
        <v>165</v>
      </c>
      <c r="E201" s="245" t="s">
        <v>19</v>
      </c>
      <c r="F201" s="246" t="s">
        <v>296</v>
      </c>
      <c r="G201" s="244"/>
      <c r="H201" s="247">
        <v>8.5999999999999996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165</v>
      </c>
      <c r="AU201" s="253" t="s">
        <v>85</v>
      </c>
      <c r="AV201" s="14" t="s">
        <v>85</v>
      </c>
      <c r="AW201" s="14" t="s">
        <v>37</v>
      </c>
      <c r="AX201" s="14" t="s">
        <v>76</v>
      </c>
      <c r="AY201" s="253" t="s">
        <v>154</v>
      </c>
    </row>
    <row r="202" s="15" customFormat="1">
      <c r="A202" s="15"/>
      <c r="B202" s="254"/>
      <c r="C202" s="255"/>
      <c r="D202" s="234" t="s">
        <v>165</v>
      </c>
      <c r="E202" s="256" t="s">
        <v>19</v>
      </c>
      <c r="F202" s="257" t="s">
        <v>168</v>
      </c>
      <c r="G202" s="255"/>
      <c r="H202" s="258">
        <v>8.5999999999999996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165</v>
      </c>
      <c r="AU202" s="264" t="s">
        <v>85</v>
      </c>
      <c r="AV202" s="15" t="s">
        <v>161</v>
      </c>
      <c r="AW202" s="15" t="s">
        <v>37</v>
      </c>
      <c r="AX202" s="15" t="s">
        <v>83</v>
      </c>
      <c r="AY202" s="264" t="s">
        <v>154</v>
      </c>
    </row>
    <row r="203" s="2" customFormat="1" ht="62.7" customHeight="1">
      <c r="A203" s="40"/>
      <c r="B203" s="41"/>
      <c r="C203" s="214" t="s">
        <v>7</v>
      </c>
      <c r="D203" s="214" t="s">
        <v>156</v>
      </c>
      <c r="E203" s="215" t="s">
        <v>297</v>
      </c>
      <c r="F203" s="216" t="s">
        <v>298</v>
      </c>
      <c r="G203" s="217" t="s">
        <v>293</v>
      </c>
      <c r="H203" s="218">
        <v>18.600000000000001</v>
      </c>
      <c r="I203" s="219"/>
      <c r="J203" s="220">
        <f>ROUND(I203*H203,2)</f>
        <v>0</v>
      </c>
      <c r="K203" s="216" t="s">
        <v>160</v>
      </c>
      <c r="L203" s="46"/>
      <c r="M203" s="221" t="s">
        <v>19</v>
      </c>
      <c r="N203" s="222" t="s">
        <v>47</v>
      </c>
      <c r="O203" s="86"/>
      <c r="P203" s="223">
        <f>O203*H203</f>
        <v>0</v>
      </c>
      <c r="Q203" s="223">
        <v>0.00232</v>
      </c>
      <c r="R203" s="223">
        <f>Q203*H203</f>
        <v>0.043152000000000003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161</v>
      </c>
      <c r="AT203" s="225" t="s">
        <v>156</v>
      </c>
      <c r="AU203" s="225" t="s">
        <v>85</v>
      </c>
      <c r="AY203" s="19" t="s">
        <v>154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83</v>
      </c>
      <c r="BK203" s="226">
        <f>ROUND(I203*H203,2)</f>
        <v>0</v>
      </c>
      <c r="BL203" s="19" t="s">
        <v>161</v>
      </c>
      <c r="BM203" s="225" t="s">
        <v>299</v>
      </c>
    </row>
    <row r="204" s="2" customFormat="1">
      <c r="A204" s="40"/>
      <c r="B204" s="41"/>
      <c r="C204" s="42"/>
      <c r="D204" s="227" t="s">
        <v>163</v>
      </c>
      <c r="E204" s="42"/>
      <c r="F204" s="228" t="s">
        <v>300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163</v>
      </c>
      <c r="AU204" s="19" t="s">
        <v>85</v>
      </c>
    </row>
    <row r="205" s="13" customFormat="1">
      <c r="A205" s="13"/>
      <c r="B205" s="232"/>
      <c r="C205" s="233"/>
      <c r="D205" s="234" t="s">
        <v>165</v>
      </c>
      <c r="E205" s="235" t="s">
        <v>19</v>
      </c>
      <c r="F205" s="236" t="s">
        <v>166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165</v>
      </c>
      <c r="AU205" s="242" t="s">
        <v>85</v>
      </c>
      <c r="AV205" s="13" t="s">
        <v>83</v>
      </c>
      <c r="AW205" s="13" t="s">
        <v>37</v>
      </c>
      <c r="AX205" s="13" t="s">
        <v>76</v>
      </c>
      <c r="AY205" s="242" t="s">
        <v>154</v>
      </c>
    </row>
    <row r="206" s="14" customFormat="1">
      <c r="A206" s="14"/>
      <c r="B206" s="243"/>
      <c r="C206" s="244"/>
      <c r="D206" s="234" t="s">
        <v>165</v>
      </c>
      <c r="E206" s="245" t="s">
        <v>19</v>
      </c>
      <c r="F206" s="246" t="s">
        <v>301</v>
      </c>
      <c r="G206" s="244"/>
      <c r="H206" s="247">
        <v>18.600000000000001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165</v>
      </c>
      <c r="AU206" s="253" t="s">
        <v>85</v>
      </c>
      <c r="AV206" s="14" t="s">
        <v>85</v>
      </c>
      <c r="AW206" s="14" t="s">
        <v>37</v>
      </c>
      <c r="AX206" s="14" t="s">
        <v>76</v>
      </c>
      <c r="AY206" s="253" t="s">
        <v>154</v>
      </c>
    </row>
    <row r="207" s="15" customFormat="1">
      <c r="A207" s="15"/>
      <c r="B207" s="254"/>
      <c r="C207" s="255"/>
      <c r="D207" s="234" t="s">
        <v>165</v>
      </c>
      <c r="E207" s="256" t="s">
        <v>19</v>
      </c>
      <c r="F207" s="257" t="s">
        <v>168</v>
      </c>
      <c r="G207" s="255"/>
      <c r="H207" s="258">
        <v>18.600000000000001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165</v>
      </c>
      <c r="AU207" s="264" t="s">
        <v>85</v>
      </c>
      <c r="AV207" s="15" t="s">
        <v>161</v>
      </c>
      <c r="AW207" s="15" t="s">
        <v>37</v>
      </c>
      <c r="AX207" s="15" t="s">
        <v>83</v>
      </c>
      <c r="AY207" s="264" t="s">
        <v>154</v>
      </c>
    </row>
    <row r="208" s="2" customFormat="1" ht="24.15" customHeight="1">
      <c r="A208" s="40"/>
      <c r="B208" s="41"/>
      <c r="C208" s="214" t="s">
        <v>302</v>
      </c>
      <c r="D208" s="214" t="s">
        <v>156</v>
      </c>
      <c r="E208" s="215" t="s">
        <v>303</v>
      </c>
      <c r="F208" s="216" t="s">
        <v>304</v>
      </c>
      <c r="G208" s="217" t="s">
        <v>172</v>
      </c>
      <c r="H208" s="218">
        <v>1</v>
      </c>
      <c r="I208" s="219"/>
      <c r="J208" s="220">
        <f>ROUND(I208*H208,2)</f>
        <v>0</v>
      </c>
      <c r="K208" s="216" t="s">
        <v>265</v>
      </c>
      <c r="L208" s="46"/>
      <c r="M208" s="221" t="s">
        <v>19</v>
      </c>
      <c r="N208" s="222" t="s">
        <v>47</v>
      </c>
      <c r="O208" s="86"/>
      <c r="P208" s="223">
        <f>O208*H208</f>
        <v>0</v>
      </c>
      <c r="Q208" s="223">
        <v>0.0030000000000000001</v>
      </c>
      <c r="R208" s="223">
        <f>Q208*H208</f>
        <v>0.0030000000000000001</v>
      </c>
      <c r="S208" s="223">
        <v>0.14999999999999999</v>
      </c>
      <c r="T208" s="224">
        <f>S208*H208</f>
        <v>0.14999999999999999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161</v>
      </c>
      <c r="AT208" s="225" t="s">
        <v>156</v>
      </c>
      <c r="AU208" s="225" t="s">
        <v>85</v>
      </c>
      <c r="AY208" s="19" t="s">
        <v>154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83</v>
      </c>
      <c r="BK208" s="226">
        <f>ROUND(I208*H208,2)</f>
        <v>0</v>
      </c>
      <c r="BL208" s="19" t="s">
        <v>161</v>
      </c>
      <c r="BM208" s="225" t="s">
        <v>305</v>
      </c>
    </row>
    <row r="209" s="13" customFormat="1">
      <c r="A209" s="13"/>
      <c r="B209" s="232"/>
      <c r="C209" s="233"/>
      <c r="D209" s="234" t="s">
        <v>165</v>
      </c>
      <c r="E209" s="235" t="s">
        <v>19</v>
      </c>
      <c r="F209" s="236" t="s">
        <v>166</v>
      </c>
      <c r="G209" s="233"/>
      <c r="H209" s="235" t="s">
        <v>19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165</v>
      </c>
      <c r="AU209" s="242" t="s">
        <v>85</v>
      </c>
      <c r="AV209" s="13" t="s">
        <v>83</v>
      </c>
      <c r="AW209" s="13" t="s">
        <v>37</v>
      </c>
      <c r="AX209" s="13" t="s">
        <v>76</v>
      </c>
      <c r="AY209" s="242" t="s">
        <v>154</v>
      </c>
    </row>
    <row r="210" s="14" customFormat="1">
      <c r="A210" s="14"/>
      <c r="B210" s="243"/>
      <c r="C210" s="244"/>
      <c r="D210" s="234" t="s">
        <v>165</v>
      </c>
      <c r="E210" s="245" t="s">
        <v>19</v>
      </c>
      <c r="F210" s="246" t="s">
        <v>306</v>
      </c>
      <c r="G210" s="244"/>
      <c r="H210" s="247">
        <v>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165</v>
      </c>
      <c r="AU210" s="253" t="s">
        <v>85</v>
      </c>
      <c r="AV210" s="14" t="s">
        <v>85</v>
      </c>
      <c r="AW210" s="14" t="s">
        <v>37</v>
      </c>
      <c r="AX210" s="14" t="s">
        <v>76</v>
      </c>
      <c r="AY210" s="253" t="s">
        <v>154</v>
      </c>
    </row>
    <row r="211" s="13" customFormat="1">
      <c r="A211" s="13"/>
      <c r="B211" s="232"/>
      <c r="C211" s="233"/>
      <c r="D211" s="234" t="s">
        <v>165</v>
      </c>
      <c r="E211" s="235" t="s">
        <v>19</v>
      </c>
      <c r="F211" s="236" t="s">
        <v>307</v>
      </c>
      <c r="G211" s="233"/>
      <c r="H211" s="235" t="s">
        <v>19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165</v>
      </c>
      <c r="AU211" s="242" t="s">
        <v>85</v>
      </c>
      <c r="AV211" s="13" t="s">
        <v>83</v>
      </c>
      <c r="AW211" s="13" t="s">
        <v>37</v>
      </c>
      <c r="AX211" s="13" t="s">
        <v>76</v>
      </c>
      <c r="AY211" s="242" t="s">
        <v>154</v>
      </c>
    </row>
    <row r="212" s="15" customFormat="1">
      <c r="A212" s="15"/>
      <c r="B212" s="254"/>
      <c r="C212" s="255"/>
      <c r="D212" s="234" t="s">
        <v>165</v>
      </c>
      <c r="E212" s="256" t="s">
        <v>19</v>
      </c>
      <c r="F212" s="257" t="s">
        <v>168</v>
      </c>
      <c r="G212" s="255"/>
      <c r="H212" s="258">
        <v>1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165</v>
      </c>
      <c r="AU212" s="264" t="s">
        <v>85</v>
      </c>
      <c r="AV212" s="15" t="s">
        <v>161</v>
      </c>
      <c r="AW212" s="15" t="s">
        <v>37</v>
      </c>
      <c r="AX212" s="15" t="s">
        <v>83</v>
      </c>
      <c r="AY212" s="264" t="s">
        <v>154</v>
      </c>
    </row>
    <row r="213" s="2" customFormat="1" ht="24.15" customHeight="1">
      <c r="A213" s="40"/>
      <c r="B213" s="41"/>
      <c r="C213" s="214" t="s">
        <v>308</v>
      </c>
      <c r="D213" s="214" t="s">
        <v>156</v>
      </c>
      <c r="E213" s="215" t="s">
        <v>309</v>
      </c>
      <c r="F213" s="216" t="s">
        <v>310</v>
      </c>
      <c r="G213" s="217" t="s">
        <v>172</v>
      </c>
      <c r="H213" s="218">
        <v>1</v>
      </c>
      <c r="I213" s="219"/>
      <c r="J213" s="220">
        <f>ROUND(I213*H213,2)</f>
        <v>0</v>
      </c>
      <c r="K213" s="216" t="s">
        <v>265</v>
      </c>
      <c r="L213" s="46"/>
      <c r="M213" s="221" t="s">
        <v>19</v>
      </c>
      <c r="N213" s="222" t="s">
        <v>47</v>
      </c>
      <c r="O213" s="86"/>
      <c r="P213" s="223">
        <f>O213*H213</f>
        <v>0</v>
      </c>
      <c r="Q213" s="223">
        <v>0.0050000000000000001</v>
      </c>
      <c r="R213" s="223">
        <f>Q213*H213</f>
        <v>0.0050000000000000001</v>
      </c>
      <c r="S213" s="223">
        <v>0.20000000000000001</v>
      </c>
      <c r="T213" s="224">
        <f>S213*H213</f>
        <v>0.20000000000000001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161</v>
      </c>
      <c r="AT213" s="225" t="s">
        <v>156</v>
      </c>
      <c r="AU213" s="225" t="s">
        <v>85</v>
      </c>
      <c r="AY213" s="19" t="s">
        <v>154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83</v>
      </c>
      <c r="BK213" s="226">
        <f>ROUND(I213*H213,2)</f>
        <v>0</v>
      </c>
      <c r="BL213" s="19" t="s">
        <v>161</v>
      </c>
      <c r="BM213" s="225" t="s">
        <v>311</v>
      </c>
    </row>
    <row r="214" s="13" customFormat="1">
      <c r="A214" s="13"/>
      <c r="B214" s="232"/>
      <c r="C214" s="233"/>
      <c r="D214" s="234" t="s">
        <v>165</v>
      </c>
      <c r="E214" s="235" t="s">
        <v>19</v>
      </c>
      <c r="F214" s="236" t="s">
        <v>166</v>
      </c>
      <c r="G214" s="233"/>
      <c r="H214" s="235" t="s">
        <v>19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165</v>
      </c>
      <c r="AU214" s="242" t="s">
        <v>85</v>
      </c>
      <c r="AV214" s="13" t="s">
        <v>83</v>
      </c>
      <c r="AW214" s="13" t="s">
        <v>37</v>
      </c>
      <c r="AX214" s="13" t="s">
        <v>76</v>
      </c>
      <c r="AY214" s="242" t="s">
        <v>154</v>
      </c>
    </row>
    <row r="215" s="14" customFormat="1">
      <c r="A215" s="14"/>
      <c r="B215" s="243"/>
      <c r="C215" s="244"/>
      <c r="D215" s="234" t="s">
        <v>165</v>
      </c>
      <c r="E215" s="245" t="s">
        <v>19</v>
      </c>
      <c r="F215" s="246" t="s">
        <v>312</v>
      </c>
      <c r="G215" s="244"/>
      <c r="H215" s="247">
        <v>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165</v>
      </c>
      <c r="AU215" s="253" t="s">
        <v>85</v>
      </c>
      <c r="AV215" s="14" t="s">
        <v>85</v>
      </c>
      <c r="AW215" s="14" t="s">
        <v>37</v>
      </c>
      <c r="AX215" s="14" t="s">
        <v>76</v>
      </c>
      <c r="AY215" s="253" t="s">
        <v>154</v>
      </c>
    </row>
    <row r="216" s="13" customFormat="1">
      <c r="A216" s="13"/>
      <c r="B216" s="232"/>
      <c r="C216" s="233"/>
      <c r="D216" s="234" t="s">
        <v>165</v>
      </c>
      <c r="E216" s="235" t="s">
        <v>19</v>
      </c>
      <c r="F216" s="236" t="s">
        <v>307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165</v>
      </c>
      <c r="AU216" s="242" t="s">
        <v>85</v>
      </c>
      <c r="AV216" s="13" t="s">
        <v>83</v>
      </c>
      <c r="AW216" s="13" t="s">
        <v>37</v>
      </c>
      <c r="AX216" s="13" t="s">
        <v>76</v>
      </c>
      <c r="AY216" s="242" t="s">
        <v>154</v>
      </c>
    </row>
    <row r="217" s="15" customFormat="1">
      <c r="A217" s="15"/>
      <c r="B217" s="254"/>
      <c r="C217" s="255"/>
      <c r="D217" s="234" t="s">
        <v>165</v>
      </c>
      <c r="E217" s="256" t="s">
        <v>19</v>
      </c>
      <c r="F217" s="257" t="s">
        <v>168</v>
      </c>
      <c r="G217" s="255"/>
      <c r="H217" s="258">
        <v>1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165</v>
      </c>
      <c r="AU217" s="264" t="s">
        <v>85</v>
      </c>
      <c r="AV217" s="15" t="s">
        <v>161</v>
      </c>
      <c r="AW217" s="15" t="s">
        <v>37</v>
      </c>
      <c r="AX217" s="15" t="s">
        <v>83</v>
      </c>
      <c r="AY217" s="264" t="s">
        <v>154</v>
      </c>
    </row>
    <row r="218" s="2" customFormat="1" ht="24.15" customHeight="1">
      <c r="A218" s="40"/>
      <c r="B218" s="41"/>
      <c r="C218" s="265" t="s">
        <v>313</v>
      </c>
      <c r="D218" s="265" t="s">
        <v>169</v>
      </c>
      <c r="E218" s="266" t="s">
        <v>314</v>
      </c>
      <c r="F218" s="267" t="s">
        <v>315</v>
      </c>
      <c r="G218" s="268" t="s">
        <v>172</v>
      </c>
      <c r="H218" s="269">
        <v>1</v>
      </c>
      <c r="I218" s="270"/>
      <c r="J218" s="271">
        <f>ROUND(I218*H218,2)</f>
        <v>0</v>
      </c>
      <c r="K218" s="267" t="s">
        <v>160</v>
      </c>
      <c r="L218" s="272"/>
      <c r="M218" s="273" t="s">
        <v>19</v>
      </c>
      <c r="N218" s="274" t="s">
        <v>47</v>
      </c>
      <c r="O218" s="86"/>
      <c r="P218" s="223">
        <f>O218*H218</f>
        <v>0</v>
      </c>
      <c r="Q218" s="223">
        <v>0.0019</v>
      </c>
      <c r="R218" s="223">
        <f>Q218*H218</f>
        <v>0.0019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173</v>
      </c>
      <c r="AT218" s="225" t="s">
        <v>169</v>
      </c>
      <c r="AU218" s="225" t="s">
        <v>85</v>
      </c>
      <c r="AY218" s="19" t="s">
        <v>154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83</v>
      </c>
      <c r="BK218" s="226">
        <f>ROUND(I218*H218,2)</f>
        <v>0</v>
      </c>
      <c r="BL218" s="19" t="s">
        <v>161</v>
      </c>
      <c r="BM218" s="225" t="s">
        <v>316</v>
      </c>
    </row>
    <row r="219" s="2" customFormat="1" ht="24.15" customHeight="1">
      <c r="A219" s="40"/>
      <c r="B219" s="41"/>
      <c r="C219" s="265" t="s">
        <v>317</v>
      </c>
      <c r="D219" s="265" t="s">
        <v>169</v>
      </c>
      <c r="E219" s="266" t="s">
        <v>318</v>
      </c>
      <c r="F219" s="267" t="s">
        <v>319</v>
      </c>
      <c r="G219" s="268" t="s">
        <v>172</v>
      </c>
      <c r="H219" s="269">
        <v>1</v>
      </c>
      <c r="I219" s="270"/>
      <c r="J219" s="271">
        <f>ROUND(I219*H219,2)</f>
        <v>0</v>
      </c>
      <c r="K219" s="267" t="s">
        <v>160</v>
      </c>
      <c r="L219" s="272"/>
      <c r="M219" s="273" t="s">
        <v>19</v>
      </c>
      <c r="N219" s="274" t="s">
        <v>47</v>
      </c>
      <c r="O219" s="86"/>
      <c r="P219" s="223">
        <f>O219*H219</f>
        <v>0</v>
      </c>
      <c r="Q219" s="223">
        <v>0.0038999999999999998</v>
      </c>
      <c r="R219" s="223">
        <f>Q219*H219</f>
        <v>0.0038999999999999998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173</v>
      </c>
      <c r="AT219" s="225" t="s">
        <v>169</v>
      </c>
      <c r="AU219" s="225" t="s">
        <v>85</v>
      </c>
      <c r="AY219" s="19" t="s">
        <v>154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83</v>
      </c>
      <c r="BK219" s="226">
        <f>ROUND(I219*H219,2)</f>
        <v>0</v>
      </c>
      <c r="BL219" s="19" t="s">
        <v>161</v>
      </c>
      <c r="BM219" s="225" t="s">
        <v>320</v>
      </c>
    </row>
    <row r="220" s="2" customFormat="1" ht="24.15" customHeight="1">
      <c r="A220" s="40"/>
      <c r="B220" s="41"/>
      <c r="C220" s="214" t="s">
        <v>321</v>
      </c>
      <c r="D220" s="214" t="s">
        <v>156</v>
      </c>
      <c r="E220" s="215" t="s">
        <v>322</v>
      </c>
      <c r="F220" s="216" t="s">
        <v>323</v>
      </c>
      <c r="G220" s="217" t="s">
        <v>236</v>
      </c>
      <c r="H220" s="218">
        <v>30.684999999999999</v>
      </c>
      <c r="I220" s="219"/>
      <c r="J220" s="220">
        <f>ROUND(I220*H220,2)</f>
        <v>0</v>
      </c>
      <c r="K220" s="216" t="s">
        <v>160</v>
      </c>
      <c r="L220" s="46"/>
      <c r="M220" s="221" t="s">
        <v>19</v>
      </c>
      <c r="N220" s="222" t="s">
        <v>47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161</v>
      </c>
      <c r="AT220" s="225" t="s">
        <v>156</v>
      </c>
      <c r="AU220" s="225" t="s">
        <v>85</v>
      </c>
      <c r="AY220" s="19" t="s">
        <v>154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83</v>
      </c>
      <c r="BK220" s="226">
        <f>ROUND(I220*H220,2)</f>
        <v>0</v>
      </c>
      <c r="BL220" s="19" t="s">
        <v>161</v>
      </c>
      <c r="BM220" s="225" t="s">
        <v>324</v>
      </c>
    </row>
    <row r="221" s="2" customFormat="1">
      <c r="A221" s="40"/>
      <c r="B221" s="41"/>
      <c r="C221" s="42"/>
      <c r="D221" s="227" t="s">
        <v>163</v>
      </c>
      <c r="E221" s="42"/>
      <c r="F221" s="228" t="s">
        <v>325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163</v>
      </c>
      <c r="AU221" s="19" t="s">
        <v>85</v>
      </c>
    </row>
    <row r="222" s="13" customFormat="1">
      <c r="A222" s="13"/>
      <c r="B222" s="232"/>
      <c r="C222" s="233"/>
      <c r="D222" s="234" t="s">
        <v>165</v>
      </c>
      <c r="E222" s="235" t="s">
        <v>19</v>
      </c>
      <c r="F222" s="236" t="s">
        <v>166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165</v>
      </c>
      <c r="AU222" s="242" t="s">
        <v>85</v>
      </c>
      <c r="AV222" s="13" t="s">
        <v>83</v>
      </c>
      <c r="AW222" s="13" t="s">
        <v>37</v>
      </c>
      <c r="AX222" s="13" t="s">
        <v>76</v>
      </c>
      <c r="AY222" s="242" t="s">
        <v>154</v>
      </c>
    </row>
    <row r="223" s="14" customFormat="1">
      <c r="A223" s="14"/>
      <c r="B223" s="243"/>
      <c r="C223" s="244"/>
      <c r="D223" s="234" t="s">
        <v>165</v>
      </c>
      <c r="E223" s="245" t="s">
        <v>19</v>
      </c>
      <c r="F223" s="246" t="s">
        <v>326</v>
      </c>
      <c r="G223" s="244"/>
      <c r="H223" s="247">
        <v>11.765000000000001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165</v>
      </c>
      <c r="AU223" s="253" t="s">
        <v>85</v>
      </c>
      <c r="AV223" s="14" t="s">
        <v>85</v>
      </c>
      <c r="AW223" s="14" t="s">
        <v>37</v>
      </c>
      <c r="AX223" s="14" t="s">
        <v>76</v>
      </c>
      <c r="AY223" s="253" t="s">
        <v>154</v>
      </c>
    </row>
    <row r="224" s="14" customFormat="1">
      <c r="A224" s="14"/>
      <c r="B224" s="243"/>
      <c r="C224" s="244"/>
      <c r="D224" s="234" t="s">
        <v>165</v>
      </c>
      <c r="E224" s="245" t="s">
        <v>19</v>
      </c>
      <c r="F224" s="246" t="s">
        <v>327</v>
      </c>
      <c r="G224" s="244"/>
      <c r="H224" s="247">
        <v>18.920000000000002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165</v>
      </c>
      <c r="AU224" s="253" t="s">
        <v>85</v>
      </c>
      <c r="AV224" s="14" t="s">
        <v>85</v>
      </c>
      <c r="AW224" s="14" t="s">
        <v>37</v>
      </c>
      <c r="AX224" s="14" t="s">
        <v>76</v>
      </c>
      <c r="AY224" s="253" t="s">
        <v>154</v>
      </c>
    </row>
    <row r="225" s="15" customFormat="1">
      <c r="A225" s="15"/>
      <c r="B225" s="254"/>
      <c r="C225" s="255"/>
      <c r="D225" s="234" t="s">
        <v>165</v>
      </c>
      <c r="E225" s="256" t="s">
        <v>19</v>
      </c>
      <c r="F225" s="257" t="s">
        <v>168</v>
      </c>
      <c r="G225" s="255"/>
      <c r="H225" s="258">
        <v>30.684999999999999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4" t="s">
        <v>165</v>
      </c>
      <c r="AU225" s="264" t="s">
        <v>85</v>
      </c>
      <c r="AV225" s="15" t="s">
        <v>161</v>
      </c>
      <c r="AW225" s="15" t="s">
        <v>37</v>
      </c>
      <c r="AX225" s="15" t="s">
        <v>83</v>
      </c>
      <c r="AY225" s="264" t="s">
        <v>154</v>
      </c>
    </row>
    <row r="226" s="12" customFormat="1" ht="22.8" customHeight="1">
      <c r="A226" s="12"/>
      <c r="B226" s="198"/>
      <c r="C226" s="199"/>
      <c r="D226" s="200" t="s">
        <v>75</v>
      </c>
      <c r="E226" s="212" t="s">
        <v>328</v>
      </c>
      <c r="F226" s="212" t="s">
        <v>329</v>
      </c>
      <c r="G226" s="199"/>
      <c r="H226" s="199"/>
      <c r="I226" s="202"/>
      <c r="J226" s="213">
        <f>BK226</f>
        <v>0</v>
      </c>
      <c r="K226" s="199"/>
      <c r="L226" s="204"/>
      <c r="M226" s="205"/>
      <c r="N226" s="206"/>
      <c r="O226" s="206"/>
      <c r="P226" s="207">
        <f>SUM(P227:P233)</f>
        <v>0</v>
      </c>
      <c r="Q226" s="206"/>
      <c r="R226" s="207">
        <f>SUM(R227:R233)</f>
        <v>0</v>
      </c>
      <c r="S226" s="206"/>
      <c r="T226" s="208">
        <f>SUM(T227:T233)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9" t="s">
        <v>83</v>
      </c>
      <c r="AT226" s="210" t="s">
        <v>75</v>
      </c>
      <c r="AU226" s="210" t="s">
        <v>83</v>
      </c>
      <c r="AY226" s="209" t="s">
        <v>154</v>
      </c>
      <c r="BK226" s="211">
        <f>SUM(BK227:BK233)</f>
        <v>0</v>
      </c>
    </row>
    <row r="227" s="2" customFormat="1" ht="37.8" customHeight="1">
      <c r="A227" s="40"/>
      <c r="B227" s="41"/>
      <c r="C227" s="214" t="s">
        <v>330</v>
      </c>
      <c r="D227" s="214" t="s">
        <v>156</v>
      </c>
      <c r="E227" s="215" t="s">
        <v>331</v>
      </c>
      <c r="F227" s="216" t="s">
        <v>332</v>
      </c>
      <c r="G227" s="217" t="s">
        <v>250</v>
      </c>
      <c r="H227" s="218">
        <v>0.34999999999999998</v>
      </c>
      <c r="I227" s="219"/>
      <c r="J227" s="220">
        <f>ROUND(I227*H227,2)</f>
        <v>0</v>
      </c>
      <c r="K227" s="216" t="s">
        <v>160</v>
      </c>
      <c r="L227" s="46"/>
      <c r="M227" s="221" t="s">
        <v>19</v>
      </c>
      <c r="N227" s="222" t="s">
        <v>47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161</v>
      </c>
      <c r="AT227" s="225" t="s">
        <v>156</v>
      </c>
      <c r="AU227" s="225" t="s">
        <v>85</v>
      </c>
      <c r="AY227" s="19" t="s">
        <v>154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83</v>
      </c>
      <c r="BK227" s="226">
        <f>ROUND(I227*H227,2)</f>
        <v>0</v>
      </c>
      <c r="BL227" s="19" t="s">
        <v>161</v>
      </c>
      <c r="BM227" s="225" t="s">
        <v>333</v>
      </c>
    </row>
    <row r="228" s="2" customFormat="1">
      <c r="A228" s="40"/>
      <c r="B228" s="41"/>
      <c r="C228" s="42"/>
      <c r="D228" s="227" t="s">
        <v>163</v>
      </c>
      <c r="E228" s="42"/>
      <c r="F228" s="228" t="s">
        <v>334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163</v>
      </c>
      <c r="AU228" s="19" t="s">
        <v>85</v>
      </c>
    </row>
    <row r="229" s="14" customFormat="1">
      <c r="A229" s="14"/>
      <c r="B229" s="243"/>
      <c r="C229" s="244"/>
      <c r="D229" s="234" t="s">
        <v>165</v>
      </c>
      <c r="E229" s="245" t="s">
        <v>19</v>
      </c>
      <c r="F229" s="246" t="s">
        <v>335</v>
      </c>
      <c r="G229" s="244"/>
      <c r="H229" s="247">
        <v>0.34999999999999998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165</v>
      </c>
      <c r="AU229" s="253" t="s">
        <v>85</v>
      </c>
      <c r="AV229" s="14" t="s">
        <v>85</v>
      </c>
      <c r="AW229" s="14" t="s">
        <v>37</v>
      </c>
      <c r="AX229" s="14" t="s">
        <v>76</v>
      </c>
      <c r="AY229" s="253" t="s">
        <v>154</v>
      </c>
    </row>
    <row r="230" s="15" customFormat="1">
      <c r="A230" s="15"/>
      <c r="B230" s="254"/>
      <c r="C230" s="255"/>
      <c r="D230" s="234" t="s">
        <v>165</v>
      </c>
      <c r="E230" s="256" t="s">
        <v>19</v>
      </c>
      <c r="F230" s="257" t="s">
        <v>168</v>
      </c>
      <c r="G230" s="255"/>
      <c r="H230" s="258">
        <v>0.34999999999999998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165</v>
      </c>
      <c r="AU230" s="264" t="s">
        <v>85</v>
      </c>
      <c r="AV230" s="15" t="s">
        <v>161</v>
      </c>
      <c r="AW230" s="15" t="s">
        <v>37</v>
      </c>
      <c r="AX230" s="15" t="s">
        <v>83</v>
      </c>
      <c r="AY230" s="264" t="s">
        <v>154</v>
      </c>
    </row>
    <row r="231" s="2" customFormat="1" ht="37.8" customHeight="1">
      <c r="A231" s="40"/>
      <c r="B231" s="41"/>
      <c r="C231" s="214" t="s">
        <v>336</v>
      </c>
      <c r="D231" s="214" t="s">
        <v>156</v>
      </c>
      <c r="E231" s="215" t="s">
        <v>337</v>
      </c>
      <c r="F231" s="216" t="s">
        <v>338</v>
      </c>
      <c r="G231" s="217" t="s">
        <v>250</v>
      </c>
      <c r="H231" s="218">
        <v>1.3999999999999999</v>
      </c>
      <c r="I231" s="219"/>
      <c r="J231" s="220">
        <f>ROUND(I231*H231,2)</f>
        <v>0</v>
      </c>
      <c r="K231" s="216" t="s">
        <v>160</v>
      </c>
      <c r="L231" s="46"/>
      <c r="M231" s="221" t="s">
        <v>19</v>
      </c>
      <c r="N231" s="222" t="s">
        <v>47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161</v>
      </c>
      <c r="AT231" s="225" t="s">
        <v>156</v>
      </c>
      <c r="AU231" s="225" t="s">
        <v>85</v>
      </c>
      <c r="AY231" s="19" t="s">
        <v>154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83</v>
      </c>
      <c r="BK231" s="226">
        <f>ROUND(I231*H231,2)</f>
        <v>0</v>
      </c>
      <c r="BL231" s="19" t="s">
        <v>161</v>
      </c>
      <c r="BM231" s="225" t="s">
        <v>339</v>
      </c>
    </row>
    <row r="232" s="2" customFormat="1">
      <c r="A232" s="40"/>
      <c r="B232" s="41"/>
      <c r="C232" s="42"/>
      <c r="D232" s="227" t="s">
        <v>163</v>
      </c>
      <c r="E232" s="42"/>
      <c r="F232" s="228" t="s">
        <v>340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163</v>
      </c>
      <c r="AU232" s="19" t="s">
        <v>85</v>
      </c>
    </row>
    <row r="233" s="14" customFormat="1">
      <c r="A233" s="14"/>
      <c r="B233" s="243"/>
      <c r="C233" s="244"/>
      <c r="D233" s="234" t="s">
        <v>165</v>
      </c>
      <c r="E233" s="244"/>
      <c r="F233" s="246" t="s">
        <v>341</v>
      </c>
      <c r="G233" s="244"/>
      <c r="H233" s="247">
        <v>1.3999999999999999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165</v>
      </c>
      <c r="AU233" s="253" t="s">
        <v>85</v>
      </c>
      <c r="AV233" s="14" t="s">
        <v>85</v>
      </c>
      <c r="AW233" s="14" t="s">
        <v>4</v>
      </c>
      <c r="AX233" s="14" t="s">
        <v>83</v>
      </c>
      <c r="AY233" s="253" t="s">
        <v>154</v>
      </c>
    </row>
    <row r="234" s="12" customFormat="1" ht="22.8" customHeight="1">
      <c r="A234" s="12"/>
      <c r="B234" s="198"/>
      <c r="C234" s="199"/>
      <c r="D234" s="200" t="s">
        <v>75</v>
      </c>
      <c r="E234" s="212" t="s">
        <v>342</v>
      </c>
      <c r="F234" s="212" t="s">
        <v>343</v>
      </c>
      <c r="G234" s="199"/>
      <c r="H234" s="199"/>
      <c r="I234" s="202"/>
      <c r="J234" s="213">
        <f>BK234</f>
        <v>0</v>
      </c>
      <c r="K234" s="199"/>
      <c r="L234" s="204"/>
      <c r="M234" s="205"/>
      <c r="N234" s="206"/>
      <c r="O234" s="206"/>
      <c r="P234" s="207">
        <f>SUM(P235:P236)</f>
        <v>0</v>
      </c>
      <c r="Q234" s="206"/>
      <c r="R234" s="207">
        <f>SUM(R235:R236)</f>
        <v>0</v>
      </c>
      <c r="S234" s="206"/>
      <c r="T234" s="208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9" t="s">
        <v>83</v>
      </c>
      <c r="AT234" s="210" t="s">
        <v>75</v>
      </c>
      <c r="AU234" s="210" t="s">
        <v>83</v>
      </c>
      <c r="AY234" s="209" t="s">
        <v>154</v>
      </c>
      <c r="BK234" s="211">
        <f>SUM(BK235:BK236)</f>
        <v>0</v>
      </c>
    </row>
    <row r="235" s="2" customFormat="1" ht="62.7" customHeight="1">
      <c r="A235" s="40"/>
      <c r="B235" s="41"/>
      <c r="C235" s="214" t="s">
        <v>344</v>
      </c>
      <c r="D235" s="214" t="s">
        <v>156</v>
      </c>
      <c r="E235" s="215" t="s">
        <v>345</v>
      </c>
      <c r="F235" s="216" t="s">
        <v>346</v>
      </c>
      <c r="G235" s="217" t="s">
        <v>250</v>
      </c>
      <c r="H235" s="218">
        <v>57.901000000000003</v>
      </c>
      <c r="I235" s="219"/>
      <c r="J235" s="220">
        <f>ROUND(I235*H235,2)</f>
        <v>0</v>
      </c>
      <c r="K235" s="216" t="s">
        <v>160</v>
      </c>
      <c r="L235" s="46"/>
      <c r="M235" s="221" t="s">
        <v>19</v>
      </c>
      <c r="N235" s="222" t="s">
        <v>47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161</v>
      </c>
      <c r="AT235" s="225" t="s">
        <v>156</v>
      </c>
      <c r="AU235" s="225" t="s">
        <v>85</v>
      </c>
      <c r="AY235" s="19" t="s">
        <v>154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83</v>
      </c>
      <c r="BK235" s="226">
        <f>ROUND(I235*H235,2)</f>
        <v>0</v>
      </c>
      <c r="BL235" s="19" t="s">
        <v>161</v>
      </c>
      <c r="BM235" s="225" t="s">
        <v>347</v>
      </c>
    </row>
    <row r="236" s="2" customFormat="1">
      <c r="A236" s="40"/>
      <c r="B236" s="41"/>
      <c r="C236" s="42"/>
      <c r="D236" s="227" t="s">
        <v>163</v>
      </c>
      <c r="E236" s="42"/>
      <c r="F236" s="228" t="s">
        <v>348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163</v>
      </c>
      <c r="AU236" s="19" t="s">
        <v>85</v>
      </c>
    </row>
    <row r="237" s="12" customFormat="1" ht="25.92" customHeight="1">
      <c r="A237" s="12"/>
      <c r="B237" s="198"/>
      <c r="C237" s="199"/>
      <c r="D237" s="200" t="s">
        <v>75</v>
      </c>
      <c r="E237" s="201" t="s">
        <v>349</v>
      </c>
      <c r="F237" s="201" t="s">
        <v>350</v>
      </c>
      <c r="G237" s="199"/>
      <c r="H237" s="199"/>
      <c r="I237" s="202"/>
      <c r="J237" s="203">
        <f>BK237</f>
        <v>0</v>
      </c>
      <c r="K237" s="199"/>
      <c r="L237" s="204"/>
      <c r="M237" s="205"/>
      <c r="N237" s="206"/>
      <c r="O237" s="206"/>
      <c r="P237" s="207">
        <f>P238+P257+P280</f>
        <v>0</v>
      </c>
      <c r="Q237" s="206"/>
      <c r="R237" s="207">
        <f>R238+R257+R280</f>
        <v>0.50011119999999998</v>
      </c>
      <c r="S237" s="206"/>
      <c r="T237" s="208">
        <f>T238+T257+T280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9" t="s">
        <v>85</v>
      </c>
      <c r="AT237" s="210" t="s">
        <v>75</v>
      </c>
      <c r="AU237" s="210" t="s">
        <v>76</v>
      </c>
      <c r="AY237" s="209" t="s">
        <v>154</v>
      </c>
      <c r="BK237" s="211">
        <f>BK238+BK257+BK280</f>
        <v>0</v>
      </c>
    </row>
    <row r="238" s="12" customFormat="1" ht="22.8" customHeight="1">
      <c r="A238" s="12"/>
      <c r="B238" s="198"/>
      <c r="C238" s="199"/>
      <c r="D238" s="200" t="s">
        <v>75</v>
      </c>
      <c r="E238" s="212" t="s">
        <v>351</v>
      </c>
      <c r="F238" s="212" t="s">
        <v>352</v>
      </c>
      <c r="G238" s="199"/>
      <c r="H238" s="199"/>
      <c r="I238" s="202"/>
      <c r="J238" s="213">
        <f>BK238</f>
        <v>0</v>
      </c>
      <c r="K238" s="199"/>
      <c r="L238" s="204"/>
      <c r="M238" s="205"/>
      <c r="N238" s="206"/>
      <c r="O238" s="206"/>
      <c r="P238" s="207">
        <f>SUM(P239:P256)</f>
        <v>0</v>
      </c>
      <c r="Q238" s="206"/>
      <c r="R238" s="207">
        <f>SUM(R239:R256)</f>
        <v>0.20925119999999997</v>
      </c>
      <c r="S238" s="206"/>
      <c r="T238" s="208">
        <f>SUM(T239:T256)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9" t="s">
        <v>85</v>
      </c>
      <c r="AT238" s="210" t="s">
        <v>75</v>
      </c>
      <c r="AU238" s="210" t="s">
        <v>83</v>
      </c>
      <c r="AY238" s="209" t="s">
        <v>154</v>
      </c>
      <c r="BK238" s="211">
        <f>SUM(BK239:BK256)</f>
        <v>0</v>
      </c>
    </row>
    <row r="239" s="2" customFormat="1" ht="37.8" customHeight="1">
      <c r="A239" s="40"/>
      <c r="B239" s="41"/>
      <c r="C239" s="214" t="s">
        <v>353</v>
      </c>
      <c r="D239" s="214" t="s">
        <v>156</v>
      </c>
      <c r="E239" s="215" t="s">
        <v>354</v>
      </c>
      <c r="F239" s="216" t="s">
        <v>355</v>
      </c>
      <c r="G239" s="217" t="s">
        <v>236</v>
      </c>
      <c r="H239" s="218">
        <v>46.329999999999998</v>
      </c>
      <c r="I239" s="219"/>
      <c r="J239" s="220">
        <f>ROUND(I239*H239,2)</f>
        <v>0</v>
      </c>
      <c r="K239" s="216" t="s">
        <v>160</v>
      </c>
      <c r="L239" s="46"/>
      <c r="M239" s="221" t="s">
        <v>19</v>
      </c>
      <c r="N239" s="222" t="s">
        <v>47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268</v>
      </c>
      <c r="AT239" s="225" t="s">
        <v>156</v>
      </c>
      <c r="AU239" s="225" t="s">
        <v>85</v>
      </c>
      <c r="AY239" s="19" t="s">
        <v>154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83</v>
      </c>
      <c r="BK239" s="226">
        <f>ROUND(I239*H239,2)</f>
        <v>0</v>
      </c>
      <c r="BL239" s="19" t="s">
        <v>268</v>
      </c>
      <c r="BM239" s="225" t="s">
        <v>356</v>
      </c>
    </row>
    <row r="240" s="2" customFormat="1">
      <c r="A240" s="40"/>
      <c r="B240" s="41"/>
      <c r="C240" s="42"/>
      <c r="D240" s="227" t="s">
        <v>163</v>
      </c>
      <c r="E240" s="42"/>
      <c r="F240" s="228" t="s">
        <v>357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163</v>
      </c>
      <c r="AU240" s="19" t="s">
        <v>85</v>
      </c>
    </row>
    <row r="241" s="13" customFormat="1">
      <c r="A241" s="13"/>
      <c r="B241" s="232"/>
      <c r="C241" s="233"/>
      <c r="D241" s="234" t="s">
        <v>165</v>
      </c>
      <c r="E241" s="235" t="s">
        <v>19</v>
      </c>
      <c r="F241" s="236" t="s">
        <v>166</v>
      </c>
      <c r="G241" s="233"/>
      <c r="H241" s="235" t="s">
        <v>19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165</v>
      </c>
      <c r="AU241" s="242" t="s">
        <v>85</v>
      </c>
      <c r="AV241" s="13" t="s">
        <v>83</v>
      </c>
      <c r="AW241" s="13" t="s">
        <v>37</v>
      </c>
      <c r="AX241" s="13" t="s">
        <v>76</v>
      </c>
      <c r="AY241" s="242" t="s">
        <v>154</v>
      </c>
    </row>
    <row r="242" s="13" customFormat="1">
      <c r="A242" s="13"/>
      <c r="B242" s="232"/>
      <c r="C242" s="233"/>
      <c r="D242" s="234" t="s">
        <v>165</v>
      </c>
      <c r="E242" s="235" t="s">
        <v>19</v>
      </c>
      <c r="F242" s="236" t="s">
        <v>358</v>
      </c>
      <c r="G242" s="233"/>
      <c r="H242" s="235" t="s">
        <v>19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165</v>
      </c>
      <c r="AU242" s="242" t="s">
        <v>85</v>
      </c>
      <c r="AV242" s="13" t="s">
        <v>83</v>
      </c>
      <c r="AW242" s="13" t="s">
        <v>37</v>
      </c>
      <c r="AX242" s="13" t="s">
        <v>76</v>
      </c>
      <c r="AY242" s="242" t="s">
        <v>154</v>
      </c>
    </row>
    <row r="243" s="14" customFormat="1">
      <c r="A243" s="14"/>
      <c r="B243" s="243"/>
      <c r="C243" s="244"/>
      <c r="D243" s="234" t="s">
        <v>165</v>
      </c>
      <c r="E243" s="245" t="s">
        <v>19</v>
      </c>
      <c r="F243" s="246" t="s">
        <v>359</v>
      </c>
      <c r="G243" s="244"/>
      <c r="H243" s="247">
        <v>46.329999999999998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165</v>
      </c>
      <c r="AU243" s="253" t="s">
        <v>85</v>
      </c>
      <c r="AV243" s="14" t="s">
        <v>85</v>
      </c>
      <c r="AW243" s="14" t="s">
        <v>37</v>
      </c>
      <c r="AX243" s="14" t="s">
        <v>76</v>
      </c>
      <c r="AY243" s="253" t="s">
        <v>154</v>
      </c>
    </row>
    <row r="244" s="15" customFormat="1">
      <c r="A244" s="15"/>
      <c r="B244" s="254"/>
      <c r="C244" s="255"/>
      <c r="D244" s="234" t="s">
        <v>165</v>
      </c>
      <c r="E244" s="256" t="s">
        <v>19</v>
      </c>
      <c r="F244" s="257" t="s">
        <v>168</v>
      </c>
      <c r="G244" s="255"/>
      <c r="H244" s="258">
        <v>46.329999999999998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165</v>
      </c>
      <c r="AU244" s="264" t="s">
        <v>85</v>
      </c>
      <c r="AV244" s="15" t="s">
        <v>161</v>
      </c>
      <c r="AW244" s="15" t="s">
        <v>37</v>
      </c>
      <c r="AX244" s="15" t="s">
        <v>83</v>
      </c>
      <c r="AY244" s="264" t="s">
        <v>154</v>
      </c>
    </row>
    <row r="245" s="2" customFormat="1" ht="16.5" customHeight="1">
      <c r="A245" s="40"/>
      <c r="B245" s="41"/>
      <c r="C245" s="265" t="s">
        <v>360</v>
      </c>
      <c r="D245" s="265" t="s">
        <v>169</v>
      </c>
      <c r="E245" s="266" t="s">
        <v>361</v>
      </c>
      <c r="F245" s="267" t="s">
        <v>362</v>
      </c>
      <c r="G245" s="268" t="s">
        <v>250</v>
      </c>
      <c r="H245" s="269">
        <v>0.050999999999999997</v>
      </c>
      <c r="I245" s="270"/>
      <c r="J245" s="271">
        <f>ROUND(I245*H245,2)</f>
        <v>0</v>
      </c>
      <c r="K245" s="267" t="s">
        <v>160</v>
      </c>
      <c r="L245" s="272"/>
      <c r="M245" s="273" t="s">
        <v>19</v>
      </c>
      <c r="N245" s="274" t="s">
        <v>47</v>
      </c>
      <c r="O245" s="86"/>
      <c r="P245" s="223">
        <f>O245*H245</f>
        <v>0</v>
      </c>
      <c r="Q245" s="223">
        <v>1</v>
      </c>
      <c r="R245" s="223">
        <f>Q245*H245</f>
        <v>0.050999999999999997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363</v>
      </c>
      <c r="AT245" s="225" t="s">
        <v>169</v>
      </c>
      <c r="AU245" s="225" t="s">
        <v>85</v>
      </c>
      <c r="AY245" s="19" t="s">
        <v>154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83</v>
      </c>
      <c r="BK245" s="226">
        <f>ROUND(I245*H245,2)</f>
        <v>0</v>
      </c>
      <c r="BL245" s="19" t="s">
        <v>268</v>
      </c>
      <c r="BM245" s="225" t="s">
        <v>364</v>
      </c>
    </row>
    <row r="246" s="14" customFormat="1">
      <c r="A246" s="14"/>
      <c r="B246" s="243"/>
      <c r="C246" s="244"/>
      <c r="D246" s="234" t="s">
        <v>165</v>
      </c>
      <c r="E246" s="244"/>
      <c r="F246" s="246" t="s">
        <v>365</v>
      </c>
      <c r="G246" s="244"/>
      <c r="H246" s="247">
        <v>0.050999999999999997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165</v>
      </c>
      <c r="AU246" s="253" t="s">
        <v>85</v>
      </c>
      <c r="AV246" s="14" t="s">
        <v>85</v>
      </c>
      <c r="AW246" s="14" t="s">
        <v>4</v>
      </c>
      <c r="AX246" s="14" t="s">
        <v>83</v>
      </c>
      <c r="AY246" s="253" t="s">
        <v>154</v>
      </c>
    </row>
    <row r="247" s="2" customFormat="1" ht="24.15" customHeight="1">
      <c r="A247" s="40"/>
      <c r="B247" s="41"/>
      <c r="C247" s="214" t="s">
        <v>363</v>
      </c>
      <c r="D247" s="214" t="s">
        <v>156</v>
      </c>
      <c r="E247" s="215" t="s">
        <v>366</v>
      </c>
      <c r="F247" s="216" t="s">
        <v>367</v>
      </c>
      <c r="G247" s="217" t="s">
        <v>236</v>
      </c>
      <c r="H247" s="218">
        <v>26.399999999999999</v>
      </c>
      <c r="I247" s="219"/>
      <c r="J247" s="220">
        <f>ROUND(I247*H247,2)</f>
        <v>0</v>
      </c>
      <c r="K247" s="216" t="s">
        <v>160</v>
      </c>
      <c r="L247" s="46"/>
      <c r="M247" s="221" t="s">
        <v>19</v>
      </c>
      <c r="N247" s="222" t="s">
        <v>47</v>
      </c>
      <c r="O247" s="86"/>
      <c r="P247" s="223">
        <f>O247*H247</f>
        <v>0</v>
      </c>
      <c r="Q247" s="223">
        <v>0.00040000000000000002</v>
      </c>
      <c r="R247" s="223">
        <f>Q247*H247</f>
        <v>0.01056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268</v>
      </c>
      <c r="AT247" s="225" t="s">
        <v>156</v>
      </c>
      <c r="AU247" s="225" t="s">
        <v>85</v>
      </c>
      <c r="AY247" s="19" t="s">
        <v>154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83</v>
      </c>
      <c r="BK247" s="226">
        <f>ROUND(I247*H247,2)</f>
        <v>0</v>
      </c>
      <c r="BL247" s="19" t="s">
        <v>268</v>
      </c>
      <c r="BM247" s="225" t="s">
        <v>368</v>
      </c>
    </row>
    <row r="248" s="2" customFormat="1">
      <c r="A248" s="40"/>
      <c r="B248" s="41"/>
      <c r="C248" s="42"/>
      <c r="D248" s="227" t="s">
        <v>163</v>
      </c>
      <c r="E248" s="42"/>
      <c r="F248" s="228" t="s">
        <v>369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163</v>
      </c>
      <c r="AU248" s="19" t="s">
        <v>85</v>
      </c>
    </row>
    <row r="249" s="13" customFormat="1">
      <c r="A249" s="13"/>
      <c r="B249" s="232"/>
      <c r="C249" s="233"/>
      <c r="D249" s="234" t="s">
        <v>165</v>
      </c>
      <c r="E249" s="235" t="s">
        <v>19</v>
      </c>
      <c r="F249" s="236" t="s">
        <v>166</v>
      </c>
      <c r="G249" s="233"/>
      <c r="H249" s="235" t="s">
        <v>19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165</v>
      </c>
      <c r="AU249" s="242" t="s">
        <v>85</v>
      </c>
      <c r="AV249" s="13" t="s">
        <v>83</v>
      </c>
      <c r="AW249" s="13" t="s">
        <v>37</v>
      </c>
      <c r="AX249" s="13" t="s">
        <v>76</v>
      </c>
      <c r="AY249" s="242" t="s">
        <v>154</v>
      </c>
    </row>
    <row r="250" s="13" customFormat="1">
      <c r="A250" s="13"/>
      <c r="B250" s="232"/>
      <c r="C250" s="233"/>
      <c r="D250" s="234" t="s">
        <v>165</v>
      </c>
      <c r="E250" s="235" t="s">
        <v>19</v>
      </c>
      <c r="F250" s="236" t="s">
        <v>370</v>
      </c>
      <c r="G250" s="233"/>
      <c r="H250" s="235" t="s">
        <v>19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165</v>
      </c>
      <c r="AU250" s="242" t="s">
        <v>85</v>
      </c>
      <c r="AV250" s="13" t="s">
        <v>83</v>
      </c>
      <c r="AW250" s="13" t="s">
        <v>37</v>
      </c>
      <c r="AX250" s="13" t="s">
        <v>76</v>
      </c>
      <c r="AY250" s="242" t="s">
        <v>154</v>
      </c>
    </row>
    <row r="251" s="14" customFormat="1">
      <c r="A251" s="14"/>
      <c r="B251" s="243"/>
      <c r="C251" s="244"/>
      <c r="D251" s="234" t="s">
        <v>165</v>
      </c>
      <c r="E251" s="245" t="s">
        <v>19</v>
      </c>
      <c r="F251" s="246" t="s">
        <v>371</v>
      </c>
      <c r="G251" s="244"/>
      <c r="H251" s="247">
        <v>26.399999999999999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165</v>
      </c>
      <c r="AU251" s="253" t="s">
        <v>85</v>
      </c>
      <c r="AV251" s="14" t="s">
        <v>85</v>
      </c>
      <c r="AW251" s="14" t="s">
        <v>37</v>
      </c>
      <c r="AX251" s="14" t="s">
        <v>76</v>
      </c>
      <c r="AY251" s="253" t="s">
        <v>154</v>
      </c>
    </row>
    <row r="252" s="15" customFormat="1">
      <c r="A252" s="15"/>
      <c r="B252" s="254"/>
      <c r="C252" s="255"/>
      <c r="D252" s="234" t="s">
        <v>165</v>
      </c>
      <c r="E252" s="256" t="s">
        <v>19</v>
      </c>
      <c r="F252" s="257" t="s">
        <v>168</v>
      </c>
      <c r="G252" s="255"/>
      <c r="H252" s="258">
        <v>26.399999999999999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165</v>
      </c>
      <c r="AU252" s="264" t="s">
        <v>85</v>
      </c>
      <c r="AV252" s="15" t="s">
        <v>161</v>
      </c>
      <c r="AW252" s="15" t="s">
        <v>37</v>
      </c>
      <c r="AX252" s="15" t="s">
        <v>83</v>
      </c>
      <c r="AY252" s="264" t="s">
        <v>154</v>
      </c>
    </row>
    <row r="253" s="2" customFormat="1" ht="37.8" customHeight="1">
      <c r="A253" s="40"/>
      <c r="B253" s="41"/>
      <c r="C253" s="265" t="s">
        <v>372</v>
      </c>
      <c r="D253" s="265" t="s">
        <v>169</v>
      </c>
      <c r="E253" s="266" t="s">
        <v>373</v>
      </c>
      <c r="F253" s="267" t="s">
        <v>374</v>
      </c>
      <c r="G253" s="268" t="s">
        <v>236</v>
      </c>
      <c r="H253" s="269">
        <v>30.768999999999998</v>
      </c>
      <c r="I253" s="270"/>
      <c r="J253" s="271">
        <f>ROUND(I253*H253,2)</f>
        <v>0</v>
      </c>
      <c r="K253" s="267" t="s">
        <v>160</v>
      </c>
      <c r="L253" s="272"/>
      <c r="M253" s="273" t="s">
        <v>19</v>
      </c>
      <c r="N253" s="274" t="s">
        <v>47</v>
      </c>
      <c r="O253" s="86"/>
      <c r="P253" s="223">
        <f>O253*H253</f>
        <v>0</v>
      </c>
      <c r="Q253" s="223">
        <v>0.0047999999999999996</v>
      </c>
      <c r="R253" s="223">
        <f>Q253*H253</f>
        <v>0.14769119999999997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363</v>
      </c>
      <c r="AT253" s="225" t="s">
        <v>169</v>
      </c>
      <c r="AU253" s="225" t="s">
        <v>85</v>
      </c>
      <c r="AY253" s="19" t="s">
        <v>154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83</v>
      </c>
      <c r="BK253" s="226">
        <f>ROUND(I253*H253,2)</f>
        <v>0</v>
      </c>
      <c r="BL253" s="19" t="s">
        <v>268</v>
      </c>
      <c r="BM253" s="225" t="s">
        <v>375</v>
      </c>
    </row>
    <row r="254" s="14" customFormat="1">
      <c r="A254" s="14"/>
      <c r="B254" s="243"/>
      <c r="C254" s="244"/>
      <c r="D254" s="234" t="s">
        <v>165</v>
      </c>
      <c r="E254" s="244"/>
      <c r="F254" s="246" t="s">
        <v>376</v>
      </c>
      <c r="G254" s="244"/>
      <c r="H254" s="247">
        <v>30.768999999999998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165</v>
      </c>
      <c r="AU254" s="253" t="s">
        <v>85</v>
      </c>
      <c r="AV254" s="14" t="s">
        <v>85</v>
      </c>
      <c r="AW254" s="14" t="s">
        <v>4</v>
      </c>
      <c r="AX254" s="14" t="s">
        <v>83</v>
      </c>
      <c r="AY254" s="253" t="s">
        <v>154</v>
      </c>
    </row>
    <row r="255" s="2" customFormat="1" ht="49.05" customHeight="1">
      <c r="A255" s="40"/>
      <c r="B255" s="41"/>
      <c r="C255" s="214" t="s">
        <v>377</v>
      </c>
      <c r="D255" s="214" t="s">
        <v>156</v>
      </c>
      <c r="E255" s="215" t="s">
        <v>378</v>
      </c>
      <c r="F255" s="216" t="s">
        <v>379</v>
      </c>
      <c r="G255" s="217" t="s">
        <v>250</v>
      </c>
      <c r="H255" s="218">
        <v>0.20899999999999999</v>
      </c>
      <c r="I255" s="219"/>
      <c r="J255" s="220">
        <f>ROUND(I255*H255,2)</f>
        <v>0</v>
      </c>
      <c r="K255" s="216" t="s">
        <v>160</v>
      </c>
      <c r="L255" s="46"/>
      <c r="M255" s="221" t="s">
        <v>19</v>
      </c>
      <c r="N255" s="222" t="s">
        <v>47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268</v>
      </c>
      <c r="AT255" s="225" t="s">
        <v>156</v>
      </c>
      <c r="AU255" s="225" t="s">
        <v>85</v>
      </c>
      <c r="AY255" s="19" t="s">
        <v>154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83</v>
      </c>
      <c r="BK255" s="226">
        <f>ROUND(I255*H255,2)</f>
        <v>0</v>
      </c>
      <c r="BL255" s="19" t="s">
        <v>268</v>
      </c>
      <c r="BM255" s="225" t="s">
        <v>380</v>
      </c>
    </row>
    <row r="256" s="2" customFormat="1">
      <c r="A256" s="40"/>
      <c r="B256" s="41"/>
      <c r="C256" s="42"/>
      <c r="D256" s="227" t="s">
        <v>163</v>
      </c>
      <c r="E256" s="42"/>
      <c r="F256" s="228" t="s">
        <v>381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163</v>
      </c>
      <c r="AU256" s="19" t="s">
        <v>85</v>
      </c>
    </row>
    <row r="257" s="12" customFormat="1" ht="22.8" customHeight="1">
      <c r="A257" s="12"/>
      <c r="B257" s="198"/>
      <c r="C257" s="199"/>
      <c r="D257" s="200" t="s">
        <v>75</v>
      </c>
      <c r="E257" s="212" t="s">
        <v>382</v>
      </c>
      <c r="F257" s="212" t="s">
        <v>383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SUM(P258:P279)</f>
        <v>0</v>
      </c>
      <c r="Q257" s="206"/>
      <c r="R257" s="207">
        <f>SUM(R258:R279)</f>
        <v>0.28742799999999996</v>
      </c>
      <c r="S257" s="206"/>
      <c r="T257" s="208">
        <f>SUM(T258:T279)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85</v>
      </c>
      <c r="AT257" s="210" t="s">
        <v>75</v>
      </c>
      <c r="AU257" s="210" t="s">
        <v>83</v>
      </c>
      <c r="AY257" s="209" t="s">
        <v>154</v>
      </c>
      <c r="BK257" s="211">
        <f>SUM(BK258:BK279)</f>
        <v>0</v>
      </c>
    </row>
    <row r="258" s="2" customFormat="1" ht="33" customHeight="1">
      <c r="A258" s="40"/>
      <c r="B258" s="41"/>
      <c r="C258" s="214" t="s">
        <v>384</v>
      </c>
      <c r="D258" s="214" t="s">
        <v>156</v>
      </c>
      <c r="E258" s="215" t="s">
        <v>385</v>
      </c>
      <c r="F258" s="216" t="s">
        <v>386</v>
      </c>
      <c r="G258" s="217" t="s">
        <v>293</v>
      </c>
      <c r="H258" s="218">
        <v>12.1</v>
      </c>
      <c r="I258" s="219"/>
      <c r="J258" s="220">
        <f>ROUND(I258*H258,2)</f>
        <v>0</v>
      </c>
      <c r="K258" s="216" t="s">
        <v>160</v>
      </c>
      <c r="L258" s="46"/>
      <c r="M258" s="221" t="s">
        <v>19</v>
      </c>
      <c r="N258" s="222" t="s">
        <v>47</v>
      </c>
      <c r="O258" s="86"/>
      <c r="P258" s="223">
        <f>O258*H258</f>
        <v>0</v>
      </c>
      <c r="Q258" s="223">
        <v>0.00040000000000000002</v>
      </c>
      <c r="R258" s="223">
        <f>Q258*H258</f>
        <v>0.0048399999999999997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268</v>
      </c>
      <c r="AT258" s="225" t="s">
        <v>156</v>
      </c>
      <c r="AU258" s="225" t="s">
        <v>85</v>
      </c>
      <c r="AY258" s="19" t="s">
        <v>154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83</v>
      </c>
      <c r="BK258" s="226">
        <f>ROUND(I258*H258,2)</f>
        <v>0</v>
      </c>
      <c r="BL258" s="19" t="s">
        <v>268</v>
      </c>
      <c r="BM258" s="225" t="s">
        <v>387</v>
      </c>
    </row>
    <row r="259" s="2" customFormat="1">
      <c r="A259" s="40"/>
      <c r="B259" s="41"/>
      <c r="C259" s="42"/>
      <c r="D259" s="227" t="s">
        <v>163</v>
      </c>
      <c r="E259" s="42"/>
      <c r="F259" s="228" t="s">
        <v>388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163</v>
      </c>
      <c r="AU259" s="19" t="s">
        <v>85</v>
      </c>
    </row>
    <row r="260" s="13" customFormat="1">
      <c r="A260" s="13"/>
      <c r="B260" s="232"/>
      <c r="C260" s="233"/>
      <c r="D260" s="234" t="s">
        <v>165</v>
      </c>
      <c r="E260" s="235" t="s">
        <v>19</v>
      </c>
      <c r="F260" s="236" t="s">
        <v>389</v>
      </c>
      <c r="G260" s="233"/>
      <c r="H260" s="235" t="s">
        <v>19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165</v>
      </c>
      <c r="AU260" s="242" t="s">
        <v>85</v>
      </c>
      <c r="AV260" s="13" t="s">
        <v>83</v>
      </c>
      <c r="AW260" s="13" t="s">
        <v>37</v>
      </c>
      <c r="AX260" s="13" t="s">
        <v>76</v>
      </c>
      <c r="AY260" s="242" t="s">
        <v>154</v>
      </c>
    </row>
    <row r="261" s="14" customFormat="1">
      <c r="A261" s="14"/>
      <c r="B261" s="243"/>
      <c r="C261" s="244"/>
      <c r="D261" s="234" t="s">
        <v>165</v>
      </c>
      <c r="E261" s="245" t="s">
        <v>19</v>
      </c>
      <c r="F261" s="246" t="s">
        <v>390</v>
      </c>
      <c r="G261" s="244"/>
      <c r="H261" s="247">
        <v>12.1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165</v>
      </c>
      <c r="AU261" s="253" t="s">
        <v>85</v>
      </c>
      <c r="AV261" s="14" t="s">
        <v>85</v>
      </c>
      <c r="AW261" s="14" t="s">
        <v>37</v>
      </c>
      <c r="AX261" s="14" t="s">
        <v>76</v>
      </c>
      <c r="AY261" s="253" t="s">
        <v>154</v>
      </c>
    </row>
    <row r="262" s="15" customFormat="1">
      <c r="A262" s="15"/>
      <c r="B262" s="254"/>
      <c r="C262" s="255"/>
      <c r="D262" s="234" t="s">
        <v>165</v>
      </c>
      <c r="E262" s="256" t="s">
        <v>19</v>
      </c>
      <c r="F262" s="257" t="s">
        <v>168</v>
      </c>
      <c r="G262" s="255"/>
      <c r="H262" s="258">
        <v>12.1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165</v>
      </c>
      <c r="AU262" s="264" t="s">
        <v>85</v>
      </c>
      <c r="AV262" s="15" t="s">
        <v>161</v>
      </c>
      <c r="AW262" s="15" t="s">
        <v>37</v>
      </c>
      <c r="AX262" s="15" t="s">
        <v>83</v>
      </c>
      <c r="AY262" s="264" t="s">
        <v>154</v>
      </c>
    </row>
    <row r="263" s="2" customFormat="1" ht="24.15" customHeight="1">
      <c r="A263" s="40"/>
      <c r="B263" s="41"/>
      <c r="C263" s="265" t="s">
        <v>391</v>
      </c>
      <c r="D263" s="265" t="s">
        <v>169</v>
      </c>
      <c r="E263" s="266" t="s">
        <v>392</v>
      </c>
      <c r="F263" s="267" t="s">
        <v>393</v>
      </c>
      <c r="G263" s="268" t="s">
        <v>293</v>
      </c>
      <c r="H263" s="269">
        <v>12.1</v>
      </c>
      <c r="I263" s="270"/>
      <c r="J263" s="271">
        <f>ROUND(I263*H263,2)</f>
        <v>0</v>
      </c>
      <c r="K263" s="267" t="s">
        <v>265</v>
      </c>
      <c r="L263" s="272"/>
      <c r="M263" s="273" t="s">
        <v>19</v>
      </c>
      <c r="N263" s="274" t="s">
        <v>47</v>
      </c>
      <c r="O263" s="86"/>
      <c r="P263" s="223">
        <f>O263*H263</f>
        <v>0</v>
      </c>
      <c r="Q263" s="223">
        <v>0.02</v>
      </c>
      <c r="R263" s="223">
        <f>Q263*H263</f>
        <v>0.24199999999999999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363</v>
      </c>
      <c r="AT263" s="225" t="s">
        <v>169</v>
      </c>
      <c r="AU263" s="225" t="s">
        <v>85</v>
      </c>
      <c r="AY263" s="19" t="s">
        <v>154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83</v>
      </c>
      <c r="BK263" s="226">
        <f>ROUND(I263*H263,2)</f>
        <v>0</v>
      </c>
      <c r="BL263" s="19" t="s">
        <v>268</v>
      </c>
      <c r="BM263" s="225" t="s">
        <v>394</v>
      </c>
    </row>
    <row r="264" s="13" customFormat="1">
      <c r="A264" s="13"/>
      <c r="B264" s="232"/>
      <c r="C264" s="233"/>
      <c r="D264" s="234" t="s">
        <v>165</v>
      </c>
      <c r="E264" s="235" t="s">
        <v>19</v>
      </c>
      <c r="F264" s="236" t="s">
        <v>166</v>
      </c>
      <c r="G264" s="233"/>
      <c r="H264" s="235" t="s">
        <v>19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165</v>
      </c>
      <c r="AU264" s="242" t="s">
        <v>85</v>
      </c>
      <c r="AV264" s="13" t="s">
        <v>83</v>
      </c>
      <c r="AW264" s="13" t="s">
        <v>37</v>
      </c>
      <c r="AX264" s="13" t="s">
        <v>76</v>
      </c>
      <c r="AY264" s="242" t="s">
        <v>154</v>
      </c>
    </row>
    <row r="265" s="13" customFormat="1">
      <c r="A265" s="13"/>
      <c r="B265" s="232"/>
      <c r="C265" s="233"/>
      <c r="D265" s="234" t="s">
        <v>165</v>
      </c>
      <c r="E265" s="235" t="s">
        <v>19</v>
      </c>
      <c r="F265" s="236" t="s">
        <v>395</v>
      </c>
      <c r="G265" s="233"/>
      <c r="H265" s="235" t="s">
        <v>19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165</v>
      </c>
      <c r="AU265" s="242" t="s">
        <v>85</v>
      </c>
      <c r="AV265" s="13" t="s">
        <v>83</v>
      </c>
      <c r="AW265" s="13" t="s">
        <v>37</v>
      </c>
      <c r="AX265" s="13" t="s">
        <v>76</v>
      </c>
      <c r="AY265" s="242" t="s">
        <v>154</v>
      </c>
    </row>
    <row r="266" s="14" customFormat="1">
      <c r="A266" s="14"/>
      <c r="B266" s="243"/>
      <c r="C266" s="244"/>
      <c r="D266" s="234" t="s">
        <v>165</v>
      </c>
      <c r="E266" s="245" t="s">
        <v>19</v>
      </c>
      <c r="F266" s="246" t="s">
        <v>390</v>
      </c>
      <c r="G266" s="244"/>
      <c r="H266" s="247">
        <v>12.1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165</v>
      </c>
      <c r="AU266" s="253" t="s">
        <v>85</v>
      </c>
      <c r="AV266" s="14" t="s">
        <v>85</v>
      </c>
      <c r="AW266" s="14" t="s">
        <v>37</v>
      </c>
      <c r="AX266" s="14" t="s">
        <v>76</v>
      </c>
      <c r="AY266" s="253" t="s">
        <v>154</v>
      </c>
    </row>
    <row r="267" s="15" customFormat="1">
      <c r="A267" s="15"/>
      <c r="B267" s="254"/>
      <c r="C267" s="255"/>
      <c r="D267" s="234" t="s">
        <v>165</v>
      </c>
      <c r="E267" s="256" t="s">
        <v>19</v>
      </c>
      <c r="F267" s="257" t="s">
        <v>168</v>
      </c>
      <c r="G267" s="255"/>
      <c r="H267" s="258">
        <v>12.1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4" t="s">
        <v>165</v>
      </c>
      <c r="AU267" s="264" t="s">
        <v>85</v>
      </c>
      <c r="AV267" s="15" t="s">
        <v>161</v>
      </c>
      <c r="AW267" s="15" t="s">
        <v>37</v>
      </c>
      <c r="AX267" s="15" t="s">
        <v>83</v>
      </c>
      <c r="AY267" s="264" t="s">
        <v>154</v>
      </c>
    </row>
    <row r="268" s="2" customFormat="1" ht="37.8" customHeight="1">
      <c r="A268" s="40"/>
      <c r="B268" s="41"/>
      <c r="C268" s="214" t="s">
        <v>396</v>
      </c>
      <c r="D268" s="214" t="s">
        <v>156</v>
      </c>
      <c r="E268" s="215" t="s">
        <v>397</v>
      </c>
      <c r="F268" s="216" t="s">
        <v>398</v>
      </c>
      <c r="G268" s="217" t="s">
        <v>236</v>
      </c>
      <c r="H268" s="218">
        <v>1.2</v>
      </c>
      <c r="I268" s="219"/>
      <c r="J268" s="220">
        <f>ROUND(I268*H268,2)</f>
        <v>0</v>
      </c>
      <c r="K268" s="216" t="s">
        <v>160</v>
      </c>
      <c r="L268" s="46"/>
      <c r="M268" s="221" t="s">
        <v>19</v>
      </c>
      <c r="N268" s="222" t="s">
        <v>47</v>
      </c>
      <c r="O268" s="86"/>
      <c r="P268" s="223">
        <f>O268*H268</f>
        <v>0</v>
      </c>
      <c r="Q268" s="223">
        <v>0.00048999999999999998</v>
      </c>
      <c r="R268" s="223">
        <f>Q268*H268</f>
        <v>0.00058799999999999998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268</v>
      </c>
      <c r="AT268" s="225" t="s">
        <v>156</v>
      </c>
      <c r="AU268" s="225" t="s">
        <v>85</v>
      </c>
      <c r="AY268" s="19" t="s">
        <v>154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83</v>
      </c>
      <c r="BK268" s="226">
        <f>ROUND(I268*H268,2)</f>
        <v>0</v>
      </c>
      <c r="BL268" s="19" t="s">
        <v>268</v>
      </c>
      <c r="BM268" s="225" t="s">
        <v>399</v>
      </c>
    </row>
    <row r="269" s="2" customFormat="1">
      <c r="A269" s="40"/>
      <c r="B269" s="41"/>
      <c r="C269" s="42"/>
      <c r="D269" s="227" t="s">
        <v>163</v>
      </c>
      <c r="E269" s="42"/>
      <c r="F269" s="228" t="s">
        <v>400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163</v>
      </c>
      <c r="AU269" s="19" t="s">
        <v>85</v>
      </c>
    </row>
    <row r="270" s="13" customFormat="1">
      <c r="A270" s="13"/>
      <c r="B270" s="232"/>
      <c r="C270" s="233"/>
      <c r="D270" s="234" t="s">
        <v>165</v>
      </c>
      <c r="E270" s="235" t="s">
        <v>19</v>
      </c>
      <c r="F270" s="236" t="s">
        <v>166</v>
      </c>
      <c r="G270" s="233"/>
      <c r="H270" s="235" t="s">
        <v>19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165</v>
      </c>
      <c r="AU270" s="242" t="s">
        <v>85</v>
      </c>
      <c r="AV270" s="13" t="s">
        <v>83</v>
      </c>
      <c r="AW270" s="13" t="s">
        <v>37</v>
      </c>
      <c r="AX270" s="13" t="s">
        <v>76</v>
      </c>
      <c r="AY270" s="242" t="s">
        <v>154</v>
      </c>
    </row>
    <row r="271" s="14" customFormat="1">
      <c r="A271" s="14"/>
      <c r="B271" s="243"/>
      <c r="C271" s="244"/>
      <c r="D271" s="234" t="s">
        <v>165</v>
      </c>
      <c r="E271" s="245" t="s">
        <v>19</v>
      </c>
      <c r="F271" s="246" t="s">
        <v>401</v>
      </c>
      <c r="G271" s="244"/>
      <c r="H271" s="247">
        <v>1.2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165</v>
      </c>
      <c r="AU271" s="253" t="s">
        <v>85</v>
      </c>
      <c r="AV271" s="14" t="s">
        <v>85</v>
      </c>
      <c r="AW271" s="14" t="s">
        <v>37</v>
      </c>
      <c r="AX271" s="14" t="s">
        <v>76</v>
      </c>
      <c r="AY271" s="253" t="s">
        <v>154</v>
      </c>
    </row>
    <row r="272" s="15" customFormat="1">
      <c r="A272" s="15"/>
      <c r="B272" s="254"/>
      <c r="C272" s="255"/>
      <c r="D272" s="234" t="s">
        <v>165</v>
      </c>
      <c r="E272" s="256" t="s">
        <v>19</v>
      </c>
      <c r="F272" s="257" t="s">
        <v>168</v>
      </c>
      <c r="G272" s="255"/>
      <c r="H272" s="258">
        <v>1.2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165</v>
      </c>
      <c r="AU272" s="264" t="s">
        <v>85</v>
      </c>
      <c r="AV272" s="15" t="s">
        <v>161</v>
      </c>
      <c r="AW272" s="15" t="s">
        <v>37</v>
      </c>
      <c r="AX272" s="15" t="s">
        <v>83</v>
      </c>
      <c r="AY272" s="264" t="s">
        <v>154</v>
      </c>
    </row>
    <row r="273" s="2" customFormat="1" ht="21.75" customHeight="1">
      <c r="A273" s="40"/>
      <c r="B273" s="41"/>
      <c r="C273" s="265" t="s">
        <v>402</v>
      </c>
      <c r="D273" s="265" t="s">
        <v>169</v>
      </c>
      <c r="E273" s="266" t="s">
        <v>403</v>
      </c>
      <c r="F273" s="267" t="s">
        <v>404</v>
      </c>
      <c r="G273" s="268" t="s">
        <v>172</v>
      </c>
      <c r="H273" s="269">
        <v>1</v>
      </c>
      <c r="I273" s="270"/>
      <c r="J273" s="271">
        <f>ROUND(I273*H273,2)</f>
        <v>0</v>
      </c>
      <c r="K273" s="267" t="s">
        <v>265</v>
      </c>
      <c r="L273" s="272"/>
      <c r="M273" s="273" t="s">
        <v>19</v>
      </c>
      <c r="N273" s="274" t="s">
        <v>47</v>
      </c>
      <c r="O273" s="86"/>
      <c r="P273" s="223">
        <f>O273*H273</f>
        <v>0</v>
      </c>
      <c r="Q273" s="223">
        <v>0.040000000000000001</v>
      </c>
      <c r="R273" s="223">
        <f>Q273*H273</f>
        <v>0.040000000000000001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363</v>
      </c>
      <c r="AT273" s="225" t="s">
        <v>169</v>
      </c>
      <c r="AU273" s="225" t="s">
        <v>85</v>
      </c>
      <c r="AY273" s="19" t="s">
        <v>154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83</v>
      </c>
      <c r="BK273" s="226">
        <f>ROUND(I273*H273,2)</f>
        <v>0</v>
      </c>
      <c r="BL273" s="19" t="s">
        <v>268</v>
      </c>
      <c r="BM273" s="225" t="s">
        <v>405</v>
      </c>
    </row>
    <row r="274" s="13" customFormat="1">
      <c r="A274" s="13"/>
      <c r="B274" s="232"/>
      <c r="C274" s="233"/>
      <c r="D274" s="234" t="s">
        <v>165</v>
      </c>
      <c r="E274" s="235" t="s">
        <v>19</v>
      </c>
      <c r="F274" s="236" t="s">
        <v>166</v>
      </c>
      <c r="G274" s="233"/>
      <c r="H274" s="235" t="s">
        <v>19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165</v>
      </c>
      <c r="AU274" s="242" t="s">
        <v>85</v>
      </c>
      <c r="AV274" s="13" t="s">
        <v>83</v>
      </c>
      <c r="AW274" s="13" t="s">
        <v>37</v>
      </c>
      <c r="AX274" s="13" t="s">
        <v>76</v>
      </c>
      <c r="AY274" s="242" t="s">
        <v>154</v>
      </c>
    </row>
    <row r="275" s="14" customFormat="1">
      <c r="A275" s="14"/>
      <c r="B275" s="243"/>
      <c r="C275" s="244"/>
      <c r="D275" s="234" t="s">
        <v>165</v>
      </c>
      <c r="E275" s="245" t="s">
        <v>19</v>
      </c>
      <c r="F275" s="246" t="s">
        <v>406</v>
      </c>
      <c r="G275" s="244"/>
      <c r="H275" s="247">
        <v>1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165</v>
      </c>
      <c r="AU275" s="253" t="s">
        <v>85</v>
      </c>
      <c r="AV275" s="14" t="s">
        <v>85</v>
      </c>
      <c r="AW275" s="14" t="s">
        <v>37</v>
      </c>
      <c r="AX275" s="14" t="s">
        <v>76</v>
      </c>
      <c r="AY275" s="253" t="s">
        <v>154</v>
      </c>
    </row>
    <row r="276" s="13" customFormat="1">
      <c r="A276" s="13"/>
      <c r="B276" s="232"/>
      <c r="C276" s="233"/>
      <c r="D276" s="234" t="s">
        <v>165</v>
      </c>
      <c r="E276" s="235" t="s">
        <v>19</v>
      </c>
      <c r="F276" s="236" t="s">
        <v>407</v>
      </c>
      <c r="G276" s="233"/>
      <c r="H276" s="235" t="s">
        <v>19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165</v>
      </c>
      <c r="AU276" s="242" t="s">
        <v>85</v>
      </c>
      <c r="AV276" s="13" t="s">
        <v>83</v>
      </c>
      <c r="AW276" s="13" t="s">
        <v>37</v>
      </c>
      <c r="AX276" s="13" t="s">
        <v>76</v>
      </c>
      <c r="AY276" s="242" t="s">
        <v>154</v>
      </c>
    </row>
    <row r="277" s="15" customFormat="1">
      <c r="A277" s="15"/>
      <c r="B277" s="254"/>
      <c r="C277" s="255"/>
      <c r="D277" s="234" t="s">
        <v>165</v>
      </c>
      <c r="E277" s="256" t="s">
        <v>19</v>
      </c>
      <c r="F277" s="257" t="s">
        <v>168</v>
      </c>
      <c r="G277" s="255"/>
      <c r="H277" s="258">
        <v>1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4" t="s">
        <v>165</v>
      </c>
      <c r="AU277" s="264" t="s">
        <v>85</v>
      </c>
      <c r="AV277" s="15" t="s">
        <v>161</v>
      </c>
      <c r="AW277" s="15" t="s">
        <v>37</v>
      </c>
      <c r="AX277" s="15" t="s">
        <v>83</v>
      </c>
      <c r="AY277" s="264" t="s">
        <v>154</v>
      </c>
    </row>
    <row r="278" s="2" customFormat="1" ht="44.25" customHeight="1">
      <c r="A278" s="40"/>
      <c r="B278" s="41"/>
      <c r="C278" s="214" t="s">
        <v>408</v>
      </c>
      <c r="D278" s="214" t="s">
        <v>156</v>
      </c>
      <c r="E278" s="215" t="s">
        <v>409</v>
      </c>
      <c r="F278" s="216" t="s">
        <v>410</v>
      </c>
      <c r="G278" s="217" t="s">
        <v>250</v>
      </c>
      <c r="H278" s="218">
        <v>0.28699999999999998</v>
      </c>
      <c r="I278" s="219"/>
      <c r="J278" s="220">
        <f>ROUND(I278*H278,2)</f>
        <v>0</v>
      </c>
      <c r="K278" s="216" t="s">
        <v>160</v>
      </c>
      <c r="L278" s="46"/>
      <c r="M278" s="221" t="s">
        <v>19</v>
      </c>
      <c r="N278" s="222" t="s">
        <v>47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268</v>
      </c>
      <c r="AT278" s="225" t="s">
        <v>156</v>
      </c>
      <c r="AU278" s="225" t="s">
        <v>85</v>
      </c>
      <c r="AY278" s="19" t="s">
        <v>154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83</v>
      </c>
      <c r="BK278" s="226">
        <f>ROUND(I278*H278,2)</f>
        <v>0</v>
      </c>
      <c r="BL278" s="19" t="s">
        <v>268</v>
      </c>
      <c r="BM278" s="225" t="s">
        <v>411</v>
      </c>
    </row>
    <row r="279" s="2" customFormat="1">
      <c r="A279" s="40"/>
      <c r="B279" s="41"/>
      <c r="C279" s="42"/>
      <c r="D279" s="227" t="s">
        <v>163</v>
      </c>
      <c r="E279" s="42"/>
      <c r="F279" s="228" t="s">
        <v>412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163</v>
      </c>
      <c r="AU279" s="19" t="s">
        <v>85</v>
      </c>
    </row>
    <row r="280" s="12" customFormat="1" ht="22.8" customHeight="1">
      <c r="A280" s="12"/>
      <c r="B280" s="198"/>
      <c r="C280" s="199"/>
      <c r="D280" s="200" t="s">
        <v>75</v>
      </c>
      <c r="E280" s="212" t="s">
        <v>413</v>
      </c>
      <c r="F280" s="212" t="s">
        <v>414</v>
      </c>
      <c r="G280" s="199"/>
      <c r="H280" s="199"/>
      <c r="I280" s="202"/>
      <c r="J280" s="213">
        <f>BK280</f>
        <v>0</v>
      </c>
      <c r="K280" s="199"/>
      <c r="L280" s="204"/>
      <c r="M280" s="205"/>
      <c r="N280" s="206"/>
      <c r="O280" s="206"/>
      <c r="P280" s="207">
        <f>SUM(P281:P292)</f>
        <v>0</v>
      </c>
      <c r="Q280" s="206"/>
      <c r="R280" s="207">
        <f>SUM(R281:R292)</f>
        <v>0.0034319999999999997</v>
      </c>
      <c r="S280" s="206"/>
      <c r="T280" s="208">
        <f>SUM(T281:T292)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9" t="s">
        <v>85</v>
      </c>
      <c r="AT280" s="210" t="s">
        <v>75</v>
      </c>
      <c r="AU280" s="210" t="s">
        <v>83</v>
      </c>
      <c r="AY280" s="209" t="s">
        <v>154</v>
      </c>
      <c r="BK280" s="211">
        <f>SUM(BK281:BK292)</f>
        <v>0</v>
      </c>
    </row>
    <row r="281" s="2" customFormat="1" ht="24.15" customHeight="1">
      <c r="A281" s="40"/>
      <c r="B281" s="41"/>
      <c r="C281" s="214" t="s">
        <v>415</v>
      </c>
      <c r="D281" s="214" t="s">
        <v>156</v>
      </c>
      <c r="E281" s="215" t="s">
        <v>416</v>
      </c>
      <c r="F281" s="216" t="s">
        <v>417</v>
      </c>
      <c r="G281" s="217" t="s">
        <v>236</v>
      </c>
      <c r="H281" s="218">
        <v>13.199999999999999</v>
      </c>
      <c r="I281" s="219"/>
      <c r="J281" s="220">
        <f>ROUND(I281*H281,2)</f>
        <v>0</v>
      </c>
      <c r="K281" s="216" t="s">
        <v>160</v>
      </c>
      <c r="L281" s="46"/>
      <c r="M281" s="221" t="s">
        <v>19</v>
      </c>
      <c r="N281" s="222" t="s">
        <v>47</v>
      </c>
      <c r="O281" s="86"/>
      <c r="P281" s="223">
        <f>O281*H281</f>
        <v>0</v>
      </c>
      <c r="Q281" s="223">
        <v>0.00013999999999999999</v>
      </c>
      <c r="R281" s="223">
        <f>Q281*H281</f>
        <v>0.0018479999999999998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268</v>
      </c>
      <c r="AT281" s="225" t="s">
        <v>156</v>
      </c>
      <c r="AU281" s="225" t="s">
        <v>85</v>
      </c>
      <c r="AY281" s="19" t="s">
        <v>154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83</v>
      </c>
      <c r="BK281" s="226">
        <f>ROUND(I281*H281,2)</f>
        <v>0</v>
      </c>
      <c r="BL281" s="19" t="s">
        <v>268</v>
      </c>
      <c r="BM281" s="225" t="s">
        <v>418</v>
      </c>
    </row>
    <row r="282" s="2" customFormat="1">
      <c r="A282" s="40"/>
      <c r="B282" s="41"/>
      <c r="C282" s="42"/>
      <c r="D282" s="227" t="s">
        <v>163</v>
      </c>
      <c r="E282" s="42"/>
      <c r="F282" s="228" t="s">
        <v>419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163</v>
      </c>
      <c r="AU282" s="19" t="s">
        <v>85</v>
      </c>
    </row>
    <row r="283" s="13" customFormat="1">
      <c r="A283" s="13"/>
      <c r="B283" s="232"/>
      <c r="C283" s="233"/>
      <c r="D283" s="234" t="s">
        <v>165</v>
      </c>
      <c r="E283" s="235" t="s">
        <v>19</v>
      </c>
      <c r="F283" s="236" t="s">
        <v>166</v>
      </c>
      <c r="G283" s="233"/>
      <c r="H283" s="235" t="s">
        <v>19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165</v>
      </c>
      <c r="AU283" s="242" t="s">
        <v>85</v>
      </c>
      <c r="AV283" s="13" t="s">
        <v>83</v>
      </c>
      <c r="AW283" s="13" t="s">
        <v>37</v>
      </c>
      <c r="AX283" s="13" t="s">
        <v>76</v>
      </c>
      <c r="AY283" s="242" t="s">
        <v>154</v>
      </c>
    </row>
    <row r="284" s="13" customFormat="1">
      <c r="A284" s="13"/>
      <c r="B284" s="232"/>
      <c r="C284" s="233"/>
      <c r="D284" s="234" t="s">
        <v>165</v>
      </c>
      <c r="E284" s="235" t="s">
        <v>19</v>
      </c>
      <c r="F284" s="236" t="s">
        <v>420</v>
      </c>
      <c r="G284" s="233"/>
      <c r="H284" s="235" t="s">
        <v>19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165</v>
      </c>
      <c r="AU284" s="242" t="s">
        <v>85</v>
      </c>
      <c r="AV284" s="13" t="s">
        <v>83</v>
      </c>
      <c r="AW284" s="13" t="s">
        <v>37</v>
      </c>
      <c r="AX284" s="13" t="s">
        <v>76</v>
      </c>
      <c r="AY284" s="242" t="s">
        <v>154</v>
      </c>
    </row>
    <row r="285" s="14" customFormat="1">
      <c r="A285" s="14"/>
      <c r="B285" s="243"/>
      <c r="C285" s="244"/>
      <c r="D285" s="234" t="s">
        <v>165</v>
      </c>
      <c r="E285" s="245" t="s">
        <v>19</v>
      </c>
      <c r="F285" s="246" t="s">
        <v>421</v>
      </c>
      <c r="G285" s="244"/>
      <c r="H285" s="247">
        <v>13.199999999999999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165</v>
      </c>
      <c r="AU285" s="253" t="s">
        <v>85</v>
      </c>
      <c r="AV285" s="14" t="s">
        <v>85</v>
      </c>
      <c r="AW285" s="14" t="s">
        <v>37</v>
      </c>
      <c r="AX285" s="14" t="s">
        <v>76</v>
      </c>
      <c r="AY285" s="253" t="s">
        <v>154</v>
      </c>
    </row>
    <row r="286" s="15" customFormat="1">
      <c r="A286" s="15"/>
      <c r="B286" s="254"/>
      <c r="C286" s="255"/>
      <c r="D286" s="234" t="s">
        <v>165</v>
      </c>
      <c r="E286" s="256" t="s">
        <v>19</v>
      </c>
      <c r="F286" s="257" t="s">
        <v>168</v>
      </c>
      <c r="G286" s="255"/>
      <c r="H286" s="258">
        <v>13.199999999999999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165</v>
      </c>
      <c r="AU286" s="264" t="s">
        <v>85</v>
      </c>
      <c r="AV286" s="15" t="s">
        <v>161</v>
      </c>
      <c r="AW286" s="15" t="s">
        <v>37</v>
      </c>
      <c r="AX286" s="15" t="s">
        <v>83</v>
      </c>
      <c r="AY286" s="264" t="s">
        <v>154</v>
      </c>
    </row>
    <row r="287" s="2" customFormat="1" ht="24.15" customHeight="1">
      <c r="A287" s="40"/>
      <c r="B287" s="41"/>
      <c r="C287" s="214" t="s">
        <v>422</v>
      </c>
      <c r="D287" s="214" t="s">
        <v>156</v>
      </c>
      <c r="E287" s="215" t="s">
        <v>423</v>
      </c>
      <c r="F287" s="216" t="s">
        <v>424</v>
      </c>
      <c r="G287" s="217" t="s">
        <v>236</v>
      </c>
      <c r="H287" s="218">
        <v>13.199999999999999</v>
      </c>
      <c r="I287" s="219"/>
      <c r="J287" s="220">
        <f>ROUND(I287*H287,2)</f>
        <v>0</v>
      </c>
      <c r="K287" s="216" t="s">
        <v>160</v>
      </c>
      <c r="L287" s="46"/>
      <c r="M287" s="221" t="s">
        <v>19</v>
      </c>
      <c r="N287" s="222" t="s">
        <v>47</v>
      </c>
      <c r="O287" s="86"/>
      <c r="P287" s="223">
        <f>O287*H287</f>
        <v>0</v>
      </c>
      <c r="Q287" s="223">
        <v>0.00012</v>
      </c>
      <c r="R287" s="223">
        <f>Q287*H287</f>
        <v>0.0015839999999999999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268</v>
      </c>
      <c r="AT287" s="225" t="s">
        <v>156</v>
      </c>
      <c r="AU287" s="225" t="s">
        <v>85</v>
      </c>
      <c r="AY287" s="19" t="s">
        <v>154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83</v>
      </c>
      <c r="BK287" s="226">
        <f>ROUND(I287*H287,2)</f>
        <v>0</v>
      </c>
      <c r="BL287" s="19" t="s">
        <v>268</v>
      </c>
      <c r="BM287" s="225" t="s">
        <v>425</v>
      </c>
    </row>
    <row r="288" s="2" customFormat="1">
      <c r="A288" s="40"/>
      <c r="B288" s="41"/>
      <c r="C288" s="42"/>
      <c r="D288" s="227" t="s">
        <v>163</v>
      </c>
      <c r="E288" s="42"/>
      <c r="F288" s="228" t="s">
        <v>426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163</v>
      </c>
      <c r="AU288" s="19" t="s">
        <v>85</v>
      </c>
    </row>
    <row r="289" s="13" customFormat="1">
      <c r="A289" s="13"/>
      <c r="B289" s="232"/>
      <c r="C289" s="233"/>
      <c r="D289" s="234" t="s">
        <v>165</v>
      </c>
      <c r="E289" s="235" t="s">
        <v>19</v>
      </c>
      <c r="F289" s="236" t="s">
        <v>166</v>
      </c>
      <c r="G289" s="233"/>
      <c r="H289" s="235" t="s">
        <v>19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165</v>
      </c>
      <c r="AU289" s="242" t="s">
        <v>85</v>
      </c>
      <c r="AV289" s="13" t="s">
        <v>83</v>
      </c>
      <c r="AW289" s="13" t="s">
        <v>37</v>
      </c>
      <c r="AX289" s="13" t="s">
        <v>76</v>
      </c>
      <c r="AY289" s="242" t="s">
        <v>154</v>
      </c>
    </row>
    <row r="290" s="13" customFormat="1">
      <c r="A290" s="13"/>
      <c r="B290" s="232"/>
      <c r="C290" s="233"/>
      <c r="D290" s="234" t="s">
        <v>165</v>
      </c>
      <c r="E290" s="235" t="s">
        <v>19</v>
      </c>
      <c r="F290" s="236" t="s">
        <v>420</v>
      </c>
      <c r="G290" s="233"/>
      <c r="H290" s="235" t="s">
        <v>19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165</v>
      </c>
      <c r="AU290" s="242" t="s">
        <v>85</v>
      </c>
      <c r="AV290" s="13" t="s">
        <v>83</v>
      </c>
      <c r="AW290" s="13" t="s">
        <v>37</v>
      </c>
      <c r="AX290" s="13" t="s">
        <v>76</v>
      </c>
      <c r="AY290" s="242" t="s">
        <v>154</v>
      </c>
    </row>
    <row r="291" s="14" customFormat="1">
      <c r="A291" s="14"/>
      <c r="B291" s="243"/>
      <c r="C291" s="244"/>
      <c r="D291" s="234" t="s">
        <v>165</v>
      </c>
      <c r="E291" s="245" t="s">
        <v>19</v>
      </c>
      <c r="F291" s="246" t="s">
        <v>421</v>
      </c>
      <c r="G291" s="244"/>
      <c r="H291" s="247">
        <v>13.199999999999999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165</v>
      </c>
      <c r="AU291" s="253" t="s">
        <v>85</v>
      </c>
      <c r="AV291" s="14" t="s">
        <v>85</v>
      </c>
      <c r="AW291" s="14" t="s">
        <v>37</v>
      </c>
      <c r="AX291" s="14" t="s">
        <v>76</v>
      </c>
      <c r="AY291" s="253" t="s">
        <v>154</v>
      </c>
    </row>
    <row r="292" s="15" customFormat="1">
      <c r="A292" s="15"/>
      <c r="B292" s="254"/>
      <c r="C292" s="255"/>
      <c r="D292" s="234" t="s">
        <v>165</v>
      </c>
      <c r="E292" s="256" t="s">
        <v>19</v>
      </c>
      <c r="F292" s="257" t="s">
        <v>168</v>
      </c>
      <c r="G292" s="255"/>
      <c r="H292" s="258">
        <v>13.199999999999999</v>
      </c>
      <c r="I292" s="259"/>
      <c r="J292" s="255"/>
      <c r="K292" s="255"/>
      <c r="L292" s="260"/>
      <c r="M292" s="275"/>
      <c r="N292" s="276"/>
      <c r="O292" s="276"/>
      <c r="P292" s="276"/>
      <c r="Q292" s="276"/>
      <c r="R292" s="276"/>
      <c r="S292" s="276"/>
      <c r="T292" s="27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4" t="s">
        <v>165</v>
      </c>
      <c r="AU292" s="264" t="s">
        <v>85</v>
      </c>
      <c r="AV292" s="15" t="s">
        <v>161</v>
      </c>
      <c r="AW292" s="15" t="s">
        <v>37</v>
      </c>
      <c r="AX292" s="15" t="s">
        <v>83</v>
      </c>
      <c r="AY292" s="264" t="s">
        <v>154</v>
      </c>
    </row>
    <row r="293" s="2" customFormat="1" ht="6.96" customHeight="1">
      <c r="A293" s="40"/>
      <c r="B293" s="61"/>
      <c r="C293" s="62"/>
      <c r="D293" s="62"/>
      <c r="E293" s="62"/>
      <c r="F293" s="62"/>
      <c r="G293" s="62"/>
      <c r="H293" s="62"/>
      <c r="I293" s="62"/>
      <c r="J293" s="62"/>
      <c r="K293" s="62"/>
      <c r="L293" s="46"/>
      <c r="M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</row>
  </sheetData>
  <sheetProtection sheet="1" autoFilter="0" formatColumns="0" formatRows="0" objects="1" scenarios="1" spinCount="100000" saltValue="Yp3h75Ror0Zo4Dgw8ckEzfDEgZ7WwXqnosG4bQFCpN5+uSKIsOSHVkKeDq7G/60wCXUxLXELnqAwkfKHnk/b2w==" hashValue="jWMyhc4WE2CVUxTp+vI2T5I9rGxP/8pPE3BN2IlDDKlaR655vVITyi2+OWFlrOvLYLeRGx8r08ilwrK4RPPJkQ==" algorithmName="SHA-512" password="CC35"/>
  <autoFilter ref="C97:K2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2" r:id="rId1" display="https://podminky.urs.cz/item/CS_URS_2023_02/115101201"/>
    <hyperlink ref="F108" r:id="rId2" display="https://podminky.urs.cz/item/CS_URS_2023_02/115101301"/>
    <hyperlink ref="F110" r:id="rId3" display="https://podminky.urs.cz/item/CS_URS_2023_02/131151103"/>
    <hyperlink ref="F116" r:id="rId4" display="https://podminky.urs.cz/item/CS_URS_2023_02/131113712"/>
    <hyperlink ref="F124" r:id="rId5" display="https://podminky.urs.cz/item/CS_URS_2023_02/271532211"/>
    <hyperlink ref="F129" r:id="rId6" display="https://podminky.urs.cz/item/CS_URS_2023_02/273313511"/>
    <hyperlink ref="F135" r:id="rId7" display="https://podminky.urs.cz/item/CS_URS_2023_02/380316123"/>
    <hyperlink ref="F143" r:id="rId8" display="https://podminky.urs.cz/item/CS_URS_2023_02/380316132"/>
    <hyperlink ref="F151" r:id="rId9" display="https://podminky.urs.cz/item/CS_URS_2023_02/380326132"/>
    <hyperlink ref="F157" r:id="rId10" display="https://podminky.urs.cz/item/CS_URS_2023_02/380356231"/>
    <hyperlink ref="F164" r:id="rId11" display="https://podminky.urs.cz/item/CS_URS_2023_02/380356232"/>
    <hyperlink ref="F166" r:id="rId12" display="https://podminky.urs.cz/item/CS_URS_2023_02/380361006"/>
    <hyperlink ref="F172" r:id="rId13" display="https://podminky.urs.cz/item/CS_URS_2023_02/632450122"/>
    <hyperlink ref="F192" r:id="rId14" display="https://podminky.urs.cz/item/CS_URS_2023_02/953312125"/>
    <hyperlink ref="F198" r:id="rId15" display="https://podminky.urs.cz/item/CS_URS_2023_02/953333518"/>
    <hyperlink ref="F204" r:id="rId16" display="https://podminky.urs.cz/item/CS_URS_2023_02/953334423"/>
    <hyperlink ref="F221" r:id="rId17" display="https://podminky.urs.cz/item/CS_URS_2023_02/985131111"/>
    <hyperlink ref="F228" r:id="rId18" display="https://podminky.urs.cz/item/CS_URS_2023_02/997221551"/>
    <hyperlink ref="F232" r:id="rId19" display="https://podminky.urs.cz/item/CS_URS_2023_02/997221559"/>
    <hyperlink ref="F236" r:id="rId20" display="https://podminky.urs.cz/item/CS_URS_2023_02/998142251"/>
    <hyperlink ref="F240" r:id="rId21" display="https://podminky.urs.cz/item/CS_URS_2023_02/711112011"/>
    <hyperlink ref="F248" r:id="rId22" display="https://podminky.urs.cz/item/CS_URS_2023_02/711141559"/>
    <hyperlink ref="F256" r:id="rId23" display="https://podminky.urs.cz/item/CS_URS_2023_02/998711101"/>
    <hyperlink ref="F259" r:id="rId24" display="https://podminky.urs.cz/item/CS_URS_2023_02/767163121"/>
    <hyperlink ref="F269" r:id="rId25" display="https://podminky.urs.cz/item/CS_URS_2023_02/767591012"/>
    <hyperlink ref="F279" r:id="rId26" display="https://podminky.urs.cz/item/CS_URS_2023_02/998767101"/>
    <hyperlink ref="F282" r:id="rId27" display="https://podminky.urs.cz/item/CS_URS_2023_02/783314101"/>
    <hyperlink ref="F288" r:id="rId28" display="https://podminky.urs.cz/item/CS_URS_2023_02/78331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ČOV TPCA Kolín objekty Měření průtoku a Hrubé přečistění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427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17. 1. 2024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41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ROUND((SUM(BE95:BE318)),  2)</f>
        <v>0</v>
      </c>
      <c r="G35" s="40"/>
      <c r="H35" s="40"/>
      <c r="I35" s="159">
        <v>0.20999999999999999</v>
      </c>
      <c r="J35" s="158">
        <f>ROUND(((SUM(BE95:BE318))*I35),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ROUND((SUM(BF95:BF318)),  2)</f>
        <v>0</v>
      </c>
      <c r="G36" s="40"/>
      <c r="H36" s="40"/>
      <c r="I36" s="159">
        <v>0.14999999999999999</v>
      </c>
      <c r="J36" s="158">
        <f>ROUND(((SUM(BF95:BF318))*I36),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ROUND((SUM(BG95:BG318)),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ROUND((SUM(BH95:BH318)),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ROUND((SUM(BI95:BI318)),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ČOV TPCA Kolín objekty Měření průtoku a Hrubé přečistění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02 - Hrubé předčištění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Kolín</v>
      </c>
      <c r="G56" s="42"/>
      <c r="H56" s="42"/>
      <c r="I56" s="34" t="s">
        <v>23</v>
      </c>
      <c r="J56" s="74" t="str">
        <f>IF(J14="","",J14)</f>
        <v>17. 1. 2024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Kolín</v>
      </c>
      <c r="G58" s="42"/>
      <c r="H58" s="42"/>
      <c r="I58" s="34" t="s">
        <v>33</v>
      </c>
      <c r="J58" s="38" t="str">
        <f>E23</f>
        <v>Sweco a.s.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Horniecký, Braun, Zelený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129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428</v>
      </c>
      <c r="E66" s="184"/>
      <c r="F66" s="184"/>
      <c r="G66" s="184"/>
      <c r="H66" s="184"/>
      <c r="I66" s="184"/>
      <c r="J66" s="185">
        <f>J122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131</v>
      </c>
      <c r="E67" s="184"/>
      <c r="F67" s="184"/>
      <c r="G67" s="184"/>
      <c r="H67" s="184"/>
      <c r="I67" s="184"/>
      <c r="J67" s="185">
        <f>J131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132</v>
      </c>
      <c r="E68" s="184"/>
      <c r="F68" s="184"/>
      <c r="G68" s="184"/>
      <c r="H68" s="184"/>
      <c r="I68" s="184"/>
      <c r="J68" s="185">
        <f>J156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133</v>
      </c>
      <c r="E69" s="184"/>
      <c r="F69" s="184"/>
      <c r="G69" s="184"/>
      <c r="H69" s="184"/>
      <c r="I69" s="184"/>
      <c r="J69" s="185">
        <f>J235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134</v>
      </c>
      <c r="E70" s="184"/>
      <c r="F70" s="184"/>
      <c r="G70" s="184"/>
      <c r="H70" s="184"/>
      <c r="I70" s="184"/>
      <c r="J70" s="185">
        <f>J241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135</v>
      </c>
      <c r="E71" s="179"/>
      <c r="F71" s="179"/>
      <c r="G71" s="179"/>
      <c r="H71" s="179"/>
      <c r="I71" s="179"/>
      <c r="J71" s="180">
        <f>J244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137</v>
      </c>
      <c r="E72" s="184"/>
      <c r="F72" s="184"/>
      <c r="G72" s="184"/>
      <c r="H72" s="184"/>
      <c r="I72" s="184"/>
      <c r="J72" s="185">
        <f>J245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429</v>
      </c>
      <c r="E73" s="179"/>
      <c r="F73" s="179"/>
      <c r="G73" s="179"/>
      <c r="H73" s="179"/>
      <c r="I73" s="179"/>
      <c r="J73" s="180">
        <f>J310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139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ČOV TPCA Kolín objekty Měření průtoku a Hrubé přečistění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118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119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120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SO 02 - Hrubé předčištění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Kolín</v>
      </c>
      <c r="G89" s="42"/>
      <c r="H89" s="42"/>
      <c r="I89" s="34" t="s">
        <v>23</v>
      </c>
      <c r="J89" s="74" t="str">
        <f>IF(J14="","",J14)</f>
        <v>17. 1. 2024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E17</f>
        <v>Město Kolín</v>
      </c>
      <c r="G91" s="42"/>
      <c r="H91" s="42"/>
      <c r="I91" s="34" t="s">
        <v>33</v>
      </c>
      <c r="J91" s="38" t="str">
        <f>E23</f>
        <v>Sweco a.s.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31</v>
      </c>
      <c r="D92" s="42"/>
      <c r="E92" s="42"/>
      <c r="F92" s="29" t="str">
        <f>IF(E20="","",E20)</f>
        <v>Vyplň údaj</v>
      </c>
      <c r="G92" s="42"/>
      <c r="H92" s="42"/>
      <c r="I92" s="34" t="s">
        <v>38</v>
      </c>
      <c r="J92" s="38" t="str">
        <f>E26</f>
        <v>Horniecký, Braun, Zelený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140</v>
      </c>
      <c r="D94" s="190" t="s">
        <v>61</v>
      </c>
      <c r="E94" s="190" t="s">
        <v>57</v>
      </c>
      <c r="F94" s="190" t="s">
        <v>58</v>
      </c>
      <c r="G94" s="190" t="s">
        <v>141</v>
      </c>
      <c r="H94" s="190" t="s">
        <v>142</v>
      </c>
      <c r="I94" s="190" t="s">
        <v>143</v>
      </c>
      <c r="J94" s="190" t="s">
        <v>124</v>
      </c>
      <c r="K94" s="191" t="s">
        <v>144</v>
      </c>
      <c r="L94" s="192"/>
      <c r="M94" s="94" t="s">
        <v>19</v>
      </c>
      <c r="N94" s="95" t="s">
        <v>46</v>
      </c>
      <c r="O94" s="95" t="s">
        <v>145</v>
      </c>
      <c r="P94" s="95" t="s">
        <v>146</v>
      </c>
      <c r="Q94" s="95" t="s">
        <v>147</v>
      </c>
      <c r="R94" s="95" t="s">
        <v>148</v>
      </c>
      <c r="S94" s="95" t="s">
        <v>149</v>
      </c>
      <c r="T94" s="96" t="s">
        <v>150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151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P96+P244+P310</f>
        <v>0</v>
      </c>
      <c r="Q95" s="98"/>
      <c r="R95" s="195">
        <f>R96+R244+R310</f>
        <v>17.878448149999997</v>
      </c>
      <c r="S95" s="98"/>
      <c r="T95" s="196">
        <f>T96+T244+T310</f>
        <v>10.284699999999997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75</v>
      </c>
      <c r="AU95" s="19" t="s">
        <v>125</v>
      </c>
      <c r="BK95" s="197">
        <f>BK96+BK244+BK310</f>
        <v>0</v>
      </c>
    </row>
    <row r="96" s="12" customFormat="1" ht="25.92" customHeight="1">
      <c r="A96" s="12"/>
      <c r="B96" s="198"/>
      <c r="C96" s="199"/>
      <c r="D96" s="200" t="s">
        <v>75</v>
      </c>
      <c r="E96" s="201" t="s">
        <v>152</v>
      </c>
      <c r="F96" s="201" t="s">
        <v>153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P97+P122+P131+P156+P235+P241</f>
        <v>0</v>
      </c>
      <c r="Q96" s="206"/>
      <c r="R96" s="207">
        <f>R97+R122+R131+R156+R235+R241</f>
        <v>17.547928149999997</v>
      </c>
      <c r="S96" s="206"/>
      <c r="T96" s="208">
        <f>T97+T122+T131+T156+T235+T241</f>
        <v>10.132699999999998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83</v>
      </c>
      <c r="AT96" s="210" t="s">
        <v>75</v>
      </c>
      <c r="AU96" s="210" t="s">
        <v>76</v>
      </c>
      <c r="AY96" s="209" t="s">
        <v>154</v>
      </c>
      <c r="BK96" s="211">
        <f>BK97+BK122+BK131+BK156+BK235+BK241</f>
        <v>0</v>
      </c>
    </row>
    <row r="97" s="12" customFormat="1" ht="22.8" customHeight="1">
      <c r="A97" s="12"/>
      <c r="B97" s="198"/>
      <c r="C97" s="199"/>
      <c r="D97" s="200" t="s">
        <v>75</v>
      </c>
      <c r="E97" s="212" t="s">
        <v>175</v>
      </c>
      <c r="F97" s="212" t="s">
        <v>208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SUM(P98:P121)</f>
        <v>0</v>
      </c>
      <c r="Q97" s="206"/>
      <c r="R97" s="207">
        <f>SUM(R98:R121)</f>
        <v>8.9613598999999997</v>
      </c>
      <c r="S97" s="206"/>
      <c r="T97" s="208">
        <f>SUM(T98:T121)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83</v>
      </c>
      <c r="AT97" s="210" t="s">
        <v>75</v>
      </c>
      <c r="AU97" s="210" t="s">
        <v>83</v>
      </c>
      <c r="AY97" s="209" t="s">
        <v>154</v>
      </c>
      <c r="BK97" s="211">
        <f>SUM(BK98:BK121)</f>
        <v>0</v>
      </c>
    </row>
    <row r="98" s="2" customFormat="1" ht="49.05" customHeight="1">
      <c r="A98" s="40"/>
      <c r="B98" s="41"/>
      <c r="C98" s="214" t="s">
        <v>83</v>
      </c>
      <c r="D98" s="214" t="s">
        <v>156</v>
      </c>
      <c r="E98" s="215" t="s">
        <v>430</v>
      </c>
      <c r="F98" s="216" t="s">
        <v>431</v>
      </c>
      <c r="G98" s="217" t="s">
        <v>183</v>
      </c>
      <c r="H98" s="218">
        <v>3.4209999999999998</v>
      </c>
      <c r="I98" s="219"/>
      <c r="J98" s="220">
        <f>ROUND(I98*H98,2)</f>
        <v>0</v>
      </c>
      <c r="K98" s="216" t="s">
        <v>160</v>
      </c>
      <c r="L98" s="46"/>
      <c r="M98" s="221" t="s">
        <v>19</v>
      </c>
      <c r="N98" s="222" t="s">
        <v>47</v>
      </c>
      <c r="O98" s="86"/>
      <c r="P98" s="223">
        <f>O98*H98</f>
        <v>0</v>
      </c>
      <c r="Q98" s="223">
        <v>2.5143</v>
      </c>
      <c r="R98" s="223">
        <f>Q98*H98</f>
        <v>8.6014202999999991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161</v>
      </c>
      <c r="AT98" s="225" t="s">
        <v>156</v>
      </c>
      <c r="AU98" s="225" t="s">
        <v>85</v>
      </c>
      <c r="AY98" s="19" t="s">
        <v>154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83</v>
      </c>
      <c r="BK98" s="226">
        <f>ROUND(I98*H98,2)</f>
        <v>0</v>
      </c>
      <c r="BL98" s="19" t="s">
        <v>161</v>
      </c>
      <c r="BM98" s="225" t="s">
        <v>432</v>
      </c>
    </row>
    <row r="99" s="2" customFormat="1">
      <c r="A99" s="40"/>
      <c r="B99" s="41"/>
      <c r="C99" s="42"/>
      <c r="D99" s="227" t="s">
        <v>163</v>
      </c>
      <c r="E99" s="42"/>
      <c r="F99" s="228" t="s">
        <v>433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163</v>
      </c>
      <c r="AU99" s="19" t="s">
        <v>85</v>
      </c>
    </row>
    <row r="100" s="13" customFormat="1">
      <c r="A100" s="13"/>
      <c r="B100" s="232"/>
      <c r="C100" s="233"/>
      <c r="D100" s="234" t="s">
        <v>165</v>
      </c>
      <c r="E100" s="235" t="s">
        <v>19</v>
      </c>
      <c r="F100" s="236" t="s">
        <v>434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165</v>
      </c>
      <c r="AU100" s="242" t="s">
        <v>85</v>
      </c>
      <c r="AV100" s="13" t="s">
        <v>83</v>
      </c>
      <c r="AW100" s="13" t="s">
        <v>37</v>
      </c>
      <c r="AX100" s="13" t="s">
        <v>76</v>
      </c>
      <c r="AY100" s="242" t="s">
        <v>154</v>
      </c>
    </row>
    <row r="101" s="13" customFormat="1">
      <c r="A101" s="13"/>
      <c r="B101" s="232"/>
      <c r="C101" s="233"/>
      <c r="D101" s="234" t="s">
        <v>165</v>
      </c>
      <c r="E101" s="235" t="s">
        <v>19</v>
      </c>
      <c r="F101" s="236" t="s">
        <v>435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165</v>
      </c>
      <c r="AU101" s="242" t="s">
        <v>85</v>
      </c>
      <c r="AV101" s="13" t="s">
        <v>83</v>
      </c>
      <c r="AW101" s="13" t="s">
        <v>37</v>
      </c>
      <c r="AX101" s="13" t="s">
        <v>76</v>
      </c>
      <c r="AY101" s="242" t="s">
        <v>154</v>
      </c>
    </row>
    <row r="102" s="14" customFormat="1">
      <c r="A102" s="14"/>
      <c r="B102" s="243"/>
      <c r="C102" s="244"/>
      <c r="D102" s="234" t="s">
        <v>165</v>
      </c>
      <c r="E102" s="245" t="s">
        <v>19</v>
      </c>
      <c r="F102" s="246" t="s">
        <v>436</v>
      </c>
      <c r="G102" s="244"/>
      <c r="H102" s="247">
        <v>3.4209999999999998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165</v>
      </c>
      <c r="AU102" s="253" t="s">
        <v>85</v>
      </c>
      <c r="AV102" s="14" t="s">
        <v>85</v>
      </c>
      <c r="AW102" s="14" t="s">
        <v>37</v>
      </c>
      <c r="AX102" s="14" t="s">
        <v>76</v>
      </c>
      <c r="AY102" s="253" t="s">
        <v>154</v>
      </c>
    </row>
    <row r="103" s="15" customFormat="1">
      <c r="A103" s="15"/>
      <c r="B103" s="254"/>
      <c r="C103" s="255"/>
      <c r="D103" s="234" t="s">
        <v>165</v>
      </c>
      <c r="E103" s="256" t="s">
        <v>19</v>
      </c>
      <c r="F103" s="257" t="s">
        <v>168</v>
      </c>
      <c r="G103" s="255"/>
      <c r="H103" s="258">
        <v>3.4209999999999998</v>
      </c>
      <c r="I103" s="259"/>
      <c r="J103" s="255"/>
      <c r="K103" s="255"/>
      <c r="L103" s="260"/>
      <c r="M103" s="261"/>
      <c r="N103" s="262"/>
      <c r="O103" s="262"/>
      <c r="P103" s="262"/>
      <c r="Q103" s="262"/>
      <c r="R103" s="262"/>
      <c r="S103" s="262"/>
      <c r="T103" s="263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4" t="s">
        <v>165</v>
      </c>
      <c r="AU103" s="264" t="s">
        <v>85</v>
      </c>
      <c r="AV103" s="15" t="s">
        <v>161</v>
      </c>
      <c r="AW103" s="15" t="s">
        <v>37</v>
      </c>
      <c r="AX103" s="15" t="s">
        <v>83</v>
      </c>
      <c r="AY103" s="264" t="s">
        <v>154</v>
      </c>
    </row>
    <row r="104" s="2" customFormat="1" ht="49.05" customHeight="1">
      <c r="A104" s="40"/>
      <c r="B104" s="41"/>
      <c r="C104" s="214" t="s">
        <v>85</v>
      </c>
      <c r="D104" s="214" t="s">
        <v>156</v>
      </c>
      <c r="E104" s="215" t="s">
        <v>234</v>
      </c>
      <c r="F104" s="216" t="s">
        <v>235</v>
      </c>
      <c r="G104" s="217" t="s">
        <v>236</v>
      </c>
      <c r="H104" s="218">
        <v>20</v>
      </c>
      <c r="I104" s="219"/>
      <c r="J104" s="220">
        <f>ROUND(I104*H104,2)</f>
        <v>0</v>
      </c>
      <c r="K104" s="216" t="s">
        <v>160</v>
      </c>
      <c r="L104" s="46"/>
      <c r="M104" s="221" t="s">
        <v>19</v>
      </c>
      <c r="N104" s="222" t="s">
        <v>47</v>
      </c>
      <c r="O104" s="86"/>
      <c r="P104" s="223">
        <f>O104*H104</f>
        <v>0</v>
      </c>
      <c r="Q104" s="223">
        <v>0.00247</v>
      </c>
      <c r="R104" s="223">
        <f>Q104*H104</f>
        <v>0.049399999999999999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161</v>
      </c>
      <c r="AT104" s="225" t="s">
        <v>156</v>
      </c>
      <c r="AU104" s="225" t="s">
        <v>85</v>
      </c>
      <c r="AY104" s="19" t="s">
        <v>154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83</v>
      </c>
      <c r="BK104" s="226">
        <f>ROUND(I104*H104,2)</f>
        <v>0</v>
      </c>
      <c r="BL104" s="19" t="s">
        <v>161</v>
      </c>
      <c r="BM104" s="225" t="s">
        <v>437</v>
      </c>
    </row>
    <row r="105" s="2" customFormat="1">
      <c r="A105" s="40"/>
      <c r="B105" s="41"/>
      <c r="C105" s="42"/>
      <c r="D105" s="227" t="s">
        <v>163</v>
      </c>
      <c r="E105" s="42"/>
      <c r="F105" s="228" t="s">
        <v>238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163</v>
      </c>
      <c r="AU105" s="19" t="s">
        <v>85</v>
      </c>
    </row>
    <row r="106" s="13" customFormat="1">
      <c r="A106" s="13"/>
      <c r="B106" s="232"/>
      <c r="C106" s="233"/>
      <c r="D106" s="234" t="s">
        <v>165</v>
      </c>
      <c r="E106" s="235" t="s">
        <v>19</v>
      </c>
      <c r="F106" s="236" t="s">
        <v>434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165</v>
      </c>
      <c r="AU106" s="242" t="s">
        <v>85</v>
      </c>
      <c r="AV106" s="13" t="s">
        <v>83</v>
      </c>
      <c r="AW106" s="13" t="s">
        <v>37</v>
      </c>
      <c r="AX106" s="13" t="s">
        <v>76</v>
      </c>
      <c r="AY106" s="242" t="s">
        <v>154</v>
      </c>
    </row>
    <row r="107" s="13" customFormat="1">
      <c r="A107" s="13"/>
      <c r="B107" s="232"/>
      <c r="C107" s="233"/>
      <c r="D107" s="234" t="s">
        <v>165</v>
      </c>
      <c r="E107" s="235" t="s">
        <v>19</v>
      </c>
      <c r="F107" s="236" t="s">
        <v>438</v>
      </c>
      <c r="G107" s="233"/>
      <c r="H107" s="235" t="s">
        <v>19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165</v>
      </c>
      <c r="AU107" s="242" t="s">
        <v>85</v>
      </c>
      <c r="AV107" s="13" t="s">
        <v>83</v>
      </c>
      <c r="AW107" s="13" t="s">
        <v>37</v>
      </c>
      <c r="AX107" s="13" t="s">
        <v>76</v>
      </c>
      <c r="AY107" s="242" t="s">
        <v>154</v>
      </c>
    </row>
    <row r="108" s="14" customFormat="1">
      <c r="A108" s="14"/>
      <c r="B108" s="243"/>
      <c r="C108" s="244"/>
      <c r="D108" s="234" t="s">
        <v>165</v>
      </c>
      <c r="E108" s="245" t="s">
        <v>19</v>
      </c>
      <c r="F108" s="246" t="s">
        <v>439</v>
      </c>
      <c r="G108" s="244"/>
      <c r="H108" s="247">
        <v>20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165</v>
      </c>
      <c r="AU108" s="253" t="s">
        <v>85</v>
      </c>
      <c r="AV108" s="14" t="s">
        <v>85</v>
      </c>
      <c r="AW108" s="14" t="s">
        <v>37</v>
      </c>
      <c r="AX108" s="14" t="s">
        <v>76</v>
      </c>
      <c r="AY108" s="253" t="s">
        <v>154</v>
      </c>
    </row>
    <row r="109" s="15" customFormat="1">
      <c r="A109" s="15"/>
      <c r="B109" s="254"/>
      <c r="C109" s="255"/>
      <c r="D109" s="234" t="s">
        <v>165</v>
      </c>
      <c r="E109" s="256" t="s">
        <v>19</v>
      </c>
      <c r="F109" s="257" t="s">
        <v>168</v>
      </c>
      <c r="G109" s="255"/>
      <c r="H109" s="258">
        <v>20</v>
      </c>
      <c r="I109" s="259"/>
      <c r="J109" s="255"/>
      <c r="K109" s="255"/>
      <c r="L109" s="260"/>
      <c r="M109" s="261"/>
      <c r="N109" s="262"/>
      <c r="O109" s="262"/>
      <c r="P109" s="262"/>
      <c r="Q109" s="262"/>
      <c r="R109" s="262"/>
      <c r="S109" s="262"/>
      <c r="T109" s="263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4" t="s">
        <v>165</v>
      </c>
      <c r="AU109" s="264" t="s">
        <v>85</v>
      </c>
      <c r="AV109" s="15" t="s">
        <v>161</v>
      </c>
      <c r="AW109" s="15" t="s">
        <v>37</v>
      </c>
      <c r="AX109" s="15" t="s">
        <v>83</v>
      </c>
      <c r="AY109" s="264" t="s">
        <v>154</v>
      </c>
    </row>
    <row r="110" s="2" customFormat="1" ht="49.05" customHeight="1">
      <c r="A110" s="40"/>
      <c r="B110" s="41"/>
      <c r="C110" s="214" t="s">
        <v>175</v>
      </c>
      <c r="D110" s="214" t="s">
        <v>156</v>
      </c>
      <c r="E110" s="215" t="s">
        <v>243</v>
      </c>
      <c r="F110" s="216" t="s">
        <v>244</v>
      </c>
      <c r="G110" s="217" t="s">
        <v>236</v>
      </c>
      <c r="H110" s="218">
        <v>20</v>
      </c>
      <c r="I110" s="219"/>
      <c r="J110" s="220">
        <f>ROUND(I110*H110,2)</f>
        <v>0</v>
      </c>
      <c r="K110" s="216" t="s">
        <v>160</v>
      </c>
      <c r="L110" s="46"/>
      <c r="M110" s="221" t="s">
        <v>19</v>
      </c>
      <c r="N110" s="222" t="s">
        <v>47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161</v>
      </c>
      <c r="AT110" s="225" t="s">
        <v>156</v>
      </c>
      <c r="AU110" s="225" t="s">
        <v>85</v>
      </c>
      <c r="AY110" s="19" t="s">
        <v>154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83</v>
      </c>
      <c r="BK110" s="226">
        <f>ROUND(I110*H110,2)</f>
        <v>0</v>
      </c>
      <c r="BL110" s="19" t="s">
        <v>161</v>
      </c>
      <c r="BM110" s="225" t="s">
        <v>440</v>
      </c>
    </row>
    <row r="111" s="2" customFormat="1">
      <c r="A111" s="40"/>
      <c r="B111" s="41"/>
      <c r="C111" s="42"/>
      <c r="D111" s="227" t="s">
        <v>163</v>
      </c>
      <c r="E111" s="42"/>
      <c r="F111" s="228" t="s">
        <v>246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163</v>
      </c>
      <c r="AU111" s="19" t="s">
        <v>85</v>
      </c>
    </row>
    <row r="112" s="13" customFormat="1">
      <c r="A112" s="13"/>
      <c r="B112" s="232"/>
      <c r="C112" s="233"/>
      <c r="D112" s="234" t="s">
        <v>165</v>
      </c>
      <c r="E112" s="235" t="s">
        <v>19</v>
      </c>
      <c r="F112" s="236" t="s">
        <v>434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165</v>
      </c>
      <c r="AU112" s="242" t="s">
        <v>85</v>
      </c>
      <c r="AV112" s="13" t="s">
        <v>83</v>
      </c>
      <c r="AW112" s="13" t="s">
        <v>37</v>
      </c>
      <c r="AX112" s="13" t="s">
        <v>76</v>
      </c>
      <c r="AY112" s="242" t="s">
        <v>154</v>
      </c>
    </row>
    <row r="113" s="13" customFormat="1">
      <c r="A113" s="13"/>
      <c r="B113" s="232"/>
      <c r="C113" s="233"/>
      <c r="D113" s="234" t="s">
        <v>165</v>
      </c>
      <c r="E113" s="235" t="s">
        <v>19</v>
      </c>
      <c r="F113" s="236" t="s">
        <v>438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165</v>
      </c>
      <c r="AU113" s="242" t="s">
        <v>85</v>
      </c>
      <c r="AV113" s="13" t="s">
        <v>83</v>
      </c>
      <c r="AW113" s="13" t="s">
        <v>37</v>
      </c>
      <c r="AX113" s="13" t="s">
        <v>76</v>
      </c>
      <c r="AY113" s="242" t="s">
        <v>154</v>
      </c>
    </row>
    <row r="114" s="14" customFormat="1">
      <c r="A114" s="14"/>
      <c r="B114" s="243"/>
      <c r="C114" s="244"/>
      <c r="D114" s="234" t="s">
        <v>165</v>
      </c>
      <c r="E114" s="245" t="s">
        <v>19</v>
      </c>
      <c r="F114" s="246" t="s">
        <v>439</v>
      </c>
      <c r="G114" s="244"/>
      <c r="H114" s="247">
        <v>20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165</v>
      </c>
      <c r="AU114" s="253" t="s">
        <v>85</v>
      </c>
      <c r="AV114" s="14" t="s">
        <v>85</v>
      </c>
      <c r="AW114" s="14" t="s">
        <v>37</v>
      </c>
      <c r="AX114" s="14" t="s">
        <v>76</v>
      </c>
      <c r="AY114" s="253" t="s">
        <v>154</v>
      </c>
    </row>
    <row r="115" s="15" customFormat="1">
      <c r="A115" s="15"/>
      <c r="B115" s="254"/>
      <c r="C115" s="255"/>
      <c r="D115" s="234" t="s">
        <v>165</v>
      </c>
      <c r="E115" s="256" t="s">
        <v>19</v>
      </c>
      <c r="F115" s="257" t="s">
        <v>168</v>
      </c>
      <c r="G115" s="255"/>
      <c r="H115" s="258">
        <v>20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165</v>
      </c>
      <c r="AU115" s="264" t="s">
        <v>85</v>
      </c>
      <c r="AV115" s="15" t="s">
        <v>161</v>
      </c>
      <c r="AW115" s="15" t="s">
        <v>37</v>
      </c>
      <c r="AX115" s="15" t="s">
        <v>83</v>
      </c>
      <c r="AY115" s="264" t="s">
        <v>154</v>
      </c>
    </row>
    <row r="116" s="2" customFormat="1" ht="37.8" customHeight="1">
      <c r="A116" s="40"/>
      <c r="B116" s="41"/>
      <c r="C116" s="214" t="s">
        <v>161</v>
      </c>
      <c r="D116" s="214" t="s">
        <v>156</v>
      </c>
      <c r="E116" s="215" t="s">
        <v>248</v>
      </c>
      <c r="F116" s="216" t="s">
        <v>249</v>
      </c>
      <c r="G116" s="217" t="s">
        <v>250</v>
      </c>
      <c r="H116" s="218">
        <v>0.28000000000000003</v>
      </c>
      <c r="I116" s="219"/>
      <c r="J116" s="220">
        <f>ROUND(I116*H116,2)</f>
        <v>0</v>
      </c>
      <c r="K116" s="216" t="s">
        <v>160</v>
      </c>
      <c r="L116" s="46"/>
      <c r="M116" s="221" t="s">
        <v>19</v>
      </c>
      <c r="N116" s="222" t="s">
        <v>47</v>
      </c>
      <c r="O116" s="86"/>
      <c r="P116" s="223">
        <f>O116*H116</f>
        <v>0</v>
      </c>
      <c r="Q116" s="223">
        <v>1.10907</v>
      </c>
      <c r="R116" s="223">
        <f>Q116*H116</f>
        <v>0.31053960000000003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161</v>
      </c>
      <c r="AT116" s="225" t="s">
        <v>156</v>
      </c>
      <c r="AU116" s="225" t="s">
        <v>85</v>
      </c>
      <c r="AY116" s="19" t="s">
        <v>154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83</v>
      </c>
      <c r="BK116" s="226">
        <f>ROUND(I116*H116,2)</f>
        <v>0</v>
      </c>
      <c r="BL116" s="19" t="s">
        <v>161</v>
      </c>
      <c r="BM116" s="225" t="s">
        <v>441</v>
      </c>
    </row>
    <row r="117" s="2" customFormat="1">
      <c r="A117" s="40"/>
      <c r="B117" s="41"/>
      <c r="C117" s="42"/>
      <c r="D117" s="227" t="s">
        <v>163</v>
      </c>
      <c r="E117" s="42"/>
      <c r="F117" s="228" t="s">
        <v>252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163</v>
      </c>
      <c r="AU117" s="19" t="s">
        <v>85</v>
      </c>
    </row>
    <row r="118" s="13" customFormat="1">
      <c r="A118" s="13"/>
      <c r="B118" s="232"/>
      <c r="C118" s="233"/>
      <c r="D118" s="234" t="s">
        <v>165</v>
      </c>
      <c r="E118" s="235" t="s">
        <v>19</v>
      </c>
      <c r="F118" s="236" t="s">
        <v>434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165</v>
      </c>
      <c r="AU118" s="242" t="s">
        <v>85</v>
      </c>
      <c r="AV118" s="13" t="s">
        <v>83</v>
      </c>
      <c r="AW118" s="13" t="s">
        <v>37</v>
      </c>
      <c r="AX118" s="13" t="s">
        <v>76</v>
      </c>
      <c r="AY118" s="242" t="s">
        <v>154</v>
      </c>
    </row>
    <row r="119" s="13" customFormat="1">
      <c r="A119" s="13"/>
      <c r="B119" s="232"/>
      <c r="C119" s="233"/>
      <c r="D119" s="234" t="s">
        <v>165</v>
      </c>
      <c r="E119" s="235" t="s">
        <v>19</v>
      </c>
      <c r="F119" s="236" t="s">
        <v>438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165</v>
      </c>
      <c r="AU119" s="242" t="s">
        <v>85</v>
      </c>
      <c r="AV119" s="13" t="s">
        <v>83</v>
      </c>
      <c r="AW119" s="13" t="s">
        <v>37</v>
      </c>
      <c r="AX119" s="13" t="s">
        <v>76</v>
      </c>
      <c r="AY119" s="242" t="s">
        <v>154</v>
      </c>
    </row>
    <row r="120" s="14" customFormat="1">
      <c r="A120" s="14"/>
      <c r="B120" s="243"/>
      <c r="C120" s="244"/>
      <c r="D120" s="234" t="s">
        <v>165</v>
      </c>
      <c r="E120" s="245" t="s">
        <v>19</v>
      </c>
      <c r="F120" s="246" t="s">
        <v>442</v>
      </c>
      <c r="G120" s="244"/>
      <c r="H120" s="247">
        <v>0.28000000000000003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165</v>
      </c>
      <c r="AU120" s="253" t="s">
        <v>85</v>
      </c>
      <c r="AV120" s="14" t="s">
        <v>85</v>
      </c>
      <c r="AW120" s="14" t="s">
        <v>37</v>
      </c>
      <c r="AX120" s="14" t="s">
        <v>76</v>
      </c>
      <c r="AY120" s="253" t="s">
        <v>154</v>
      </c>
    </row>
    <row r="121" s="15" customFormat="1">
      <c r="A121" s="15"/>
      <c r="B121" s="254"/>
      <c r="C121" s="255"/>
      <c r="D121" s="234" t="s">
        <v>165</v>
      </c>
      <c r="E121" s="256" t="s">
        <v>19</v>
      </c>
      <c r="F121" s="257" t="s">
        <v>168</v>
      </c>
      <c r="G121" s="255"/>
      <c r="H121" s="258">
        <v>0.28000000000000003</v>
      </c>
      <c r="I121" s="259"/>
      <c r="J121" s="255"/>
      <c r="K121" s="255"/>
      <c r="L121" s="260"/>
      <c r="M121" s="261"/>
      <c r="N121" s="262"/>
      <c r="O121" s="262"/>
      <c r="P121" s="262"/>
      <c r="Q121" s="262"/>
      <c r="R121" s="262"/>
      <c r="S121" s="262"/>
      <c r="T121" s="26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4" t="s">
        <v>165</v>
      </c>
      <c r="AU121" s="264" t="s">
        <v>85</v>
      </c>
      <c r="AV121" s="15" t="s">
        <v>161</v>
      </c>
      <c r="AW121" s="15" t="s">
        <v>37</v>
      </c>
      <c r="AX121" s="15" t="s">
        <v>83</v>
      </c>
      <c r="AY121" s="264" t="s">
        <v>154</v>
      </c>
    </row>
    <row r="122" s="12" customFormat="1" ht="22.8" customHeight="1">
      <c r="A122" s="12"/>
      <c r="B122" s="198"/>
      <c r="C122" s="199"/>
      <c r="D122" s="200" t="s">
        <v>75</v>
      </c>
      <c r="E122" s="212" t="s">
        <v>161</v>
      </c>
      <c r="F122" s="212" t="s">
        <v>443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SUM(P123:P130)</f>
        <v>0</v>
      </c>
      <c r="Q122" s="206"/>
      <c r="R122" s="207">
        <f>SUM(R123:R130)</f>
        <v>0.012806400000000001</v>
      </c>
      <c r="S122" s="206"/>
      <c r="T122" s="208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83</v>
      </c>
      <c r="AT122" s="210" t="s">
        <v>75</v>
      </c>
      <c r="AU122" s="210" t="s">
        <v>83</v>
      </c>
      <c r="AY122" s="209" t="s">
        <v>154</v>
      </c>
      <c r="BK122" s="211">
        <f>SUM(BK123:BK130)</f>
        <v>0</v>
      </c>
    </row>
    <row r="123" s="2" customFormat="1" ht="37.8" customHeight="1">
      <c r="A123" s="40"/>
      <c r="B123" s="41"/>
      <c r="C123" s="214" t="s">
        <v>188</v>
      </c>
      <c r="D123" s="214" t="s">
        <v>156</v>
      </c>
      <c r="E123" s="215" t="s">
        <v>444</v>
      </c>
      <c r="F123" s="216" t="s">
        <v>445</v>
      </c>
      <c r="G123" s="217" t="s">
        <v>236</v>
      </c>
      <c r="H123" s="218">
        <v>13.92</v>
      </c>
      <c r="I123" s="219"/>
      <c r="J123" s="220">
        <f>ROUND(I123*H123,2)</f>
        <v>0</v>
      </c>
      <c r="K123" s="216" t="s">
        <v>160</v>
      </c>
      <c r="L123" s="46"/>
      <c r="M123" s="221" t="s">
        <v>19</v>
      </c>
      <c r="N123" s="222" t="s">
        <v>47</v>
      </c>
      <c r="O123" s="86"/>
      <c r="P123" s="223">
        <f>O123*H123</f>
        <v>0</v>
      </c>
      <c r="Q123" s="223">
        <v>0.00092000000000000003</v>
      </c>
      <c r="R123" s="223">
        <f>Q123*H123</f>
        <v>0.012806400000000001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161</v>
      </c>
      <c r="AT123" s="225" t="s">
        <v>156</v>
      </c>
      <c r="AU123" s="225" t="s">
        <v>85</v>
      </c>
      <c r="AY123" s="19" t="s">
        <v>154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83</v>
      </c>
      <c r="BK123" s="226">
        <f>ROUND(I123*H123,2)</f>
        <v>0</v>
      </c>
      <c r="BL123" s="19" t="s">
        <v>161</v>
      </c>
      <c r="BM123" s="225" t="s">
        <v>446</v>
      </c>
    </row>
    <row r="124" s="2" customFormat="1">
      <c r="A124" s="40"/>
      <c r="B124" s="41"/>
      <c r="C124" s="42"/>
      <c r="D124" s="227" t="s">
        <v>163</v>
      </c>
      <c r="E124" s="42"/>
      <c r="F124" s="228" t="s">
        <v>447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163</v>
      </c>
      <c r="AU124" s="19" t="s">
        <v>85</v>
      </c>
    </row>
    <row r="125" s="13" customFormat="1">
      <c r="A125" s="13"/>
      <c r="B125" s="232"/>
      <c r="C125" s="233"/>
      <c r="D125" s="234" t="s">
        <v>165</v>
      </c>
      <c r="E125" s="235" t="s">
        <v>19</v>
      </c>
      <c r="F125" s="236" t="s">
        <v>434</v>
      </c>
      <c r="G125" s="233"/>
      <c r="H125" s="235" t="s">
        <v>19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165</v>
      </c>
      <c r="AU125" s="242" t="s">
        <v>85</v>
      </c>
      <c r="AV125" s="13" t="s">
        <v>83</v>
      </c>
      <c r="AW125" s="13" t="s">
        <v>37</v>
      </c>
      <c r="AX125" s="13" t="s">
        <v>76</v>
      </c>
      <c r="AY125" s="242" t="s">
        <v>154</v>
      </c>
    </row>
    <row r="126" s="13" customFormat="1">
      <c r="A126" s="13"/>
      <c r="B126" s="232"/>
      <c r="C126" s="233"/>
      <c r="D126" s="234" t="s">
        <v>165</v>
      </c>
      <c r="E126" s="235" t="s">
        <v>19</v>
      </c>
      <c r="F126" s="236" t="s">
        <v>448</v>
      </c>
      <c r="G126" s="233"/>
      <c r="H126" s="235" t="s">
        <v>19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165</v>
      </c>
      <c r="AU126" s="242" t="s">
        <v>85</v>
      </c>
      <c r="AV126" s="13" t="s">
        <v>83</v>
      </c>
      <c r="AW126" s="13" t="s">
        <v>37</v>
      </c>
      <c r="AX126" s="13" t="s">
        <v>76</v>
      </c>
      <c r="AY126" s="242" t="s">
        <v>154</v>
      </c>
    </row>
    <row r="127" s="14" customFormat="1">
      <c r="A127" s="14"/>
      <c r="B127" s="243"/>
      <c r="C127" s="244"/>
      <c r="D127" s="234" t="s">
        <v>165</v>
      </c>
      <c r="E127" s="245" t="s">
        <v>19</v>
      </c>
      <c r="F127" s="246" t="s">
        <v>449</v>
      </c>
      <c r="G127" s="244"/>
      <c r="H127" s="247">
        <v>13.92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165</v>
      </c>
      <c r="AU127" s="253" t="s">
        <v>85</v>
      </c>
      <c r="AV127" s="14" t="s">
        <v>85</v>
      </c>
      <c r="AW127" s="14" t="s">
        <v>37</v>
      </c>
      <c r="AX127" s="14" t="s">
        <v>76</v>
      </c>
      <c r="AY127" s="253" t="s">
        <v>154</v>
      </c>
    </row>
    <row r="128" s="15" customFormat="1">
      <c r="A128" s="15"/>
      <c r="B128" s="254"/>
      <c r="C128" s="255"/>
      <c r="D128" s="234" t="s">
        <v>165</v>
      </c>
      <c r="E128" s="256" t="s">
        <v>19</v>
      </c>
      <c r="F128" s="257" t="s">
        <v>168</v>
      </c>
      <c r="G128" s="255"/>
      <c r="H128" s="258">
        <v>13.92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165</v>
      </c>
      <c r="AU128" s="264" t="s">
        <v>85</v>
      </c>
      <c r="AV128" s="15" t="s">
        <v>161</v>
      </c>
      <c r="AW128" s="15" t="s">
        <v>37</v>
      </c>
      <c r="AX128" s="15" t="s">
        <v>83</v>
      </c>
      <c r="AY128" s="264" t="s">
        <v>154</v>
      </c>
    </row>
    <row r="129" s="2" customFormat="1" ht="37.8" customHeight="1">
      <c r="A129" s="40"/>
      <c r="B129" s="41"/>
      <c r="C129" s="214" t="s">
        <v>196</v>
      </c>
      <c r="D129" s="214" t="s">
        <v>156</v>
      </c>
      <c r="E129" s="215" t="s">
        <v>450</v>
      </c>
      <c r="F129" s="216" t="s">
        <v>451</v>
      </c>
      <c r="G129" s="217" t="s">
        <v>236</v>
      </c>
      <c r="H129" s="218">
        <v>13.92</v>
      </c>
      <c r="I129" s="219"/>
      <c r="J129" s="220">
        <f>ROUND(I129*H129,2)</f>
        <v>0</v>
      </c>
      <c r="K129" s="216" t="s">
        <v>160</v>
      </c>
      <c r="L129" s="46"/>
      <c r="M129" s="221" t="s">
        <v>19</v>
      </c>
      <c r="N129" s="222" t="s">
        <v>47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161</v>
      </c>
      <c r="AT129" s="225" t="s">
        <v>156</v>
      </c>
      <c r="AU129" s="225" t="s">
        <v>85</v>
      </c>
      <c r="AY129" s="19" t="s">
        <v>154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83</v>
      </c>
      <c r="BK129" s="226">
        <f>ROUND(I129*H129,2)</f>
        <v>0</v>
      </c>
      <c r="BL129" s="19" t="s">
        <v>161</v>
      </c>
      <c r="BM129" s="225" t="s">
        <v>452</v>
      </c>
    </row>
    <row r="130" s="2" customFormat="1">
      <c r="A130" s="40"/>
      <c r="B130" s="41"/>
      <c r="C130" s="42"/>
      <c r="D130" s="227" t="s">
        <v>163</v>
      </c>
      <c r="E130" s="42"/>
      <c r="F130" s="228" t="s">
        <v>453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163</v>
      </c>
      <c r="AU130" s="19" t="s">
        <v>85</v>
      </c>
    </row>
    <row r="131" s="12" customFormat="1" ht="22.8" customHeight="1">
      <c r="A131" s="12"/>
      <c r="B131" s="198"/>
      <c r="C131" s="199"/>
      <c r="D131" s="200" t="s">
        <v>75</v>
      </c>
      <c r="E131" s="212" t="s">
        <v>173</v>
      </c>
      <c r="F131" s="212" t="s">
        <v>261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SUM(P132:P155)</f>
        <v>0</v>
      </c>
      <c r="Q131" s="206"/>
      <c r="R131" s="207">
        <f>SUM(R132:R155)</f>
        <v>0</v>
      </c>
      <c r="S131" s="206"/>
      <c r="T131" s="208">
        <f>SUM(T132:T155)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83</v>
      </c>
      <c r="AT131" s="210" t="s">
        <v>75</v>
      </c>
      <c r="AU131" s="210" t="s">
        <v>83</v>
      </c>
      <c r="AY131" s="209" t="s">
        <v>154</v>
      </c>
      <c r="BK131" s="211">
        <f>SUM(BK132:BK155)</f>
        <v>0</v>
      </c>
    </row>
    <row r="132" s="2" customFormat="1" ht="16.5" customHeight="1">
      <c r="A132" s="40"/>
      <c r="B132" s="41"/>
      <c r="C132" s="214" t="s">
        <v>202</v>
      </c>
      <c r="D132" s="214" t="s">
        <v>156</v>
      </c>
      <c r="E132" s="215" t="s">
        <v>454</v>
      </c>
      <c r="F132" s="216" t="s">
        <v>455</v>
      </c>
      <c r="G132" s="217" t="s">
        <v>264</v>
      </c>
      <c r="H132" s="218">
        <v>1</v>
      </c>
      <c r="I132" s="219"/>
      <c r="J132" s="220">
        <f>ROUND(I132*H132,2)</f>
        <v>0</v>
      </c>
      <c r="K132" s="216" t="s">
        <v>265</v>
      </c>
      <c r="L132" s="46"/>
      <c r="M132" s="221" t="s">
        <v>19</v>
      </c>
      <c r="N132" s="222" t="s">
        <v>47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161</v>
      </c>
      <c r="AT132" s="225" t="s">
        <v>156</v>
      </c>
      <c r="AU132" s="225" t="s">
        <v>85</v>
      </c>
      <c r="AY132" s="19" t="s">
        <v>154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83</v>
      </c>
      <c r="BK132" s="226">
        <f>ROUND(I132*H132,2)</f>
        <v>0</v>
      </c>
      <c r="BL132" s="19" t="s">
        <v>161</v>
      </c>
      <c r="BM132" s="225" t="s">
        <v>456</v>
      </c>
    </row>
    <row r="133" s="13" customFormat="1">
      <c r="A133" s="13"/>
      <c r="B133" s="232"/>
      <c r="C133" s="233"/>
      <c r="D133" s="234" t="s">
        <v>165</v>
      </c>
      <c r="E133" s="235" t="s">
        <v>19</v>
      </c>
      <c r="F133" s="236" t="s">
        <v>434</v>
      </c>
      <c r="G133" s="233"/>
      <c r="H133" s="235" t="s">
        <v>19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165</v>
      </c>
      <c r="AU133" s="242" t="s">
        <v>85</v>
      </c>
      <c r="AV133" s="13" t="s">
        <v>83</v>
      </c>
      <c r="AW133" s="13" t="s">
        <v>37</v>
      </c>
      <c r="AX133" s="13" t="s">
        <v>76</v>
      </c>
      <c r="AY133" s="242" t="s">
        <v>154</v>
      </c>
    </row>
    <row r="134" s="14" customFormat="1">
      <c r="A134" s="14"/>
      <c r="B134" s="243"/>
      <c r="C134" s="244"/>
      <c r="D134" s="234" t="s">
        <v>165</v>
      </c>
      <c r="E134" s="245" t="s">
        <v>19</v>
      </c>
      <c r="F134" s="246" t="s">
        <v>457</v>
      </c>
      <c r="G134" s="244"/>
      <c r="H134" s="247">
        <v>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165</v>
      </c>
      <c r="AU134" s="253" t="s">
        <v>85</v>
      </c>
      <c r="AV134" s="14" t="s">
        <v>85</v>
      </c>
      <c r="AW134" s="14" t="s">
        <v>37</v>
      </c>
      <c r="AX134" s="14" t="s">
        <v>76</v>
      </c>
      <c r="AY134" s="253" t="s">
        <v>154</v>
      </c>
    </row>
    <row r="135" s="15" customFormat="1">
      <c r="A135" s="15"/>
      <c r="B135" s="254"/>
      <c r="C135" s="255"/>
      <c r="D135" s="234" t="s">
        <v>165</v>
      </c>
      <c r="E135" s="256" t="s">
        <v>19</v>
      </c>
      <c r="F135" s="257" t="s">
        <v>168</v>
      </c>
      <c r="G135" s="255"/>
      <c r="H135" s="258">
        <v>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165</v>
      </c>
      <c r="AU135" s="264" t="s">
        <v>85</v>
      </c>
      <c r="AV135" s="15" t="s">
        <v>161</v>
      </c>
      <c r="AW135" s="15" t="s">
        <v>37</v>
      </c>
      <c r="AX135" s="15" t="s">
        <v>83</v>
      </c>
      <c r="AY135" s="264" t="s">
        <v>154</v>
      </c>
    </row>
    <row r="136" s="2" customFormat="1" ht="16.5" customHeight="1">
      <c r="A136" s="40"/>
      <c r="B136" s="41"/>
      <c r="C136" s="214" t="s">
        <v>173</v>
      </c>
      <c r="D136" s="214" t="s">
        <v>156</v>
      </c>
      <c r="E136" s="215" t="s">
        <v>458</v>
      </c>
      <c r="F136" s="216" t="s">
        <v>459</v>
      </c>
      <c r="G136" s="217" t="s">
        <v>264</v>
      </c>
      <c r="H136" s="218">
        <v>3</v>
      </c>
      <c r="I136" s="219"/>
      <c r="J136" s="220">
        <f>ROUND(I136*H136,2)</f>
        <v>0</v>
      </c>
      <c r="K136" s="216" t="s">
        <v>265</v>
      </c>
      <c r="L136" s="46"/>
      <c r="M136" s="221" t="s">
        <v>19</v>
      </c>
      <c r="N136" s="222" t="s">
        <v>47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161</v>
      </c>
      <c r="AT136" s="225" t="s">
        <v>156</v>
      </c>
      <c r="AU136" s="225" t="s">
        <v>85</v>
      </c>
      <c r="AY136" s="19" t="s">
        <v>154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83</v>
      </c>
      <c r="BK136" s="226">
        <f>ROUND(I136*H136,2)</f>
        <v>0</v>
      </c>
      <c r="BL136" s="19" t="s">
        <v>161</v>
      </c>
      <c r="BM136" s="225" t="s">
        <v>460</v>
      </c>
    </row>
    <row r="137" s="13" customFormat="1">
      <c r="A137" s="13"/>
      <c r="B137" s="232"/>
      <c r="C137" s="233"/>
      <c r="D137" s="234" t="s">
        <v>165</v>
      </c>
      <c r="E137" s="235" t="s">
        <v>19</v>
      </c>
      <c r="F137" s="236" t="s">
        <v>434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165</v>
      </c>
      <c r="AU137" s="242" t="s">
        <v>85</v>
      </c>
      <c r="AV137" s="13" t="s">
        <v>83</v>
      </c>
      <c r="AW137" s="13" t="s">
        <v>37</v>
      </c>
      <c r="AX137" s="13" t="s">
        <v>76</v>
      </c>
      <c r="AY137" s="242" t="s">
        <v>154</v>
      </c>
    </row>
    <row r="138" s="14" customFormat="1">
      <c r="A138" s="14"/>
      <c r="B138" s="243"/>
      <c r="C138" s="244"/>
      <c r="D138" s="234" t="s">
        <v>165</v>
      </c>
      <c r="E138" s="245" t="s">
        <v>19</v>
      </c>
      <c r="F138" s="246" t="s">
        <v>461</v>
      </c>
      <c r="G138" s="244"/>
      <c r="H138" s="247">
        <v>3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165</v>
      </c>
      <c r="AU138" s="253" t="s">
        <v>85</v>
      </c>
      <c r="AV138" s="14" t="s">
        <v>85</v>
      </c>
      <c r="AW138" s="14" t="s">
        <v>37</v>
      </c>
      <c r="AX138" s="14" t="s">
        <v>76</v>
      </c>
      <c r="AY138" s="253" t="s">
        <v>154</v>
      </c>
    </row>
    <row r="139" s="15" customFormat="1">
      <c r="A139" s="15"/>
      <c r="B139" s="254"/>
      <c r="C139" s="255"/>
      <c r="D139" s="234" t="s">
        <v>165</v>
      </c>
      <c r="E139" s="256" t="s">
        <v>19</v>
      </c>
      <c r="F139" s="257" t="s">
        <v>168</v>
      </c>
      <c r="G139" s="255"/>
      <c r="H139" s="258">
        <v>3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165</v>
      </c>
      <c r="AU139" s="264" t="s">
        <v>85</v>
      </c>
      <c r="AV139" s="15" t="s">
        <v>161</v>
      </c>
      <c r="AW139" s="15" t="s">
        <v>37</v>
      </c>
      <c r="AX139" s="15" t="s">
        <v>83</v>
      </c>
      <c r="AY139" s="264" t="s">
        <v>154</v>
      </c>
    </row>
    <row r="140" s="2" customFormat="1" ht="16.5" customHeight="1">
      <c r="A140" s="40"/>
      <c r="B140" s="41"/>
      <c r="C140" s="214" t="s">
        <v>217</v>
      </c>
      <c r="D140" s="214" t="s">
        <v>156</v>
      </c>
      <c r="E140" s="215" t="s">
        <v>462</v>
      </c>
      <c r="F140" s="216" t="s">
        <v>463</v>
      </c>
      <c r="G140" s="217" t="s">
        <v>264</v>
      </c>
      <c r="H140" s="218">
        <v>3</v>
      </c>
      <c r="I140" s="219"/>
      <c r="J140" s="220">
        <f>ROUND(I140*H140,2)</f>
        <v>0</v>
      </c>
      <c r="K140" s="216" t="s">
        <v>265</v>
      </c>
      <c r="L140" s="46"/>
      <c r="M140" s="221" t="s">
        <v>19</v>
      </c>
      <c r="N140" s="222" t="s">
        <v>47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161</v>
      </c>
      <c r="AT140" s="225" t="s">
        <v>156</v>
      </c>
      <c r="AU140" s="225" t="s">
        <v>85</v>
      </c>
      <c r="AY140" s="19" t="s">
        <v>154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83</v>
      </c>
      <c r="BK140" s="226">
        <f>ROUND(I140*H140,2)</f>
        <v>0</v>
      </c>
      <c r="BL140" s="19" t="s">
        <v>161</v>
      </c>
      <c r="BM140" s="225" t="s">
        <v>464</v>
      </c>
    </row>
    <row r="141" s="13" customFormat="1">
      <c r="A141" s="13"/>
      <c r="B141" s="232"/>
      <c r="C141" s="233"/>
      <c r="D141" s="234" t="s">
        <v>165</v>
      </c>
      <c r="E141" s="235" t="s">
        <v>19</v>
      </c>
      <c r="F141" s="236" t="s">
        <v>434</v>
      </c>
      <c r="G141" s="233"/>
      <c r="H141" s="235" t="s">
        <v>19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165</v>
      </c>
      <c r="AU141" s="242" t="s">
        <v>85</v>
      </c>
      <c r="AV141" s="13" t="s">
        <v>83</v>
      </c>
      <c r="AW141" s="13" t="s">
        <v>37</v>
      </c>
      <c r="AX141" s="13" t="s">
        <v>76</v>
      </c>
      <c r="AY141" s="242" t="s">
        <v>154</v>
      </c>
    </row>
    <row r="142" s="14" customFormat="1">
      <c r="A142" s="14"/>
      <c r="B142" s="243"/>
      <c r="C142" s="244"/>
      <c r="D142" s="234" t="s">
        <v>165</v>
      </c>
      <c r="E142" s="245" t="s">
        <v>19</v>
      </c>
      <c r="F142" s="246" t="s">
        <v>465</v>
      </c>
      <c r="G142" s="244"/>
      <c r="H142" s="247">
        <v>3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165</v>
      </c>
      <c r="AU142" s="253" t="s">
        <v>85</v>
      </c>
      <c r="AV142" s="14" t="s">
        <v>85</v>
      </c>
      <c r="AW142" s="14" t="s">
        <v>37</v>
      </c>
      <c r="AX142" s="14" t="s">
        <v>76</v>
      </c>
      <c r="AY142" s="253" t="s">
        <v>154</v>
      </c>
    </row>
    <row r="143" s="15" customFormat="1">
      <c r="A143" s="15"/>
      <c r="B143" s="254"/>
      <c r="C143" s="255"/>
      <c r="D143" s="234" t="s">
        <v>165</v>
      </c>
      <c r="E143" s="256" t="s">
        <v>19</v>
      </c>
      <c r="F143" s="257" t="s">
        <v>168</v>
      </c>
      <c r="G143" s="255"/>
      <c r="H143" s="258">
        <v>3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165</v>
      </c>
      <c r="AU143" s="264" t="s">
        <v>85</v>
      </c>
      <c r="AV143" s="15" t="s">
        <v>161</v>
      </c>
      <c r="AW143" s="15" t="s">
        <v>37</v>
      </c>
      <c r="AX143" s="15" t="s">
        <v>83</v>
      </c>
      <c r="AY143" s="264" t="s">
        <v>154</v>
      </c>
    </row>
    <row r="144" s="2" customFormat="1" ht="16.5" customHeight="1">
      <c r="A144" s="40"/>
      <c r="B144" s="41"/>
      <c r="C144" s="214" t="s">
        <v>226</v>
      </c>
      <c r="D144" s="214" t="s">
        <v>156</v>
      </c>
      <c r="E144" s="215" t="s">
        <v>262</v>
      </c>
      <c r="F144" s="216" t="s">
        <v>263</v>
      </c>
      <c r="G144" s="217" t="s">
        <v>264</v>
      </c>
      <c r="H144" s="218">
        <v>1</v>
      </c>
      <c r="I144" s="219"/>
      <c r="J144" s="220">
        <f>ROUND(I144*H144,2)</f>
        <v>0</v>
      </c>
      <c r="K144" s="216" t="s">
        <v>265</v>
      </c>
      <c r="L144" s="46"/>
      <c r="M144" s="221" t="s">
        <v>19</v>
      </c>
      <c r="N144" s="222" t="s">
        <v>47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161</v>
      </c>
      <c r="AT144" s="225" t="s">
        <v>156</v>
      </c>
      <c r="AU144" s="225" t="s">
        <v>85</v>
      </c>
      <c r="AY144" s="19" t="s">
        <v>154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83</v>
      </c>
      <c r="BK144" s="226">
        <f>ROUND(I144*H144,2)</f>
        <v>0</v>
      </c>
      <c r="BL144" s="19" t="s">
        <v>161</v>
      </c>
      <c r="BM144" s="225" t="s">
        <v>466</v>
      </c>
    </row>
    <row r="145" s="13" customFormat="1">
      <c r="A145" s="13"/>
      <c r="B145" s="232"/>
      <c r="C145" s="233"/>
      <c r="D145" s="234" t="s">
        <v>165</v>
      </c>
      <c r="E145" s="235" t="s">
        <v>19</v>
      </c>
      <c r="F145" s="236" t="s">
        <v>434</v>
      </c>
      <c r="G145" s="233"/>
      <c r="H145" s="235" t="s">
        <v>19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165</v>
      </c>
      <c r="AU145" s="242" t="s">
        <v>85</v>
      </c>
      <c r="AV145" s="13" t="s">
        <v>83</v>
      </c>
      <c r="AW145" s="13" t="s">
        <v>37</v>
      </c>
      <c r="AX145" s="13" t="s">
        <v>76</v>
      </c>
      <c r="AY145" s="242" t="s">
        <v>154</v>
      </c>
    </row>
    <row r="146" s="14" customFormat="1">
      <c r="A146" s="14"/>
      <c r="B146" s="243"/>
      <c r="C146" s="244"/>
      <c r="D146" s="234" t="s">
        <v>165</v>
      </c>
      <c r="E146" s="245" t="s">
        <v>19</v>
      </c>
      <c r="F146" s="246" t="s">
        <v>467</v>
      </c>
      <c r="G146" s="244"/>
      <c r="H146" s="247">
        <v>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165</v>
      </c>
      <c r="AU146" s="253" t="s">
        <v>85</v>
      </c>
      <c r="AV146" s="14" t="s">
        <v>85</v>
      </c>
      <c r="AW146" s="14" t="s">
        <v>37</v>
      </c>
      <c r="AX146" s="14" t="s">
        <v>76</v>
      </c>
      <c r="AY146" s="253" t="s">
        <v>154</v>
      </c>
    </row>
    <row r="147" s="15" customFormat="1">
      <c r="A147" s="15"/>
      <c r="B147" s="254"/>
      <c r="C147" s="255"/>
      <c r="D147" s="234" t="s">
        <v>165</v>
      </c>
      <c r="E147" s="256" t="s">
        <v>19</v>
      </c>
      <c r="F147" s="257" t="s">
        <v>168</v>
      </c>
      <c r="G147" s="255"/>
      <c r="H147" s="258">
        <v>1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165</v>
      </c>
      <c r="AU147" s="264" t="s">
        <v>85</v>
      </c>
      <c r="AV147" s="15" t="s">
        <v>161</v>
      </c>
      <c r="AW147" s="15" t="s">
        <v>37</v>
      </c>
      <c r="AX147" s="15" t="s">
        <v>83</v>
      </c>
      <c r="AY147" s="264" t="s">
        <v>154</v>
      </c>
    </row>
    <row r="148" s="2" customFormat="1" ht="16.5" customHeight="1">
      <c r="A148" s="40"/>
      <c r="B148" s="41"/>
      <c r="C148" s="214" t="s">
        <v>233</v>
      </c>
      <c r="D148" s="214" t="s">
        <v>156</v>
      </c>
      <c r="E148" s="215" t="s">
        <v>468</v>
      </c>
      <c r="F148" s="216" t="s">
        <v>469</v>
      </c>
      <c r="G148" s="217" t="s">
        <v>264</v>
      </c>
      <c r="H148" s="218">
        <v>1</v>
      </c>
      <c r="I148" s="219"/>
      <c r="J148" s="220">
        <f>ROUND(I148*H148,2)</f>
        <v>0</v>
      </c>
      <c r="K148" s="216" t="s">
        <v>265</v>
      </c>
      <c r="L148" s="46"/>
      <c r="M148" s="221" t="s">
        <v>19</v>
      </c>
      <c r="N148" s="222" t="s">
        <v>47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161</v>
      </c>
      <c r="AT148" s="225" t="s">
        <v>156</v>
      </c>
      <c r="AU148" s="225" t="s">
        <v>85</v>
      </c>
      <c r="AY148" s="19" t="s">
        <v>154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83</v>
      </c>
      <c r="BK148" s="226">
        <f>ROUND(I148*H148,2)</f>
        <v>0</v>
      </c>
      <c r="BL148" s="19" t="s">
        <v>161</v>
      </c>
      <c r="BM148" s="225" t="s">
        <v>470</v>
      </c>
    </row>
    <row r="149" s="13" customFormat="1">
      <c r="A149" s="13"/>
      <c r="B149" s="232"/>
      <c r="C149" s="233"/>
      <c r="D149" s="234" t="s">
        <v>165</v>
      </c>
      <c r="E149" s="235" t="s">
        <v>19</v>
      </c>
      <c r="F149" s="236" t="s">
        <v>434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165</v>
      </c>
      <c r="AU149" s="242" t="s">
        <v>85</v>
      </c>
      <c r="AV149" s="13" t="s">
        <v>83</v>
      </c>
      <c r="AW149" s="13" t="s">
        <v>37</v>
      </c>
      <c r="AX149" s="13" t="s">
        <v>76</v>
      </c>
      <c r="AY149" s="242" t="s">
        <v>154</v>
      </c>
    </row>
    <row r="150" s="14" customFormat="1">
      <c r="A150" s="14"/>
      <c r="B150" s="243"/>
      <c r="C150" s="244"/>
      <c r="D150" s="234" t="s">
        <v>165</v>
      </c>
      <c r="E150" s="245" t="s">
        <v>19</v>
      </c>
      <c r="F150" s="246" t="s">
        <v>471</v>
      </c>
      <c r="G150" s="244"/>
      <c r="H150" s="247">
        <v>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165</v>
      </c>
      <c r="AU150" s="253" t="s">
        <v>85</v>
      </c>
      <c r="AV150" s="14" t="s">
        <v>85</v>
      </c>
      <c r="AW150" s="14" t="s">
        <v>37</v>
      </c>
      <c r="AX150" s="14" t="s">
        <v>76</v>
      </c>
      <c r="AY150" s="253" t="s">
        <v>154</v>
      </c>
    </row>
    <row r="151" s="15" customFormat="1">
      <c r="A151" s="15"/>
      <c r="B151" s="254"/>
      <c r="C151" s="255"/>
      <c r="D151" s="234" t="s">
        <v>165</v>
      </c>
      <c r="E151" s="256" t="s">
        <v>19</v>
      </c>
      <c r="F151" s="257" t="s">
        <v>168</v>
      </c>
      <c r="G151" s="255"/>
      <c r="H151" s="258">
        <v>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165</v>
      </c>
      <c r="AU151" s="264" t="s">
        <v>85</v>
      </c>
      <c r="AV151" s="15" t="s">
        <v>161</v>
      </c>
      <c r="AW151" s="15" t="s">
        <v>37</v>
      </c>
      <c r="AX151" s="15" t="s">
        <v>83</v>
      </c>
      <c r="AY151" s="264" t="s">
        <v>154</v>
      </c>
    </row>
    <row r="152" s="2" customFormat="1" ht="16.5" customHeight="1">
      <c r="A152" s="40"/>
      <c r="B152" s="41"/>
      <c r="C152" s="214" t="s">
        <v>242</v>
      </c>
      <c r="D152" s="214" t="s">
        <v>156</v>
      </c>
      <c r="E152" s="215" t="s">
        <v>472</v>
      </c>
      <c r="F152" s="216" t="s">
        <v>473</v>
      </c>
      <c r="G152" s="217" t="s">
        <v>264</v>
      </c>
      <c r="H152" s="218">
        <v>1</v>
      </c>
      <c r="I152" s="219"/>
      <c r="J152" s="220">
        <f>ROUND(I152*H152,2)</f>
        <v>0</v>
      </c>
      <c r="K152" s="216" t="s">
        <v>265</v>
      </c>
      <c r="L152" s="46"/>
      <c r="M152" s="221" t="s">
        <v>19</v>
      </c>
      <c r="N152" s="222" t="s">
        <v>47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161</v>
      </c>
      <c r="AT152" s="225" t="s">
        <v>156</v>
      </c>
      <c r="AU152" s="225" t="s">
        <v>85</v>
      </c>
      <c r="AY152" s="19" t="s">
        <v>154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83</v>
      </c>
      <c r="BK152" s="226">
        <f>ROUND(I152*H152,2)</f>
        <v>0</v>
      </c>
      <c r="BL152" s="19" t="s">
        <v>161</v>
      </c>
      <c r="BM152" s="225" t="s">
        <v>474</v>
      </c>
    </row>
    <row r="153" s="13" customFormat="1">
      <c r="A153" s="13"/>
      <c r="B153" s="232"/>
      <c r="C153" s="233"/>
      <c r="D153" s="234" t="s">
        <v>165</v>
      </c>
      <c r="E153" s="235" t="s">
        <v>19</v>
      </c>
      <c r="F153" s="236" t="s">
        <v>434</v>
      </c>
      <c r="G153" s="233"/>
      <c r="H153" s="235" t="s">
        <v>19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165</v>
      </c>
      <c r="AU153" s="242" t="s">
        <v>85</v>
      </c>
      <c r="AV153" s="13" t="s">
        <v>83</v>
      </c>
      <c r="AW153" s="13" t="s">
        <v>37</v>
      </c>
      <c r="AX153" s="13" t="s">
        <v>76</v>
      </c>
      <c r="AY153" s="242" t="s">
        <v>154</v>
      </c>
    </row>
    <row r="154" s="14" customFormat="1">
      <c r="A154" s="14"/>
      <c r="B154" s="243"/>
      <c r="C154" s="244"/>
      <c r="D154" s="234" t="s">
        <v>165</v>
      </c>
      <c r="E154" s="245" t="s">
        <v>19</v>
      </c>
      <c r="F154" s="246" t="s">
        <v>475</v>
      </c>
      <c r="G154" s="244"/>
      <c r="H154" s="247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165</v>
      </c>
      <c r="AU154" s="253" t="s">
        <v>85</v>
      </c>
      <c r="AV154" s="14" t="s">
        <v>85</v>
      </c>
      <c r="AW154" s="14" t="s">
        <v>37</v>
      </c>
      <c r="AX154" s="14" t="s">
        <v>76</v>
      </c>
      <c r="AY154" s="253" t="s">
        <v>154</v>
      </c>
    </row>
    <row r="155" s="15" customFormat="1">
      <c r="A155" s="15"/>
      <c r="B155" s="254"/>
      <c r="C155" s="255"/>
      <c r="D155" s="234" t="s">
        <v>165</v>
      </c>
      <c r="E155" s="256" t="s">
        <v>19</v>
      </c>
      <c r="F155" s="257" t="s">
        <v>168</v>
      </c>
      <c r="G155" s="255"/>
      <c r="H155" s="258">
        <v>1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165</v>
      </c>
      <c r="AU155" s="264" t="s">
        <v>85</v>
      </c>
      <c r="AV155" s="15" t="s">
        <v>161</v>
      </c>
      <c r="AW155" s="15" t="s">
        <v>37</v>
      </c>
      <c r="AX155" s="15" t="s">
        <v>83</v>
      </c>
      <c r="AY155" s="264" t="s">
        <v>154</v>
      </c>
    </row>
    <row r="156" s="12" customFormat="1" ht="22.8" customHeight="1">
      <c r="A156" s="12"/>
      <c r="B156" s="198"/>
      <c r="C156" s="199"/>
      <c r="D156" s="200" t="s">
        <v>75</v>
      </c>
      <c r="E156" s="212" t="s">
        <v>217</v>
      </c>
      <c r="F156" s="212" t="s">
        <v>267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SUM(P157:P234)</f>
        <v>0</v>
      </c>
      <c r="Q156" s="206"/>
      <c r="R156" s="207">
        <f>SUM(R157:R234)</f>
        <v>8.5737618499999986</v>
      </c>
      <c r="S156" s="206"/>
      <c r="T156" s="208">
        <f>SUM(T157:T234)</f>
        <v>10.132699999999998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83</v>
      </c>
      <c r="AT156" s="210" t="s">
        <v>75</v>
      </c>
      <c r="AU156" s="210" t="s">
        <v>83</v>
      </c>
      <c r="AY156" s="209" t="s">
        <v>154</v>
      </c>
      <c r="BK156" s="211">
        <f>SUM(BK157:BK234)</f>
        <v>0</v>
      </c>
    </row>
    <row r="157" s="2" customFormat="1" ht="24.15" customHeight="1">
      <c r="A157" s="40"/>
      <c r="B157" s="41"/>
      <c r="C157" s="214" t="s">
        <v>247</v>
      </c>
      <c r="D157" s="214" t="s">
        <v>156</v>
      </c>
      <c r="E157" s="215" t="s">
        <v>476</v>
      </c>
      <c r="F157" s="216" t="s">
        <v>477</v>
      </c>
      <c r="G157" s="217" t="s">
        <v>172</v>
      </c>
      <c r="H157" s="218">
        <v>4</v>
      </c>
      <c r="I157" s="219"/>
      <c r="J157" s="220">
        <f>ROUND(I157*H157,2)</f>
        <v>0</v>
      </c>
      <c r="K157" s="216" t="s">
        <v>160</v>
      </c>
      <c r="L157" s="46"/>
      <c r="M157" s="221" t="s">
        <v>19</v>
      </c>
      <c r="N157" s="222" t="s">
        <v>47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0.050000000000000003</v>
      </c>
      <c r="T157" s="224">
        <f>S157*H157</f>
        <v>0.20000000000000001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161</v>
      </c>
      <c r="AT157" s="225" t="s">
        <v>156</v>
      </c>
      <c r="AU157" s="225" t="s">
        <v>85</v>
      </c>
      <c r="AY157" s="19" t="s">
        <v>154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83</v>
      </c>
      <c r="BK157" s="226">
        <f>ROUND(I157*H157,2)</f>
        <v>0</v>
      </c>
      <c r="BL157" s="19" t="s">
        <v>161</v>
      </c>
      <c r="BM157" s="225" t="s">
        <v>478</v>
      </c>
    </row>
    <row r="158" s="2" customFormat="1">
      <c r="A158" s="40"/>
      <c r="B158" s="41"/>
      <c r="C158" s="42"/>
      <c r="D158" s="227" t="s">
        <v>163</v>
      </c>
      <c r="E158" s="42"/>
      <c r="F158" s="228" t="s">
        <v>479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163</v>
      </c>
      <c r="AU158" s="19" t="s">
        <v>85</v>
      </c>
    </row>
    <row r="159" s="13" customFormat="1">
      <c r="A159" s="13"/>
      <c r="B159" s="232"/>
      <c r="C159" s="233"/>
      <c r="D159" s="234" t="s">
        <v>165</v>
      </c>
      <c r="E159" s="235" t="s">
        <v>19</v>
      </c>
      <c r="F159" s="236" t="s">
        <v>434</v>
      </c>
      <c r="G159" s="233"/>
      <c r="H159" s="235" t="s">
        <v>19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165</v>
      </c>
      <c r="AU159" s="242" t="s">
        <v>85</v>
      </c>
      <c r="AV159" s="13" t="s">
        <v>83</v>
      </c>
      <c r="AW159" s="13" t="s">
        <v>37</v>
      </c>
      <c r="AX159" s="13" t="s">
        <v>76</v>
      </c>
      <c r="AY159" s="242" t="s">
        <v>154</v>
      </c>
    </row>
    <row r="160" s="14" customFormat="1">
      <c r="A160" s="14"/>
      <c r="B160" s="243"/>
      <c r="C160" s="244"/>
      <c r="D160" s="234" t="s">
        <v>165</v>
      </c>
      <c r="E160" s="245" t="s">
        <v>19</v>
      </c>
      <c r="F160" s="246" t="s">
        <v>480</v>
      </c>
      <c r="G160" s="244"/>
      <c r="H160" s="247">
        <v>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165</v>
      </c>
      <c r="AU160" s="253" t="s">
        <v>85</v>
      </c>
      <c r="AV160" s="14" t="s">
        <v>85</v>
      </c>
      <c r="AW160" s="14" t="s">
        <v>37</v>
      </c>
      <c r="AX160" s="14" t="s">
        <v>76</v>
      </c>
      <c r="AY160" s="253" t="s">
        <v>154</v>
      </c>
    </row>
    <row r="161" s="15" customFormat="1">
      <c r="A161" s="15"/>
      <c r="B161" s="254"/>
      <c r="C161" s="255"/>
      <c r="D161" s="234" t="s">
        <v>165</v>
      </c>
      <c r="E161" s="256" t="s">
        <v>19</v>
      </c>
      <c r="F161" s="257" t="s">
        <v>168</v>
      </c>
      <c r="G161" s="255"/>
      <c r="H161" s="258">
        <v>4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165</v>
      </c>
      <c r="AU161" s="264" t="s">
        <v>85</v>
      </c>
      <c r="AV161" s="15" t="s">
        <v>161</v>
      </c>
      <c r="AW161" s="15" t="s">
        <v>37</v>
      </c>
      <c r="AX161" s="15" t="s">
        <v>83</v>
      </c>
      <c r="AY161" s="264" t="s">
        <v>154</v>
      </c>
    </row>
    <row r="162" s="2" customFormat="1" ht="24.15" customHeight="1">
      <c r="A162" s="40"/>
      <c r="B162" s="41"/>
      <c r="C162" s="214" t="s">
        <v>255</v>
      </c>
      <c r="D162" s="214" t="s">
        <v>156</v>
      </c>
      <c r="E162" s="215" t="s">
        <v>481</v>
      </c>
      <c r="F162" s="216" t="s">
        <v>482</v>
      </c>
      <c r="G162" s="217" t="s">
        <v>172</v>
      </c>
      <c r="H162" s="218">
        <v>2</v>
      </c>
      <c r="I162" s="219"/>
      <c r="J162" s="220">
        <f>ROUND(I162*H162,2)</f>
        <v>0</v>
      </c>
      <c r="K162" s="216" t="s">
        <v>160</v>
      </c>
      <c r="L162" s="46"/>
      <c r="M162" s="221" t="s">
        <v>19</v>
      </c>
      <c r="N162" s="222" t="s">
        <v>47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0.10000000000000001</v>
      </c>
      <c r="T162" s="224">
        <f>S162*H162</f>
        <v>0.20000000000000001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161</v>
      </c>
      <c r="AT162" s="225" t="s">
        <v>156</v>
      </c>
      <c r="AU162" s="225" t="s">
        <v>85</v>
      </c>
      <c r="AY162" s="19" t="s">
        <v>154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83</v>
      </c>
      <c r="BK162" s="226">
        <f>ROUND(I162*H162,2)</f>
        <v>0</v>
      </c>
      <c r="BL162" s="19" t="s">
        <v>161</v>
      </c>
      <c r="BM162" s="225" t="s">
        <v>483</v>
      </c>
    </row>
    <row r="163" s="2" customFormat="1">
      <c r="A163" s="40"/>
      <c r="B163" s="41"/>
      <c r="C163" s="42"/>
      <c r="D163" s="227" t="s">
        <v>163</v>
      </c>
      <c r="E163" s="42"/>
      <c r="F163" s="228" t="s">
        <v>484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163</v>
      </c>
      <c r="AU163" s="19" t="s">
        <v>85</v>
      </c>
    </row>
    <row r="164" s="14" customFormat="1">
      <c r="A164" s="14"/>
      <c r="B164" s="243"/>
      <c r="C164" s="244"/>
      <c r="D164" s="234" t="s">
        <v>165</v>
      </c>
      <c r="E164" s="245" t="s">
        <v>19</v>
      </c>
      <c r="F164" s="246" t="s">
        <v>485</v>
      </c>
      <c r="G164" s="244"/>
      <c r="H164" s="247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165</v>
      </c>
      <c r="AU164" s="253" t="s">
        <v>85</v>
      </c>
      <c r="AV164" s="14" t="s">
        <v>85</v>
      </c>
      <c r="AW164" s="14" t="s">
        <v>37</v>
      </c>
      <c r="AX164" s="14" t="s">
        <v>76</v>
      </c>
      <c r="AY164" s="253" t="s">
        <v>154</v>
      </c>
    </row>
    <row r="165" s="14" customFormat="1">
      <c r="A165" s="14"/>
      <c r="B165" s="243"/>
      <c r="C165" s="244"/>
      <c r="D165" s="234" t="s">
        <v>165</v>
      </c>
      <c r="E165" s="245" t="s">
        <v>19</v>
      </c>
      <c r="F165" s="246" t="s">
        <v>486</v>
      </c>
      <c r="G165" s="244"/>
      <c r="H165" s="247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165</v>
      </c>
      <c r="AU165" s="253" t="s">
        <v>85</v>
      </c>
      <c r="AV165" s="14" t="s">
        <v>85</v>
      </c>
      <c r="AW165" s="14" t="s">
        <v>37</v>
      </c>
      <c r="AX165" s="14" t="s">
        <v>76</v>
      </c>
      <c r="AY165" s="253" t="s">
        <v>154</v>
      </c>
    </row>
    <row r="166" s="15" customFormat="1">
      <c r="A166" s="15"/>
      <c r="B166" s="254"/>
      <c r="C166" s="255"/>
      <c r="D166" s="234" t="s">
        <v>165</v>
      </c>
      <c r="E166" s="256" t="s">
        <v>19</v>
      </c>
      <c r="F166" s="257" t="s">
        <v>168</v>
      </c>
      <c r="G166" s="255"/>
      <c r="H166" s="258">
        <v>2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4" t="s">
        <v>165</v>
      </c>
      <c r="AU166" s="264" t="s">
        <v>85</v>
      </c>
      <c r="AV166" s="15" t="s">
        <v>161</v>
      </c>
      <c r="AW166" s="15" t="s">
        <v>37</v>
      </c>
      <c r="AX166" s="15" t="s">
        <v>83</v>
      </c>
      <c r="AY166" s="264" t="s">
        <v>154</v>
      </c>
    </row>
    <row r="167" s="2" customFormat="1" ht="21.75" customHeight="1">
      <c r="A167" s="40"/>
      <c r="B167" s="41"/>
      <c r="C167" s="214" t="s">
        <v>8</v>
      </c>
      <c r="D167" s="214" t="s">
        <v>156</v>
      </c>
      <c r="E167" s="215" t="s">
        <v>487</v>
      </c>
      <c r="F167" s="216" t="s">
        <v>488</v>
      </c>
      <c r="G167" s="217" t="s">
        <v>293</v>
      </c>
      <c r="H167" s="218">
        <v>9.1110000000000007</v>
      </c>
      <c r="I167" s="219"/>
      <c r="J167" s="220">
        <f>ROUND(I167*H167,2)</f>
        <v>0</v>
      </c>
      <c r="K167" s="216" t="s">
        <v>265</v>
      </c>
      <c r="L167" s="46"/>
      <c r="M167" s="221" t="s">
        <v>19</v>
      </c>
      <c r="N167" s="222" t="s">
        <v>47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161</v>
      </c>
      <c r="AT167" s="225" t="s">
        <v>156</v>
      </c>
      <c r="AU167" s="225" t="s">
        <v>85</v>
      </c>
      <c r="AY167" s="19" t="s">
        <v>154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83</v>
      </c>
      <c r="BK167" s="226">
        <f>ROUND(I167*H167,2)</f>
        <v>0</v>
      </c>
      <c r="BL167" s="19" t="s">
        <v>161</v>
      </c>
      <c r="BM167" s="225" t="s">
        <v>489</v>
      </c>
    </row>
    <row r="168" s="13" customFormat="1">
      <c r="A168" s="13"/>
      <c r="B168" s="232"/>
      <c r="C168" s="233"/>
      <c r="D168" s="234" t="s">
        <v>165</v>
      </c>
      <c r="E168" s="235" t="s">
        <v>19</v>
      </c>
      <c r="F168" s="236" t="s">
        <v>490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165</v>
      </c>
      <c r="AU168" s="242" t="s">
        <v>85</v>
      </c>
      <c r="AV168" s="13" t="s">
        <v>83</v>
      </c>
      <c r="AW168" s="13" t="s">
        <v>37</v>
      </c>
      <c r="AX168" s="13" t="s">
        <v>76</v>
      </c>
      <c r="AY168" s="242" t="s">
        <v>154</v>
      </c>
    </row>
    <row r="169" s="13" customFormat="1">
      <c r="A169" s="13"/>
      <c r="B169" s="232"/>
      <c r="C169" s="233"/>
      <c r="D169" s="234" t="s">
        <v>165</v>
      </c>
      <c r="E169" s="235" t="s">
        <v>19</v>
      </c>
      <c r="F169" s="236" t="s">
        <v>491</v>
      </c>
      <c r="G169" s="233"/>
      <c r="H169" s="235" t="s">
        <v>19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165</v>
      </c>
      <c r="AU169" s="242" t="s">
        <v>85</v>
      </c>
      <c r="AV169" s="13" t="s">
        <v>83</v>
      </c>
      <c r="AW169" s="13" t="s">
        <v>37</v>
      </c>
      <c r="AX169" s="13" t="s">
        <v>76</v>
      </c>
      <c r="AY169" s="242" t="s">
        <v>154</v>
      </c>
    </row>
    <row r="170" s="13" customFormat="1">
      <c r="A170" s="13"/>
      <c r="B170" s="232"/>
      <c r="C170" s="233"/>
      <c r="D170" s="234" t="s">
        <v>165</v>
      </c>
      <c r="E170" s="235" t="s">
        <v>19</v>
      </c>
      <c r="F170" s="236" t="s">
        <v>492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165</v>
      </c>
      <c r="AU170" s="242" t="s">
        <v>85</v>
      </c>
      <c r="AV170" s="13" t="s">
        <v>83</v>
      </c>
      <c r="AW170" s="13" t="s">
        <v>37</v>
      </c>
      <c r="AX170" s="13" t="s">
        <v>76</v>
      </c>
      <c r="AY170" s="242" t="s">
        <v>154</v>
      </c>
    </row>
    <row r="171" s="14" customFormat="1">
      <c r="A171" s="14"/>
      <c r="B171" s="243"/>
      <c r="C171" s="244"/>
      <c r="D171" s="234" t="s">
        <v>165</v>
      </c>
      <c r="E171" s="245" t="s">
        <v>19</v>
      </c>
      <c r="F171" s="246" t="s">
        <v>493</v>
      </c>
      <c r="G171" s="244"/>
      <c r="H171" s="247">
        <v>9.1110000000000007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165</v>
      </c>
      <c r="AU171" s="253" t="s">
        <v>85</v>
      </c>
      <c r="AV171" s="14" t="s">
        <v>85</v>
      </c>
      <c r="AW171" s="14" t="s">
        <v>37</v>
      </c>
      <c r="AX171" s="14" t="s">
        <v>76</v>
      </c>
      <c r="AY171" s="253" t="s">
        <v>154</v>
      </c>
    </row>
    <row r="172" s="15" customFormat="1">
      <c r="A172" s="15"/>
      <c r="B172" s="254"/>
      <c r="C172" s="255"/>
      <c r="D172" s="234" t="s">
        <v>165</v>
      </c>
      <c r="E172" s="256" t="s">
        <v>19</v>
      </c>
      <c r="F172" s="257" t="s">
        <v>168</v>
      </c>
      <c r="G172" s="255"/>
      <c r="H172" s="258">
        <v>9.1110000000000007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165</v>
      </c>
      <c r="AU172" s="264" t="s">
        <v>85</v>
      </c>
      <c r="AV172" s="15" t="s">
        <v>161</v>
      </c>
      <c r="AW172" s="15" t="s">
        <v>37</v>
      </c>
      <c r="AX172" s="15" t="s">
        <v>83</v>
      </c>
      <c r="AY172" s="264" t="s">
        <v>154</v>
      </c>
    </row>
    <row r="173" s="2" customFormat="1" ht="44.25" customHeight="1">
      <c r="A173" s="40"/>
      <c r="B173" s="41"/>
      <c r="C173" s="214" t="s">
        <v>268</v>
      </c>
      <c r="D173" s="214" t="s">
        <v>156</v>
      </c>
      <c r="E173" s="215" t="s">
        <v>494</v>
      </c>
      <c r="F173" s="216" t="s">
        <v>495</v>
      </c>
      <c r="G173" s="217" t="s">
        <v>236</v>
      </c>
      <c r="H173" s="218">
        <v>1.1200000000000001</v>
      </c>
      <c r="I173" s="219"/>
      <c r="J173" s="220">
        <f>ROUND(I173*H173,2)</f>
        <v>0</v>
      </c>
      <c r="K173" s="216" t="s">
        <v>160</v>
      </c>
      <c r="L173" s="46"/>
      <c r="M173" s="221" t="s">
        <v>19</v>
      </c>
      <c r="N173" s="222" t="s">
        <v>47</v>
      </c>
      <c r="O173" s="86"/>
      <c r="P173" s="223">
        <f>O173*H173</f>
        <v>0</v>
      </c>
      <c r="Q173" s="223">
        <v>0.00095</v>
      </c>
      <c r="R173" s="223">
        <f>Q173*H173</f>
        <v>0.0010640000000000001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268</v>
      </c>
      <c r="AT173" s="225" t="s">
        <v>156</v>
      </c>
      <c r="AU173" s="225" t="s">
        <v>85</v>
      </c>
      <c r="AY173" s="19" t="s">
        <v>154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83</v>
      </c>
      <c r="BK173" s="226">
        <f>ROUND(I173*H173,2)</f>
        <v>0</v>
      </c>
      <c r="BL173" s="19" t="s">
        <v>268</v>
      </c>
      <c r="BM173" s="225" t="s">
        <v>496</v>
      </c>
    </row>
    <row r="174" s="2" customFormat="1">
      <c r="A174" s="40"/>
      <c r="B174" s="41"/>
      <c r="C174" s="42"/>
      <c r="D174" s="227" t="s">
        <v>163</v>
      </c>
      <c r="E174" s="42"/>
      <c r="F174" s="228" t="s">
        <v>497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163</v>
      </c>
      <c r="AU174" s="19" t="s">
        <v>85</v>
      </c>
    </row>
    <row r="175" s="13" customFormat="1">
      <c r="A175" s="13"/>
      <c r="B175" s="232"/>
      <c r="C175" s="233"/>
      <c r="D175" s="234" t="s">
        <v>165</v>
      </c>
      <c r="E175" s="235" t="s">
        <v>19</v>
      </c>
      <c r="F175" s="236" t="s">
        <v>434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165</v>
      </c>
      <c r="AU175" s="242" t="s">
        <v>85</v>
      </c>
      <c r="AV175" s="13" t="s">
        <v>83</v>
      </c>
      <c r="AW175" s="13" t="s">
        <v>37</v>
      </c>
      <c r="AX175" s="13" t="s">
        <v>76</v>
      </c>
      <c r="AY175" s="242" t="s">
        <v>154</v>
      </c>
    </row>
    <row r="176" s="13" customFormat="1">
      <c r="A176" s="13"/>
      <c r="B176" s="232"/>
      <c r="C176" s="233"/>
      <c r="D176" s="234" t="s">
        <v>165</v>
      </c>
      <c r="E176" s="235" t="s">
        <v>19</v>
      </c>
      <c r="F176" s="236" t="s">
        <v>498</v>
      </c>
      <c r="G176" s="233"/>
      <c r="H176" s="235" t="s">
        <v>19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165</v>
      </c>
      <c r="AU176" s="242" t="s">
        <v>85</v>
      </c>
      <c r="AV176" s="13" t="s">
        <v>83</v>
      </c>
      <c r="AW176" s="13" t="s">
        <v>37</v>
      </c>
      <c r="AX176" s="13" t="s">
        <v>76</v>
      </c>
      <c r="AY176" s="242" t="s">
        <v>154</v>
      </c>
    </row>
    <row r="177" s="14" customFormat="1">
      <c r="A177" s="14"/>
      <c r="B177" s="243"/>
      <c r="C177" s="244"/>
      <c r="D177" s="234" t="s">
        <v>165</v>
      </c>
      <c r="E177" s="245" t="s">
        <v>19</v>
      </c>
      <c r="F177" s="246" t="s">
        <v>499</v>
      </c>
      <c r="G177" s="244"/>
      <c r="H177" s="247">
        <v>1.1200000000000001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165</v>
      </c>
      <c r="AU177" s="253" t="s">
        <v>85</v>
      </c>
      <c r="AV177" s="14" t="s">
        <v>85</v>
      </c>
      <c r="AW177" s="14" t="s">
        <v>37</v>
      </c>
      <c r="AX177" s="14" t="s">
        <v>76</v>
      </c>
      <c r="AY177" s="253" t="s">
        <v>154</v>
      </c>
    </row>
    <row r="178" s="15" customFormat="1">
      <c r="A178" s="15"/>
      <c r="B178" s="254"/>
      <c r="C178" s="255"/>
      <c r="D178" s="234" t="s">
        <v>165</v>
      </c>
      <c r="E178" s="256" t="s">
        <v>19</v>
      </c>
      <c r="F178" s="257" t="s">
        <v>168</v>
      </c>
      <c r="G178" s="255"/>
      <c r="H178" s="258">
        <v>1.1200000000000001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165</v>
      </c>
      <c r="AU178" s="264" t="s">
        <v>85</v>
      </c>
      <c r="AV178" s="15" t="s">
        <v>161</v>
      </c>
      <c r="AW178" s="15" t="s">
        <v>37</v>
      </c>
      <c r="AX178" s="15" t="s">
        <v>83</v>
      </c>
      <c r="AY178" s="264" t="s">
        <v>154</v>
      </c>
    </row>
    <row r="179" s="2" customFormat="1" ht="24.15" customHeight="1">
      <c r="A179" s="40"/>
      <c r="B179" s="41"/>
      <c r="C179" s="214" t="s">
        <v>273</v>
      </c>
      <c r="D179" s="214" t="s">
        <v>156</v>
      </c>
      <c r="E179" s="215" t="s">
        <v>500</v>
      </c>
      <c r="F179" s="216" t="s">
        <v>501</v>
      </c>
      <c r="G179" s="217" t="s">
        <v>183</v>
      </c>
      <c r="H179" s="218">
        <v>3.4620000000000002</v>
      </c>
      <c r="I179" s="219"/>
      <c r="J179" s="220">
        <f>ROUND(I179*H179,2)</f>
        <v>0</v>
      </c>
      <c r="K179" s="216" t="s">
        <v>160</v>
      </c>
      <c r="L179" s="46"/>
      <c r="M179" s="221" t="s">
        <v>19</v>
      </c>
      <c r="N179" s="222" t="s">
        <v>47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2.3999999999999999</v>
      </c>
      <c r="T179" s="224">
        <f>S179*H179</f>
        <v>8.3087999999999997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161</v>
      </c>
      <c r="AT179" s="225" t="s">
        <v>156</v>
      </c>
      <c r="AU179" s="225" t="s">
        <v>85</v>
      </c>
      <c r="AY179" s="19" t="s">
        <v>154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83</v>
      </c>
      <c r="BK179" s="226">
        <f>ROUND(I179*H179,2)</f>
        <v>0</v>
      </c>
      <c r="BL179" s="19" t="s">
        <v>161</v>
      </c>
      <c r="BM179" s="225" t="s">
        <v>502</v>
      </c>
    </row>
    <row r="180" s="2" customFormat="1">
      <c r="A180" s="40"/>
      <c r="B180" s="41"/>
      <c r="C180" s="42"/>
      <c r="D180" s="227" t="s">
        <v>163</v>
      </c>
      <c r="E180" s="42"/>
      <c r="F180" s="228" t="s">
        <v>503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163</v>
      </c>
      <c r="AU180" s="19" t="s">
        <v>85</v>
      </c>
    </row>
    <row r="181" s="13" customFormat="1">
      <c r="A181" s="13"/>
      <c r="B181" s="232"/>
      <c r="C181" s="233"/>
      <c r="D181" s="234" t="s">
        <v>165</v>
      </c>
      <c r="E181" s="235" t="s">
        <v>19</v>
      </c>
      <c r="F181" s="236" t="s">
        <v>434</v>
      </c>
      <c r="G181" s="233"/>
      <c r="H181" s="235" t="s">
        <v>19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165</v>
      </c>
      <c r="AU181" s="242" t="s">
        <v>85</v>
      </c>
      <c r="AV181" s="13" t="s">
        <v>83</v>
      </c>
      <c r="AW181" s="13" t="s">
        <v>37</v>
      </c>
      <c r="AX181" s="13" t="s">
        <v>76</v>
      </c>
      <c r="AY181" s="242" t="s">
        <v>154</v>
      </c>
    </row>
    <row r="182" s="13" customFormat="1">
      <c r="A182" s="13"/>
      <c r="B182" s="232"/>
      <c r="C182" s="233"/>
      <c r="D182" s="234" t="s">
        <v>165</v>
      </c>
      <c r="E182" s="235" t="s">
        <v>19</v>
      </c>
      <c r="F182" s="236" t="s">
        <v>504</v>
      </c>
      <c r="G182" s="233"/>
      <c r="H182" s="235" t="s">
        <v>19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165</v>
      </c>
      <c r="AU182" s="242" t="s">
        <v>85</v>
      </c>
      <c r="AV182" s="13" t="s">
        <v>83</v>
      </c>
      <c r="AW182" s="13" t="s">
        <v>37</v>
      </c>
      <c r="AX182" s="13" t="s">
        <v>76</v>
      </c>
      <c r="AY182" s="242" t="s">
        <v>154</v>
      </c>
    </row>
    <row r="183" s="14" customFormat="1">
      <c r="A183" s="14"/>
      <c r="B183" s="243"/>
      <c r="C183" s="244"/>
      <c r="D183" s="234" t="s">
        <v>165</v>
      </c>
      <c r="E183" s="245" t="s">
        <v>19</v>
      </c>
      <c r="F183" s="246" t="s">
        <v>505</v>
      </c>
      <c r="G183" s="244"/>
      <c r="H183" s="247">
        <v>3.4620000000000002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165</v>
      </c>
      <c r="AU183" s="253" t="s">
        <v>85</v>
      </c>
      <c r="AV183" s="14" t="s">
        <v>85</v>
      </c>
      <c r="AW183" s="14" t="s">
        <v>37</v>
      </c>
      <c r="AX183" s="14" t="s">
        <v>76</v>
      </c>
      <c r="AY183" s="253" t="s">
        <v>154</v>
      </c>
    </row>
    <row r="184" s="13" customFormat="1">
      <c r="A184" s="13"/>
      <c r="B184" s="232"/>
      <c r="C184" s="233"/>
      <c r="D184" s="234" t="s">
        <v>165</v>
      </c>
      <c r="E184" s="235" t="s">
        <v>19</v>
      </c>
      <c r="F184" s="236" t="s">
        <v>506</v>
      </c>
      <c r="G184" s="233"/>
      <c r="H184" s="235" t="s">
        <v>19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165</v>
      </c>
      <c r="AU184" s="242" t="s">
        <v>85</v>
      </c>
      <c r="AV184" s="13" t="s">
        <v>83</v>
      </c>
      <c r="AW184" s="13" t="s">
        <v>37</v>
      </c>
      <c r="AX184" s="13" t="s">
        <v>76</v>
      </c>
      <c r="AY184" s="242" t="s">
        <v>154</v>
      </c>
    </row>
    <row r="185" s="15" customFormat="1">
      <c r="A185" s="15"/>
      <c r="B185" s="254"/>
      <c r="C185" s="255"/>
      <c r="D185" s="234" t="s">
        <v>165</v>
      </c>
      <c r="E185" s="256" t="s">
        <v>19</v>
      </c>
      <c r="F185" s="257" t="s">
        <v>168</v>
      </c>
      <c r="G185" s="255"/>
      <c r="H185" s="258">
        <v>3.4620000000000002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165</v>
      </c>
      <c r="AU185" s="264" t="s">
        <v>85</v>
      </c>
      <c r="AV185" s="15" t="s">
        <v>161</v>
      </c>
      <c r="AW185" s="15" t="s">
        <v>37</v>
      </c>
      <c r="AX185" s="15" t="s">
        <v>83</v>
      </c>
      <c r="AY185" s="264" t="s">
        <v>154</v>
      </c>
    </row>
    <row r="186" s="2" customFormat="1" ht="33" customHeight="1">
      <c r="A186" s="40"/>
      <c r="B186" s="41"/>
      <c r="C186" s="214" t="s">
        <v>278</v>
      </c>
      <c r="D186" s="214" t="s">
        <v>156</v>
      </c>
      <c r="E186" s="215" t="s">
        <v>507</v>
      </c>
      <c r="F186" s="216" t="s">
        <v>508</v>
      </c>
      <c r="G186" s="217" t="s">
        <v>236</v>
      </c>
      <c r="H186" s="218">
        <v>71.194999999999993</v>
      </c>
      <c r="I186" s="219"/>
      <c r="J186" s="220">
        <f>ROUND(I186*H186,2)</f>
        <v>0</v>
      </c>
      <c r="K186" s="216" t="s">
        <v>160</v>
      </c>
      <c r="L186" s="46"/>
      <c r="M186" s="221" t="s">
        <v>19</v>
      </c>
      <c r="N186" s="222" t="s">
        <v>47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0.02</v>
      </c>
      <c r="T186" s="224">
        <f>S186*H186</f>
        <v>1.4238999999999999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161</v>
      </c>
      <c r="AT186" s="225" t="s">
        <v>156</v>
      </c>
      <c r="AU186" s="225" t="s">
        <v>85</v>
      </c>
      <c r="AY186" s="19" t="s">
        <v>154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83</v>
      </c>
      <c r="BK186" s="226">
        <f>ROUND(I186*H186,2)</f>
        <v>0</v>
      </c>
      <c r="BL186" s="19" t="s">
        <v>161</v>
      </c>
      <c r="BM186" s="225" t="s">
        <v>509</v>
      </c>
    </row>
    <row r="187" s="2" customFormat="1">
      <c r="A187" s="40"/>
      <c r="B187" s="41"/>
      <c r="C187" s="42"/>
      <c r="D187" s="227" t="s">
        <v>163</v>
      </c>
      <c r="E187" s="42"/>
      <c r="F187" s="228" t="s">
        <v>510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163</v>
      </c>
      <c r="AU187" s="19" t="s">
        <v>85</v>
      </c>
    </row>
    <row r="188" s="13" customFormat="1">
      <c r="A188" s="13"/>
      <c r="B188" s="232"/>
      <c r="C188" s="233"/>
      <c r="D188" s="234" t="s">
        <v>165</v>
      </c>
      <c r="E188" s="235" t="s">
        <v>19</v>
      </c>
      <c r="F188" s="236" t="s">
        <v>434</v>
      </c>
      <c r="G188" s="233"/>
      <c r="H188" s="235" t="s">
        <v>19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165</v>
      </c>
      <c r="AU188" s="242" t="s">
        <v>85</v>
      </c>
      <c r="AV188" s="13" t="s">
        <v>83</v>
      </c>
      <c r="AW188" s="13" t="s">
        <v>37</v>
      </c>
      <c r="AX188" s="13" t="s">
        <v>76</v>
      </c>
      <c r="AY188" s="242" t="s">
        <v>154</v>
      </c>
    </row>
    <row r="189" s="13" customFormat="1">
      <c r="A189" s="13"/>
      <c r="B189" s="232"/>
      <c r="C189" s="233"/>
      <c r="D189" s="234" t="s">
        <v>165</v>
      </c>
      <c r="E189" s="235" t="s">
        <v>19</v>
      </c>
      <c r="F189" s="236" t="s">
        <v>511</v>
      </c>
      <c r="G189" s="233"/>
      <c r="H189" s="235" t="s">
        <v>19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165</v>
      </c>
      <c r="AU189" s="242" t="s">
        <v>85</v>
      </c>
      <c r="AV189" s="13" t="s">
        <v>83</v>
      </c>
      <c r="AW189" s="13" t="s">
        <v>37</v>
      </c>
      <c r="AX189" s="13" t="s">
        <v>76</v>
      </c>
      <c r="AY189" s="242" t="s">
        <v>154</v>
      </c>
    </row>
    <row r="190" s="13" customFormat="1">
      <c r="A190" s="13"/>
      <c r="B190" s="232"/>
      <c r="C190" s="233"/>
      <c r="D190" s="234" t="s">
        <v>165</v>
      </c>
      <c r="E190" s="235" t="s">
        <v>19</v>
      </c>
      <c r="F190" s="236" t="s">
        <v>512</v>
      </c>
      <c r="G190" s="233"/>
      <c r="H190" s="235" t="s">
        <v>19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165</v>
      </c>
      <c r="AU190" s="242" t="s">
        <v>85</v>
      </c>
      <c r="AV190" s="13" t="s">
        <v>83</v>
      </c>
      <c r="AW190" s="13" t="s">
        <v>37</v>
      </c>
      <c r="AX190" s="13" t="s">
        <v>76</v>
      </c>
      <c r="AY190" s="242" t="s">
        <v>154</v>
      </c>
    </row>
    <row r="191" s="14" customFormat="1">
      <c r="A191" s="14"/>
      <c r="B191" s="243"/>
      <c r="C191" s="244"/>
      <c r="D191" s="234" t="s">
        <v>165</v>
      </c>
      <c r="E191" s="245" t="s">
        <v>19</v>
      </c>
      <c r="F191" s="246" t="s">
        <v>513</v>
      </c>
      <c r="G191" s="244"/>
      <c r="H191" s="247">
        <v>18.844999999999999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165</v>
      </c>
      <c r="AU191" s="253" t="s">
        <v>85</v>
      </c>
      <c r="AV191" s="14" t="s">
        <v>85</v>
      </c>
      <c r="AW191" s="14" t="s">
        <v>37</v>
      </c>
      <c r="AX191" s="14" t="s">
        <v>76</v>
      </c>
      <c r="AY191" s="253" t="s">
        <v>154</v>
      </c>
    </row>
    <row r="192" s="13" customFormat="1">
      <c r="A192" s="13"/>
      <c r="B192" s="232"/>
      <c r="C192" s="233"/>
      <c r="D192" s="234" t="s">
        <v>165</v>
      </c>
      <c r="E192" s="235" t="s">
        <v>19</v>
      </c>
      <c r="F192" s="236" t="s">
        <v>514</v>
      </c>
      <c r="G192" s="233"/>
      <c r="H192" s="235" t="s">
        <v>19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165</v>
      </c>
      <c r="AU192" s="242" t="s">
        <v>85</v>
      </c>
      <c r="AV192" s="13" t="s">
        <v>83</v>
      </c>
      <c r="AW192" s="13" t="s">
        <v>37</v>
      </c>
      <c r="AX192" s="13" t="s">
        <v>76</v>
      </c>
      <c r="AY192" s="242" t="s">
        <v>154</v>
      </c>
    </row>
    <row r="193" s="14" customFormat="1">
      <c r="A193" s="14"/>
      <c r="B193" s="243"/>
      <c r="C193" s="244"/>
      <c r="D193" s="234" t="s">
        <v>165</v>
      </c>
      <c r="E193" s="245" t="s">
        <v>19</v>
      </c>
      <c r="F193" s="246" t="s">
        <v>515</v>
      </c>
      <c r="G193" s="244"/>
      <c r="H193" s="247">
        <v>51.990000000000002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165</v>
      </c>
      <c r="AU193" s="253" t="s">
        <v>85</v>
      </c>
      <c r="AV193" s="14" t="s">
        <v>85</v>
      </c>
      <c r="AW193" s="14" t="s">
        <v>37</v>
      </c>
      <c r="AX193" s="14" t="s">
        <v>76</v>
      </c>
      <c r="AY193" s="253" t="s">
        <v>154</v>
      </c>
    </row>
    <row r="194" s="13" customFormat="1">
      <c r="A194" s="13"/>
      <c r="B194" s="232"/>
      <c r="C194" s="233"/>
      <c r="D194" s="234" t="s">
        <v>165</v>
      </c>
      <c r="E194" s="235" t="s">
        <v>19</v>
      </c>
      <c r="F194" s="236" t="s">
        <v>516</v>
      </c>
      <c r="G194" s="233"/>
      <c r="H194" s="235" t="s">
        <v>19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165</v>
      </c>
      <c r="AU194" s="242" t="s">
        <v>85</v>
      </c>
      <c r="AV194" s="13" t="s">
        <v>83</v>
      </c>
      <c r="AW194" s="13" t="s">
        <v>37</v>
      </c>
      <c r="AX194" s="13" t="s">
        <v>76</v>
      </c>
      <c r="AY194" s="242" t="s">
        <v>154</v>
      </c>
    </row>
    <row r="195" s="14" customFormat="1">
      <c r="A195" s="14"/>
      <c r="B195" s="243"/>
      <c r="C195" s="244"/>
      <c r="D195" s="234" t="s">
        <v>165</v>
      </c>
      <c r="E195" s="245" t="s">
        <v>19</v>
      </c>
      <c r="F195" s="246" t="s">
        <v>517</v>
      </c>
      <c r="G195" s="244"/>
      <c r="H195" s="247">
        <v>0.35999999999999999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165</v>
      </c>
      <c r="AU195" s="253" t="s">
        <v>85</v>
      </c>
      <c r="AV195" s="14" t="s">
        <v>85</v>
      </c>
      <c r="AW195" s="14" t="s">
        <v>37</v>
      </c>
      <c r="AX195" s="14" t="s">
        <v>76</v>
      </c>
      <c r="AY195" s="253" t="s">
        <v>154</v>
      </c>
    </row>
    <row r="196" s="15" customFormat="1">
      <c r="A196" s="15"/>
      <c r="B196" s="254"/>
      <c r="C196" s="255"/>
      <c r="D196" s="234" t="s">
        <v>165</v>
      </c>
      <c r="E196" s="256" t="s">
        <v>19</v>
      </c>
      <c r="F196" s="257" t="s">
        <v>168</v>
      </c>
      <c r="G196" s="255"/>
      <c r="H196" s="258">
        <v>71.194999999999993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165</v>
      </c>
      <c r="AU196" s="264" t="s">
        <v>85</v>
      </c>
      <c r="AV196" s="15" t="s">
        <v>161</v>
      </c>
      <c r="AW196" s="15" t="s">
        <v>37</v>
      </c>
      <c r="AX196" s="15" t="s">
        <v>83</v>
      </c>
      <c r="AY196" s="264" t="s">
        <v>154</v>
      </c>
    </row>
    <row r="197" s="2" customFormat="1" ht="24.15" customHeight="1">
      <c r="A197" s="40"/>
      <c r="B197" s="41"/>
      <c r="C197" s="214" t="s">
        <v>283</v>
      </c>
      <c r="D197" s="214" t="s">
        <v>156</v>
      </c>
      <c r="E197" s="215" t="s">
        <v>518</v>
      </c>
      <c r="F197" s="216" t="s">
        <v>519</v>
      </c>
      <c r="G197" s="217" t="s">
        <v>236</v>
      </c>
      <c r="H197" s="218">
        <v>71.194999999999993</v>
      </c>
      <c r="I197" s="219"/>
      <c r="J197" s="220">
        <f>ROUND(I197*H197,2)</f>
        <v>0</v>
      </c>
      <c r="K197" s="216" t="s">
        <v>160</v>
      </c>
      <c r="L197" s="46"/>
      <c r="M197" s="221" t="s">
        <v>19</v>
      </c>
      <c r="N197" s="222" t="s">
        <v>47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161</v>
      </c>
      <c r="AT197" s="225" t="s">
        <v>156</v>
      </c>
      <c r="AU197" s="225" t="s">
        <v>85</v>
      </c>
      <c r="AY197" s="19" t="s">
        <v>154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83</v>
      </c>
      <c r="BK197" s="226">
        <f>ROUND(I197*H197,2)</f>
        <v>0</v>
      </c>
      <c r="BL197" s="19" t="s">
        <v>161</v>
      </c>
      <c r="BM197" s="225" t="s">
        <v>520</v>
      </c>
    </row>
    <row r="198" s="2" customFormat="1">
      <c r="A198" s="40"/>
      <c r="B198" s="41"/>
      <c r="C198" s="42"/>
      <c r="D198" s="227" t="s">
        <v>163</v>
      </c>
      <c r="E198" s="42"/>
      <c r="F198" s="228" t="s">
        <v>521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163</v>
      </c>
      <c r="AU198" s="19" t="s">
        <v>85</v>
      </c>
    </row>
    <row r="199" s="2" customFormat="1" ht="24.15" customHeight="1">
      <c r="A199" s="40"/>
      <c r="B199" s="41"/>
      <c r="C199" s="214" t="s">
        <v>290</v>
      </c>
      <c r="D199" s="214" t="s">
        <v>156</v>
      </c>
      <c r="E199" s="215" t="s">
        <v>522</v>
      </c>
      <c r="F199" s="216" t="s">
        <v>523</v>
      </c>
      <c r="G199" s="217" t="s">
        <v>236</v>
      </c>
      <c r="H199" s="218">
        <v>78.040000000000006</v>
      </c>
      <c r="I199" s="219"/>
      <c r="J199" s="220">
        <f>ROUND(I199*H199,2)</f>
        <v>0</v>
      </c>
      <c r="K199" s="216" t="s">
        <v>160</v>
      </c>
      <c r="L199" s="46"/>
      <c r="M199" s="221" t="s">
        <v>19</v>
      </c>
      <c r="N199" s="222" t="s">
        <v>47</v>
      </c>
      <c r="O199" s="86"/>
      <c r="P199" s="223">
        <f>O199*H199</f>
        <v>0</v>
      </c>
      <c r="Q199" s="223">
        <v>0.0020999999999999999</v>
      </c>
      <c r="R199" s="223">
        <f>Q199*H199</f>
        <v>0.163884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161</v>
      </c>
      <c r="AT199" s="225" t="s">
        <v>156</v>
      </c>
      <c r="AU199" s="225" t="s">
        <v>85</v>
      </c>
      <c r="AY199" s="19" t="s">
        <v>154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83</v>
      </c>
      <c r="BK199" s="226">
        <f>ROUND(I199*H199,2)</f>
        <v>0</v>
      </c>
      <c r="BL199" s="19" t="s">
        <v>161</v>
      </c>
      <c r="BM199" s="225" t="s">
        <v>524</v>
      </c>
    </row>
    <row r="200" s="2" customFormat="1">
      <c r="A200" s="40"/>
      <c r="B200" s="41"/>
      <c r="C200" s="42"/>
      <c r="D200" s="227" t="s">
        <v>163</v>
      </c>
      <c r="E200" s="42"/>
      <c r="F200" s="228" t="s">
        <v>525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163</v>
      </c>
      <c r="AU200" s="19" t="s">
        <v>85</v>
      </c>
    </row>
    <row r="201" s="13" customFormat="1">
      <c r="A201" s="13"/>
      <c r="B201" s="232"/>
      <c r="C201" s="233"/>
      <c r="D201" s="234" t="s">
        <v>165</v>
      </c>
      <c r="E201" s="235" t="s">
        <v>19</v>
      </c>
      <c r="F201" s="236" t="s">
        <v>434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165</v>
      </c>
      <c r="AU201" s="242" t="s">
        <v>85</v>
      </c>
      <c r="AV201" s="13" t="s">
        <v>83</v>
      </c>
      <c r="AW201" s="13" t="s">
        <v>37</v>
      </c>
      <c r="AX201" s="13" t="s">
        <v>76</v>
      </c>
      <c r="AY201" s="242" t="s">
        <v>154</v>
      </c>
    </row>
    <row r="202" s="13" customFormat="1">
      <c r="A202" s="13"/>
      <c r="B202" s="232"/>
      <c r="C202" s="233"/>
      <c r="D202" s="234" t="s">
        <v>165</v>
      </c>
      <c r="E202" s="235" t="s">
        <v>19</v>
      </c>
      <c r="F202" s="236" t="s">
        <v>526</v>
      </c>
      <c r="G202" s="233"/>
      <c r="H202" s="235" t="s">
        <v>19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165</v>
      </c>
      <c r="AU202" s="242" t="s">
        <v>85</v>
      </c>
      <c r="AV202" s="13" t="s">
        <v>83</v>
      </c>
      <c r="AW202" s="13" t="s">
        <v>37</v>
      </c>
      <c r="AX202" s="13" t="s">
        <v>76</v>
      </c>
      <c r="AY202" s="242" t="s">
        <v>154</v>
      </c>
    </row>
    <row r="203" s="14" customFormat="1">
      <c r="A203" s="14"/>
      <c r="B203" s="243"/>
      <c r="C203" s="244"/>
      <c r="D203" s="234" t="s">
        <v>165</v>
      </c>
      <c r="E203" s="245" t="s">
        <v>19</v>
      </c>
      <c r="F203" s="246" t="s">
        <v>527</v>
      </c>
      <c r="G203" s="244"/>
      <c r="H203" s="247">
        <v>71.200000000000003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165</v>
      </c>
      <c r="AU203" s="253" t="s">
        <v>85</v>
      </c>
      <c r="AV203" s="14" t="s">
        <v>85</v>
      </c>
      <c r="AW203" s="14" t="s">
        <v>37</v>
      </c>
      <c r="AX203" s="14" t="s">
        <v>76</v>
      </c>
      <c r="AY203" s="253" t="s">
        <v>154</v>
      </c>
    </row>
    <row r="204" s="14" customFormat="1">
      <c r="A204" s="14"/>
      <c r="B204" s="243"/>
      <c r="C204" s="244"/>
      <c r="D204" s="234" t="s">
        <v>165</v>
      </c>
      <c r="E204" s="245" t="s">
        <v>19</v>
      </c>
      <c r="F204" s="246" t="s">
        <v>528</v>
      </c>
      <c r="G204" s="244"/>
      <c r="H204" s="247">
        <v>6.1799999999999997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165</v>
      </c>
      <c r="AU204" s="253" t="s">
        <v>85</v>
      </c>
      <c r="AV204" s="14" t="s">
        <v>85</v>
      </c>
      <c r="AW204" s="14" t="s">
        <v>37</v>
      </c>
      <c r="AX204" s="14" t="s">
        <v>76</v>
      </c>
      <c r="AY204" s="253" t="s">
        <v>154</v>
      </c>
    </row>
    <row r="205" s="14" customFormat="1">
      <c r="A205" s="14"/>
      <c r="B205" s="243"/>
      <c r="C205" s="244"/>
      <c r="D205" s="234" t="s">
        <v>165</v>
      </c>
      <c r="E205" s="245" t="s">
        <v>19</v>
      </c>
      <c r="F205" s="246" t="s">
        <v>529</v>
      </c>
      <c r="G205" s="244"/>
      <c r="H205" s="247">
        <v>0.66000000000000003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165</v>
      </c>
      <c r="AU205" s="253" t="s">
        <v>85</v>
      </c>
      <c r="AV205" s="14" t="s">
        <v>85</v>
      </c>
      <c r="AW205" s="14" t="s">
        <v>37</v>
      </c>
      <c r="AX205" s="14" t="s">
        <v>76</v>
      </c>
      <c r="AY205" s="253" t="s">
        <v>154</v>
      </c>
    </row>
    <row r="206" s="15" customFormat="1">
      <c r="A206" s="15"/>
      <c r="B206" s="254"/>
      <c r="C206" s="255"/>
      <c r="D206" s="234" t="s">
        <v>165</v>
      </c>
      <c r="E206" s="256" t="s">
        <v>19</v>
      </c>
      <c r="F206" s="257" t="s">
        <v>168</v>
      </c>
      <c r="G206" s="255"/>
      <c r="H206" s="258">
        <v>78.040000000000006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165</v>
      </c>
      <c r="AU206" s="264" t="s">
        <v>85</v>
      </c>
      <c r="AV206" s="15" t="s">
        <v>161</v>
      </c>
      <c r="AW206" s="15" t="s">
        <v>37</v>
      </c>
      <c r="AX206" s="15" t="s">
        <v>83</v>
      </c>
      <c r="AY206" s="264" t="s">
        <v>154</v>
      </c>
    </row>
    <row r="207" s="2" customFormat="1" ht="33" customHeight="1">
      <c r="A207" s="40"/>
      <c r="B207" s="41"/>
      <c r="C207" s="214" t="s">
        <v>7</v>
      </c>
      <c r="D207" s="214" t="s">
        <v>156</v>
      </c>
      <c r="E207" s="215" t="s">
        <v>530</v>
      </c>
      <c r="F207" s="216" t="s">
        <v>531</v>
      </c>
      <c r="G207" s="217" t="s">
        <v>236</v>
      </c>
      <c r="H207" s="218">
        <v>71.194999999999993</v>
      </c>
      <c r="I207" s="219"/>
      <c r="J207" s="220">
        <f>ROUND(I207*H207,2)</f>
        <v>0</v>
      </c>
      <c r="K207" s="216" t="s">
        <v>160</v>
      </c>
      <c r="L207" s="46"/>
      <c r="M207" s="221" t="s">
        <v>19</v>
      </c>
      <c r="N207" s="222" t="s">
        <v>47</v>
      </c>
      <c r="O207" s="86"/>
      <c r="P207" s="223">
        <f>O207*H207</f>
        <v>0</v>
      </c>
      <c r="Q207" s="223">
        <v>0.060429999999999998</v>
      </c>
      <c r="R207" s="223">
        <f>Q207*H207</f>
        <v>4.3023138499999991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161</v>
      </c>
      <c r="AT207" s="225" t="s">
        <v>156</v>
      </c>
      <c r="AU207" s="225" t="s">
        <v>85</v>
      </c>
      <c r="AY207" s="19" t="s">
        <v>154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83</v>
      </c>
      <c r="BK207" s="226">
        <f>ROUND(I207*H207,2)</f>
        <v>0</v>
      </c>
      <c r="BL207" s="19" t="s">
        <v>161</v>
      </c>
      <c r="BM207" s="225" t="s">
        <v>532</v>
      </c>
    </row>
    <row r="208" s="2" customFormat="1">
      <c r="A208" s="40"/>
      <c r="B208" s="41"/>
      <c r="C208" s="42"/>
      <c r="D208" s="227" t="s">
        <v>163</v>
      </c>
      <c r="E208" s="42"/>
      <c r="F208" s="228" t="s">
        <v>533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163</v>
      </c>
      <c r="AU208" s="19" t="s">
        <v>85</v>
      </c>
    </row>
    <row r="209" s="13" customFormat="1">
      <c r="A209" s="13"/>
      <c r="B209" s="232"/>
      <c r="C209" s="233"/>
      <c r="D209" s="234" t="s">
        <v>165</v>
      </c>
      <c r="E209" s="235" t="s">
        <v>19</v>
      </c>
      <c r="F209" s="236" t="s">
        <v>434</v>
      </c>
      <c r="G209" s="233"/>
      <c r="H209" s="235" t="s">
        <v>19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165</v>
      </c>
      <c r="AU209" s="242" t="s">
        <v>85</v>
      </c>
      <c r="AV209" s="13" t="s">
        <v>83</v>
      </c>
      <c r="AW209" s="13" t="s">
        <v>37</v>
      </c>
      <c r="AX209" s="13" t="s">
        <v>76</v>
      </c>
      <c r="AY209" s="242" t="s">
        <v>154</v>
      </c>
    </row>
    <row r="210" s="13" customFormat="1">
      <c r="A210" s="13"/>
      <c r="B210" s="232"/>
      <c r="C210" s="233"/>
      <c r="D210" s="234" t="s">
        <v>165</v>
      </c>
      <c r="E210" s="235" t="s">
        <v>19</v>
      </c>
      <c r="F210" s="236" t="s">
        <v>534</v>
      </c>
      <c r="G210" s="233"/>
      <c r="H210" s="235" t="s">
        <v>19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165</v>
      </c>
      <c r="AU210" s="242" t="s">
        <v>85</v>
      </c>
      <c r="AV210" s="13" t="s">
        <v>83</v>
      </c>
      <c r="AW210" s="13" t="s">
        <v>37</v>
      </c>
      <c r="AX210" s="13" t="s">
        <v>76</v>
      </c>
      <c r="AY210" s="242" t="s">
        <v>154</v>
      </c>
    </row>
    <row r="211" s="13" customFormat="1">
      <c r="A211" s="13"/>
      <c r="B211" s="232"/>
      <c r="C211" s="233"/>
      <c r="D211" s="234" t="s">
        <v>165</v>
      </c>
      <c r="E211" s="235" t="s">
        <v>19</v>
      </c>
      <c r="F211" s="236" t="s">
        <v>535</v>
      </c>
      <c r="G211" s="233"/>
      <c r="H211" s="235" t="s">
        <v>19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165</v>
      </c>
      <c r="AU211" s="242" t="s">
        <v>85</v>
      </c>
      <c r="AV211" s="13" t="s">
        <v>83</v>
      </c>
      <c r="AW211" s="13" t="s">
        <v>37</v>
      </c>
      <c r="AX211" s="13" t="s">
        <v>76</v>
      </c>
      <c r="AY211" s="242" t="s">
        <v>154</v>
      </c>
    </row>
    <row r="212" s="13" customFormat="1">
      <c r="A212" s="13"/>
      <c r="B212" s="232"/>
      <c r="C212" s="233"/>
      <c r="D212" s="234" t="s">
        <v>165</v>
      </c>
      <c r="E212" s="235" t="s">
        <v>19</v>
      </c>
      <c r="F212" s="236" t="s">
        <v>512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165</v>
      </c>
      <c r="AU212" s="242" t="s">
        <v>85</v>
      </c>
      <c r="AV212" s="13" t="s">
        <v>83</v>
      </c>
      <c r="AW212" s="13" t="s">
        <v>37</v>
      </c>
      <c r="AX212" s="13" t="s">
        <v>76</v>
      </c>
      <c r="AY212" s="242" t="s">
        <v>154</v>
      </c>
    </row>
    <row r="213" s="14" customFormat="1">
      <c r="A213" s="14"/>
      <c r="B213" s="243"/>
      <c r="C213" s="244"/>
      <c r="D213" s="234" t="s">
        <v>165</v>
      </c>
      <c r="E213" s="245" t="s">
        <v>19</v>
      </c>
      <c r="F213" s="246" t="s">
        <v>513</v>
      </c>
      <c r="G213" s="244"/>
      <c r="H213" s="247">
        <v>18.844999999999999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165</v>
      </c>
      <c r="AU213" s="253" t="s">
        <v>85</v>
      </c>
      <c r="AV213" s="14" t="s">
        <v>85</v>
      </c>
      <c r="AW213" s="14" t="s">
        <v>37</v>
      </c>
      <c r="AX213" s="14" t="s">
        <v>76</v>
      </c>
      <c r="AY213" s="253" t="s">
        <v>154</v>
      </c>
    </row>
    <row r="214" s="13" customFormat="1">
      <c r="A214" s="13"/>
      <c r="B214" s="232"/>
      <c r="C214" s="233"/>
      <c r="D214" s="234" t="s">
        <v>165</v>
      </c>
      <c r="E214" s="235" t="s">
        <v>19</v>
      </c>
      <c r="F214" s="236" t="s">
        <v>514</v>
      </c>
      <c r="G214" s="233"/>
      <c r="H214" s="235" t="s">
        <v>19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165</v>
      </c>
      <c r="AU214" s="242" t="s">
        <v>85</v>
      </c>
      <c r="AV214" s="13" t="s">
        <v>83</v>
      </c>
      <c r="AW214" s="13" t="s">
        <v>37</v>
      </c>
      <c r="AX214" s="13" t="s">
        <v>76</v>
      </c>
      <c r="AY214" s="242" t="s">
        <v>154</v>
      </c>
    </row>
    <row r="215" s="14" customFormat="1">
      <c r="A215" s="14"/>
      <c r="B215" s="243"/>
      <c r="C215" s="244"/>
      <c r="D215" s="234" t="s">
        <v>165</v>
      </c>
      <c r="E215" s="245" t="s">
        <v>19</v>
      </c>
      <c r="F215" s="246" t="s">
        <v>515</v>
      </c>
      <c r="G215" s="244"/>
      <c r="H215" s="247">
        <v>51.990000000000002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165</v>
      </c>
      <c r="AU215" s="253" t="s">
        <v>85</v>
      </c>
      <c r="AV215" s="14" t="s">
        <v>85</v>
      </c>
      <c r="AW215" s="14" t="s">
        <v>37</v>
      </c>
      <c r="AX215" s="14" t="s">
        <v>76</v>
      </c>
      <c r="AY215" s="253" t="s">
        <v>154</v>
      </c>
    </row>
    <row r="216" s="13" customFormat="1">
      <c r="A216" s="13"/>
      <c r="B216" s="232"/>
      <c r="C216" s="233"/>
      <c r="D216" s="234" t="s">
        <v>165</v>
      </c>
      <c r="E216" s="235" t="s">
        <v>19</v>
      </c>
      <c r="F216" s="236" t="s">
        <v>516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165</v>
      </c>
      <c r="AU216" s="242" t="s">
        <v>85</v>
      </c>
      <c r="AV216" s="13" t="s">
        <v>83</v>
      </c>
      <c r="AW216" s="13" t="s">
        <v>37</v>
      </c>
      <c r="AX216" s="13" t="s">
        <v>76</v>
      </c>
      <c r="AY216" s="242" t="s">
        <v>154</v>
      </c>
    </row>
    <row r="217" s="14" customFormat="1">
      <c r="A217" s="14"/>
      <c r="B217" s="243"/>
      <c r="C217" s="244"/>
      <c r="D217" s="234" t="s">
        <v>165</v>
      </c>
      <c r="E217" s="245" t="s">
        <v>19</v>
      </c>
      <c r="F217" s="246" t="s">
        <v>517</v>
      </c>
      <c r="G217" s="244"/>
      <c r="H217" s="247">
        <v>0.35999999999999999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165</v>
      </c>
      <c r="AU217" s="253" t="s">
        <v>85</v>
      </c>
      <c r="AV217" s="14" t="s">
        <v>85</v>
      </c>
      <c r="AW217" s="14" t="s">
        <v>37</v>
      </c>
      <c r="AX217" s="14" t="s">
        <v>76</v>
      </c>
      <c r="AY217" s="253" t="s">
        <v>154</v>
      </c>
    </row>
    <row r="218" s="15" customFormat="1">
      <c r="A218" s="15"/>
      <c r="B218" s="254"/>
      <c r="C218" s="255"/>
      <c r="D218" s="234" t="s">
        <v>165</v>
      </c>
      <c r="E218" s="256" t="s">
        <v>19</v>
      </c>
      <c r="F218" s="257" t="s">
        <v>168</v>
      </c>
      <c r="G218" s="255"/>
      <c r="H218" s="258">
        <v>71.194999999999993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165</v>
      </c>
      <c r="AU218" s="264" t="s">
        <v>85</v>
      </c>
      <c r="AV218" s="15" t="s">
        <v>161</v>
      </c>
      <c r="AW218" s="15" t="s">
        <v>37</v>
      </c>
      <c r="AX218" s="15" t="s">
        <v>83</v>
      </c>
      <c r="AY218" s="264" t="s">
        <v>154</v>
      </c>
    </row>
    <row r="219" s="2" customFormat="1" ht="33" customHeight="1">
      <c r="A219" s="40"/>
      <c r="B219" s="41"/>
      <c r="C219" s="214" t="s">
        <v>302</v>
      </c>
      <c r="D219" s="214" t="s">
        <v>156</v>
      </c>
      <c r="E219" s="215" t="s">
        <v>536</v>
      </c>
      <c r="F219" s="216" t="s">
        <v>537</v>
      </c>
      <c r="G219" s="217" t="s">
        <v>236</v>
      </c>
      <c r="H219" s="218">
        <v>82.129999999999995</v>
      </c>
      <c r="I219" s="219"/>
      <c r="J219" s="220">
        <f>ROUND(I219*H219,2)</f>
        <v>0</v>
      </c>
      <c r="K219" s="216" t="s">
        <v>265</v>
      </c>
      <c r="L219" s="46"/>
      <c r="M219" s="221" t="s">
        <v>19</v>
      </c>
      <c r="N219" s="222" t="s">
        <v>47</v>
      </c>
      <c r="O219" s="86"/>
      <c r="P219" s="223">
        <f>O219*H219</f>
        <v>0</v>
      </c>
      <c r="Q219" s="223">
        <v>0.050000000000000003</v>
      </c>
      <c r="R219" s="223">
        <f>Q219*H219</f>
        <v>4.1064999999999996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161</v>
      </c>
      <c r="AT219" s="225" t="s">
        <v>156</v>
      </c>
      <c r="AU219" s="225" t="s">
        <v>85</v>
      </c>
      <c r="AY219" s="19" t="s">
        <v>154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83</v>
      </c>
      <c r="BK219" s="226">
        <f>ROUND(I219*H219,2)</f>
        <v>0</v>
      </c>
      <c r="BL219" s="19" t="s">
        <v>161</v>
      </c>
      <c r="BM219" s="225" t="s">
        <v>538</v>
      </c>
    </row>
    <row r="220" s="13" customFormat="1">
      <c r="A220" s="13"/>
      <c r="B220" s="232"/>
      <c r="C220" s="233"/>
      <c r="D220" s="234" t="s">
        <v>165</v>
      </c>
      <c r="E220" s="235" t="s">
        <v>19</v>
      </c>
      <c r="F220" s="236" t="s">
        <v>539</v>
      </c>
      <c r="G220" s="233"/>
      <c r="H220" s="235" t="s">
        <v>19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165</v>
      </c>
      <c r="AU220" s="242" t="s">
        <v>85</v>
      </c>
      <c r="AV220" s="13" t="s">
        <v>83</v>
      </c>
      <c r="AW220" s="13" t="s">
        <v>37</v>
      </c>
      <c r="AX220" s="13" t="s">
        <v>76</v>
      </c>
      <c r="AY220" s="242" t="s">
        <v>154</v>
      </c>
    </row>
    <row r="221" s="13" customFormat="1">
      <c r="A221" s="13"/>
      <c r="B221" s="232"/>
      <c r="C221" s="233"/>
      <c r="D221" s="234" t="s">
        <v>165</v>
      </c>
      <c r="E221" s="235" t="s">
        <v>19</v>
      </c>
      <c r="F221" s="236" t="s">
        <v>534</v>
      </c>
      <c r="G221" s="233"/>
      <c r="H221" s="235" t="s">
        <v>19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165</v>
      </c>
      <c r="AU221" s="242" t="s">
        <v>85</v>
      </c>
      <c r="AV221" s="13" t="s">
        <v>83</v>
      </c>
      <c r="AW221" s="13" t="s">
        <v>37</v>
      </c>
      <c r="AX221" s="13" t="s">
        <v>76</v>
      </c>
      <c r="AY221" s="242" t="s">
        <v>154</v>
      </c>
    </row>
    <row r="222" s="13" customFormat="1">
      <c r="A222" s="13"/>
      <c r="B222" s="232"/>
      <c r="C222" s="233"/>
      <c r="D222" s="234" t="s">
        <v>165</v>
      </c>
      <c r="E222" s="235" t="s">
        <v>19</v>
      </c>
      <c r="F222" s="236" t="s">
        <v>540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165</v>
      </c>
      <c r="AU222" s="242" t="s">
        <v>85</v>
      </c>
      <c r="AV222" s="13" t="s">
        <v>83</v>
      </c>
      <c r="AW222" s="13" t="s">
        <v>37</v>
      </c>
      <c r="AX222" s="13" t="s">
        <v>76</v>
      </c>
      <c r="AY222" s="242" t="s">
        <v>154</v>
      </c>
    </row>
    <row r="223" s="13" customFormat="1">
      <c r="A223" s="13"/>
      <c r="B223" s="232"/>
      <c r="C223" s="233"/>
      <c r="D223" s="234" t="s">
        <v>165</v>
      </c>
      <c r="E223" s="235" t="s">
        <v>19</v>
      </c>
      <c r="F223" s="236" t="s">
        <v>541</v>
      </c>
      <c r="G223" s="233"/>
      <c r="H223" s="235" t="s">
        <v>19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165</v>
      </c>
      <c r="AU223" s="242" t="s">
        <v>85</v>
      </c>
      <c r="AV223" s="13" t="s">
        <v>83</v>
      </c>
      <c r="AW223" s="13" t="s">
        <v>37</v>
      </c>
      <c r="AX223" s="13" t="s">
        <v>76</v>
      </c>
      <c r="AY223" s="242" t="s">
        <v>154</v>
      </c>
    </row>
    <row r="224" s="13" customFormat="1">
      <c r="A224" s="13"/>
      <c r="B224" s="232"/>
      <c r="C224" s="233"/>
      <c r="D224" s="234" t="s">
        <v>165</v>
      </c>
      <c r="E224" s="235" t="s">
        <v>19</v>
      </c>
      <c r="F224" s="236" t="s">
        <v>512</v>
      </c>
      <c r="G224" s="233"/>
      <c r="H224" s="235" t="s">
        <v>19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165</v>
      </c>
      <c r="AU224" s="242" t="s">
        <v>85</v>
      </c>
      <c r="AV224" s="13" t="s">
        <v>83</v>
      </c>
      <c r="AW224" s="13" t="s">
        <v>37</v>
      </c>
      <c r="AX224" s="13" t="s">
        <v>76</v>
      </c>
      <c r="AY224" s="242" t="s">
        <v>154</v>
      </c>
    </row>
    <row r="225" s="14" customFormat="1">
      <c r="A225" s="14"/>
      <c r="B225" s="243"/>
      <c r="C225" s="244"/>
      <c r="D225" s="234" t="s">
        <v>165</v>
      </c>
      <c r="E225" s="245" t="s">
        <v>19</v>
      </c>
      <c r="F225" s="246" t="s">
        <v>542</v>
      </c>
      <c r="G225" s="244"/>
      <c r="H225" s="247">
        <v>18.649999999999999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165</v>
      </c>
      <c r="AU225" s="253" t="s">
        <v>85</v>
      </c>
      <c r="AV225" s="14" t="s">
        <v>85</v>
      </c>
      <c r="AW225" s="14" t="s">
        <v>37</v>
      </c>
      <c r="AX225" s="14" t="s">
        <v>76</v>
      </c>
      <c r="AY225" s="253" t="s">
        <v>154</v>
      </c>
    </row>
    <row r="226" s="13" customFormat="1">
      <c r="A226" s="13"/>
      <c r="B226" s="232"/>
      <c r="C226" s="233"/>
      <c r="D226" s="234" t="s">
        <v>165</v>
      </c>
      <c r="E226" s="235" t="s">
        <v>19</v>
      </c>
      <c r="F226" s="236" t="s">
        <v>514</v>
      </c>
      <c r="G226" s="233"/>
      <c r="H226" s="235" t="s">
        <v>19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165</v>
      </c>
      <c r="AU226" s="242" t="s">
        <v>85</v>
      </c>
      <c r="AV226" s="13" t="s">
        <v>83</v>
      </c>
      <c r="AW226" s="13" t="s">
        <v>37</v>
      </c>
      <c r="AX226" s="13" t="s">
        <v>76</v>
      </c>
      <c r="AY226" s="242" t="s">
        <v>154</v>
      </c>
    </row>
    <row r="227" s="14" customFormat="1">
      <c r="A227" s="14"/>
      <c r="B227" s="243"/>
      <c r="C227" s="244"/>
      <c r="D227" s="234" t="s">
        <v>165</v>
      </c>
      <c r="E227" s="245" t="s">
        <v>19</v>
      </c>
      <c r="F227" s="246" t="s">
        <v>515</v>
      </c>
      <c r="G227" s="244"/>
      <c r="H227" s="247">
        <v>51.990000000000002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165</v>
      </c>
      <c r="AU227" s="253" t="s">
        <v>85</v>
      </c>
      <c r="AV227" s="14" t="s">
        <v>85</v>
      </c>
      <c r="AW227" s="14" t="s">
        <v>37</v>
      </c>
      <c r="AX227" s="14" t="s">
        <v>76</v>
      </c>
      <c r="AY227" s="253" t="s">
        <v>154</v>
      </c>
    </row>
    <row r="228" s="13" customFormat="1">
      <c r="A228" s="13"/>
      <c r="B228" s="232"/>
      <c r="C228" s="233"/>
      <c r="D228" s="234" t="s">
        <v>165</v>
      </c>
      <c r="E228" s="235" t="s">
        <v>19</v>
      </c>
      <c r="F228" s="236" t="s">
        <v>516</v>
      </c>
      <c r="G228" s="233"/>
      <c r="H228" s="235" t="s">
        <v>19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165</v>
      </c>
      <c r="AU228" s="242" t="s">
        <v>85</v>
      </c>
      <c r="AV228" s="13" t="s">
        <v>83</v>
      </c>
      <c r="AW228" s="13" t="s">
        <v>37</v>
      </c>
      <c r="AX228" s="13" t="s">
        <v>76</v>
      </c>
      <c r="AY228" s="242" t="s">
        <v>154</v>
      </c>
    </row>
    <row r="229" s="14" customFormat="1">
      <c r="A229" s="14"/>
      <c r="B229" s="243"/>
      <c r="C229" s="244"/>
      <c r="D229" s="234" t="s">
        <v>165</v>
      </c>
      <c r="E229" s="245" t="s">
        <v>19</v>
      </c>
      <c r="F229" s="246" t="s">
        <v>517</v>
      </c>
      <c r="G229" s="244"/>
      <c r="H229" s="247">
        <v>0.35999999999999999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165</v>
      </c>
      <c r="AU229" s="253" t="s">
        <v>85</v>
      </c>
      <c r="AV229" s="14" t="s">
        <v>85</v>
      </c>
      <c r="AW229" s="14" t="s">
        <v>37</v>
      </c>
      <c r="AX229" s="14" t="s">
        <v>76</v>
      </c>
      <c r="AY229" s="253" t="s">
        <v>154</v>
      </c>
    </row>
    <row r="230" s="13" customFormat="1">
      <c r="A230" s="13"/>
      <c r="B230" s="232"/>
      <c r="C230" s="233"/>
      <c r="D230" s="234" t="s">
        <v>165</v>
      </c>
      <c r="E230" s="235" t="s">
        <v>19</v>
      </c>
      <c r="F230" s="236" t="s">
        <v>543</v>
      </c>
      <c r="G230" s="233"/>
      <c r="H230" s="235" t="s">
        <v>19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165</v>
      </c>
      <c r="AU230" s="242" t="s">
        <v>85</v>
      </c>
      <c r="AV230" s="13" t="s">
        <v>83</v>
      </c>
      <c r="AW230" s="13" t="s">
        <v>37</v>
      </c>
      <c r="AX230" s="13" t="s">
        <v>76</v>
      </c>
      <c r="AY230" s="242" t="s">
        <v>154</v>
      </c>
    </row>
    <row r="231" s="14" customFormat="1">
      <c r="A231" s="14"/>
      <c r="B231" s="243"/>
      <c r="C231" s="244"/>
      <c r="D231" s="234" t="s">
        <v>165</v>
      </c>
      <c r="E231" s="245" t="s">
        <v>19</v>
      </c>
      <c r="F231" s="246" t="s">
        <v>544</v>
      </c>
      <c r="G231" s="244"/>
      <c r="H231" s="247">
        <v>11.130000000000001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165</v>
      </c>
      <c r="AU231" s="253" t="s">
        <v>85</v>
      </c>
      <c r="AV231" s="14" t="s">
        <v>85</v>
      </c>
      <c r="AW231" s="14" t="s">
        <v>37</v>
      </c>
      <c r="AX231" s="14" t="s">
        <v>76</v>
      </c>
      <c r="AY231" s="253" t="s">
        <v>154</v>
      </c>
    </row>
    <row r="232" s="13" customFormat="1">
      <c r="A232" s="13"/>
      <c r="B232" s="232"/>
      <c r="C232" s="233"/>
      <c r="D232" s="234" t="s">
        <v>165</v>
      </c>
      <c r="E232" s="235" t="s">
        <v>19</v>
      </c>
      <c r="F232" s="236" t="s">
        <v>545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165</v>
      </c>
      <c r="AU232" s="242" t="s">
        <v>85</v>
      </c>
      <c r="AV232" s="13" t="s">
        <v>83</v>
      </c>
      <c r="AW232" s="13" t="s">
        <v>37</v>
      </c>
      <c r="AX232" s="13" t="s">
        <v>76</v>
      </c>
      <c r="AY232" s="242" t="s">
        <v>154</v>
      </c>
    </row>
    <row r="233" s="13" customFormat="1">
      <c r="A233" s="13"/>
      <c r="B233" s="232"/>
      <c r="C233" s="233"/>
      <c r="D233" s="234" t="s">
        <v>165</v>
      </c>
      <c r="E233" s="235" t="s">
        <v>19</v>
      </c>
      <c r="F233" s="236" t="s">
        <v>546</v>
      </c>
      <c r="G233" s="233"/>
      <c r="H233" s="235" t="s">
        <v>19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165</v>
      </c>
      <c r="AU233" s="242" t="s">
        <v>85</v>
      </c>
      <c r="AV233" s="13" t="s">
        <v>83</v>
      </c>
      <c r="AW233" s="13" t="s">
        <v>37</v>
      </c>
      <c r="AX233" s="13" t="s">
        <v>76</v>
      </c>
      <c r="AY233" s="242" t="s">
        <v>154</v>
      </c>
    </row>
    <row r="234" s="15" customFormat="1">
      <c r="A234" s="15"/>
      <c r="B234" s="254"/>
      <c r="C234" s="255"/>
      <c r="D234" s="234" t="s">
        <v>165</v>
      </c>
      <c r="E234" s="256" t="s">
        <v>19</v>
      </c>
      <c r="F234" s="257" t="s">
        <v>168</v>
      </c>
      <c r="G234" s="255"/>
      <c r="H234" s="258">
        <v>82.129999999999995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165</v>
      </c>
      <c r="AU234" s="264" t="s">
        <v>85</v>
      </c>
      <c r="AV234" s="15" t="s">
        <v>161</v>
      </c>
      <c r="AW234" s="15" t="s">
        <v>37</v>
      </c>
      <c r="AX234" s="15" t="s">
        <v>83</v>
      </c>
      <c r="AY234" s="264" t="s">
        <v>154</v>
      </c>
    </row>
    <row r="235" s="12" customFormat="1" ht="22.8" customHeight="1">
      <c r="A235" s="12"/>
      <c r="B235" s="198"/>
      <c r="C235" s="199"/>
      <c r="D235" s="200" t="s">
        <v>75</v>
      </c>
      <c r="E235" s="212" t="s">
        <v>328</v>
      </c>
      <c r="F235" s="212" t="s">
        <v>329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SUM(P236:P240)</f>
        <v>0</v>
      </c>
      <c r="Q235" s="206"/>
      <c r="R235" s="207">
        <f>SUM(R236:R240)</f>
        <v>0</v>
      </c>
      <c r="S235" s="206"/>
      <c r="T235" s="208">
        <f>SUM(T236:T240)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83</v>
      </c>
      <c r="AT235" s="210" t="s">
        <v>75</v>
      </c>
      <c r="AU235" s="210" t="s">
        <v>83</v>
      </c>
      <c r="AY235" s="209" t="s">
        <v>154</v>
      </c>
      <c r="BK235" s="211">
        <f>SUM(BK236:BK240)</f>
        <v>0</v>
      </c>
    </row>
    <row r="236" s="2" customFormat="1" ht="37.8" customHeight="1">
      <c r="A236" s="40"/>
      <c r="B236" s="41"/>
      <c r="C236" s="214" t="s">
        <v>308</v>
      </c>
      <c r="D236" s="214" t="s">
        <v>156</v>
      </c>
      <c r="E236" s="215" t="s">
        <v>547</v>
      </c>
      <c r="F236" s="216" t="s">
        <v>548</v>
      </c>
      <c r="G236" s="217" t="s">
        <v>250</v>
      </c>
      <c r="H236" s="218">
        <v>10.285</v>
      </c>
      <c r="I236" s="219"/>
      <c r="J236" s="220">
        <f>ROUND(I236*H236,2)</f>
        <v>0</v>
      </c>
      <c r="K236" s="216" t="s">
        <v>160</v>
      </c>
      <c r="L236" s="46"/>
      <c r="M236" s="221" t="s">
        <v>19</v>
      </c>
      <c r="N236" s="222" t="s">
        <v>47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161</v>
      </c>
      <c r="AT236" s="225" t="s">
        <v>156</v>
      </c>
      <c r="AU236" s="225" t="s">
        <v>85</v>
      </c>
      <c r="AY236" s="19" t="s">
        <v>154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83</v>
      </c>
      <c r="BK236" s="226">
        <f>ROUND(I236*H236,2)</f>
        <v>0</v>
      </c>
      <c r="BL236" s="19" t="s">
        <v>161</v>
      </c>
      <c r="BM236" s="225" t="s">
        <v>549</v>
      </c>
    </row>
    <row r="237" s="2" customFormat="1">
      <c r="A237" s="40"/>
      <c r="B237" s="41"/>
      <c r="C237" s="42"/>
      <c r="D237" s="227" t="s">
        <v>163</v>
      </c>
      <c r="E237" s="42"/>
      <c r="F237" s="228" t="s">
        <v>550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163</v>
      </c>
      <c r="AU237" s="19" t="s">
        <v>85</v>
      </c>
    </row>
    <row r="238" s="2" customFormat="1" ht="37.8" customHeight="1">
      <c r="A238" s="40"/>
      <c r="B238" s="41"/>
      <c r="C238" s="214" t="s">
        <v>313</v>
      </c>
      <c r="D238" s="214" t="s">
        <v>156</v>
      </c>
      <c r="E238" s="215" t="s">
        <v>551</v>
      </c>
      <c r="F238" s="216" t="s">
        <v>338</v>
      </c>
      <c r="G238" s="217" t="s">
        <v>250</v>
      </c>
      <c r="H238" s="218">
        <v>41.140000000000001</v>
      </c>
      <c r="I238" s="219"/>
      <c r="J238" s="220">
        <f>ROUND(I238*H238,2)</f>
        <v>0</v>
      </c>
      <c r="K238" s="216" t="s">
        <v>160</v>
      </c>
      <c r="L238" s="46"/>
      <c r="M238" s="221" t="s">
        <v>19</v>
      </c>
      <c r="N238" s="222" t="s">
        <v>47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161</v>
      </c>
      <c r="AT238" s="225" t="s">
        <v>156</v>
      </c>
      <c r="AU238" s="225" t="s">
        <v>85</v>
      </c>
      <c r="AY238" s="19" t="s">
        <v>154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83</v>
      </c>
      <c r="BK238" s="226">
        <f>ROUND(I238*H238,2)</f>
        <v>0</v>
      </c>
      <c r="BL238" s="19" t="s">
        <v>161</v>
      </c>
      <c r="BM238" s="225" t="s">
        <v>552</v>
      </c>
    </row>
    <row r="239" s="2" customFormat="1">
      <c r="A239" s="40"/>
      <c r="B239" s="41"/>
      <c r="C239" s="42"/>
      <c r="D239" s="227" t="s">
        <v>163</v>
      </c>
      <c r="E239" s="42"/>
      <c r="F239" s="228" t="s">
        <v>553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163</v>
      </c>
      <c r="AU239" s="19" t="s">
        <v>85</v>
      </c>
    </row>
    <row r="240" s="14" customFormat="1">
      <c r="A240" s="14"/>
      <c r="B240" s="243"/>
      <c r="C240" s="244"/>
      <c r="D240" s="234" t="s">
        <v>165</v>
      </c>
      <c r="E240" s="244"/>
      <c r="F240" s="246" t="s">
        <v>554</v>
      </c>
      <c r="G240" s="244"/>
      <c r="H240" s="247">
        <v>41.140000000000001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165</v>
      </c>
      <c r="AU240" s="253" t="s">
        <v>85</v>
      </c>
      <c r="AV240" s="14" t="s">
        <v>85</v>
      </c>
      <c r="AW240" s="14" t="s">
        <v>4</v>
      </c>
      <c r="AX240" s="14" t="s">
        <v>83</v>
      </c>
      <c r="AY240" s="253" t="s">
        <v>154</v>
      </c>
    </row>
    <row r="241" s="12" customFormat="1" ht="22.8" customHeight="1">
      <c r="A241" s="12"/>
      <c r="B241" s="198"/>
      <c r="C241" s="199"/>
      <c r="D241" s="200" t="s">
        <v>75</v>
      </c>
      <c r="E241" s="212" t="s">
        <v>342</v>
      </c>
      <c r="F241" s="212" t="s">
        <v>343</v>
      </c>
      <c r="G241" s="199"/>
      <c r="H241" s="199"/>
      <c r="I241" s="202"/>
      <c r="J241" s="213">
        <f>BK241</f>
        <v>0</v>
      </c>
      <c r="K241" s="199"/>
      <c r="L241" s="204"/>
      <c r="M241" s="205"/>
      <c r="N241" s="206"/>
      <c r="O241" s="206"/>
      <c r="P241" s="207">
        <f>SUM(P242:P243)</f>
        <v>0</v>
      </c>
      <c r="Q241" s="206"/>
      <c r="R241" s="207">
        <f>SUM(R242:R243)</f>
        <v>0</v>
      </c>
      <c r="S241" s="206"/>
      <c r="T241" s="208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9" t="s">
        <v>83</v>
      </c>
      <c r="AT241" s="210" t="s">
        <v>75</v>
      </c>
      <c r="AU241" s="210" t="s">
        <v>83</v>
      </c>
      <c r="AY241" s="209" t="s">
        <v>154</v>
      </c>
      <c r="BK241" s="211">
        <f>SUM(BK242:BK243)</f>
        <v>0</v>
      </c>
    </row>
    <row r="242" s="2" customFormat="1" ht="62.7" customHeight="1">
      <c r="A242" s="40"/>
      <c r="B242" s="41"/>
      <c r="C242" s="214" t="s">
        <v>317</v>
      </c>
      <c r="D242" s="214" t="s">
        <v>156</v>
      </c>
      <c r="E242" s="215" t="s">
        <v>345</v>
      </c>
      <c r="F242" s="216" t="s">
        <v>346</v>
      </c>
      <c r="G242" s="217" t="s">
        <v>250</v>
      </c>
      <c r="H242" s="218">
        <v>17.547000000000001</v>
      </c>
      <c r="I242" s="219"/>
      <c r="J242" s="220">
        <f>ROUND(I242*H242,2)</f>
        <v>0</v>
      </c>
      <c r="K242" s="216" t="s">
        <v>160</v>
      </c>
      <c r="L242" s="46"/>
      <c r="M242" s="221" t="s">
        <v>19</v>
      </c>
      <c r="N242" s="222" t="s">
        <v>47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161</v>
      </c>
      <c r="AT242" s="225" t="s">
        <v>156</v>
      </c>
      <c r="AU242" s="225" t="s">
        <v>85</v>
      </c>
      <c r="AY242" s="19" t="s">
        <v>154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83</v>
      </c>
      <c r="BK242" s="226">
        <f>ROUND(I242*H242,2)</f>
        <v>0</v>
      </c>
      <c r="BL242" s="19" t="s">
        <v>161</v>
      </c>
      <c r="BM242" s="225" t="s">
        <v>555</v>
      </c>
    </row>
    <row r="243" s="2" customFormat="1">
      <c r="A243" s="40"/>
      <c r="B243" s="41"/>
      <c r="C243" s="42"/>
      <c r="D243" s="227" t="s">
        <v>163</v>
      </c>
      <c r="E243" s="42"/>
      <c r="F243" s="228" t="s">
        <v>348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163</v>
      </c>
      <c r="AU243" s="19" t="s">
        <v>85</v>
      </c>
    </row>
    <row r="244" s="12" customFormat="1" ht="25.92" customHeight="1">
      <c r="A244" s="12"/>
      <c r="B244" s="198"/>
      <c r="C244" s="199"/>
      <c r="D244" s="200" t="s">
        <v>75</v>
      </c>
      <c r="E244" s="201" t="s">
        <v>349</v>
      </c>
      <c r="F244" s="201" t="s">
        <v>350</v>
      </c>
      <c r="G244" s="199"/>
      <c r="H244" s="199"/>
      <c r="I244" s="202"/>
      <c r="J244" s="203">
        <f>BK244</f>
        <v>0</v>
      </c>
      <c r="K244" s="199"/>
      <c r="L244" s="204"/>
      <c r="M244" s="205"/>
      <c r="N244" s="206"/>
      <c r="O244" s="206"/>
      <c r="P244" s="207">
        <f>P245</f>
        <v>0</v>
      </c>
      <c r="Q244" s="206"/>
      <c r="R244" s="207">
        <f>R245</f>
        <v>0.33052000000000004</v>
      </c>
      <c r="S244" s="206"/>
      <c r="T244" s="208">
        <f>T245</f>
        <v>0.15200000000000002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9" t="s">
        <v>85</v>
      </c>
      <c r="AT244" s="210" t="s">
        <v>75</v>
      </c>
      <c r="AU244" s="210" t="s">
        <v>76</v>
      </c>
      <c r="AY244" s="209" t="s">
        <v>154</v>
      </c>
      <c r="BK244" s="211">
        <f>BK245</f>
        <v>0</v>
      </c>
    </row>
    <row r="245" s="12" customFormat="1" ht="22.8" customHeight="1">
      <c r="A245" s="12"/>
      <c r="B245" s="198"/>
      <c r="C245" s="199"/>
      <c r="D245" s="200" t="s">
        <v>75</v>
      </c>
      <c r="E245" s="212" t="s">
        <v>382</v>
      </c>
      <c r="F245" s="212" t="s">
        <v>383</v>
      </c>
      <c r="G245" s="199"/>
      <c r="H245" s="199"/>
      <c r="I245" s="202"/>
      <c r="J245" s="213">
        <f>BK245</f>
        <v>0</v>
      </c>
      <c r="K245" s="199"/>
      <c r="L245" s="204"/>
      <c r="M245" s="205"/>
      <c r="N245" s="206"/>
      <c r="O245" s="206"/>
      <c r="P245" s="207">
        <f>SUM(P246:P309)</f>
        <v>0</v>
      </c>
      <c r="Q245" s="206"/>
      <c r="R245" s="207">
        <f>SUM(R246:R309)</f>
        <v>0.33052000000000004</v>
      </c>
      <c r="S245" s="206"/>
      <c r="T245" s="208">
        <f>SUM(T246:T309)</f>
        <v>0.15200000000000002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9" t="s">
        <v>85</v>
      </c>
      <c r="AT245" s="210" t="s">
        <v>75</v>
      </c>
      <c r="AU245" s="210" t="s">
        <v>83</v>
      </c>
      <c r="AY245" s="209" t="s">
        <v>154</v>
      </c>
      <c r="BK245" s="211">
        <f>SUM(BK246:BK309)</f>
        <v>0</v>
      </c>
    </row>
    <row r="246" s="2" customFormat="1" ht="24.15" customHeight="1">
      <c r="A246" s="40"/>
      <c r="B246" s="41"/>
      <c r="C246" s="214" t="s">
        <v>321</v>
      </c>
      <c r="D246" s="214" t="s">
        <v>156</v>
      </c>
      <c r="E246" s="215" t="s">
        <v>556</v>
      </c>
      <c r="F246" s="216" t="s">
        <v>557</v>
      </c>
      <c r="G246" s="217" t="s">
        <v>172</v>
      </c>
      <c r="H246" s="218">
        <v>1</v>
      </c>
      <c r="I246" s="219"/>
      <c r="J246" s="220">
        <f>ROUND(I246*H246,2)</f>
        <v>0</v>
      </c>
      <c r="K246" s="216" t="s">
        <v>160</v>
      </c>
      <c r="L246" s="46"/>
      <c r="M246" s="221" t="s">
        <v>19</v>
      </c>
      <c r="N246" s="222" t="s">
        <v>47</v>
      </c>
      <c r="O246" s="86"/>
      <c r="P246" s="223">
        <f>O246*H246</f>
        <v>0</v>
      </c>
      <c r="Q246" s="223">
        <v>0</v>
      </c>
      <c r="R246" s="223">
        <f>Q246*H246</f>
        <v>0</v>
      </c>
      <c r="S246" s="223">
        <v>0.050000000000000003</v>
      </c>
      <c r="T246" s="224">
        <f>S246*H246</f>
        <v>0.050000000000000003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268</v>
      </c>
      <c r="AT246" s="225" t="s">
        <v>156</v>
      </c>
      <c r="AU246" s="225" t="s">
        <v>85</v>
      </c>
      <c r="AY246" s="19" t="s">
        <v>154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83</v>
      </c>
      <c r="BK246" s="226">
        <f>ROUND(I246*H246,2)</f>
        <v>0</v>
      </c>
      <c r="BL246" s="19" t="s">
        <v>268</v>
      </c>
      <c r="BM246" s="225" t="s">
        <v>558</v>
      </c>
    </row>
    <row r="247" s="2" customFormat="1">
      <c r="A247" s="40"/>
      <c r="B247" s="41"/>
      <c r="C247" s="42"/>
      <c r="D247" s="227" t="s">
        <v>163</v>
      </c>
      <c r="E247" s="42"/>
      <c r="F247" s="228" t="s">
        <v>559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163</v>
      </c>
      <c r="AU247" s="19" t="s">
        <v>85</v>
      </c>
    </row>
    <row r="248" s="13" customFormat="1">
      <c r="A248" s="13"/>
      <c r="B248" s="232"/>
      <c r="C248" s="233"/>
      <c r="D248" s="234" t="s">
        <v>165</v>
      </c>
      <c r="E248" s="235" t="s">
        <v>19</v>
      </c>
      <c r="F248" s="236" t="s">
        <v>560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165</v>
      </c>
      <c r="AU248" s="242" t="s">
        <v>85</v>
      </c>
      <c r="AV248" s="13" t="s">
        <v>83</v>
      </c>
      <c r="AW248" s="13" t="s">
        <v>37</v>
      </c>
      <c r="AX248" s="13" t="s">
        <v>76</v>
      </c>
      <c r="AY248" s="242" t="s">
        <v>154</v>
      </c>
    </row>
    <row r="249" s="14" customFormat="1">
      <c r="A249" s="14"/>
      <c r="B249" s="243"/>
      <c r="C249" s="244"/>
      <c r="D249" s="234" t="s">
        <v>165</v>
      </c>
      <c r="E249" s="245" t="s">
        <v>19</v>
      </c>
      <c r="F249" s="246" t="s">
        <v>561</v>
      </c>
      <c r="G249" s="244"/>
      <c r="H249" s="247">
        <v>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165</v>
      </c>
      <c r="AU249" s="253" t="s">
        <v>85</v>
      </c>
      <c r="AV249" s="14" t="s">
        <v>85</v>
      </c>
      <c r="AW249" s="14" t="s">
        <v>37</v>
      </c>
      <c r="AX249" s="14" t="s">
        <v>76</v>
      </c>
      <c r="AY249" s="253" t="s">
        <v>154</v>
      </c>
    </row>
    <row r="250" s="15" customFormat="1">
      <c r="A250" s="15"/>
      <c r="B250" s="254"/>
      <c r="C250" s="255"/>
      <c r="D250" s="234" t="s">
        <v>165</v>
      </c>
      <c r="E250" s="256" t="s">
        <v>19</v>
      </c>
      <c r="F250" s="257" t="s">
        <v>168</v>
      </c>
      <c r="G250" s="255"/>
      <c r="H250" s="258">
        <v>1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4" t="s">
        <v>165</v>
      </c>
      <c r="AU250" s="264" t="s">
        <v>85</v>
      </c>
      <c r="AV250" s="15" t="s">
        <v>161</v>
      </c>
      <c r="AW250" s="15" t="s">
        <v>37</v>
      </c>
      <c r="AX250" s="15" t="s">
        <v>83</v>
      </c>
      <c r="AY250" s="264" t="s">
        <v>154</v>
      </c>
    </row>
    <row r="251" s="2" customFormat="1" ht="24.15" customHeight="1">
      <c r="A251" s="40"/>
      <c r="B251" s="41"/>
      <c r="C251" s="214" t="s">
        <v>330</v>
      </c>
      <c r="D251" s="214" t="s">
        <v>156</v>
      </c>
      <c r="E251" s="215" t="s">
        <v>562</v>
      </c>
      <c r="F251" s="216" t="s">
        <v>563</v>
      </c>
      <c r="G251" s="217" t="s">
        <v>564</v>
      </c>
      <c r="H251" s="218">
        <v>72</v>
      </c>
      <c r="I251" s="219"/>
      <c r="J251" s="220">
        <f>ROUND(I251*H251,2)</f>
        <v>0</v>
      </c>
      <c r="K251" s="216" t="s">
        <v>160</v>
      </c>
      <c r="L251" s="46"/>
      <c r="M251" s="221" t="s">
        <v>19</v>
      </c>
      <c r="N251" s="222" t="s">
        <v>47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0.001</v>
      </c>
      <c r="T251" s="224">
        <f>S251*H251</f>
        <v>0.072000000000000008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268</v>
      </c>
      <c r="AT251" s="225" t="s">
        <v>156</v>
      </c>
      <c r="AU251" s="225" t="s">
        <v>85</v>
      </c>
      <c r="AY251" s="19" t="s">
        <v>154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83</v>
      </c>
      <c r="BK251" s="226">
        <f>ROUND(I251*H251,2)</f>
        <v>0</v>
      </c>
      <c r="BL251" s="19" t="s">
        <v>268</v>
      </c>
      <c r="BM251" s="225" t="s">
        <v>565</v>
      </c>
    </row>
    <row r="252" s="2" customFormat="1">
      <c r="A252" s="40"/>
      <c r="B252" s="41"/>
      <c r="C252" s="42"/>
      <c r="D252" s="227" t="s">
        <v>163</v>
      </c>
      <c r="E252" s="42"/>
      <c r="F252" s="228" t="s">
        <v>566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163</v>
      </c>
      <c r="AU252" s="19" t="s">
        <v>85</v>
      </c>
    </row>
    <row r="253" s="13" customFormat="1">
      <c r="A253" s="13"/>
      <c r="B253" s="232"/>
      <c r="C253" s="233"/>
      <c r="D253" s="234" t="s">
        <v>165</v>
      </c>
      <c r="E253" s="235" t="s">
        <v>19</v>
      </c>
      <c r="F253" s="236" t="s">
        <v>539</v>
      </c>
      <c r="G253" s="233"/>
      <c r="H253" s="235" t="s">
        <v>19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165</v>
      </c>
      <c r="AU253" s="242" t="s">
        <v>85</v>
      </c>
      <c r="AV253" s="13" t="s">
        <v>83</v>
      </c>
      <c r="AW253" s="13" t="s">
        <v>37</v>
      </c>
      <c r="AX253" s="13" t="s">
        <v>76</v>
      </c>
      <c r="AY253" s="242" t="s">
        <v>154</v>
      </c>
    </row>
    <row r="254" s="13" customFormat="1">
      <c r="A254" s="13"/>
      <c r="B254" s="232"/>
      <c r="C254" s="233"/>
      <c r="D254" s="234" t="s">
        <v>165</v>
      </c>
      <c r="E254" s="235" t="s">
        <v>19</v>
      </c>
      <c r="F254" s="236" t="s">
        <v>567</v>
      </c>
      <c r="G254" s="233"/>
      <c r="H254" s="235" t="s">
        <v>19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165</v>
      </c>
      <c r="AU254" s="242" t="s">
        <v>85</v>
      </c>
      <c r="AV254" s="13" t="s">
        <v>83</v>
      </c>
      <c r="AW254" s="13" t="s">
        <v>37</v>
      </c>
      <c r="AX254" s="13" t="s">
        <v>76</v>
      </c>
      <c r="AY254" s="242" t="s">
        <v>154</v>
      </c>
    </row>
    <row r="255" s="14" customFormat="1">
      <c r="A255" s="14"/>
      <c r="B255" s="243"/>
      <c r="C255" s="244"/>
      <c r="D255" s="234" t="s">
        <v>165</v>
      </c>
      <c r="E255" s="245" t="s">
        <v>19</v>
      </c>
      <c r="F255" s="246" t="s">
        <v>568</v>
      </c>
      <c r="G255" s="244"/>
      <c r="H255" s="247">
        <v>72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165</v>
      </c>
      <c r="AU255" s="253" t="s">
        <v>85</v>
      </c>
      <c r="AV255" s="14" t="s">
        <v>85</v>
      </c>
      <c r="AW255" s="14" t="s">
        <v>37</v>
      </c>
      <c r="AX255" s="14" t="s">
        <v>76</v>
      </c>
      <c r="AY255" s="253" t="s">
        <v>154</v>
      </c>
    </row>
    <row r="256" s="15" customFormat="1">
      <c r="A256" s="15"/>
      <c r="B256" s="254"/>
      <c r="C256" s="255"/>
      <c r="D256" s="234" t="s">
        <v>165</v>
      </c>
      <c r="E256" s="256" t="s">
        <v>19</v>
      </c>
      <c r="F256" s="257" t="s">
        <v>168</v>
      </c>
      <c r="G256" s="255"/>
      <c r="H256" s="258">
        <v>72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4" t="s">
        <v>165</v>
      </c>
      <c r="AU256" s="264" t="s">
        <v>85</v>
      </c>
      <c r="AV256" s="15" t="s">
        <v>161</v>
      </c>
      <c r="AW256" s="15" t="s">
        <v>37</v>
      </c>
      <c r="AX256" s="15" t="s">
        <v>83</v>
      </c>
      <c r="AY256" s="264" t="s">
        <v>154</v>
      </c>
    </row>
    <row r="257" s="2" customFormat="1" ht="33" customHeight="1">
      <c r="A257" s="40"/>
      <c r="B257" s="41"/>
      <c r="C257" s="214" t="s">
        <v>336</v>
      </c>
      <c r="D257" s="214" t="s">
        <v>156</v>
      </c>
      <c r="E257" s="215" t="s">
        <v>569</v>
      </c>
      <c r="F257" s="216" t="s">
        <v>570</v>
      </c>
      <c r="G257" s="217" t="s">
        <v>564</v>
      </c>
      <c r="H257" s="218">
        <v>30</v>
      </c>
      <c r="I257" s="219"/>
      <c r="J257" s="220">
        <f>ROUND(I257*H257,2)</f>
        <v>0</v>
      </c>
      <c r="K257" s="216" t="s">
        <v>160</v>
      </c>
      <c r="L257" s="46"/>
      <c r="M257" s="221" t="s">
        <v>19</v>
      </c>
      <c r="N257" s="222" t="s">
        <v>47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0.001</v>
      </c>
      <c r="T257" s="224">
        <f>S257*H257</f>
        <v>0.029999999999999999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268</v>
      </c>
      <c r="AT257" s="225" t="s">
        <v>156</v>
      </c>
      <c r="AU257" s="225" t="s">
        <v>85</v>
      </c>
      <c r="AY257" s="19" t="s">
        <v>154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83</v>
      </c>
      <c r="BK257" s="226">
        <f>ROUND(I257*H257,2)</f>
        <v>0</v>
      </c>
      <c r="BL257" s="19" t="s">
        <v>268</v>
      </c>
      <c r="BM257" s="225" t="s">
        <v>571</v>
      </c>
    </row>
    <row r="258" s="2" customFormat="1">
      <c r="A258" s="40"/>
      <c r="B258" s="41"/>
      <c r="C258" s="42"/>
      <c r="D258" s="227" t="s">
        <v>163</v>
      </c>
      <c r="E258" s="42"/>
      <c r="F258" s="228" t="s">
        <v>572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163</v>
      </c>
      <c r="AU258" s="19" t="s">
        <v>85</v>
      </c>
    </row>
    <row r="259" s="13" customFormat="1">
      <c r="A259" s="13"/>
      <c r="B259" s="232"/>
      <c r="C259" s="233"/>
      <c r="D259" s="234" t="s">
        <v>165</v>
      </c>
      <c r="E259" s="235" t="s">
        <v>19</v>
      </c>
      <c r="F259" s="236" t="s">
        <v>539</v>
      </c>
      <c r="G259" s="233"/>
      <c r="H259" s="235" t="s">
        <v>19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165</v>
      </c>
      <c r="AU259" s="242" t="s">
        <v>85</v>
      </c>
      <c r="AV259" s="13" t="s">
        <v>83</v>
      </c>
      <c r="AW259" s="13" t="s">
        <v>37</v>
      </c>
      <c r="AX259" s="13" t="s">
        <v>76</v>
      </c>
      <c r="AY259" s="242" t="s">
        <v>154</v>
      </c>
    </row>
    <row r="260" s="13" customFormat="1">
      <c r="A260" s="13"/>
      <c r="B260" s="232"/>
      <c r="C260" s="233"/>
      <c r="D260" s="234" t="s">
        <v>165</v>
      </c>
      <c r="E260" s="235" t="s">
        <v>19</v>
      </c>
      <c r="F260" s="236" t="s">
        <v>573</v>
      </c>
      <c r="G260" s="233"/>
      <c r="H260" s="235" t="s">
        <v>19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165</v>
      </c>
      <c r="AU260" s="242" t="s">
        <v>85</v>
      </c>
      <c r="AV260" s="13" t="s">
        <v>83</v>
      </c>
      <c r="AW260" s="13" t="s">
        <v>37</v>
      </c>
      <c r="AX260" s="13" t="s">
        <v>76</v>
      </c>
      <c r="AY260" s="242" t="s">
        <v>154</v>
      </c>
    </row>
    <row r="261" s="14" customFormat="1">
      <c r="A261" s="14"/>
      <c r="B261" s="243"/>
      <c r="C261" s="244"/>
      <c r="D261" s="234" t="s">
        <v>165</v>
      </c>
      <c r="E261" s="245" t="s">
        <v>19</v>
      </c>
      <c r="F261" s="246" t="s">
        <v>574</v>
      </c>
      <c r="G261" s="244"/>
      <c r="H261" s="247">
        <v>30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165</v>
      </c>
      <c r="AU261" s="253" t="s">
        <v>85</v>
      </c>
      <c r="AV261" s="14" t="s">
        <v>85</v>
      </c>
      <c r="AW261" s="14" t="s">
        <v>37</v>
      </c>
      <c r="AX261" s="14" t="s">
        <v>76</v>
      </c>
      <c r="AY261" s="253" t="s">
        <v>154</v>
      </c>
    </row>
    <row r="262" s="15" customFormat="1">
      <c r="A262" s="15"/>
      <c r="B262" s="254"/>
      <c r="C262" s="255"/>
      <c r="D262" s="234" t="s">
        <v>165</v>
      </c>
      <c r="E262" s="256" t="s">
        <v>19</v>
      </c>
      <c r="F262" s="257" t="s">
        <v>168</v>
      </c>
      <c r="G262" s="255"/>
      <c r="H262" s="258">
        <v>30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165</v>
      </c>
      <c r="AU262" s="264" t="s">
        <v>85</v>
      </c>
      <c r="AV262" s="15" t="s">
        <v>161</v>
      </c>
      <c r="AW262" s="15" t="s">
        <v>37</v>
      </c>
      <c r="AX262" s="15" t="s">
        <v>83</v>
      </c>
      <c r="AY262" s="264" t="s">
        <v>154</v>
      </c>
    </row>
    <row r="263" s="2" customFormat="1" ht="24.15" customHeight="1">
      <c r="A263" s="40"/>
      <c r="B263" s="41"/>
      <c r="C263" s="214" t="s">
        <v>344</v>
      </c>
      <c r="D263" s="214" t="s">
        <v>156</v>
      </c>
      <c r="E263" s="215" t="s">
        <v>575</v>
      </c>
      <c r="F263" s="216" t="s">
        <v>576</v>
      </c>
      <c r="G263" s="217" t="s">
        <v>564</v>
      </c>
      <c r="H263" s="218">
        <v>102</v>
      </c>
      <c r="I263" s="219"/>
      <c r="J263" s="220">
        <f>ROUND(I263*H263,2)</f>
        <v>0</v>
      </c>
      <c r="K263" s="216" t="s">
        <v>160</v>
      </c>
      <c r="L263" s="46"/>
      <c r="M263" s="221" t="s">
        <v>19</v>
      </c>
      <c r="N263" s="222" t="s">
        <v>47</v>
      </c>
      <c r="O263" s="86"/>
      <c r="P263" s="223">
        <f>O263*H263</f>
        <v>0</v>
      </c>
      <c r="Q263" s="223">
        <v>6.0000000000000002E-05</v>
      </c>
      <c r="R263" s="223">
        <f>Q263*H263</f>
        <v>0.0061200000000000004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268</v>
      </c>
      <c r="AT263" s="225" t="s">
        <v>156</v>
      </c>
      <c r="AU263" s="225" t="s">
        <v>85</v>
      </c>
      <c r="AY263" s="19" t="s">
        <v>154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83</v>
      </c>
      <c r="BK263" s="226">
        <f>ROUND(I263*H263,2)</f>
        <v>0</v>
      </c>
      <c r="BL263" s="19" t="s">
        <v>268</v>
      </c>
      <c r="BM263" s="225" t="s">
        <v>577</v>
      </c>
    </row>
    <row r="264" s="2" customFormat="1">
      <c r="A264" s="40"/>
      <c r="B264" s="41"/>
      <c r="C264" s="42"/>
      <c r="D264" s="227" t="s">
        <v>163</v>
      </c>
      <c r="E264" s="42"/>
      <c r="F264" s="228" t="s">
        <v>578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163</v>
      </c>
      <c r="AU264" s="19" t="s">
        <v>85</v>
      </c>
    </row>
    <row r="265" s="13" customFormat="1">
      <c r="A265" s="13"/>
      <c r="B265" s="232"/>
      <c r="C265" s="233"/>
      <c r="D265" s="234" t="s">
        <v>165</v>
      </c>
      <c r="E265" s="235" t="s">
        <v>19</v>
      </c>
      <c r="F265" s="236" t="s">
        <v>539</v>
      </c>
      <c r="G265" s="233"/>
      <c r="H265" s="235" t="s">
        <v>19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165</v>
      </c>
      <c r="AU265" s="242" t="s">
        <v>85</v>
      </c>
      <c r="AV265" s="13" t="s">
        <v>83</v>
      </c>
      <c r="AW265" s="13" t="s">
        <v>37</v>
      </c>
      <c r="AX265" s="13" t="s">
        <v>76</v>
      </c>
      <c r="AY265" s="242" t="s">
        <v>154</v>
      </c>
    </row>
    <row r="266" s="14" customFormat="1">
      <c r="A266" s="14"/>
      <c r="B266" s="243"/>
      <c r="C266" s="244"/>
      <c r="D266" s="234" t="s">
        <v>165</v>
      </c>
      <c r="E266" s="245" t="s">
        <v>19</v>
      </c>
      <c r="F266" s="246" t="s">
        <v>579</v>
      </c>
      <c r="G266" s="244"/>
      <c r="H266" s="247">
        <v>30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165</v>
      </c>
      <c r="AU266" s="253" t="s">
        <v>85</v>
      </c>
      <c r="AV266" s="14" t="s">
        <v>85</v>
      </c>
      <c r="AW266" s="14" t="s">
        <v>37</v>
      </c>
      <c r="AX266" s="14" t="s">
        <v>76</v>
      </c>
      <c r="AY266" s="253" t="s">
        <v>154</v>
      </c>
    </row>
    <row r="267" s="14" customFormat="1">
      <c r="A267" s="14"/>
      <c r="B267" s="243"/>
      <c r="C267" s="244"/>
      <c r="D267" s="234" t="s">
        <v>165</v>
      </c>
      <c r="E267" s="245" t="s">
        <v>19</v>
      </c>
      <c r="F267" s="246" t="s">
        <v>580</v>
      </c>
      <c r="G267" s="244"/>
      <c r="H267" s="247">
        <v>72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165</v>
      </c>
      <c r="AU267" s="253" t="s">
        <v>85</v>
      </c>
      <c r="AV267" s="14" t="s">
        <v>85</v>
      </c>
      <c r="AW267" s="14" t="s">
        <v>37</v>
      </c>
      <c r="AX267" s="14" t="s">
        <v>76</v>
      </c>
      <c r="AY267" s="253" t="s">
        <v>154</v>
      </c>
    </row>
    <row r="268" s="13" customFormat="1">
      <c r="A268" s="13"/>
      <c r="B268" s="232"/>
      <c r="C268" s="233"/>
      <c r="D268" s="234" t="s">
        <v>165</v>
      </c>
      <c r="E268" s="235" t="s">
        <v>19</v>
      </c>
      <c r="F268" s="236" t="s">
        <v>581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165</v>
      </c>
      <c r="AU268" s="242" t="s">
        <v>85</v>
      </c>
      <c r="AV268" s="13" t="s">
        <v>83</v>
      </c>
      <c r="AW268" s="13" t="s">
        <v>37</v>
      </c>
      <c r="AX268" s="13" t="s">
        <v>76</v>
      </c>
      <c r="AY268" s="242" t="s">
        <v>154</v>
      </c>
    </row>
    <row r="269" s="15" customFormat="1">
      <c r="A269" s="15"/>
      <c r="B269" s="254"/>
      <c r="C269" s="255"/>
      <c r="D269" s="234" t="s">
        <v>165</v>
      </c>
      <c r="E269" s="256" t="s">
        <v>19</v>
      </c>
      <c r="F269" s="257" t="s">
        <v>168</v>
      </c>
      <c r="G269" s="255"/>
      <c r="H269" s="258">
        <v>102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165</v>
      </c>
      <c r="AU269" s="264" t="s">
        <v>85</v>
      </c>
      <c r="AV269" s="15" t="s">
        <v>161</v>
      </c>
      <c r="AW269" s="15" t="s">
        <v>37</v>
      </c>
      <c r="AX269" s="15" t="s">
        <v>83</v>
      </c>
      <c r="AY269" s="264" t="s">
        <v>154</v>
      </c>
    </row>
    <row r="270" s="2" customFormat="1" ht="21.75" customHeight="1">
      <c r="A270" s="40"/>
      <c r="B270" s="41"/>
      <c r="C270" s="214" t="s">
        <v>353</v>
      </c>
      <c r="D270" s="214" t="s">
        <v>156</v>
      </c>
      <c r="E270" s="215" t="s">
        <v>582</v>
      </c>
      <c r="F270" s="216" t="s">
        <v>583</v>
      </c>
      <c r="G270" s="217" t="s">
        <v>172</v>
      </c>
      <c r="H270" s="218">
        <v>3</v>
      </c>
      <c r="I270" s="219"/>
      <c r="J270" s="220">
        <f>ROUND(I270*H270,2)</f>
        <v>0</v>
      </c>
      <c r="K270" s="216" t="s">
        <v>265</v>
      </c>
      <c r="L270" s="46"/>
      <c r="M270" s="221" t="s">
        <v>19</v>
      </c>
      <c r="N270" s="222" t="s">
        <v>47</v>
      </c>
      <c r="O270" s="86"/>
      <c r="P270" s="223">
        <f>O270*H270</f>
        <v>0</v>
      </c>
      <c r="Q270" s="223">
        <v>5.0000000000000002E-05</v>
      </c>
      <c r="R270" s="223">
        <f>Q270*H270</f>
        <v>0.00015000000000000001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268</v>
      </c>
      <c r="AT270" s="225" t="s">
        <v>156</v>
      </c>
      <c r="AU270" s="225" t="s">
        <v>85</v>
      </c>
      <c r="AY270" s="19" t="s">
        <v>154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83</v>
      </c>
      <c r="BK270" s="226">
        <f>ROUND(I270*H270,2)</f>
        <v>0</v>
      </c>
      <c r="BL270" s="19" t="s">
        <v>268</v>
      </c>
      <c r="BM270" s="225" t="s">
        <v>584</v>
      </c>
    </row>
    <row r="271" s="13" customFormat="1">
      <c r="A271" s="13"/>
      <c r="B271" s="232"/>
      <c r="C271" s="233"/>
      <c r="D271" s="234" t="s">
        <v>165</v>
      </c>
      <c r="E271" s="235" t="s">
        <v>19</v>
      </c>
      <c r="F271" s="236" t="s">
        <v>539</v>
      </c>
      <c r="G271" s="233"/>
      <c r="H271" s="235" t="s">
        <v>19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165</v>
      </c>
      <c r="AU271" s="242" t="s">
        <v>85</v>
      </c>
      <c r="AV271" s="13" t="s">
        <v>83</v>
      </c>
      <c r="AW271" s="13" t="s">
        <v>37</v>
      </c>
      <c r="AX271" s="13" t="s">
        <v>76</v>
      </c>
      <c r="AY271" s="242" t="s">
        <v>154</v>
      </c>
    </row>
    <row r="272" s="14" customFormat="1">
      <c r="A272" s="14"/>
      <c r="B272" s="243"/>
      <c r="C272" s="244"/>
      <c r="D272" s="234" t="s">
        <v>165</v>
      </c>
      <c r="E272" s="245" t="s">
        <v>19</v>
      </c>
      <c r="F272" s="246" t="s">
        <v>585</v>
      </c>
      <c r="G272" s="244"/>
      <c r="H272" s="247">
        <v>2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165</v>
      </c>
      <c r="AU272" s="253" t="s">
        <v>85</v>
      </c>
      <c r="AV272" s="14" t="s">
        <v>85</v>
      </c>
      <c r="AW272" s="14" t="s">
        <v>37</v>
      </c>
      <c r="AX272" s="14" t="s">
        <v>76</v>
      </c>
      <c r="AY272" s="253" t="s">
        <v>154</v>
      </c>
    </row>
    <row r="273" s="14" customFormat="1">
      <c r="A273" s="14"/>
      <c r="B273" s="243"/>
      <c r="C273" s="244"/>
      <c r="D273" s="234" t="s">
        <v>165</v>
      </c>
      <c r="E273" s="245" t="s">
        <v>19</v>
      </c>
      <c r="F273" s="246" t="s">
        <v>586</v>
      </c>
      <c r="G273" s="244"/>
      <c r="H273" s="247">
        <v>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165</v>
      </c>
      <c r="AU273" s="253" t="s">
        <v>85</v>
      </c>
      <c r="AV273" s="14" t="s">
        <v>85</v>
      </c>
      <c r="AW273" s="14" t="s">
        <v>37</v>
      </c>
      <c r="AX273" s="14" t="s">
        <v>76</v>
      </c>
      <c r="AY273" s="253" t="s">
        <v>154</v>
      </c>
    </row>
    <row r="274" s="15" customFormat="1">
      <c r="A274" s="15"/>
      <c r="B274" s="254"/>
      <c r="C274" s="255"/>
      <c r="D274" s="234" t="s">
        <v>165</v>
      </c>
      <c r="E274" s="256" t="s">
        <v>19</v>
      </c>
      <c r="F274" s="257" t="s">
        <v>168</v>
      </c>
      <c r="G274" s="255"/>
      <c r="H274" s="258">
        <v>3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165</v>
      </c>
      <c r="AU274" s="264" t="s">
        <v>85</v>
      </c>
      <c r="AV274" s="15" t="s">
        <v>161</v>
      </c>
      <c r="AW274" s="15" t="s">
        <v>37</v>
      </c>
      <c r="AX274" s="15" t="s">
        <v>83</v>
      </c>
      <c r="AY274" s="264" t="s">
        <v>154</v>
      </c>
    </row>
    <row r="275" s="2" customFormat="1" ht="21.75" customHeight="1">
      <c r="A275" s="40"/>
      <c r="B275" s="41"/>
      <c r="C275" s="214" t="s">
        <v>360</v>
      </c>
      <c r="D275" s="214" t="s">
        <v>156</v>
      </c>
      <c r="E275" s="215" t="s">
        <v>587</v>
      </c>
      <c r="F275" s="216" t="s">
        <v>588</v>
      </c>
      <c r="G275" s="217" t="s">
        <v>172</v>
      </c>
      <c r="H275" s="218">
        <v>1</v>
      </c>
      <c r="I275" s="219"/>
      <c r="J275" s="220">
        <f>ROUND(I275*H275,2)</f>
        <v>0</v>
      </c>
      <c r="K275" s="216" t="s">
        <v>265</v>
      </c>
      <c r="L275" s="46"/>
      <c r="M275" s="221" t="s">
        <v>19</v>
      </c>
      <c r="N275" s="222" t="s">
        <v>47</v>
      </c>
      <c r="O275" s="86"/>
      <c r="P275" s="223">
        <f>O275*H275</f>
        <v>0</v>
      </c>
      <c r="Q275" s="223">
        <v>5.0000000000000002E-05</v>
      </c>
      <c r="R275" s="223">
        <f>Q275*H275</f>
        <v>5.0000000000000002E-05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268</v>
      </c>
      <c r="AT275" s="225" t="s">
        <v>156</v>
      </c>
      <c r="AU275" s="225" t="s">
        <v>85</v>
      </c>
      <c r="AY275" s="19" t="s">
        <v>154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83</v>
      </c>
      <c r="BK275" s="226">
        <f>ROUND(I275*H275,2)</f>
        <v>0</v>
      </c>
      <c r="BL275" s="19" t="s">
        <v>268</v>
      </c>
      <c r="BM275" s="225" t="s">
        <v>589</v>
      </c>
    </row>
    <row r="276" s="13" customFormat="1">
      <c r="A276" s="13"/>
      <c r="B276" s="232"/>
      <c r="C276" s="233"/>
      <c r="D276" s="234" t="s">
        <v>165</v>
      </c>
      <c r="E276" s="235" t="s">
        <v>19</v>
      </c>
      <c r="F276" s="236" t="s">
        <v>539</v>
      </c>
      <c r="G276" s="233"/>
      <c r="H276" s="235" t="s">
        <v>19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165</v>
      </c>
      <c r="AU276" s="242" t="s">
        <v>85</v>
      </c>
      <c r="AV276" s="13" t="s">
        <v>83</v>
      </c>
      <c r="AW276" s="13" t="s">
        <v>37</v>
      </c>
      <c r="AX276" s="13" t="s">
        <v>76</v>
      </c>
      <c r="AY276" s="242" t="s">
        <v>154</v>
      </c>
    </row>
    <row r="277" s="14" customFormat="1">
      <c r="A277" s="14"/>
      <c r="B277" s="243"/>
      <c r="C277" s="244"/>
      <c r="D277" s="234" t="s">
        <v>165</v>
      </c>
      <c r="E277" s="245" t="s">
        <v>19</v>
      </c>
      <c r="F277" s="246" t="s">
        <v>590</v>
      </c>
      <c r="G277" s="244"/>
      <c r="H277" s="247">
        <v>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165</v>
      </c>
      <c r="AU277" s="253" t="s">
        <v>85</v>
      </c>
      <c r="AV277" s="14" t="s">
        <v>85</v>
      </c>
      <c r="AW277" s="14" t="s">
        <v>37</v>
      </c>
      <c r="AX277" s="14" t="s">
        <v>76</v>
      </c>
      <c r="AY277" s="253" t="s">
        <v>154</v>
      </c>
    </row>
    <row r="278" s="15" customFormat="1">
      <c r="A278" s="15"/>
      <c r="B278" s="254"/>
      <c r="C278" s="255"/>
      <c r="D278" s="234" t="s">
        <v>165</v>
      </c>
      <c r="E278" s="256" t="s">
        <v>19</v>
      </c>
      <c r="F278" s="257" t="s">
        <v>168</v>
      </c>
      <c r="G278" s="255"/>
      <c r="H278" s="258">
        <v>1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4" t="s">
        <v>165</v>
      </c>
      <c r="AU278" s="264" t="s">
        <v>85</v>
      </c>
      <c r="AV278" s="15" t="s">
        <v>161</v>
      </c>
      <c r="AW278" s="15" t="s">
        <v>37</v>
      </c>
      <c r="AX278" s="15" t="s">
        <v>83</v>
      </c>
      <c r="AY278" s="264" t="s">
        <v>154</v>
      </c>
    </row>
    <row r="279" s="2" customFormat="1" ht="16.5" customHeight="1">
      <c r="A279" s="40"/>
      <c r="B279" s="41"/>
      <c r="C279" s="214" t="s">
        <v>363</v>
      </c>
      <c r="D279" s="214" t="s">
        <v>156</v>
      </c>
      <c r="E279" s="215" t="s">
        <v>591</v>
      </c>
      <c r="F279" s="216" t="s">
        <v>592</v>
      </c>
      <c r="G279" s="217" t="s">
        <v>172</v>
      </c>
      <c r="H279" s="218">
        <v>2</v>
      </c>
      <c r="I279" s="219"/>
      <c r="J279" s="220">
        <f>ROUND(I279*H279,2)</f>
        <v>0</v>
      </c>
      <c r="K279" s="216" t="s">
        <v>265</v>
      </c>
      <c r="L279" s="46"/>
      <c r="M279" s="221" t="s">
        <v>19</v>
      </c>
      <c r="N279" s="222" t="s">
        <v>47</v>
      </c>
      <c r="O279" s="86"/>
      <c r="P279" s="223">
        <f>O279*H279</f>
        <v>0</v>
      </c>
      <c r="Q279" s="223">
        <v>0.040000000000000001</v>
      </c>
      <c r="R279" s="223">
        <f>Q279*H279</f>
        <v>0.080000000000000002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268</v>
      </c>
      <c r="AT279" s="225" t="s">
        <v>156</v>
      </c>
      <c r="AU279" s="225" t="s">
        <v>85</v>
      </c>
      <c r="AY279" s="19" t="s">
        <v>154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83</v>
      </c>
      <c r="BK279" s="226">
        <f>ROUND(I279*H279,2)</f>
        <v>0</v>
      </c>
      <c r="BL279" s="19" t="s">
        <v>268</v>
      </c>
      <c r="BM279" s="225" t="s">
        <v>593</v>
      </c>
    </row>
    <row r="280" s="13" customFormat="1">
      <c r="A280" s="13"/>
      <c r="B280" s="232"/>
      <c r="C280" s="233"/>
      <c r="D280" s="234" t="s">
        <v>165</v>
      </c>
      <c r="E280" s="235" t="s">
        <v>19</v>
      </c>
      <c r="F280" s="236" t="s">
        <v>539</v>
      </c>
      <c r="G280" s="233"/>
      <c r="H280" s="235" t="s">
        <v>19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165</v>
      </c>
      <c r="AU280" s="242" t="s">
        <v>85</v>
      </c>
      <c r="AV280" s="13" t="s">
        <v>83</v>
      </c>
      <c r="AW280" s="13" t="s">
        <v>37</v>
      </c>
      <c r="AX280" s="13" t="s">
        <v>76</v>
      </c>
      <c r="AY280" s="242" t="s">
        <v>154</v>
      </c>
    </row>
    <row r="281" s="14" customFormat="1">
      <c r="A281" s="14"/>
      <c r="B281" s="243"/>
      <c r="C281" s="244"/>
      <c r="D281" s="234" t="s">
        <v>165</v>
      </c>
      <c r="E281" s="245" t="s">
        <v>19</v>
      </c>
      <c r="F281" s="246" t="s">
        <v>594</v>
      </c>
      <c r="G281" s="244"/>
      <c r="H281" s="247">
        <v>2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165</v>
      </c>
      <c r="AU281" s="253" t="s">
        <v>85</v>
      </c>
      <c r="AV281" s="14" t="s">
        <v>85</v>
      </c>
      <c r="AW281" s="14" t="s">
        <v>37</v>
      </c>
      <c r="AX281" s="14" t="s">
        <v>76</v>
      </c>
      <c r="AY281" s="253" t="s">
        <v>154</v>
      </c>
    </row>
    <row r="282" s="15" customFormat="1">
      <c r="A282" s="15"/>
      <c r="B282" s="254"/>
      <c r="C282" s="255"/>
      <c r="D282" s="234" t="s">
        <v>165</v>
      </c>
      <c r="E282" s="256" t="s">
        <v>19</v>
      </c>
      <c r="F282" s="257" t="s">
        <v>168</v>
      </c>
      <c r="G282" s="255"/>
      <c r="H282" s="258">
        <v>2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4" t="s">
        <v>165</v>
      </c>
      <c r="AU282" s="264" t="s">
        <v>85</v>
      </c>
      <c r="AV282" s="15" t="s">
        <v>161</v>
      </c>
      <c r="AW282" s="15" t="s">
        <v>37</v>
      </c>
      <c r="AX282" s="15" t="s">
        <v>83</v>
      </c>
      <c r="AY282" s="264" t="s">
        <v>154</v>
      </c>
    </row>
    <row r="283" s="2" customFormat="1" ht="21.75" customHeight="1">
      <c r="A283" s="40"/>
      <c r="B283" s="41"/>
      <c r="C283" s="214" t="s">
        <v>372</v>
      </c>
      <c r="D283" s="214" t="s">
        <v>156</v>
      </c>
      <c r="E283" s="215" t="s">
        <v>595</v>
      </c>
      <c r="F283" s="216" t="s">
        <v>596</v>
      </c>
      <c r="G283" s="217" t="s">
        <v>172</v>
      </c>
      <c r="H283" s="218">
        <v>1</v>
      </c>
      <c r="I283" s="219"/>
      <c r="J283" s="220">
        <f>ROUND(I283*H283,2)</f>
        <v>0</v>
      </c>
      <c r="K283" s="216" t="s">
        <v>265</v>
      </c>
      <c r="L283" s="46"/>
      <c r="M283" s="221" t="s">
        <v>19</v>
      </c>
      <c r="N283" s="222" t="s">
        <v>47</v>
      </c>
      <c r="O283" s="86"/>
      <c r="P283" s="223">
        <f>O283*H283</f>
        <v>0</v>
      </c>
      <c r="Q283" s="223">
        <v>0.065000000000000002</v>
      </c>
      <c r="R283" s="223">
        <f>Q283*H283</f>
        <v>0.065000000000000002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268</v>
      </c>
      <c r="AT283" s="225" t="s">
        <v>156</v>
      </c>
      <c r="AU283" s="225" t="s">
        <v>85</v>
      </c>
      <c r="AY283" s="19" t="s">
        <v>154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83</v>
      </c>
      <c r="BK283" s="226">
        <f>ROUND(I283*H283,2)</f>
        <v>0</v>
      </c>
      <c r="BL283" s="19" t="s">
        <v>268</v>
      </c>
      <c r="BM283" s="225" t="s">
        <v>597</v>
      </c>
    </row>
    <row r="284" s="13" customFormat="1">
      <c r="A284" s="13"/>
      <c r="B284" s="232"/>
      <c r="C284" s="233"/>
      <c r="D284" s="234" t="s">
        <v>165</v>
      </c>
      <c r="E284" s="235" t="s">
        <v>19</v>
      </c>
      <c r="F284" s="236" t="s">
        <v>539</v>
      </c>
      <c r="G284" s="233"/>
      <c r="H284" s="235" t="s">
        <v>19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165</v>
      </c>
      <c r="AU284" s="242" t="s">
        <v>85</v>
      </c>
      <c r="AV284" s="13" t="s">
        <v>83</v>
      </c>
      <c r="AW284" s="13" t="s">
        <v>37</v>
      </c>
      <c r="AX284" s="13" t="s">
        <v>76</v>
      </c>
      <c r="AY284" s="242" t="s">
        <v>154</v>
      </c>
    </row>
    <row r="285" s="14" customFormat="1">
      <c r="A285" s="14"/>
      <c r="B285" s="243"/>
      <c r="C285" s="244"/>
      <c r="D285" s="234" t="s">
        <v>165</v>
      </c>
      <c r="E285" s="245" t="s">
        <v>19</v>
      </c>
      <c r="F285" s="246" t="s">
        <v>598</v>
      </c>
      <c r="G285" s="244"/>
      <c r="H285" s="247">
        <v>1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165</v>
      </c>
      <c r="AU285" s="253" t="s">
        <v>85</v>
      </c>
      <c r="AV285" s="14" t="s">
        <v>85</v>
      </c>
      <c r="AW285" s="14" t="s">
        <v>37</v>
      </c>
      <c r="AX285" s="14" t="s">
        <v>76</v>
      </c>
      <c r="AY285" s="253" t="s">
        <v>154</v>
      </c>
    </row>
    <row r="286" s="15" customFormat="1">
      <c r="A286" s="15"/>
      <c r="B286" s="254"/>
      <c r="C286" s="255"/>
      <c r="D286" s="234" t="s">
        <v>165</v>
      </c>
      <c r="E286" s="256" t="s">
        <v>19</v>
      </c>
      <c r="F286" s="257" t="s">
        <v>168</v>
      </c>
      <c r="G286" s="255"/>
      <c r="H286" s="258">
        <v>1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165</v>
      </c>
      <c r="AU286" s="264" t="s">
        <v>85</v>
      </c>
      <c r="AV286" s="15" t="s">
        <v>161</v>
      </c>
      <c r="AW286" s="15" t="s">
        <v>37</v>
      </c>
      <c r="AX286" s="15" t="s">
        <v>83</v>
      </c>
      <c r="AY286" s="264" t="s">
        <v>154</v>
      </c>
    </row>
    <row r="287" s="2" customFormat="1" ht="24.15" customHeight="1">
      <c r="A287" s="40"/>
      <c r="B287" s="41"/>
      <c r="C287" s="214" t="s">
        <v>377</v>
      </c>
      <c r="D287" s="214" t="s">
        <v>156</v>
      </c>
      <c r="E287" s="215" t="s">
        <v>599</v>
      </c>
      <c r="F287" s="216" t="s">
        <v>600</v>
      </c>
      <c r="G287" s="217" t="s">
        <v>172</v>
      </c>
      <c r="H287" s="218">
        <v>1</v>
      </c>
      <c r="I287" s="219"/>
      <c r="J287" s="220">
        <f>ROUND(I287*H287,2)</f>
        <v>0</v>
      </c>
      <c r="K287" s="216" t="s">
        <v>265</v>
      </c>
      <c r="L287" s="46"/>
      <c r="M287" s="221" t="s">
        <v>19</v>
      </c>
      <c r="N287" s="222" t="s">
        <v>47</v>
      </c>
      <c r="O287" s="86"/>
      <c r="P287" s="223">
        <f>O287*H287</f>
        <v>0</v>
      </c>
      <c r="Q287" s="223">
        <v>0.055</v>
      </c>
      <c r="R287" s="223">
        <f>Q287*H287</f>
        <v>0.055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268</v>
      </c>
      <c r="AT287" s="225" t="s">
        <v>156</v>
      </c>
      <c r="AU287" s="225" t="s">
        <v>85</v>
      </c>
      <c r="AY287" s="19" t="s">
        <v>154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83</v>
      </c>
      <c r="BK287" s="226">
        <f>ROUND(I287*H287,2)</f>
        <v>0</v>
      </c>
      <c r="BL287" s="19" t="s">
        <v>268</v>
      </c>
      <c r="BM287" s="225" t="s">
        <v>601</v>
      </c>
    </row>
    <row r="288" s="13" customFormat="1">
      <c r="A288" s="13"/>
      <c r="B288" s="232"/>
      <c r="C288" s="233"/>
      <c r="D288" s="234" t="s">
        <v>165</v>
      </c>
      <c r="E288" s="235" t="s">
        <v>19</v>
      </c>
      <c r="F288" s="236" t="s">
        <v>539</v>
      </c>
      <c r="G288" s="233"/>
      <c r="H288" s="235" t="s">
        <v>19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165</v>
      </c>
      <c r="AU288" s="242" t="s">
        <v>85</v>
      </c>
      <c r="AV288" s="13" t="s">
        <v>83</v>
      </c>
      <c r="AW288" s="13" t="s">
        <v>37</v>
      </c>
      <c r="AX288" s="13" t="s">
        <v>76</v>
      </c>
      <c r="AY288" s="242" t="s">
        <v>154</v>
      </c>
    </row>
    <row r="289" s="13" customFormat="1">
      <c r="A289" s="13"/>
      <c r="B289" s="232"/>
      <c r="C289" s="233"/>
      <c r="D289" s="234" t="s">
        <v>165</v>
      </c>
      <c r="E289" s="235" t="s">
        <v>19</v>
      </c>
      <c r="F289" s="236" t="s">
        <v>602</v>
      </c>
      <c r="G289" s="233"/>
      <c r="H289" s="235" t="s">
        <v>19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165</v>
      </c>
      <c r="AU289" s="242" t="s">
        <v>85</v>
      </c>
      <c r="AV289" s="13" t="s">
        <v>83</v>
      </c>
      <c r="AW289" s="13" t="s">
        <v>37</v>
      </c>
      <c r="AX289" s="13" t="s">
        <v>76</v>
      </c>
      <c r="AY289" s="242" t="s">
        <v>154</v>
      </c>
    </row>
    <row r="290" s="14" customFormat="1">
      <c r="A290" s="14"/>
      <c r="B290" s="243"/>
      <c r="C290" s="244"/>
      <c r="D290" s="234" t="s">
        <v>165</v>
      </c>
      <c r="E290" s="245" t="s">
        <v>19</v>
      </c>
      <c r="F290" s="246" t="s">
        <v>603</v>
      </c>
      <c r="G290" s="244"/>
      <c r="H290" s="247">
        <v>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165</v>
      </c>
      <c r="AU290" s="253" t="s">
        <v>85</v>
      </c>
      <c r="AV290" s="14" t="s">
        <v>85</v>
      </c>
      <c r="AW290" s="14" t="s">
        <v>37</v>
      </c>
      <c r="AX290" s="14" t="s">
        <v>76</v>
      </c>
      <c r="AY290" s="253" t="s">
        <v>154</v>
      </c>
    </row>
    <row r="291" s="15" customFormat="1">
      <c r="A291" s="15"/>
      <c r="B291" s="254"/>
      <c r="C291" s="255"/>
      <c r="D291" s="234" t="s">
        <v>165</v>
      </c>
      <c r="E291" s="256" t="s">
        <v>19</v>
      </c>
      <c r="F291" s="257" t="s">
        <v>168</v>
      </c>
      <c r="G291" s="255"/>
      <c r="H291" s="258">
        <v>1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4" t="s">
        <v>165</v>
      </c>
      <c r="AU291" s="264" t="s">
        <v>85</v>
      </c>
      <c r="AV291" s="15" t="s">
        <v>161</v>
      </c>
      <c r="AW291" s="15" t="s">
        <v>37</v>
      </c>
      <c r="AX291" s="15" t="s">
        <v>83</v>
      </c>
      <c r="AY291" s="264" t="s">
        <v>154</v>
      </c>
    </row>
    <row r="292" s="2" customFormat="1" ht="33" customHeight="1">
      <c r="A292" s="40"/>
      <c r="B292" s="41"/>
      <c r="C292" s="214" t="s">
        <v>384</v>
      </c>
      <c r="D292" s="214" t="s">
        <v>156</v>
      </c>
      <c r="E292" s="215" t="s">
        <v>604</v>
      </c>
      <c r="F292" s="216" t="s">
        <v>605</v>
      </c>
      <c r="G292" s="217" t="s">
        <v>293</v>
      </c>
      <c r="H292" s="218">
        <v>4.4000000000000004</v>
      </c>
      <c r="I292" s="219"/>
      <c r="J292" s="220">
        <f>ROUND(I292*H292,2)</f>
        <v>0</v>
      </c>
      <c r="K292" s="216" t="s">
        <v>160</v>
      </c>
      <c r="L292" s="46"/>
      <c r="M292" s="221" t="s">
        <v>19</v>
      </c>
      <c r="N292" s="222" t="s">
        <v>47</v>
      </c>
      <c r="O292" s="86"/>
      <c r="P292" s="223">
        <f>O292*H292</f>
        <v>0</v>
      </c>
      <c r="Q292" s="223">
        <v>0.00050000000000000001</v>
      </c>
      <c r="R292" s="223">
        <f>Q292*H292</f>
        <v>0.0022000000000000001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268</v>
      </c>
      <c r="AT292" s="225" t="s">
        <v>156</v>
      </c>
      <c r="AU292" s="225" t="s">
        <v>85</v>
      </c>
      <c r="AY292" s="19" t="s">
        <v>154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83</v>
      </c>
      <c r="BK292" s="226">
        <f>ROUND(I292*H292,2)</f>
        <v>0</v>
      </c>
      <c r="BL292" s="19" t="s">
        <v>268</v>
      </c>
      <c r="BM292" s="225" t="s">
        <v>606</v>
      </c>
    </row>
    <row r="293" s="2" customFormat="1">
      <c r="A293" s="40"/>
      <c r="B293" s="41"/>
      <c r="C293" s="42"/>
      <c r="D293" s="227" t="s">
        <v>163</v>
      </c>
      <c r="E293" s="42"/>
      <c r="F293" s="228" t="s">
        <v>607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163</v>
      </c>
      <c r="AU293" s="19" t="s">
        <v>85</v>
      </c>
    </row>
    <row r="294" s="13" customFormat="1">
      <c r="A294" s="13"/>
      <c r="B294" s="232"/>
      <c r="C294" s="233"/>
      <c r="D294" s="234" t="s">
        <v>165</v>
      </c>
      <c r="E294" s="235" t="s">
        <v>19</v>
      </c>
      <c r="F294" s="236" t="s">
        <v>539</v>
      </c>
      <c r="G294" s="233"/>
      <c r="H294" s="235" t="s">
        <v>19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165</v>
      </c>
      <c r="AU294" s="242" t="s">
        <v>85</v>
      </c>
      <c r="AV294" s="13" t="s">
        <v>83</v>
      </c>
      <c r="AW294" s="13" t="s">
        <v>37</v>
      </c>
      <c r="AX294" s="13" t="s">
        <v>76</v>
      </c>
      <c r="AY294" s="242" t="s">
        <v>154</v>
      </c>
    </row>
    <row r="295" s="13" customFormat="1">
      <c r="A295" s="13"/>
      <c r="B295" s="232"/>
      <c r="C295" s="233"/>
      <c r="D295" s="234" t="s">
        <v>165</v>
      </c>
      <c r="E295" s="235" t="s">
        <v>19</v>
      </c>
      <c r="F295" s="236" t="s">
        <v>608</v>
      </c>
      <c r="G295" s="233"/>
      <c r="H295" s="235" t="s">
        <v>19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165</v>
      </c>
      <c r="AU295" s="242" t="s">
        <v>85</v>
      </c>
      <c r="AV295" s="13" t="s">
        <v>83</v>
      </c>
      <c r="AW295" s="13" t="s">
        <v>37</v>
      </c>
      <c r="AX295" s="13" t="s">
        <v>76</v>
      </c>
      <c r="AY295" s="242" t="s">
        <v>154</v>
      </c>
    </row>
    <row r="296" s="14" customFormat="1">
      <c r="A296" s="14"/>
      <c r="B296" s="243"/>
      <c r="C296" s="244"/>
      <c r="D296" s="234" t="s">
        <v>165</v>
      </c>
      <c r="E296" s="245" t="s">
        <v>19</v>
      </c>
      <c r="F296" s="246" t="s">
        <v>609</v>
      </c>
      <c r="G296" s="244"/>
      <c r="H296" s="247">
        <v>4.4000000000000004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165</v>
      </c>
      <c r="AU296" s="253" t="s">
        <v>85</v>
      </c>
      <c r="AV296" s="14" t="s">
        <v>85</v>
      </c>
      <c r="AW296" s="14" t="s">
        <v>37</v>
      </c>
      <c r="AX296" s="14" t="s">
        <v>76</v>
      </c>
      <c r="AY296" s="253" t="s">
        <v>154</v>
      </c>
    </row>
    <row r="297" s="15" customFormat="1">
      <c r="A297" s="15"/>
      <c r="B297" s="254"/>
      <c r="C297" s="255"/>
      <c r="D297" s="234" t="s">
        <v>165</v>
      </c>
      <c r="E297" s="256" t="s">
        <v>19</v>
      </c>
      <c r="F297" s="257" t="s">
        <v>168</v>
      </c>
      <c r="G297" s="255"/>
      <c r="H297" s="258">
        <v>4.4000000000000004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4" t="s">
        <v>165</v>
      </c>
      <c r="AU297" s="264" t="s">
        <v>85</v>
      </c>
      <c r="AV297" s="15" t="s">
        <v>161</v>
      </c>
      <c r="AW297" s="15" t="s">
        <v>37</v>
      </c>
      <c r="AX297" s="15" t="s">
        <v>83</v>
      </c>
      <c r="AY297" s="264" t="s">
        <v>154</v>
      </c>
    </row>
    <row r="298" s="2" customFormat="1" ht="24.15" customHeight="1">
      <c r="A298" s="40"/>
      <c r="B298" s="41"/>
      <c r="C298" s="265" t="s">
        <v>391</v>
      </c>
      <c r="D298" s="265" t="s">
        <v>169</v>
      </c>
      <c r="E298" s="266" t="s">
        <v>610</v>
      </c>
      <c r="F298" s="267" t="s">
        <v>611</v>
      </c>
      <c r="G298" s="268" t="s">
        <v>172</v>
      </c>
      <c r="H298" s="269">
        <v>1</v>
      </c>
      <c r="I298" s="270"/>
      <c r="J298" s="271">
        <f>ROUND(I298*H298,2)</f>
        <v>0</v>
      </c>
      <c r="K298" s="267" t="s">
        <v>265</v>
      </c>
      <c r="L298" s="272"/>
      <c r="M298" s="273" t="s">
        <v>19</v>
      </c>
      <c r="N298" s="274" t="s">
        <v>47</v>
      </c>
      <c r="O298" s="86"/>
      <c r="P298" s="223">
        <f>O298*H298</f>
        <v>0</v>
      </c>
      <c r="Q298" s="223">
        <v>0.050000000000000003</v>
      </c>
      <c r="R298" s="223">
        <f>Q298*H298</f>
        <v>0.050000000000000003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363</v>
      </c>
      <c r="AT298" s="225" t="s">
        <v>169</v>
      </c>
      <c r="AU298" s="225" t="s">
        <v>85</v>
      </c>
      <c r="AY298" s="19" t="s">
        <v>154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83</v>
      </c>
      <c r="BK298" s="226">
        <f>ROUND(I298*H298,2)</f>
        <v>0</v>
      </c>
      <c r="BL298" s="19" t="s">
        <v>268</v>
      </c>
      <c r="BM298" s="225" t="s">
        <v>612</v>
      </c>
    </row>
    <row r="299" s="13" customFormat="1">
      <c r="A299" s="13"/>
      <c r="B299" s="232"/>
      <c r="C299" s="233"/>
      <c r="D299" s="234" t="s">
        <v>165</v>
      </c>
      <c r="E299" s="235" t="s">
        <v>19</v>
      </c>
      <c r="F299" s="236" t="s">
        <v>539</v>
      </c>
      <c r="G299" s="233"/>
      <c r="H299" s="235" t="s">
        <v>19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165</v>
      </c>
      <c r="AU299" s="242" t="s">
        <v>85</v>
      </c>
      <c r="AV299" s="13" t="s">
        <v>83</v>
      </c>
      <c r="AW299" s="13" t="s">
        <v>37</v>
      </c>
      <c r="AX299" s="13" t="s">
        <v>76</v>
      </c>
      <c r="AY299" s="242" t="s">
        <v>154</v>
      </c>
    </row>
    <row r="300" s="13" customFormat="1">
      <c r="A300" s="13"/>
      <c r="B300" s="232"/>
      <c r="C300" s="233"/>
      <c r="D300" s="234" t="s">
        <v>165</v>
      </c>
      <c r="E300" s="235" t="s">
        <v>19</v>
      </c>
      <c r="F300" s="236" t="s">
        <v>608</v>
      </c>
      <c r="G300" s="233"/>
      <c r="H300" s="235" t="s">
        <v>19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165</v>
      </c>
      <c r="AU300" s="242" t="s">
        <v>85</v>
      </c>
      <c r="AV300" s="13" t="s">
        <v>83</v>
      </c>
      <c r="AW300" s="13" t="s">
        <v>37</v>
      </c>
      <c r="AX300" s="13" t="s">
        <v>76</v>
      </c>
      <c r="AY300" s="242" t="s">
        <v>154</v>
      </c>
    </row>
    <row r="301" s="14" customFormat="1">
      <c r="A301" s="14"/>
      <c r="B301" s="243"/>
      <c r="C301" s="244"/>
      <c r="D301" s="234" t="s">
        <v>165</v>
      </c>
      <c r="E301" s="245" t="s">
        <v>19</v>
      </c>
      <c r="F301" s="246" t="s">
        <v>613</v>
      </c>
      <c r="G301" s="244"/>
      <c r="H301" s="247">
        <v>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165</v>
      </c>
      <c r="AU301" s="253" t="s">
        <v>85</v>
      </c>
      <c r="AV301" s="14" t="s">
        <v>85</v>
      </c>
      <c r="AW301" s="14" t="s">
        <v>37</v>
      </c>
      <c r="AX301" s="14" t="s">
        <v>76</v>
      </c>
      <c r="AY301" s="253" t="s">
        <v>154</v>
      </c>
    </row>
    <row r="302" s="15" customFormat="1">
      <c r="A302" s="15"/>
      <c r="B302" s="254"/>
      <c r="C302" s="255"/>
      <c r="D302" s="234" t="s">
        <v>165</v>
      </c>
      <c r="E302" s="256" t="s">
        <v>19</v>
      </c>
      <c r="F302" s="257" t="s">
        <v>168</v>
      </c>
      <c r="G302" s="255"/>
      <c r="H302" s="258">
        <v>1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165</v>
      </c>
      <c r="AU302" s="264" t="s">
        <v>85</v>
      </c>
      <c r="AV302" s="15" t="s">
        <v>161</v>
      </c>
      <c r="AW302" s="15" t="s">
        <v>37</v>
      </c>
      <c r="AX302" s="15" t="s">
        <v>83</v>
      </c>
      <c r="AY302" s="264" t="s">
        <v>154</v>
      </c>
    </row>
    <row r="303" s="2" customFormat="1" ht="16.5" customHeight="1">
      <c r="A303" s="40"/>
      <c r="B303" s="41"/>
      <c r="C303" s="214" t="s">
        <v>396</v>
      </c>
      <c r="D303" s="214" t="s">
        <v>156</v>
      </c>
      <c r="E303" s="215" t="s">
        <v>614</v>
      </c>
      <c r="F303" s="216" t="s">
        <v>615</v>
      </c>
      <c r="G303" s="217" t="s">
        <v>616</v>
      </c>
      <c r="H303" s="218">
        <v>6</v>
      </c>
      <c r="I303" s="219"/>
      <c r="J303" s="220">
        <f>ROUND(I303*H303,2)</f>
        <v>0</v>
      </c>
      <c r="K303" s="216" t="s">
        <v>265</v>
      </c>
      <c r="L303" s="46"/>
      <c r="M303" s="221" t="s">
        <v>19</v>
      </c>
      <c r="N303" s="222" t="s">
        <v>47</v>
      </c>
      <c r="O303" s="86"/>
      <c r="P303" s="223">
        <f>O303*H303</f>
        <v>0</v>
      </c>
      <c r="Q303" s="223">
        <v>0.012</v>
      </c>
      <c r="R303" s="223">
        <f>Q303*H303</f>
        <v>0.072000000000000008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268</v>
      </c>
      <c r="AT303" s="225" t="s">
        <v>156</v>
      </c>
      <c r="AU303" s="225" t="s">
        <v>85</v>
      </c>
      <c r="AY303" s="19" t="s">
        <v>154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83</v>
      </c>
      <c r="BK303" s="226">
        <f>ROUND(I303*H303,2)</f>
        <v>0</v>
      </c>
      <c r="BL303" s="19" t="s">
        <v>268</v>
      </c>
      <c r="BM303" s="225" t="s">
        <v>617</v>
      </c>
    </row>
    <row r="304" s="13" customFormat="1">
      <c r="A304" s="13"/>
      <c r="B304" s="232"/>
      <c r="C304" s="233"/>
      <c r="D304" s="234" t="s">
        <v>165</v>
      </c>
      <c r="E304" s="235" t="s">
        <v>19</v>
      </c>
      <c r="F304" s="236" t="s">
        <v>560</v>
      </c>
      <c r="G304" s="233"/>
      <c r="H304" s="235" t="s">
        <v>19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165</v>
      </c>
      <c r="AU304" s="242" t="s">
        <v>85</v>
      </c>
      <c r="AV304" s="13" t="s">
        <v>83</v>
      </c>
      <c r="AW304" s="13" t="s">
        <v>37</v>
      </c>
      <c r="AX304" s="13" t="s">
        <v>76</v>
      </c>
      <c r="AY304" s="242" t="s">
        <v>154</v>
      </c>
    </row>
    <row r="305" s="13" customFormat="1">
      <c r="A305" s="13"/>
      <c r="B305" s="232"/>
      <c r="C305" s="233"/>
      <c r="D305" s="234" t="s">
        <v>165</v>
      </c>
      <c r="E305" s="235" t="s">
        <v>19</v>
      </c>
      <c r="F305" s="236" t="s">
        <v>618</v>
      </c>
      <c r="G305" s="233"/>
      <c r="H305" s="235" t="s">
        <v>19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165</v>
      </c>
      <c r="AU305" s="242" t="s">
        <v>85</v>
      </c>
      <c r="AV305" s="13" t="s">
        <v>83</v>
      </c>
      <c r="AW305" s="13" t="s">
        <v>37</v>
      </c>
      <c r="AX305" s="13" t="s">
        <v>76</v>
      </c>
      <c r="AY305" s="242" t="s">
        <v>154</v>
      </c>
    </row>
    <row r="306" s="14" customFormat="1">
      <c r="A306" s="14"/>
      <c r="B306" s="243"/>
      <c r="C306" s="244"/>
      <c r="D306" s="234" t="s">
        <v>165</v>
      </c>
      <c r="E306" s="245" t="s">
        <v>19</v>
      </c>
      <c r="F306" s="246" t="s">
        <v>619</v>
      </c>
      <c r="G306" s="244"/>
      <c r="H306" s="247">
        <v>6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165</v>
      </c>
      <c r="AU306" s="253" t="s">
        <v>85</v>
      </c>
      <c r="AV306" s="14" t="s">
        <v>85</v>
      </c>
      <c r="AW306" s="14" t="s">
        <v>37</v>
      </c>
      <c r="AX306" s="14" t="s">
        <v>76</v>
      </c>
      <c r="AY306" s="253" t="s">
        <v>154</v>
      </c>
    </row>
    <row r="307" s="15" customFormat="1">
      <c r="A307" s="15"/>
      <c r="B307" s="254"/>
      <c r="C307" s="255"/>
      <c r="D307" s="234" t="s">
        <v>165</v>
      </c>
      <c r="E307" s="256" t="s">
        <v>19</v>
      </c>
      <c r="F307" s="257" t="s">
        <v>168</v>
      </c>
      <c r="G307" s="255"/>
      <c r="H307" s="258">
        <v>6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4" t="s">
        <v>165</v>
      </c>
      <c r="AU307" s="264" t="s">
        <v>85</v>
      </c>
      <c r="AV307" s="15" t="s">
        <v>161</v>
      </c>
      <c r="AW307" s="15" t="s">
        <v>37</v>
      </c>
      <c r="AX307" s="15" t="s">
        <v>83</v>
      </c>
      <c r="AY307" s="264" t="s">
        <v>154</v>
      </c>
    </row>
    <row r="308" s="2" customFormat="1" ht="44.25" customHeight="1">
      <c r="A308" s="40"/>
      <c r="B308" s="41"/>
      <c r="C308" s="214" t="s">
        <v>402</v>
      </c>
      <c r="D308" s="214" t="s">
        <v>156</v>
      </c>
      <c r="E308" s="215" t="s">
        <v>409</v>
      </c>
      <c r="F308" s="216" t="s">
        <v>410</v>
      </c>
      <c r="G308" s="217" t="s">
        <v>250</v>
      </c>
      <c r="H308" s="218">
        <v>0.33100000000000002</v>
      </c>
      <c r="I308" s="219"/>
      <c r="J308" s="220">
        <f>ROUND(I308*H308,2)</f>
        <v>0</v>
      </c>
      <c r="K308" s="216" t="s">
        <v>160</v>
      </c>
      <c r="L308" s="46"/>
      <c r="M308" s="221" t="s">
        <v>19</v>
      </c>
      <c r="N308" s="222" t="s">
        <v>47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268</v>
      </c>
      <c r="AT308" s="225" t="s">
        <v>156</v>
      </c>
      <c r="AU308" s="225" t="s">
        <v>85</v>
      </c>
      <c r="AY308" s="19" t="s">
        <v>154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83</v>
      </c>
      <c r="BK308" s="226">
        <f>ROUND(I308*H308,2)</f>
        <v>0</v>
      </c>
      <c r="BL308" s="19" t="s">
        <v>268</v>
      </c>
      <c r="BM308" s="225" t="s">
        <v>620</v>
      </c>
    </row>
    <row r="309" s="2" customFormat="1">
      <c r="A309" s="40"/>
      <c r="B309" s="41"/>
      <c r="C309" s="42"/>
      <c r="D309" s="227" t="s">
        <v>163</v>
      </c>
      <c r="E309" s="42"/>
      <c r="F309" s="228" t="s">
        <v>412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163</v>
      </c>
      <c r="AU309" s="19" t="s">
        <v>85</v>
      </c>
    </row>
    <row r="310" s="12" customFormat="1" ht="25.92" customHeight="1">
      <c r="A310" s="12"/>
      <c r="B310" s="198"/>
      <c r="C310" s="199"/>
      <c r="D310" s="200" t="s">
        <v>75</v>
      </c>
      <c r="E310" s="201" t="s">
        <v>621</v>
      </c>
      <c r="F310" s="201" t="s">
        <v>622</v>
      </c>
      <c r="G310" s="199"/>
      <c r="H310" s="199"/>
      <c r="I310" s="202"/>
      <c r="J310" s="203">
        <f>BK310</f>
        <v>0</v>
      </c>
      <c r="K310" s="199"/>
      <c r="L310" s="204"/>
      <c r="M310" s="205"/>
      <c r="N310" s="206"/>
      <c r="O310" s="206"/>
      <c r="P310" s="207">
        <f>SUM(P311:P318)</f>
        <v>0</v>
      </c>
      <c r="Q310" s="206"/>
      <c r="R310" s="207">
        <f>SUM(R311:R318)</f>
        <v>0</v>
      </c>
      <c r="S310" s="206"/>
      <c r="T310" s="208">
        <f>SUM(T311:T318)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9" t="s">
        <v>161</v>
      </c>
      <c r="AT310" s="210" t="s">
        <v>75</v>
      </c>
      <c r="AU310" s="210" t="s">
        <v>76</v>
      </c>
      <c r="AY310" s="209" t="s">
        <v>154</v>
      </c>
      <c r="BK310" s="211">
        <f>SUM(BK311:BK318)</f>
        <v>0</v>
      </c>
    </row>
    <row r="311" s="2" customFormat="1" ht="44.25" customHeight="1">
      <c r="A311" s="40"/>
      <c r="B311" s="41"/>
      <c r="C311" s="214" t="s">
        <v>408</v>
      </c>
      <c r="D311" s="214" t="s">
        <v>156</v>
      </c>
      <c r="E311" s="215" t="s">
        <v>623</v>
      </c>
      <c r="F311" s="216" t="s">
        <v>624</v>
      </c>
      <c r="G311" s="217" t="s">
        <v>250</v>
      </c>
      <c r="H311" s="218">
        <v>10.132999999999999</v>
      </c>
      <c r="I311" s="219"/>
      <c r="J311" s="220">
        <f>ROUND(I311*H311,2)</f>
        <v>0</v>
      </c>
      <c r="K311" s="216" t="s">
        <v>160</v>
      </c>
      <c r="L311" s="46"/>
      <c r="M311" s="221" t="s">
        <v>19</v>
      </c>
      <c r="N311" s="222" t="s">
        <v>47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161</v>
      </c>
      <c r="AT311" s="225" t="s">
        <v>156</v>
      </c>
      <c r="AU311" s="225" t="s">
        <v>83</v>
      </c>
      <c r="AY311" s="19" t="s">
        <v>154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83</v>
      </c>
      <c r="BK311" s="226">
        <f>ROUND(I311*H311,2)</f>
        <v>0</v>
      </c>
      <c r="BL311" s="19" t="s">
        <v>161</v>
      </c>
      <c r="BM311" s="225" t="s">
        <v>625</v>
      </c>
    </row>
    <row r="312" s="2" customFormat="1">
      <c r="A312" s="40"/>
      <c r="B312" s="41"/>
      <c r="C312" s="42"/>
      <c r="D312" s="227" t="s">
        <v>163</v>
      </c>
      <c r="E312" s="42"/>
      <c r="F312" s="228" t="s">
        <v>626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163</v>
      </c>
      <c r="AU312" s="19" t="s">
        <v>83</v>
      </c>
    </row>
    <row r="313" s="14" customFormat="1">
      <c r="A313" s="14"/>
      <c r="B313" s="243"/>
      <c r="C313" s="244"/>
      <c r="D313" s="234" t="s">
        <v>165</v>
      </c>
      <c r="E313" s="245" t="s">
        <v>19</v>
      </c>
      <c r="F313" s="246" t="s">
        <v>627</v>
      </c>
      <c r="G313" s="244"/>
      <c r="H313" s="247">
        <v>10.132999999999999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165</v>
      </c>
      <c r="AU313" s="253" t="s">
        <v>83</v>
      </c>
      <c r="AV313" s="14" t="s">
        <v>85</v>
      </c>
      <c r="AW313" s="14" t="s">
        <v>37</v>
      </c>
      <c r="AX313" s="14" t="s">
        <v>76</v>
      </c>
      <c r="AY313" s="253" t="s">
        <v>154</v>
      </c>
    </row>
    <row r="314" s="15" customFormat="1">
      <c r="A314" s="15"/>
      <c r="B314" s="254"/>
      <c r="C314" s="255"/>
      <c r="D314" s="234" t="s">
        <v>165</v>
      </c>
      <c r="E314" s="256" t="s">
        <v>19</v>
      </c>
      <c r="F314" s="257" t="s">
        <v>168</v>
      </c>
      <c r="G314" s="255"/>
      <c r="H314" s="258">
        <v>10.132999999999999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4" t="s">
        <v>165</v>
      </c>
      <c r="AU314" s="264" t="s">
        <v>83</v>
      </c>
      <c r="AV314" s="15" t="s">
        <v>161</v>
      </c>
      <c r="AW314" s="15" t="s">
        <v>37</v>
      </c>
      <c r="AX314" s="15" t="s">
        <v>83</v>
      </c>
      <c r="AY314" s="264" t="s">
        <v>154</v>
      </c>
    </row>
    <row r="315" s="2" customFormat="1" ht="44.25" customHeight="1">
      <c r="A315" s="40"/>
      <c r="B315" s="41"/>
      <c r="C315" s="214" t="s">
        <v>415</v>
      </c>
      <c r="D315" s="214" t="s">
        <v>156</v>
      </c>
      <c r="E315" s="215" t="s">
        <v>628</v>
      </c>
      <c r="F315" s="216" t="s">
        <v>629</v>
      </c>
      <c r="G315" s="217" t="s">
        <v>250</v>
      </c>
      <c r="H315" s="218">
        <v>0.152</v>
      </c>
      <c r="I315" s="219"/>
      <c r="J315" s="220">
        <f>ROUND(I315*H315,2)</f>
        <v>0</v>
      </c>
      <c r="K315" s="216" t="s">
        <v>160</v>
      </c>
      <c r="L315" s="46"/>
      <c r="M315" s="221" t="s">
        <v>19</v>
      </c>
      <c r="N315" s="222" t="s">
        <v>47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161</v>
      </c>
      <c r="AT315" s="225" t="s">
        <v>156</v>
      </c>
      <c r="AU315" s="225" t="s">
        <v>83</v>
      </c>
      <c r="AY315" s="19" t="s">
        <v>154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83</v>
      </c>
      <c r="BK315" s="226">
        <f>ROUND(I315*H315,2)</f>
        <v>0</v>
      </c>
      <c r="BL315" s="19" t="s">
        <v>161</v>
      </c>
      <c r="BM315" s="225" t="s">
        <v>630</v>
      </c>
    </row>
    <row r="316" s="2" customFormat="1">
      <c r="A316" s="40"/>
      <c r="B316" s="41"/>
      <c r="C316" s="42"/>
      <c r="D316" s="227" t="s">
        <v>163</v>
      </c>
      <c r="E316" s="42"/>
      <c r="F316" s="228" t="s">
        <v>631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163</v>
      </c>
      <c r="AU316" s="19" t="s">
        <v>83</v>
      </c>
    </row>
    <row r="317" s="14" customFormat="1">
      <c r="A317" s="14"/>
      <c r="B317" s="243"/>
      <c r="C317" s="244"/>
      <c r="D317" s="234" t="s">
        <v>165</v>
      </c>
      <c r="E317" s="245" t="s">
        <v>19</v>
      </c>
      <c r="F317" s="246" t="s">
        <v>632</v>
      </c>
      <c r="G317" s="244"/>
      <c r="H317" s="247">
        <v>0.152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165</v>
      </c>
      <c r="AU317" s="253" t="s">
        <v>83</v>
      </c>
      <c r="AV317" s="14" t="s">
        <v>85</v>
      </c>
      <c r="AW317" s="14" t="s">
        <v>37</v>
      </c>
      <c r="AX317" s="14" t="s">
        <v>76</v>
      </c>
      <c r="AY317" s="253" t="s">
        <v>154</v>
      </c>
    </row>
    <row r="318" s="15" customFormat="1">
      <c r="A318" s="15"/>
      <c r="B318" s="254"/>
      <c r="C318" s="255"/>
      <c r="D318" s="234" t="s">
        <v>165</v>
      </c>
      <c r="E318" s="256" t="s">
        <v>19</v>
      </c>
      <c r="F318" s="257" t="s">
        <v>168</v>
      </c>
      <c r="G318" s="255"/>
      <c r="H318" s="258">
        <v>0.152</v>
      </c>
      <c r="I318" s="259"/>
      <c r="J318" s="255"/>
      <c r="K318" s="255"/>
      <c r="L318" s="260"/>
      <c r="M318" s="275"/>
      <c r="N318" s="276"/>
      <c r="O318" s="276"/>
      <c r="P318" s="276"/>
      <c r="Q318" s="276"/>
      <c r="R318" s="276"/>
      <c r="S318" s="276"/>
      <c r="T318" s="277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4" t="s">
        <v>165</v>
      </c>
      <c r="AU318" s="264" t="s">
        <v>83</v>
      </c>
      <c r="AV318" s="15" t="s">
        <v>161</v>
      </c>
      <c r="AW318" s="15" t="s">
        <v>37</v>
      </c>
      <c r="AX318" s="15" t="s">
        <v>83</v>
      </c>
      <c r="AY318" s="264" t="s">
        <v>154</v>
      </c>
    </row>
    <row r="319" s="2" customFormat="1" ht="6.96" customHeight="1">
      <c r="A319" s="40"/>
      <c r="B319" s="61"/>
      <c r="C319" s="62"/>
      <c r="D319" s="62"/>
      <c r="E319" s="62"/>
      <c r="F319" s="62"/>
      <c r="G319" s="62"/>
      <c r="H319" s="62"/>
      <c r="I319" s="62"/>
      <c r="J319" s="62"/>
      <c r="K319" s="62"/>
      <c r="L319" s="46"/>
      <c r="M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</row>
  </sheetData>
  <sheetProtection sheet="1" autoFilter="0" formatColumns="0" formatRows="0" objects="1" scenarios="1" spinCount="100000" saltValue="IflyYVrXoyETGQ2yYRbxpgryYsvbi2OtxMonP1egXjRvt++gzp+bMHCyMn7pLz5ONfj3Y7x20JbYGkTrTXb+Mw==" hashValue="+sMxG2M74ijKaYk7ExU8VOsNq5kSRn+dhzbPeBatTmtXCC/T/8HD4M/xG2yzsoxWC96bl5Vrw29iW9thstks4A==" algorithmName="SHA-512" password="CC35"/>
  <autoFilter ref="C94:K31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3_02/380321552"/>
    <hyperlink ref="F105" r:id="rId2" display="https://podminky.urs.cz/item/CS_URS_2023_02/380356231"/>
    <hyperlink ref="F111" r:id="rId3" display="https://podminky.urs.cz/item/CS_URS_2023_02/380356232"/>
    <hyperlink ref="F117" r:id="rId4" display="https://podminky.urs.cz/item/CS_URS_2023_02/380361006"/>
    <hyperlink ref="F124" r:id="rId5" display="https://podminky.urs.cz/item/CS_URS_2023_02/411354333"/>
    <hyperlink ref="F130" r:id="rId6" display="https://podminky.urs.cz/item/CS_URS_2023_02/411354334"/>
    <hyperlink ref="F158" r:id="rId7" display="https://podminky.urs.cz/item/CS_URS_2023_02/899101211"/>
    <hyperlink ref="F163" r:id="rId8" display="https://podminky.urs.cz/item/CS_URS_2023_02/899102211"/>
    <hyperlink ref="F174" r:id="rId9" display="https://podminky.urs.cz/item/CS_URS_2023_02/953312123"/>
    <hyperlink ref="F180" r:id="rId10" display="https://podminky.urs.cz/item/CS_URS_2023_02/963051113"/>
    <hyperlink ref="F187" r:id="rId11" display="https://podminky.urs.cz/item/CS_URS_2023_02/985121122"/>
    <hyperlink ref="F198" r:id="rId12" display="https://podminky.urs.cz/item/CS_URS_2023_02/985121911"/>
    <hyperlink ref="F200" r:id="rId13" display="https://podminky.urs.cz/item/CS_URS_2023_02/985323111"/>
    <hyperlink ref="F208" r:id="rId14" display="https://podminky.urs.cz/item/CS_URS_2023_02/985311113"/>
    <hyperlink ref="F237" r:id="rId15" display="https://podminky.urs.cz/item/CS_URS_2023_02/997221561"/>
    <hyperlink ref="F239" r:id="rId16" display="https://podminky.urs.cz/item/CS_URS_2023_02/997221569"/>
    <hyperlink ref="F243" r:id="rId17" display="https://podminky.urs.cz/item/CS_URS_2023_02/998142251"/>
    <hyperlink ref="F247" r:id="rId18" display="https://podminky.urs.cz/item/CS_URS_2023_02/767833802"/>
    <hyperlink ref="F252" r:id="rId19" display="https://podminky.urs.cz/item/CS_URS_2023_02/767996701"/>
    <hyperlink ref="F258" r:id="rId20" display="https://podminky.urs.cz/item/CS_URS_2023_02/767996801"/>
    <hyperlink ref="F264" r:id="rId21" display="https://podminky.urs.cz/item/CS_URS_2023_02/767995113"/>
    <hyperlink ref="F293" r:id="rId22" display="https://podminky.urs.cz/item/CS_URS_2023_02/767835003"/>
    <hyperlink ref="F309" r:id="rId23" display="https://podminky.urs.cz/item/CS_URS_2023_02/998767101"/>
    <hyperlink ref="F312" r:id="rId24" display="https://podminky.urs.cz/item/CS_URS_2023_02/997221862"/>
    <hyperlink ref="F316" r:id="rId25" display="https://podminky.urs.cz/item/CS_URS_2023_02/99722187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ČOV TPCA Kolín objekty Měření průtoku a Hrubé přečistění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633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17. 1. 2024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41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ROUND((SUM(BE93:BE507)),  2)</f>
        <v>0</v>
      </c>
      <c r="G35" s="40"/>
      <c r="H35" s="40"/>
      <c r="I35" s="159">
        <v>0.20999999999999999</v>
      </c>
      <c r="J35" s="158">
        <f>ROUND(((SUM(BE93:BE507))*I35),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ROUND((SUM(BF93:BF507)),  2)</f>
        <v>0</v>
      </c>
      <c r="G36" s="40"/>
      <c r="H36" s="40"/>
      <c r="I36" s="159">
        <v>0.14999999999999999</v>
      </c>
      <c r="J36" s="158">
        <f>ROUND(((SUM(BF93:BF507))*I36),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ROUND((SUM(BG93:BG507)),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ROUND((SUM(BH93:BH507)),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ROUND((SUM(BI93:BI507)),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ČOV TPCA Kolín objekty Měření průtoku a Hrubé přečistění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03 - Spojovací potrubí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Kolín</v>
      </c>
      <c r="G56" s="42"/>
      <c r="H56" s="42"/>
      <c r="I56" s="34" t="s">
        <v>23</v>
      </c>
      <c r="J56" s="74" t="str">
        <f>IF(J14="","",J14)</f>
        <v>17. 1. 2024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Kolín</v>
      </c>
      <c r="G58" s="42"/>
      <c r="H58" s="42"/>
      <c r="I58" s="34" t="s">
        <v>33</v>
      </c>
      <c r="J58" s="38" t="str">
        <f>E23</f>
        <v>Sweco a.s.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Horniecký, Braun, Zelený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428</v>
      </c>
      <c r="E66" s="184"/>
      <c r="F66" s="184"/>
      <c r="G66" s="184"/>
      <c r="H66" s="184"/>
      <c r="I66" s="184"/>
      <c r="J66" s="185">
        <f>J238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131</v>
      </c>
      <c r="E67" s="184"/>
      <c r="F67" s="184"/>
      <c r="G67" s="184"/>
      <c r="H67" s="184"/>
      <c r="I67" s="184"/>
      <c r="J67" s="185">
        <f>J269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132</v>
      </c>
      <c r="E68" s="184"/>
      <c r="F68" s="184"/>
      <c r="G68" s="184"/>
      <c r="H68" s="184"/>
      <c r="I68" s="184"/>
      <c r="J68" s="185">
        <f>J444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133</v>
      </c>
      <c r="E69" s="184"/>
      <c r="F69" s="184"/>
      <c r="G69" s="184"/>
      <c r="H69" s="184"/>
      <c r="I69" s="184"/>
      <c r="J69" s="185">
        <f>J473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134</v>
      </c>
      <c r="E70" s="184"/>
      <c r="F70" s="184"/>
      <c r="G70" s="184"/>
      <c r="H70" s="184"/>
      <c r="I70" s="184"/>
      <c r="J70" s="185">
        <f>J490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429</v>
      </c>
      <c r="E71" s="179"/>
      <c r="F71" s="179"/>
      <c r="G71" s="179"/>
      <c r="H71" s="179"/>
      <c r="I71" s="179"/>
      <c r="J71" s="180">
        <f>J493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139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ČOV TPCA Kolín objekty Měření průtoku a Hrubé přečistění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118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119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120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03 - Spojovací potrubí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Kolín</v>
      </c>
      <c r="G87" s="42"/>
      <c r="H87" s="42"/>
      <c r="I87" s="34" t="s">
        <v>23</v>
      </c>
      <c r="J87" s="74" t="str">
        <f>IF(J14="","",J14)</f>
        <v>17. 1. 2024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>Město Kolín</v>
      </c>
      <c r="G89" s="42"/>
      <c r="H89" s="42"/>
      <c r="I89" s="34" t="s">
        <v>33</v>
      </c>
      <c r="J89" s="38" t="str">
        <f>E23</f>
        <v>Sweco a.s.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4" t="s">
        <v>31</v>
      </c>
      <c r="D90" s="42"/>
      <c r="E90" s="42"/>
      <c r="F90" s="29" t="str">
        <f>IF(E20="","",E20)</f>
        <v>Vyplň údaj</v>
      </c>
      <c r="G90" s="42"/>
      <c r="H90" s="42"/>
      <c r="I90" s="34" t="s">
        <v>38</v>
      </c>
      <c r="J90" s="38" t="str">
        <f>E26</f>
        <v>Horniecký, Braun, Zelený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140</v>
      </c>
      <c r="D92" s="190" t="s">
        <v>61</v>
      </c>
      <c r="E92" s="190" t="s">
        <v>57</v>
      </c>
      <c r="F92" s="190" t="s">
        <v>58</v>
      </c>
      <c r="G92" s="190" t="s">
        <v>141</v>
      </c>
      <c r="H92" s="190" t="s">
        <v>142</v>
      </c>
      <c r="I92" s="190" t="s">
        <v>143</v>
      </c>
      <c r="J92" s="190" t="s">
        <v>124</v>
      </c>
      <c r="K92" s="191" t="s">
        <v>144</v>
      </c>
      <c r="L92" s="192"/>
      <c r="M92" s="94" t="s">
        <v>19</v>
      </c>
      <c r="N92" s="95" t="s">
        <v>46</v>
      </c>
      <c r="O92" s="95" t="s">
        <v>145</v>
      </c>
      <c r="P92" s="95" t="s">
        <v>146</v>
      </c>
      <c r="Q92" s="95" t="s">
        <v>147</v>
      </c>
      <c r="R92" s="95" t="s">
        <v>148</v>
      </c>
      <c r="S92" s="95" t="s">
        <v>149</v>
      </c>
      <c r="T92" s="96" t="s">
        <v>150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151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P94+P493</f>
        <v>0</v>
      </c>
      <c r="Q93" s="98"/>
      <c r="R93" s="195">
        <f>R94+R493</f>
        <v>161.69565013000002</v>
      </c>
      <c r="S93" s="98"/>
      <c r="T93" s="196">
        <f>T94+T493</f>
        <v>4.5541000000000009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75</v>
      </c>
      <c r="AU93" s="19" t="s">
        <v>125</v>
      </c>
      <c r="BK93" s="197">
        <f>BK94+BK493</f>
        <v>0</v>
      </c>
    </row>
    <row r="94" s="12" customFormat="1" ht="25.92" customHeight="1">
      <c r="A94" s="12"/>
      <c r="B94" s="198"/>
      <c r="C94" s="199"/>
      <c r="D94" s="200" t="s">
        <v>75</v>
      </c>
      <c r="E94" s="201" t="s">
        <v>152</v>
      </c>
      <c r="F94" s="201" t="s">
        <v>153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P95+P238+P269+P444+P473+P490</f>
        <v>0</v>
      </c>
      <c r="Q94" s="206"/>
      <c r="R94" s="207">
        <f>R95+R238+R269+R444+R473+R490</f>
        <v>161.69565013000002</v>
      </c>
      <c r="S94" s="206"/>
      <c r="T94" s="208">
        <f>T95+T238+T269+T444+T473+T490</f>
        <v>4.5541000000000009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83</v>
      </c>
      <c r="AT94" s="210" t="s">
        <v>75</v>
      </c>
      <c r="AU94" s="210" t="s">
        <v>76</v>
      </c>
      <c r="AY94" s="209" t="s">
        <v>154</v>
      </c>
      <c r="BK94" s="211">
        <f>BK95+BK238+BK269+BK444+BK473+BK490</f>
        <v>0</v>
      </c>
    </row>
    <row r="95" s="12" customFormat="1" ht="22.8" customHeight="1">
      <c r="A95" s="12"/>
      <c r="B95" s="198"/>
      <c r="C95" s="199"/>
      <c r="D95" s="200" t="s">
        <v>75</v>
      </c>
      <c r="E95" s="212" t="s">
        <v>83</v>
      </c>
      <c r="F95" s="212" t="s">
        <v>155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SUM(P96:P237)</f>
        <v>0</v>
      </c>
      <c r="Q95" s="206"/>
      <c r="R95" s="207">
        <f>SUM(R96:R237)</f>
        <v>102.0478707</v>
      </c>
      <c r="S95" s="206"/>
      <c r="T95" s="208">
        <f>SUM(T96:T237)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83</v>
      </c>
      <c r="AT95" s="210" t="s">
        <v>75</v>
      </c>
      <c r="AU95" s="210" t="s">
        <v>83</v>
      </c>
      <c r="AY95" s="209" t="s">
        <v>154</v>
      </c>
      <c r="BK95" s="211">
        <f>SUM(BK96:BK237)</f>
        <v>0</v>
      </c>
    </row>
    <row r="96" s="2" customFormat="1" ht="21.75" customHeight="1">
      <c r="A96" s="40"/>
      <c r="B96" s="41"/>
      <c r="C96" s="214" t="s">
        <v>83</v>
      </c>
      <c r="D96" s="214" t="s">
        <v>156</v>
      </c>
      <c r="E96" s="215" t="s">
        <v>634</v>
      </c>
      <c r="F96" s="216" t="s">
        <v>635</v>
      </c>
      <c r="G96" s="217" t="s">
        <v>293</v>
      </c>
      <c r="H96" s="218">
        <v>40</v>
      </c>
      <c r="I96" s="219"/>
      <c r="J96" s="220">
        <f>ROUND(I96*H96,2)</f>
        <v>0</v>
      </c>
      <c r="K96" s="216" t="s">
        <v>160</v>
      </c>
      <c r="L96" s="46"/>
      <c r="M96" s="221" t="s">
        <v>19</v>
      </c>
      <c r="N96" s="222" t="s">
        <v>47</v>
      </c>
      <c r="O96" s="86"/>
      <c r="P96" s="223">
        <f>O96*H96</f>
        <v>0</v>
      </c>
      <c r="Q96" s="223">
        <v>0.01004</v>
      </c>
      <c r="R96" s="223">
        <f>Q96*H96</f>
        <v>0.40160000000000001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161</v>
      </c>
      <c r="AT96" s="225" t="s">
        <v>156</v>
      </c>
      <c r="AU96" s="225" t="s">
        <v>85</v>
      </c>
      <c r="AY96" s="19" t="s">
        <v>154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83</v>
      </c>
      <c r="BK96" s="226">
        <f>ROUND(I96*H96,2)</f>
        <v>0</v>
      </c>
      <c r="BL96" s="19" t="s">
        <v>161</v>
      </c>
      <c r="BM96" s="225" t="s">
        <v>636</v>
      </c>
    </row>
    <row r="97" s="2" customFormat="1">
      <c r="A97" s="40"/>
      <c r="B97" s="41"/>
      <c r="C97" s="42"/>
      <c r="D97" s="227" t="s">
        <v>163</v>
      </c>
      <c r="E97" s="42"/>
      <c r="F97" s="228" t="s">
        <v>637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163</v>
      </c>
      <c r="AU97" s="19" t="s">
        <v>85</v>
      </c>
    </row>
    <row r="98" s="13" customFormat="1">
      <c r="A98" s="13"/>
      <c r="B98" s="232"/>
      <c r="C98" s="233"/>
      <c r="D98" s="234" t="s">
        <v>165</v>
      </c>
      <c r="E98" s="235" t="s">
        <v>19</v>
      </c>
      <c r="F98" s="236" t="s">
        <v>638</v>
      </c>
      <c r="G98" s="233"/>
      <c r="H98" s="235" t="s">
        <v>19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165</v>
      </c>
      <c r="AU98" s="242" t="s">
        <v>85</v>
      </c>
      <c r="AV98" s="13" t="s">
        <v>83</v>
      </c>
      <c r="AW98" s="13" t="s">
        <v>37</v>
      </c>
      <c r="AX98" s="13" t="s">
        <v>76</v>
      </c>
      <c r="AY98" s="242" t="s">
        <v>154</v>
      </c>
    </row>
    <row r="99" s="13" customFormat="1">
      <c r="A99" s="13"/>
      <c r="B99" s="232"/>
      <c r="C99" s="233"/>
      <c r="D99" s="234" t="s">
        <v>165</v>
      </c>
      <c r="E99" s="235" t="s">
        <v>19</v>
      </c>
      <c r="F99" s="236" t="s">
        <v>639</v>
      </c>
      <c r="G99" s="233"/>
      <c r="H99" s="235" t="s">
        <v>19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165</v>
      </c>
      <c r="AU99" s="242" t="s">
        <v>85</v>
      </c>
      <c r="AV99" s="13" t="s">
        <v>83</v>
      </c>
      <c r="AW99" s="13" t="s">
        <v>37</v>
      </c>
      <c r="AX99" s="13" t="s">
        <v>76</v>
      </c>
      <c r="AY99" s="242" t="s">
        <v>154</v>
      </c>
    </row>
    <row r="100" s="14" customFormat="1">
      <c r="A100" s="14"/>
      <c r="B100" s="243"/>
      <c r="C100" s="244"/>
      <c r="D100" s="234" t="s">
        <v>165</v>
      </c>
      <c r="E100" s="245" t="s">
        <v>19</v>
      </c>
      <c r="F100" s="246" t="s">
        <v>640</v>
      </c>
      <c r="G100" s="244"/>
      <c r="H100" s="247">
        <v>40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165</v>
      </c>
      <c r="AU100" s="253" t="s">
        <v>85</v>
      </c>
      <c r="AV100" s="14" t="s">
        <v>85</v>
      </c>
      <c r="AW100" s="14" t="s">
        <v>37</v>
      </c>
      <c r="AX100" s="14" t="s">
        <v>76</v>
      </c>
      <c r="AY100" s="253" t="s">
        <v>154</v>
      </c>
    </row>
    <row r="101" s="15" customFormat="1">
      <c r="A101" s="15"/>
      <c r="B101" s="254"/>
      <c r="C101" s="255"/>
      <c r="D101" s="234" t="s">
        <v>165</v>
      </c>
      <c r="E101" s="256" t="s">
        <v>19</v>
      </c>
      <c r="F101" s="257" t="s">
        <v>168</v>
      </c>
      <c r="G101" s="255"/>
      <c r="H101" s="258">
        <v>40</v>
      </c>
      <c r="I101" s="259"/>
      <c r="J101" s="255"/>
      <c r="K101" s="255"/>
      <c r="L101" s="260"/>
      <c r="M101" s="261"/>
      <c r="N101" s="262"/>
      <c r="O101" s="262"/>
      <c r="P101" s="262"/>
      <c r="Q101" s="262"/>
      <c r="R101" s="262"/>
      <c r="S101" s="262"/>
      <c r="T101" s="263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4" t="s">
        <v>165</v>
      </c>
      <c r="AU101" s="264" t="s">
        <v>85</v>
      </c>
      <c r="AV101" s="15" t="s">
        <v>161</v>
      </c>
      <c r="AW101" s="15" t="s">
        <v>37</v>
      </c>
      <c r="AX101" s="15" t="s">
        <v>83</v>
      </c>
      <c r="AY101" s="264" t="s">
        <v>154</v>
      </c>
    </row>
    <row r="102" s="2" customFormat="1" ht="24.15" customHeight="1">
      <c r="A102" s="40"/>
      <c r="B102" s="41"/>
      <c r="C102" s="214" t="s">
        <v>85</v>
      </c>
      <c r="D102" s="214" t="s">
        <v>156</v>
      </c>
      <c r="E102" s="215" t="s">
        <v>157</v>
      </c>
      <c r="F102" s="216" t="s">
        <v>158</v>
      </c>
      <c r="G102" s="217" t="s">
        <v>159</v>
      </c>
      <c r="H102" s="218">
        <v>300</v>
      </c>
      <c r="I102" s="219"/>
      <c r="J102" s="220">
        <f>ROUND(I102*H102,2)</f>
        <v>0</v>
      </c>
      <c r="K102" s="216" t="s">
        <v>160</v>
      </c>
      <c r="L102" s="46"/>
      <c r="M102" s="221" t="s">
        <v>19</v>
      </c>
      <c r="N102" s="222" t="s">
        <v>47</v>
      </c>
      <c r="O102" s="86"/>
      <c r="P102" s="223">
        <f>O102*H102</f>
        <v>0</v>
      </c>
      <c r="Q102" s="223">
        <v>3.0000000000000001E-05</v>
      </c>
      <c r="R102" s="223">
        <f>Q102*H102</f>
        <v>0.0090000000000000011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161</v>
      </c>
      <c r="AT102" s="225" t="s">
        <v>156</v>
      </c>
      <c r="AU102" s="225" t="s">
        <v>85</v>
      </c>
      <c r="AY102" s="19" t="s">
        <v>154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83</v>
      </c>
      <c r="BK102" s="226">
        <f>ROUND(I102*H102,2)</f>
        <v>0</v>
      </c>
      <c r="BL102" s="19" t="s">
        <v>161</v>
      </c>
      <c r="BM102" s="225" t="s">
        <v>641</v>
      </c>
    </row>
    <row r="103" s="2" customFormat="1">
      <c r="A103" s="40"/>
      <c r="B103" s="41"/>
      <c r="C103" s="42"/>
      <c r="D103" s="227" t="s">
        <v>163</v>
      </c>
      <c r="E103" s="42"/>
      <c r="F103" s="228" t="s">
        <v>164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163</v>
      </c>
      <c r="AU103" s="19" t="s">
        <v>85</v>
      </c>
    </row>
    <row r="104" s="13" customFormat="1">
      <c r="A104" s="13"/>
      <c r="B104" s="232"/>
      <c r="C104" s="233"/>
      <c r="D104" s="234" t="s">
        <v>165</v>
      </c>
      <c r="E104" s="235" t="s">
        <v>19</v>
      </c>
      <c r="F104" s="236" t="s">
        <v>638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165</v>
      </c>
      <c r="AU104" s="242" t="s">
        <v>85</v>
      </c>
      <c r="AV104" s="13" t="s">
        <v>83</v>
      </c>
      <c r="AW104" s="13" t="s">
        <v>37</v>
      </c>
      <c r="AX104" s="13" t="s">
        <v>76</v>
      </c>
      <c r="AY104" s="242" t="s">
        <v>154</v>
      </c>
    </row>
    <row r="105" s="14" customFormat="1">
      <c r="A105" s="14"/>
      <c r="B105" s="243"/>
      <c r="C105" s="244"/>
      <c r="D105" s="234" t="s">
        <v>165</v>
      </c>
      <c r="E105" s="245" t="s">
        <v>19</v>
      </c>
      <c r="F105" s="246" t="s">
        <v>642</v>
      </c>
      <c r="G105" s="244"/>
      <c r="H105" s="247">
        <v>300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165</v>
      </c>
      <c r="AU105" s="253" t="s">
        <v>85</v>
      </c>
      <c r="AV105" s="14" t="s">
        <v>85</v>
      </c>
      <c r="AW105" s="14" t="s">
        <v>37</v>
      </c>
      <c r="AX105" s="14" t="s">
        <v>76</v>
      </c>
      <c r="AY105" s="253" t="s">
        <v>154</v>
      </c>
    </row>
    <row r="106" s="15" customFormat="1">
      <c r="A106" s="15"/>
      <c r="B106" s="254"/>
      <c r="C106" s="255"/>
      <c r="D106" s="234" t="s">
        <v>165</v>
      </c>
      <c r="E106" s="256" t="s">
        <v>19</v>
      </c>
      <c r="F106" s="257" t="s">
        <v>168</v>
      </c>
      <c r="G106" s="255"/>
      <c r="H106" s="258">
        <v>300</v>
      </c>
      <c r="I106" s="259"/>
      <c r="J106" s="255"/>
      <c r="K106" s="255"/>
      <c r="L106" s="260"/>
      <c r="M106" s="261"/>
      <c r="N106" s="262"/>
      <c r="O106" s="262"/>
      <c r="P106" s="262"/>
      <c r="Q106" s="262"/>
      <c r="R106" s="262"/>
      <c r="S106" s="262"/>
      <c r="T106" s="26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4" t="s">
        <v>165</v>
      </c>
      <c r="AU106" s="264" t="s">
        <v>85</v>
      </c>
      <c r="AV106" s="15" t="s">
        <v>161</v>
      </c>
      <c r="AW106" s="15" t="s">
        <v>37</v>
      </c>
      <c r="AX106" s="15" t="s">
        <v>83</v>
      </c>
      <c r="AY106" s="264" t="s">
        <v>154</v>
      </c>
    </row>
    <row r="107" s="2" customFormat="1" ht="21.75" customHeight="1">
      <c r="A107" s="40"/>
      <c r="B107" s="41"/>
      <c r="C107" s="265" t="s">
        <v>175</v>
      </c>
      <c r="D107" s="265" t="s">
        <v>169</v>
      </c>
      <c r="E107" s="266" t="s">
        <v>643</v>
      </c>
      <c r="F107" s="267" t="s">
        <v>644</v>
      </c>
      <c r="G107" s="268" t="s">
        <v>172</v>
      </c>
      <c r="H107" s="269">
        <v>1</v>
      </c>
      <c r="I107" s="270"/>
      <c r="J107" s="271">
        <f>ROUND(I107*H107,2)</f>
        <v>0</v>
      </c>
      <c r="K107" s="267" t="s">
        <v>160</v>
      </c>
      <c r="L107" s="272"/>
      <c r="M107" s="273" t="s">
        <v>19</v>
      </c>
      <c r="N107" s="274" t="s">
        <v>47</v>
      </c>
      <c r="O107" s="86"/>
      <c r="P107" s="223">
        <f>O107*H107</f>
        <v>0</v>
      </c>
      <c r="Q107" s="223">
        <v>1.8700000000000001</v>
      </c>
      <c r="R107" s="223">
        <f>Q107*H107</f>
        <v>1.8700000000000001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173</v>
      </c>
      <c r="AT107" s="225" t="s">
        <v>169</v>
      </c>
      <c r="AU107" s="225" t="s">
        <v>85</v>
      </c>
      <c r="AY107" s="19" t="s">
        <v>154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83</v>
      </c>
      <c r="BK107" s="226">
        <f>ROUND(I107*H107,2)</f>
        <v>0</v>
      </c>
      <c r="BL107" s="19" t="s">
        <v>161</v>
      </c>
      <c r="BM107" s="225" t="s">
        <v>645</v>
      </c>
    </row>
    <row r="108" s="13" customFormat="1">
      <c r="A108" s="13"/>
      <c r="B108" s="232"/>
      <c r="C108" s="233"/>
      <c r="D108" s="234" t="s">
        <v>165</v>
      </c>
      <c r="E108" s="235" t="s">
        <v>19</v>
      </c>
      <c r="F108" s="236" t="s">
        <v>638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165</v>
      </c>
      <c r="AU108" s="242" t="s">
        <v>85</v>
      </c>
      <c r="AV108" s="13" t="s">
        <v>83</v>
      </c>
      <c r="AW108" s="13" t="s">
        <v>37</v>
      </c>
      <c r="AX108" s="13" t="s">
        <v>76</v>
      </c>
      <c r="AY108" s="242" t="s">
        <v>154</v>
      </c>
    </row>
    <row r="109" s="14" customFormat="1">
      <c r="A109" s="14"/>
      <c r="B109" s="243"/>
      <c r="C109" s="244"/>
      <c r="D109" s="234" t="s">
        <v>165</v>
      </c>
      <c r="E109" s="245" t="s">
        <v>19</v>
      </c>
      <c r="F109" s="246" t="s">
        <v>646</v>
      </c>
      <c r="G109" s="244"/>
      <c r="H109" s="247">
        <v>1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165</v>
      </c>
      <c r="AU109" s="253" t="s">
        <v>85</v>
      </c>
      <c r="AV109" s="14" t="s">
        <v>85</v>
      </c>
      <c r="AW109" s="14" t="s">
        <v>37</v>
      </c>
      <c r="AX109" s="14" t="s">
        <v>76</v>
      </c>
      <c r="AY109" s="253" t="s">
        <v>154</v>
      </c>
    </row>
    <row r="110" s="15" customFormat="1">
      <c r="A110" s="15"/>
      <c r="B110" s="254"/>
      <c r="C110" s="255"/>
      <c r="D110" s="234" t="s">
        <v>165</v>
      </c>
      <c r="E110" s="256" t="s">
        <v>19</v>
      </c>
      <c r="F110" s="257" t="s">
        <v>168</v>
      </c>
      <c r="G110" s="255"/>
      <c r="H110" s="258">
        <v>1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4" t="s">
        <v>165</v>
      </c>
      <c r="AU110" s="264" t="s">
        <v>85</v>
      </c>
      <c r="AV110" s="15" t="s">
        <v>161</v>
      </c>
      <c r="AW110" s="15" t="s">
        <v>37</v>
      </c>
      <c r="AX110" s="15" t="s">
        <v>83</v>
      </c>
      <c r="AY110" s="264" t="s">
        <v>154</v>
      </c>
    </row>
    <row r="111" s="2" customFormat="1" ht="37.8" customHeight="1">
      <c r="A111" s="40"/>
      <c r="B111" s="41"/>
      <c r="C111" s="214" t="s">
        <v>161</v>
      </c>
      <c r="D111" s="214" t="s">
        <v>156</v>
      </c>
      <c r="E111" s="215" t="s">
        <v>176</v>
      </c>
      <c r="F111" s="216" t="s">
        <v>177</v>
      </c>
      <c r="G111" s="217" t="s">
        <v>178</v>
      </c>
      <c r="H111" s="218">
        <v>30</v>
      </c>
      <c r="I111" s="219"/>
      <c r="J111" s="220">
        <f>ROUND(I111*H111,2)</f>
        <v>0</v>
      </c>
      <c r="K111" s="216" t="s">
        <v>160</v>
      </c>
      <c r="L111" s="46"/>
      <c r="M111" s="221" t="s">
        <v>19</v>
      </c>
      <c r="N111" s="222" t="s">
        <v>47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161</v>
      </c>
      <c r="AT111" s="225" t="s">
        <v>156</v>
      </c>
      <c r="AU111" s="225" t="s">
        <v>85</v>
      </c>
      <c r="AY111" s="19" t="s">
        <v>154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83</v>
      </c>
      <c r="BK111" s="226">
        <f>ROUND(I111*H111,2)</f>
        <v>0</v>
      </c>
      <c r="BL111" s="19" t="s">
        <v>161</v>
      </c>
      <c r="BM111" s="225" t="s">
        <v>647</v>
      </c>
    </row>
    <row r="112" s="2" customFormat="1">
      <c r="A112" s="40"/>
      <c r="B112" s="41"/>
      <c r="C112" s="42"/>
      <c r="D112" s="227" t="s">
        <v>163</v>
      </c>
      <c r="E112" s="42"/>
      <c r="F112" s="228" t="s">
        <v>180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163</v>
      </c>
      <c r="AU112" s="19" t="s">
        <v>85</v>
      </c>
    </row>
    <row r="113" s="14" customFormat="1">
      <c r="A113" s="14"/>
      <c r="B113" s="243"/>
      <c r="C113" s="244"/>
      <c r="D113" s="234" t="s">
        <v>165</v>
      </c>
      <c r="E113" s="245" t="s">
        <v>19</v>
      </c>
      <c r="F113" s="246" t="s">
        <v>648</v>
      </c>
      <c r="G113" s="244"/>
      <c r="H113" s="247">
        <v>30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165</v>
      </c>
      <c r="AU113" s="253" t="s">
        <v>85</v>
      </c>
      <c r="AV113" s="14" t="s">
        <v>85</v>
      </c>
      <c r="AW113" s="14" t="s">
        <v>37</v>
      </c>
      <c r="AX113" s="14" t="s">
        <v>76</v>
      </c>
      <c r="AY113" s="253" t="s">
        <v>154</v>
      </c>
    </row>
    <row r="114" s="15" customFormat="1">
      <c r="A114" s="15"/>
      <c r="B114" s="254"/>
      <c r="C114" s="255"/>
      <c r="D114" s="234" t="s">
        <v>165</v>
      </c>
      <c r="E114" s="256" t="s">
        <v>19</v>
      </c>
      <c r="F114" s="257" t="s">
        <v>168</v>
      </c>
      <c r="G114" s="255"/>
      <c r="H114" s="258">
        <v>30</v>
      </c>
      <c r="I114" s="259"/>
      <c r="J114" s="255"/>
      <c r="K114" s="255"/>
      <c r="L114" s="260"/>
      <c r="M114" s="261"/>
      <c r="N114" s="262"/>
      <c r="O114" s="262"/>
      <c r="P114" s="262"/>
      <c r="Q114" s="262"/>
      <c r="R114" s="262"/>
      <c r="S114" s="262"/>
      <c r="T114" s="263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4" t="s">
        <v>165</v>
      </c>
      <c r="AU114" s="264" t="s">
        <v>85</v>
      </c>
      <c r="AV114" s="15" t="s">
        <v>161</v>
      </c>
      <c r="AW114" s="15" t="s">
        <v>37</v>
      </c>
      <c r="AX114" s="15" t="s">
        <v>83</v>
      </c>
      <c r="AY114" s="264" t="s">
        <v>154</v>
      </c>
    </row>
    <row r="115" s="2" customFormat="1" ht="55.5" customHeight="1">
      <c r="A115" s="40"/>
      <c r="B115" s="41"/>
      <c r="C115" s="214" t="s">
        <v>188</v>
      </c>
      <c r="D115" s="214" t="s">
        <v>156</v>
      </c>
      <c r="E115" s="215" t="s">
        <v>649</v>
      </c>
      <c r="F115" s="216" t="s">
        <v>650</v>
      </c>
      <c r="G115" s="217" t="s">
        <v>293</v>
      </c>
      <c r="H115" s="218">
        <v>40</v>
      </c>
      <c r="I115" s="219"/>
      <c r="J115" s="220">
        <f>ROUND(I115*H115,2)</f>
        <v>0</v>
      </c>
      <c r="K115" s="216" t="s">
        <v>160</v>
      </c>
      <c r="L115" s="46"/>
      <c r="M115" s="221" t="s">
        <v>19</v>
      </c>
      <c r="N115" s="222" t="s">
        <v>47</v>
      </c>
      <c r="O115" s="86"/>
      <c r="P115" s="223">
        <f>O115*H115</f>
        <v>0</v>
      </c>
      <c r="Q115" s="223">
        <v>0.0052300000000000003</v>
      </c>
      <c r="R115" s="223">
        <f>Q115*H115</f>
        <v>0.2092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161</v>
      </c>
      <c r="AT115" s="225" t="s">
        <v>156</v>
      </c>
      <c r="AU115" s="225" t="s">
        <v>85</v>
      </c>
      <c r="AY115" s="19" t="s">
        <v>154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83</v>
      </c>
      <c r="BK115" s="226">
        <f>ROUND(I115*H115,2)</f>
        <v>0</v>
      </c>
      <c r="BL115" s="19" t="s">
        <v>161</v>
      </c>
      <c r="BM115" s="225" t="s">
        <v>651</v>
      </c>
    </row>
    <row r="116" s="2" customFormat="1">
      <c r="A116" s="40"/>
      <c r="B116" s="41"/>
      <c r="C116" s="42"/>
      <c r="D116" s="227" t="s">
        <v>163</v>
      </c>
      <c r="E116" s="42"/>
      <c r="F116" s="228" t="s">
        <v>652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163</v>
      </c>
      <c r="AU116" s="19" t="s">
        <v>85</v>
      </c>
    </row>
    <row r="117" s="13" customFormat="1">
      <c r="A117" s="13"/>
      <c r="B117" s="232"/>
      <c r="C117" s="233"/>
      <c r="D117" s="234" t="s">
        <v>165</v>
      </c>
      <c r="E117" s="235" t="s">
        <v>19</v>
      </c>
      <c r="F117" s="236" t="s">
        <v>638</v>
      </c>
      <c r="G117" s="233"/>
      <c r="H117" s="235" t="s">
        <v>19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165</v>
      </c>
      <c r="AU117" s="242" t="s">
        <v>85</v>
      </c>
      <c r="AV117" s="13" t="s">
        <v>83</v>
      </c>
      <c r="AW117" s="13" t="s">
        <v>37</v>
      </c>
      <c r="AX117" s="13" t="s">
        <v>76</v>
      </c>
      <c r="AY117" s="242" t="s">
        <v>154</v>
      </c>
    </row>
    <row r="118" s="13" customFormat="1">
      <c r="A118" s="13"/>
      <c r="B118" s="232"/>
      <c r="C118" s="233"/>
      <c r="D118" s="234" t="s">
        <v>165</v>
      </c>
      <c r="E118" s="235" t="s">
        <v>19</v>
      </c>
      <c r="F118" s="236" t="s">
        <v>639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165</v>
      </c>
      <c r="AU118" s="242" t="s">
        <v>85</v>
      </c>
      <c r="AV118" s="13" t="s">
        <v>83</v>
      </c>
      <c r="AW118" s="13" t="s">
        <v>37</v>
      </c>
      <c r="AX118" s="13" t="s">
        <v>76</v>
      </c>
      <c r="AY118" s="242" t="s">
        <v>154</v>
      </c>
    </row>
    <row r="119" s="14" customFormat="1">
      <c r="A119" s="14"/>
      <c r="B119" s="243"/>
      <c r="C119" s="244"/>
      <c r="D119" s="234" t="s">
        <v>165</v>
      </c>
      <c r="E119" s="245" t="s">
        <v>19</v>
      </c>
      <c r="F119" s="246" t="s">
        <v>653</v>
      </c>
      <c r="G119" s="244"/>
      <c r="H119" s="247">
        <v>40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165</v>
      </c>
      <c r="AU119" s="253" t="s">
        <v>85</v>
      </c>
      <c r="AV119" s="14" t="s">
        <v>85</v>
      </c>
      <c r="AW119" s="14" t="s">
        <v>37</v>
      </c>
      <c r="AX119" s="14" t="s">
        <v>76</v>
      </c>
      <c r="AY119" s="253" t="s">
        <v>154</v>
      </c>
    </row>
    <row r="120" s="15" customFormat="1">
      <c r="A120" s="15"/>
      <c r="B120" s="254"/>
      <c r="C120" s="255"/>
      <c r="D120" s="234" t="s">
        <v>165</v>
      </c>
      <c r="E120" s="256" t="s">
        <v>19</v>
      </c>
      <c r="F120" s="257" t="s">
        <v>168</v>
      </c>
      <c r="G120" s="255"/>
      <c r="H120" s="258">
        <v>40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4" t="s">
        <v>165</v>
      </c>
      <c r="AU120" s="264" t="s">
        <v>85</v>
      </c>
      <c r="AV120" s="15" t="s">
        <v>161</v>
      </c>
      <c r="AW120" s="15" t="s">
        <v>37</v>
      </c>
      <c r="AX120" s="15" t="s">
        <v>83</v>
      </c>
      <c r="AY120" s="264" t="s">
        <v>154</v>
      </c>
    </row>
    <row r="121" s="2" customFormat="1" ht="55.5" customHeight="1">
      <c r="A121" s="40"/>
      <c r="B121" s="41"/>
      <c r="C121" s="214" t="s">
        <v>196</v>
      </c>
      <c r="D121" s="214" t="s">
        <v>156</v>
      </c>
      <c r="E121" s="215" t="s">
        <v>654</v>
      </c>
      <c r="F121" s="216" t="s">
        <v>655</v>
      </c>
      <c r="G121" s="217" t="s">
        <v>293</v>
      </c>
      <c r="H121" s="218">
        <v>40</v>
      </c>
      <c r="I121" s="219"/>
      <c r="J121" s="220">
        <f>ROUND(I121*H121,2)</f>
        <v>0</v>
      </c>
      <c r="K121" s="216" t="s">
        <v>160</v>
      </c>
      <c r="L121" s="46"/>
      <c r="M121" s="221" t="s">
        <v>19</v>
      </c>
      <c r="N121" s="222" t="s">
        <v>47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161</v>
      </c>
      <c r="AT121" s="225" t="s">
        <v>156</v>
      </c>
      <c r="AU121" s="225" t="s">
        <v>85</v>
      </c>
      <c r="AY121" s="19" t="s">
        <v>154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83</v>
      </c>
      <c r="BK121" s="226">
        <f>ROUND(I121*H121,2)</f>
        <v>0</v>
      </c>
      <c r="BL121" s="19" t="s">
        <v>161</v>
      </c>
      <c r="BM121" s="225" t="s">
        <v>656</v>
      </c>
    </row>
    <row r="122" s="2" customFormat="1">
      <c r="A122" s="40"/>
      <c r="B122" s="41"/>
      <c r="C122" s="42"/>
      <c r="D122" s="227" t="s">
        <v>163</v>
      </c>
      <c r="E122" s="42"/>
      <c r="F122" s="228" t="s">
        <v>657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163</v>
      </c>
      <c r="AU122" s="19" t="s">
        <v>85</v>
      </c>
    </row>
    <row r="123" s="2" customFormat="1" ht="90" customHeight="1">
      <c r="A123" s="40"/>
      <c r="B123" s="41"/>
      <c r="C123" s="214" t="s">
        <v>202</v>
      </c>
      <c r="D123" s="214" t="s">
        <v>156</v>
      </c>
      <c r="E123" s="215" t="s">
        <v>658</v>
      </c>
      <c r="F123" s="216" t="s">
        <v>659</v>
      </c>
      <c r="G123" s="217" t="s">
        <v>293</v>
      </c>
      <c r="H123" s="218">
        <v>3</v>
      </c>
      <c r="I123" s="219"/>
      <c r="J123" s="220">
        <f>ROUND(I123*H123,2)</f>
        <v>0</v>
      </c>
      <c r="K123" s="216" t="s">
        <v>160</v>
      </c>
      <c r="L123" s="46"/>
      <c r="M123" s="221" t="s">
        <v>19</v>
      </c>
      <c r="N123" s="222" t="s">
        <v>47</v>
      </c>
      <c r="O123" s="86"/>
      <c r="P123" s="223">
        <f>O123*H123</f>
        <v>0</v>
      </c>
      <c r="Q123" s="223">
        <v>0.036900000000000002</v>
      </c>
      <c r="R123" s="223">
        <f>Q123*H123</f>
        <v>0.11070000000000001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161</v>
      </c>
      <c r="AT123" s="225" t="s">
        <v>156</v>
      </c>
      <c r="AU123" s="225" t="s">
        <v>85</v>
      </c>
      <c r="AY123" s="19" t="s">
        <v>154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83</v>
      </c>
      <c r="BK123" s="226">
        <f>ROUND(I123*H123,2)</f>
        <v>0</v>
      </c>
      <c r="BL123" s="19" t="s">
        <v>161</v>
      </c>
      <c r="BM123" s="225" t="s">
        <v>660</v>
      </c>
    </row>
    <row r="124" s="2" customFormat="1">
      <c r="A124" s="40"/>
      <c r="B124" s="41"/>
      <c r="C124" s="42"/>
      <c r="D124" s="227" t="s">
        <v>163</v>
      </c>
      <c r="E124" s="42"/>
      <c r="F124" s="228" t="s">
        <v>661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163</v>
      </c>
      <c r="AU124" s="19" t="s">
        <v>85</v>
      </c>
    </row>
    <row r="125" s="2" customFormat="1" ht="90" customHeight="1">
      <c r="A125" s="40"/>
      <c r="B125" s="41"/>
      <c r="C125" s="214" t="s">
        <v>173</v>
      </c>
      <c r="D125" s="214" t="s">
        <v>156</v>
      </c>
      <c r="E125" s="215" t="s">
        <v>662</v>
      </c>
      <c r="F125" s="216" t="s">
        <v>663</v>
      </c>
      <c r="G125" s="217" t="s">
        <v>293</v>
      </c>
      <c r="H125" s="218">
        <v>6</v>
      </c>
      <c r="I125" s="219"/>
      <c r="J125" s="220">
        <f>ROUND(I125*H125,2)</f>
        <v>0</v>
      </c>
      <c r="K125" s="216" t="s">
        <v>160</v>
      </c>
      <c r="L125" s="46"/>
      <c r="M125" s="221" t="s">
        <v>19</v>
      </c>
      <c r="N125" s="222" t="s">
        <v>47</v>
      </c>
      <c r="O125" s="86"/>
      <c r="P125" s="223">
        <f>O125*H125</f>
        <v>0</v>
      </c>
      <c r="Q125" s="223">
        <v>0.0086800000000000002</v>
      </c>
      <c r="R125" s="223">
        <f>Q125*H125</f>
        <v>0.052080000000000001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161</v>
      </c>
      <c r="AT125" s="225" t="s">
        <v>156</v>
      </c>
      <c r="AU125" s="225" t="s">
        <v>85</v>
      </c>
      <c r="AY125" s="19" t="s">
        <v>154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83</v>
      </c>
      <c r="BK125" s="226">
        <f>ROUND(I125*H125,2)</f>
        <v>0</v>
      </c>
      <c r="BL125" s="19" t="s">
        <v>161</v>
      </c>
      <c r="BM125" s="225" t="s">
        <v>664</v>
      </c>
    </row>
    <row r="126" s="2" customFormat="1">
      <c r="A126" s="40"/>
      <c r="B126" s="41"/>
      <c r="C126" s="42"/>
      <c r="D126" s="227" t="s">
        <v>163</v>
      </c>
      <c r="E126" s="42"/>
      <c r="F126" s="228" t="s">
        <v>665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163</v>
      </c>
      <c r="AU126" s="19" t="s">
        <v>85</v>
      </c>
    </row>
    <row r="127" s="2" customFormat="1" ht="90" customHeight="1">
      <c r="A127" s="40"/>
      <c r="B127" s="41"/>
      <c r="C127" s="214" t="s">
        <v>217</v>
      </c>
      <c r="D127" s="214" t="s">
        <v>156</v>
      </c>
      <c r="E127" s="215" t="s">
        <v>666</v>
      </c>
      <c r="F127" s="216" t="s">
        <v>667</v>
      </c>
      <c r="G127" s="217" t="s">
        <v>293</v>
      </c>
      <c r="H127" s="218">
        <v>9</v>
      </c>
      <c r="I127" s="219"/>
      <c r="J127" s="220">
        <f>ROUND(I127*H127,2)</f>
        <v>0</v>
      </c>
      <c r="K127" s="216" t="s">
        <v>160</v>
      </c>
      <c r="L127" s="46"/>
      <c r="M127" s="221" t="s">
        <v>19</v>
      </c>
      <c r="N127" s="222" t="s">
        <v>47</v>
      </c>
      <c r="O127" s="86"/>
      <c r="P127" s="223">
        <f>O127*H127</f>
        <v>0</v>
      </c>
      <c r="Q127" s="223">
        <v>0.036900000000000002</v>
      </c>
      <c r="R127" s="223">
        <f>Q127*H127</f>
        <v>0.33210000000000001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161</v>
      </c>
      <c r="AT127" s="225" t="s">
        <v>156</v>
      </c>
      <c r="AU127" s="225" t="s">
        <v>85</v>
      </c>
      <c r="AY127" s="19" t="s">
        <v>154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83</v>
      </c>
      <c r="BK127" s="226">
        <f>ROUND(I127*H127,2)</f>
        <v>0</v>
      </c>
      <c r="BL127" s="19" t="s">
        <v>161</v>
      </c>
      <c r="BM127" s="225" t="s">
        <v>668</v>
      </c>
    </row>
    <row r="128" s="2" customFormat="1">
      <c r="A128" s="40"/>
      <c r="B128" s="41"/>
      <c r="C128" s="42"/>
      <c r="D128" s="227" t="s">
        <v>163</v>
      </c>
      <c r="E128" s="42"/>
      <c r="F128" s="228" t="s">
        <v>669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163</v>
      </c>
      <c r="AU128" s="19" t="s">
        <v>85</v>
      </c>
    </row>
    <row r="129" s="2" customFormat="1" ht="37.8" customHeight="1">
      <c r="A129" s="40"/>
      <c r="B129" s="41"/>
      <c r="C129" s="214" t="s">
        <v>226</v>
      </c>
      <c r="D129" s="214" t="s">
        <v>156</v>
      </c>
      <c r="E129" s="215" t="s">
        <v>670</v>
      </c>
      <c r="F129" s="216" t="s">
        <v>671</v>
      </c>
      <c r="G129" s="217" t="s">
        <v>183</v>
      </c>
      <c r="H129" s="218">
        <v>27.300000000000001</v>
      </c>
      <c r="I129" s="219"/>
      <c r="J129" s="220">
        <f>ROUND(I129*H129,2)</f>
        <v>0</v>
      </c>
      <c r="K129" s="216" t="s">
        <v>160</v>
      </c>
      <c r="L129" s="46"/>
      <c r="M129" s="221" t="s">
        <v>19</v>
      </c>
      <c r="N129" s="222" t="s">
        <v>47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161</v>
      </c>
      <c r="AT129" s="225" t="s">
        <v>156</v>
      </c>
      <c r="AU129" s="225" t="s">
        <v>85</v>
      </c>
      <c r="AY129" s="19" t="s">
        <v>154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83</v>
      </c>
      <c r="BK129" s="226">
        <f>ROUND(I129*H129,2)</f>
        <v>0</v>
      </c>
      <c r="BL129" s="19" t="s">
        <v>161</v>
      </c>
      <c r="BM129" s="225" t="s">
        <v>672</v>
      </c>
    </row>
    <row r="130" s="2" customFormat="1">
      <c r="A130" s="40"/>
      <c r="B130" s="41"/>
      <c r="C130" s="42"/>
      <c r="D130" s="227" t="s">
        <v>163</v>
      </c>
      <c r="E130" s="42"/>
      <c r="F130" s="228" t="s">
        <v>673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163</v>
      </c>
      <c r="AU130" s="19" t="s">
        <v>85</v>
      </c>
    </row>
    <row r="131" s="13" customFormat="1">
      <c r="A131" s="13"/>
      <c r="B131" s="232"/>
      <c r="C131" s="233"/>
      <c r="D131" s="234" t="s">
        <v>165</v>
      </c>
      <c r="E131" s="235" t="s">
        <v>19</v>
      </c>
      <c r="F131" s="236" t="s">
        <v>638</v>
      </c>
      <c r="G131" s="233"/>
      <c r="H131" s="235" t="s">
        <v>19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165</v>
      </c>
      <c r="AU131" s="242" t="s">
        <v>85</v>
      </c>
      <c r="AV131" s="13" t="s">
        <v>83</v>
      </c>
      <c r="AW131" s="13" t="s">
        <v>37</v>
      </c>
      <c r="AX131" s="13" t="s">
        <v>76</v>
      </c>
      <c r="AY131" s="242" t="s">
        <v>154</v>
      </c>
    </row>
    <row r="132" s="14" customFormat="1">
      <c r="A132" s="14"/>
      <c r="B132" s="243"/>
      <c r="C132" s="244"/>
      <c r="D132" s="234" t="s">
        <v>165</v>
      </c>
      <c r="E132" s="245" t="s">
        <v>19</v>
      </c>
      <c r="F132" s="246" t="s">
        <v>674</v>
      </c>
      <c r="G132" s="244"/>
      <c r="H132" s="247">
        <v>27.300000000000001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165</v>
      </c>
      <c r="AU132" s="253" t="s">
        <v>85</v>
      </c>
      <c r="AV132" s="14" t="s">
        <v>85</v>
      </c>
      <c r="AW132" s="14" t="s">
        <v>37</v>
      </c>
      <c r="AX132" s="14" t="s">
        <v>76</v>
      </c>
      <c r="AY132" s="253" t="s">
        <v>154</v>
      </c>
    </row>
    <row r="133" s="15" customFormat="1">
      <c r="A133" s="15"/>
      <c r="B133" s="254"/>
      <c r="C133" s="255"/>
      <c r="D133" s="234" t="s">
        <v>165</v>
      </c>
      <c r="E133" s="256" t="s">
        <v>19</v>
      </c>
      <c r="F133" s="257" t="s">
        <v>168</v>
      </c>
      <c r="G133" s="255"/>
      <c r="H133" s="258">
        <v>27.300000000000001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165</v>
      </c>
      <c r="AU133" s="264" t="s">
        <v>85</v>
      </c>
      <c r="AV133" s="15" t="s">
        <v>161</v>
      </c>
      <c r="AW133" s="15" t="s">
        <v>37</v>
      </c>
      <c r="AX133" s="15" t="s">
        <v>83</v>
      </c>
      <c r="AY133" s="264" t="s">
        <v>154</v>
      </c>
    </row>
    <row r="134" s="2" customFormat="1" ht="44.25" customHeight="1">
      <c r="A134" s="40"/>
      <c r="B134" s="41"/>
      <c r="C134" s="214" t="s">
        <v>233</v>
      </c>
      <c r="D134" s="214" t="s">
        <v>156</v>
      </c>
      <c r="E134" s="215" t="s">
        <v>675</v>
      </c>
      <c r="F134" s="216" t="s">
        <v>676</v>
      </c>
      <c r="G134" s="217" t="s">
        <v>183</v>
      </c>
      <c r="H134" s="218">
        <v>52.575000000000003</v>
      </c>
      <c r="I134" s="219"/>
      <c r="J134" s="220">
        <f>ROUND(I134*H134,2)</f>
        <v>0</v>
      </c>
      <c r="K134" s="216" t="s">
        <v>160</v>
      </c>
      <c r="L134" s="46"/>
      <c r="M134" s="221" t="s">
        <v>19</v>
      </c>
      <c r="N134" s="222" t="s">
        <v>47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161</v>
      </c>
      <c r="AT134" s="225" t="s">
        <v>156</v>
      </c>
      <c r="AU134" s="225" t="s">
        <v>85</v>
      </c>
      <c r="AY134" s="19" t="s">
        <v>154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83</v>
      </c>
      <c r="BK134" s="226">
        <f>ROUND(I134*H134,2)</f>
        <v>0</v>
      </c>
      <c r="BL134" s="19" t="s">
        <v>161</v>
      </c>
      <c r="BM134" s="225" t="s">
        <v>677</v>
      </c>
    </row>
    <row r="135" s="2" customFormat="1">
      <c r="A135" s="40"/>
      <c r="B135" s="41"/>
      <c r="C135" s="42"/>
      <c r="D135" s="227" t="s">
        <v>163</v>
      </c>
      <c r="E135" s="42"/>
      <c r="F135" s="228" t="s">
        <v>678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163</v>
      </c>
      <c r="AU135" s="19" t="s">
        <v>85</v>
      </c>
    </row>
    <row r="136" s="13" customFormat="1">
      <c r="A136" s="13"/>
      <c r="B136" s="232"/>
      <c r="C136" s="233"/>
      <c r="D136" s="234" t="s">
        <v>165</v>
      </c>
      <c r="E136" s="235" t="s">
        <v>19</v>
      </c>
      <c r="F136" s="236" t="s">
        <v>638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85</v>
      </c>
      <c r="AV136" s="13" t="s">
        <v>83</v>
      </c>
      <c r="AW136" s="13" t="s">
        <v>37</v>
      </c>
      <c r="AX136" s="13" t="s">
        <v>76</v>
      </c>
      <c r="AY136" s="242" t="s">
        <v>154</v>
      </c>
    </row>
    <row r="137" s="14" customFormat="1">
      <c r="A137" s="14"/>
      <c r="B137" s="243"/>
      <c r="C137" s="244"/>
      <c r="D137" s="234" t="s">
        <v>165</v>
      </c>
      <c r="E137" s="245" t="s">
        <v>19</v>
      </c>
      <c r="F137" s="246" t="s">
        <v>679</v>
      </c>
      <c r="G137" s="244"/>
      <c r="H137" s="247">
        <v>15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165</v>
      </c>
      <c r="AU137" s="253" t="s">
        <v>85</v>
      </c>
      <c r="AV137" s="14" t="s">
        <v>85</v>
      </c>
      <c r="AW137" s="14" t="s">
        <v>37</v>
      </c>
      <c r="AX137" s="14" t="s">
        <v>76</v>
      </c>
      <c r="AY137" s="253" t="s">
        <v>154</v>
      </c>
    </row>
    <row r="138" s="14" customFormat="1">
      <c r="A138" s="14"/>
      <c r="B138" s="243"/>
      <c r="C138" s="244"/>
      <c r="D138" s="234" t="s">
        <v>165</v>
      </c>
      <c r="E138" s="245" t="s">
        <v>19</v>
      </c>
      <c r="F138" s="246" t="s">
        <v>680</v>
      </c>
      <c r="G138" s="244"/>
      <c r="H138" s="247">
        <v>16.875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165</v>
      </c>
      <c r="AU138" s="253" t="s">
        <v>85</v>
      </c>
      <c r="AV138" s="14" t="s">
        <v>85</v>
      </c>
      <c r="AW138" s="14" t="s">
        <v>37</v>
      </c>
      <c r="AX138" s="14" t="s">
        <v>76</v>
      </c>
      <c r="AY138" s="253" t="s">
        <v>154</v>
      </c>
    </row>
    <row r="139" s="14" customFormat="1">
      <c r="A139" s="14"/>
      <c r="B139" s="243"/>
      <c r="C139" s="244"/>
      <c r="D139" s="234" t="s">
        <v>165</v>
      </c>
      <c r="E139" s="245" t="s">
        <v>19</v>
      </c>
      <c r="F139" s="246" t="s">
        <v>681</v>
      </c>
      <c r="G139" s="244"/>
      <c r="H139" s="247">
        <v>20.699999999999999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165</v>
      </c>
      <c r="AU139" s="253" t="s">
        <v>85</v>
      </c>
      <c r="AV139" s="14" t="s">
        <v>85</v>
      </c>
      <c r="AW139" s="14" t="s">
        <v>37</v>
      </c>
      <c r="AX139" s="14" t="s">
        <v>76</v>
      </c>
      <c r="AY139" s="253" t="s">
        <v>154</v>
      </c>
    </row>
    <row r="140" s="15" customFormat="1">
      <c r="A140" s="15"/>
      <c r="B140" s="254"/>
      <c r="C140" s="255"/>
      <c r="D140" s="234" t="s">
        <v>165</v>
      </c>
      <c r="E140" s="256" t="s">
        <v>19</v>
      </c>
      <c r="F140" s="257" t="s">
        <v>168</v>
      </c>
      <c r="G140" s="255"/>
      <c r="H140" s="258">
        <v>52.575000000000003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165</v>
      </c>
      <c r="AU140" s="264" t="s">
        <v>85</v>
      </c>
      <c r="AV140" s="15" t="s">
        <v>161</v>
      </c>
      <c r="AW140" s="15" t="s">
        <v>37</v>
      </c>
      <c r="AX140" s="15" t="s">
        <v>83</v>
      </c>
      <c r="AY140" s="264" t="s">
        <v>154</v>
      </c>
    </row>
    <row r="141" s="2" customFormat="1" ht="49.05" customHeight="1">
      <c r="A141" s="40"/>
      <c r="B141" s="41"/>
      <c r="C141" s="214" t="s">
        <v>242</v>
      </c>
      <c r="D141" s="214" t="s">
        <v>156</v>
      </c>
      <c r="E141" s="215" t="s">
        <v>682</v>
      </c>
      <c r="F141" s="216" t="s">
        <v>683</v>
      </c>
      <c r="G141" s="217" t="s">
        <v>183</v>
      </c>
      <c r="H141" s="218">
        <v>8</v>
      </c>
      <c r="I141" s="219"/>
      <c r="J141" s="220">
        <f>ROUND(I141*H141,2)</f>
        <v>0</v>
      </c>
      <c r="K141" s="216" t="s">
        <v>160</v>
      </c>
      <c r="L141" s="46"/>
      <c r="M141" s="221" t="s">
        <v>19</v>
      </c>
      <c r="N141" s="222" t="s">
        <v>47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161</v>
      </c>
      <c r="AT141" s="225" t="s">
        <v>156</v>
      </c>
      <c r="AU141" s="225" t="s">
        <v>85</v>
      </c>
      <c r="AY141" s="19" t="s">
        <v>154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83</v>
      </c>
      <c r="BK141" s="226">
        <f>ROUND(I141*H141,2)</f>
        <v>0</v>
      </c>
      <c r="BL141" s="19" t="s">
        <v>161</v>
      </c>
      <c r="BM141" s="225" t="s">
        <v>684</v>
      </c>
    </row>
    <row r="142" s="2" customFormat="1">
      <c r="A142" s="40"/>
      <c r="B142" s="41"/>
      <c r="C142" s="42"/>
      <c r="D142" s="227" t="s">
        <v>163</v>
      </c>
      <c r="E142" s="42"/>
      <c r="F142" s="228" t="s">
        <v>685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163</v>
      </c>
      <c r="AU142" s="19" t="s">
        <v>85</v>
      </c>
    </row>
    <row r="143" s="13" customFormat="1">
      <c r="A143" s="13"/>
      <c r="B143" s="232"/>
      <c r="C143" s="233"/>
      <c r="D143" s="234" t="s">
        <v>165</v>
      </c>
      <c r="E143" s="235" t="s">
        <v>19</v>
      </c>
      <c r="F143" s="236" t="s">
        <v>638</v>
      </c>
      <c r="G143" s="233"/>
      <c r="H143" s="235" t="s">
        <v>19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165</v>
      </c>
      <c r="AU143" s="242" t="s">
        <v>85</v>
      </c>
      <c r="AV143" s="13" t="s">
        <v>83</v>
      </c>
      <c r="AW143" s="13" t="s">
        <v>37</v>
      </c>
      <c r="AX143" s="13" t="s">
        <v>76</v>
      </c>
      <c r="AY143" s="242" t="s">
        <v>154</v>
      </c>
    </row>
    <row r="144" s="14" customFormat="1">
      <c r="A144" s="14"/>
      <c r="B144" s="243"/>
      <c r="C144" s="244"/>
      <c r="D144" s="234" t="s">
        <v>165</v>
      </c>
      <c r="E144" s="245" t="s">
        <v>19</v>
      </c>
      <c r="F144" s="246" t="s">
        <v>686</v>
      </c>
      <c r="G144" s="244"/>
      <c r="H144" s="247">
        <v>8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165</v>
      </c>
      <c r="AU144" s="253" t="s">
        <v>85</v>
      </c>
      <c r="AV144" s="14" t="s">
        <v>85</v>
      </c>
      <c r="AW144" s="14" t="s">
        <v>37</v>
      </c>
      <c r="AX144" s="14" t="s">
        <v>76</v>
      </c>
      <c r="AY144" s="253" t="s">
        <v>154</v>
      </c>
    </row>
    <row r="145" s="15" customFormat="1">
      <c r="A145" s="15"/>
      <c r="B145" s="254"/>
      <c r="C145" s="255"/>
      <c r="D145" s="234" t="s">
        <v>165</v>
      </c>
      <c r="E145" s="256" t="s">
        <v>19</v>
      </c>
      <c r="F145" s="257" t="s">
        <v>168</v>
      </c>
      <c r="G145" s="255"/>
      <c r="H145" s="258">
        <v>8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165</v>
      </c>
      <c r="AU145" s="264" t="s">
        <v>85</v>
      </c>
      <c r="AV145" s="15" t="s">
        <v>161</v>
      </c>
      <c r="AW145" s="15" t="s">
        <v>37</v>
      </c>
      <c r="AX145" s="15" t="s">
        <v>83</v>
      </c>
      <c r="AY145" s="264" t="s">
        <v>154</v>
      </c>
    </row>
    <row r="146" s="2" customFormat="1" ht="55.5" customHeight="1">
      <c r="A146" s="40"/>
      <c r="B146" s="41"/>
      <c r="C146" s="214" t="s">
        <v>247</v>
      </c>
      <c r="D146" s="214" t="s">
        <v>156</v>
      </c>
      <c r="E146" s="215" t="s">
        <v>687</v>
      </c>
      <c r="F146" s="216" t="s">
        <v>688</v>
      </c>
      <c r="G146" s="217" t="s">
        <v>183</v>
      </c>
      <c r="H146" s="218">
        <v>133.37899999999999</v>
      </c>
      <c r="I146" s="219"/>
      <c r="J146" s="220">
        <f>ROUND(I146*H146,2)</f>
        <v>0</v>
      </c>
      <c r="K146" s="216" t="s">
        <v>160</v>
      </c>
      <c r="L146" s="46"/>
      <c r="M146" s="221" t="s">
        <v>19</v>
      </c>
      <c r="N146" s="222" t="s">
        <v>47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161</v>
      </c>
      <c r="AT146" s="225" t="s">
        <v>156</v>
      </c>
      <c r="AU146" s="225" t="s">
        <v>85</v>
      </c>
      <c r="AY146" s="19" t="s">
        <v>154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83</v>
      </c>
      <c r="BK146" s="226">
        <f>ROUND(I146*H146,2)</f>
        <v>0</v>
      </c>
      <c r="BL146" s="19" t="s">
        <v>161</v>
      </c>
      <c r="BM146" s="225" t="s">
        <v>689</v>
      </c>
    </row>
    <row r="147" s="2" customFormat="1">
      <c r="A147" s="40"/>
      <c r="B147" s="41"/>
      <c r="C147" s="42"/>
      <c r="D147" s="227" t="s">
        <v>163</v>
      </c>
      <c r="E147" s="42"/>
      <c r="F147" s="228" t="s">
        <v>690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163</v>
      </c>
      <c r="AU147" s="19" t="s">
        <v>85</v>
      </c>
    </row>
    <row r="148" s="13" customFormat="1">
      <c r="A148" s="13"/>
      <c r="B148" s="232"/>
      <c r="C148" s="233"/>
      <c r="D148" s="234" t="s">
        <v>165</v>
      </c>
      <c r="E148" s="235" t="s">
        <v>19</v>
      </c>
      <c r="F148" s="236" t="s">
        <v>638</v>
      </c>
      <c r="G148" s="233"/>
      <c r="H148" s="235" t="s">
        <v>19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165</v>
      </c>
      <c r="AU148" s="242" t="s">
        <v>85</v>
      </c>
      <c r="AV148" s="13" t="s">
        <v>83</v>
      </c>
      <c r="AW148" s="13" t="s">
        <v>37</v>
      </c>
      <c r="AX148" s="13" t="s">
        <v>76</v>
      </c>
      <c r="AY148" s="242" t="s">
        <v>154</v>
      </c>
    </row>
    <row r="149" s="14" customFormat="1">
      <c r="A149" s="14"/>
      <c r="B149" s="243"/>
      <c r="C149" s="244"/>
      <c r="D149" s="234" t="s">
        <v>165</v>
      </c>
      <c r="E149" s="245" t="s">
        <v>19</v>
      </c>
      <c r="F149" s="246" t="s">
        <v>691</v>
      </c>
      <c r="G149" s="244"/>
      <c r="H149" s="247">
        <v>108.045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165</v>
      </c>
      <c r="AU149" s="253" t="s">
        <v>85</v>
      </c>
      <c r="AV149" s="14" t="s">
        <v>85</v>
      </c>
      <c r="AW149" s="14" t="s">
        <v>37</v>
      </c>
      <c r="AX149" s="14" t="s">
        <v>76</v>
      </c>
      <c r="AY149" s="253" t="s">
        <v>154</v>
      </c>
    </row>
    <row r="150" s="14" customFormat="1">
      <c r="A150" s="14"/>
      <c r="B150" s="243"/>
      <c r="C150" s="244"/>
      <c r="D150" s="234" t="s">
        <v>165</v>
      </c>
      <c r="E150" s="245" t="s">
        <v>19</v>
      </c>
      <c r="F150" s="246" t="s">
        <v>692</v>
      </c>
      <c r="G150" s="244"/>
      <c r="H150" s="247">
        <v>21.533999999999999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165</v>
      </c>
      <c r="AU150" s="253" t="s">
        <v>85</v>
      </c>
      <c r="AV150" s="14" t="s">
        <v>85</v>
      </c>
      <c r="AW150" s="14" t="s">
        <v>37</v>
      </c>
      <c r="AX150" s="14" t="s">
        <v>76</v>
      </c>
      <c r="AY150" s="253" t="s">
        <v>154</v>
      </c>
    </row>
    <row r="151" s="14" customFormat="1">
      <c r="A151" s="14"/>
      <c r="B151" s="243"/>
      <c r="C151" s="244"/>
      <c r="D151" s="234" t="s">
        <v>165</v>
      </c>
      <c r="E151" s="245" t="s">
        <v>19</v>
      </c>
      <c r="F151" s="246" t="s">
        <v>693</v>
      </c>
      <c r="G151" s="244"/>
      <c r="H151" s="247">
        <v>3.7999999999999998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165</v>
      </c>
      <c r="AU151" s="253" t="s">
        <v>85</v>
      </c>
      <c r="AV151" s="14" t="s">
        <v>85</v>
      </c>
      <c r="AW151" s="14" t="s">
        <v>37</v>
      </c>
      <c r="AX151" s="14" t="s">
        <v>76</v>
      </c>
      <c r="AY151" s="253" t="s">
        <v>154</v>
      </c>
    </row>
    <row r="152" s="13" customFormat="1">
      <c r="A152" s="13"/>
      <c r="B152" s="232"/>
      <c r="C152" s="233"/>
      <c r="D152" s="234" t="s">
        <v>165</v>
      </c>
      <c r="E152" s="235" t="s">
        <v>19</v>
      </c>
      <c r="F152" s="236" t="s">
        <v>694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165</v>
      </c>
      <c r="AU152" s="242" t="s">
        <v>85</v>
      </c>
      <c r="AV152" s="13" t="s">
        <v>83</v>
      </c>
      <c r="AW152" s="13" t="s">
        <v>37</v>
      </c>
      <c r="AX152" s="13" t="s">
        <v>76</v>
      </c>
      <c r="AY152" s="242" t="s">
        <v>154</v>
      </c>
    </row>
    <row r="153" s="15" customFormat="1">
      <c r="A153" s="15"/>
      <c r="B153" s="254"/>
      <c r="C153" s="255"/>
      <c r="D153" s="234" t="s">
        <v>165</v>
      </c>
      <c r="E153" s="256" t="s">
        <v>19</v>
      </c>
      <c r="F153" s="257" t="s">
        <v>168</v>
      </c>
      <c r="G153" s="255"/>
      <c r="H153" s="258">
        <v>133.37899999999999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165</v>
      </c>
      <c r="AU153" s="264" t="s">
        <v>85</v>
      </c>
      <c r="AV153" s="15" t="s">
        <v>161</v>
      </c>
      <c r="AW153" s="15" t="s">
        <v>37</v>
      </c>
      <c r="AX153" s="15" t="s">
        <v>83</v>
      </c>
      <c r="AY153" s="264" t="s">
        <v>154</v>
      </c>
    </row>
    <row r="154" s="2" customFormat="1" ht="37.8" customHeight="1">
      <c r="A154" s="40"/>
      <c r="B154" s="41"/>
      <c r="C154" s="214" t="s">
        <v>255</v>
      </c>
      <c r="D154" s="214" t="s">
        <v>156</v>
      </c>
      <c r="E154" s="215" t="s">
        <v>695</v>
      </c>
      <c r="F154" s="216" t="s">
        <v>696</v>
      </c>
      <c r="G154" s="217" t="s">
        <v>236</v>
      </c>
      <c r="H154" s="218">
        <v>50.509999999999998</v>
      </c>
      <c r="I154" s="219"/>
      <c r="J154" s="220">
        <f>ROUND(I154*H154,2)</f>
        <v>0</v>
      </c>
      <c r="K154" s="216" t="s">
        <v>160</v>
      </c>
      <c r="L154" s="46"/>
      <c r="M154" s="221" t="s">
        <v>19</v>
      </c>
      <c r="N154" s="222" t="s">
        <v>47</v>
      </c>
      <c r="O154" s="86"/>
      <c r="P154" s="223">
        <f>O154*H154</f>
        <v>0</v>
      </c>
      <c r="Q154" s="223">
        <v>0.00058</v>
      </c>
      <c r="R154" s="223">
        <f>Q154*H154</f>
        <v>0.0292958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161</v>
      </c>
      <c r="AT154" s="225" t="s">
        <v>156</v>
      </c>
      <c r="AU154" s="225" t="s">
        <v>85</v>
      </c>
      <c r="AY154" s="19" t="s">
        <v>154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83</v>
      </c>
      <c r="BK154" s="226">
        <f>ROUND(I154*H154,2)</f>
        <v>0</v>
      </c>
      <c r="BL154" s="19" t="s">
        <v>161</v>
      </c>
      <c r="BM154" s="225" t="s">
        <v>697</v>
      </c>
    </row>
    <row r="155" s="2" customFormat="1">
      <c r="A155" s="40"/>
      <c r="B155" s="41"/>
      <c r="C155" s="42"/>
      <c r="D155" s="227" t="s">
        <v>163</v>
      </c>
      <c r="E155" s="42"/>
      <c r="F155" s="228" t="s">
        <v>698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163</v>
      </c>
      <c r="AU155" s="19" t="s">
        <v>85</v>
      </c>
    </row>
    <row r="156" s="13" customFormat="1">
      <c r="A156" s="13"/>
      <c r="B156" s="232"/>
      <c r="C156" s="233"/>
      <c r="D156" s="234" t="s">
        <v>165</v>
      </c>
      <c r="E156" s="235" t="s">
        <v>19</v>
      </c>
      <c r="F156" s="236" t="s">
        <v>638</v>
      </c>
      <c r="G156" s="233"/>
      <c r="H156" s="235" t="s">
        <v>19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165</v>
      </c>
      <c r="AU156" s="242" t="s">
        <v>85</v>
      </c>
      <c r="AV156" s="13" t="s">
        <v>83</v>
      </c>
      <c r="AW156" s="13" t="s">
        <v>37</v>
      </c>
      <c r="AX156" s="13" t="s">
        <v>76</v>
      </c>
      <c r="AY156" s="242" t="s">
        <v>154</v>
      </c>
    </row>
    <row r="157" s="14" customFormat="1">
      <c r="A157" s="14"/>
      <c r="B157" s="243"/>
      <c r="C157" s="244"/>
      <c r="D157" s="234" t="s">
        <v>165</v>
      </c>
      <c r="E157" s="245" t="s">
        <v>19</v>
      </c>
      <c r="F157" s="246" t="s">
        <v>699</v>
      </c>
      <c r="G157" s="244"/>
      <c r="H157" s="247">
        <v>41.710000000000001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165</v>
      </c>
      <c r="AU157" s="253" t="s">
        <v>85</v>
      </c>
      <c r="AV157" s="14" t="s">
        <v>85</v>
      </c>
      <c r="AW157" s="14" t="s">
        <v>37</v>
      </c>
      <c r="AX157" s="14" t="s">
        <v>76</v>
      </c>
      <c r="AY157" s="253" t="s">
        <v>154</v>
      </c>
    </row>
    <row r="158" s="14" customFormat="1">
      <c r="A158" s="14"/>
      <c r="B158" s="243"/>
      <c r="C158" s="244"/>
      <c r="D158" s="234" t="s">
        <v>165</v>
      </c>
      <c r="E158" s="245" t="s">
        <v>19</v>
      </c>
      <c r="F158" s="246" t="s">
        <v>700</v>
      </c>
      <c r="G158" s="244"/>
      <c r="H158" s="247">
        <v>8.8000000000000007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165</v>
      </c>
      <c r="AU158" s="253" t="s">
        <v>85</v>
      </c>
      <c r="AV158" s="14" t="s">
        <v>85</v>
      </c>
      <c r="AW158" s="14" t="s">
        <v>37</v>
      </c>
      <c r="AX158" s="14" t="s">
        <v>76</v>
      </c>
      <c r="AY158" s="253" t="s">
        <v>154</v>
      </c>
    </row>
    <row r="159" s="15" customFormat="1">
      <c r="A159" s="15"/>
      <c r="B159" s="254"/>
      <c r="C159" s="255"/>
      <c r="D159" s="234" t="s">
        <v>165</v>
      </c>
      <c r="E159" s="256" t="s">
        <v>19</v>
      </c>
      <c r="F159" s="257" t="s">
        <v>168</v>
      </c>
      <c r="G159" s="255"/>
      <c r="H159" s="258">
        <v>50.509999999999998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165</v>
      </c>
      <c r="AU159" s="264" t="s">
        <v>85</v>
      </c>
      <c r="AV159" s="15" t="s">
        <v>161</v>
      </c>
      <c r="AW159" s="15" t="s">
        <v>37</v>
      </c>
      <c r="AX159" s="15" t="s">
        <v>83</v>
      </c>
      <c r="AY159" s="264" t="s">
        <v>154</v>
      </c>
    </row>
    <row r="160" s="2" customFormat="1" ht="37.8" customHeight="1">
      <c r="A160" s="40"/>
      <c r="B160" s="41"/>
      <c r="C160" s="214" t="s">
        <v>8</v>
      </c>
      <c r="D160" s="214" t="s">
        <v>156</v>
      </c>
      <c r="E160" s="215" t="s">
        <v>701</v>
      </c>
      <c r="F160" s="216" t="s">
        <v>702</v>
      </c>
      <c r="G160" s="217" t="s">
        <v>236</v>
      </c>
      <c r="H160" s="218">
        <v>184.31</v>
      </c>
      <c r="I160" s="219"/>
      <c r="J160" s="220">
        <f>ROUND(I160*H160,2)</f>
        <v>0</v>
      </c>
      <c r="K160" s="216" t="s">
        <v>160</v>
      </c>
      <c r="L160" s="46"/>
      <c r="M160" s="221" t="s">
        <v>19</v>
      </c>
      <c r="N160" s="222" t="s">
        <v>47</v>
      </c>
      <c r="O160" s="86"/>
      <c r="P160" s="223">
        <f>O160*H160</f>
        <v>0</v>
      </c>
      <c r="Q160" s="223">
        <v>0.00059000000000000003</v>
      </c>
      <c r="R160" s="223">
        <f>Q160*H160</f>
        <v>0.1087429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161</v>
      </c>
      <c r="AT160" s="225" t="s">
        <v>156</v>
      </c>
      <c r="AU160" s="225" t="s">
        <v>85</v>
      </c>
      <c r="AY160" s="19" t="s">
        <v>154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83</v>
      </c>
      <c r="BK160" s="226">
        <f>ROUND(I160*H160,2)</f>
        <v>0</v>
      </c>
      <c r="BL160" s="19" t="s">
        <v>161</v>
      </c>
      <c r="BM160" s="225" t="s">
        <v>703</v>
      </c>
    </row>
    <row r="161" s="2" customFormat="1">
      <c r="A161" s="40"/>
      <c r="B161" s="41"/>
      <c r="C161" s="42"/>
      <c r="D161" s="227" t="s">
        <v>163</v>
      </c>
      <c r="E161" s="42"/>
      <c r="F161" s="228" t="s">
        <v>704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163</v>
      </c>
      <c r="AU161" s="19" t="s">
        <v>85</v>
      </c>
    </row>
    <row r="162" s="13" customFormat="1">
      <c r="A162" s="13"/>
      <c r="B162" s="232"/>
      <c r="C162" s="233"/>
      <c r="D162" s="234" t="s">
        <v>165</v>
      </c>
      <c r="E162" s="235" t="s">
        <v>19</v>
      </c>
      <c r="F162" s="236" t="s">
        <v>638</v>
      </c>
      <c r="G162" s="233"/>
      <c r="H162" s="235" t="s">
        <v>19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165</v>
      </c>
      <c r="AU162" s="242" t="s">
        <v>85</v>
      </c>
      <c r="AV162" s="13" t="s">
        <v>83</v>
      </c>
      <c r="AW162" s="13" t="s">
        <v>37</v>
      </c>
      <c r="AX162" s="13" t="s">
        <v>76</v>
      </c>
      <c r="AY162" s="242" t="s">
        <v>154</v>
      </c>
    </row>
    <row r="163" s="14" customFormat="1">
      <c r="A163" s="14"/>
      <c r="B163" s="243"/>
      <c r="C163" s="244"/>
      <c r="D163" s="234" t="s">
        <v>165</v>
      </c>
      <c r="E163" s="245" t="s">
        <v>19</v>
      </c>
      <c r="F163" s="246" t="s">
        <v>705</v>
      </c>
      <c r="G163" s="244"/>
      <c r="H163" s="247">
        <v>8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165</v>
      </c>
      <c r="AU163" s="253" t="s">
        <v>85</v>
      </c>
      <c r="AV163" s="14" t="s">
        <v>85</v>
      </c>
      <c r="AW163" s="14" t="s">
        <v>37</v>
      </c>
      <c r="AX163" s="14" t="s">
        <v>76</v>
      </c>
      <c r="AY163" s="253" t="s">
        <v>154</v>
      </c>
    </row>
    <row r="164" s="14" customFormat="1">
      <c r="A164" s="14"/>
      <c r="B164" s="243"/>
      <c r="C164" s="244"/>
      <c r="D164" s="234" t="s">
        <v>165</v>
      </c>
      <c r="E164" s="245" t="s">
        <v>19</v>
      </c>
      <c r="F164" s="246" t="s">
        <v>706</v>
      </c>
      <c r="G164" s="244"/>
      <c r="H164" s="247">
        <v>176.31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165</v>
      </c>
      <c r="AU164" s="253" t="s">
        <v>85</v>
      </c>
      <c r="AV164" s="14" t="s">
        <v>85</v>
      </c>
      <c r="AW164" s="14" t="s">
        <v>37</v>
      </c>
      <c r="AX164" s="14" t="s">
        <v>76</v>
      </c>
      <c r="AY164" s="253" t="s">
        <v>154</v>
      </c>
    </row>
    <row r="165" s="15" customFormat="1">
      <c r="A165" s="15"/>
      <c r="B165" s="254"/>
      <c r="C165" s="255"/>
      <c r="D165" s="234" t="s">
        <v>165</v>
      </c>
      <c r="E165" s="256" t="s">
        <v>19</v>
      </c>
      <c r="F165" s="257" t="s">
        <v>168</v>
      </c>
      <c r="G165" s="255"/>
      <c r="H165" s="258">
        <v>184.31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165</v>
      </c>
      <c r="AU165" s="264" t="s">
        <v>85</v>
      </c>
      <c r="AV165" s="15" t="s">
        <v>161</v>
      </c>
      <c r="AW165" s="15" t="s">
        <v>37</v>
      </c>
      <c r="AX165" s="15" t="s">
        <v>83</v>
      </c>
      <c r="AY165" s="264" t="s">
        <v>154</v>
      </c>
    </row>
    <row r="166" s="2" customFormat="1" ht="37.8" customHeight="1">
      <c r="A166" s="40"/>
      <c r="B166" s="41"/>
      <c r="C166" s="214" t="s">
        <v>268</v>
      </c>
      <c r="D166" s="214" t="s">
        <v>156</v>
      </c>
      <c r="E166" s="215" t="s">
        <v>707</v>
      </c>
      <c r="F166" s="216" t="s">
        <v>708</v>
      </c>
      <c r="G166" s="217" t="s">
        <v>236</v>
      </c>
      <c r="H166" s="218">
        <v>39.299999999999997</v>
      </c>
      <c r="I166" s="219"/>
      <c r="J166" s="220">
        <f>ROUND(I166*H166,2)</f>
        <v>0</v>
      </c>
      <c r="K166" s="216" t="s">
        <v>160</v>
      </c>
      <c r="L166" s="46"/>
      <c r="M166" s="221" t="s">
        <v>19</v>
      </c>
      <c r="N166" s="222" t="s">
        <v>47</v>
      </c>
      <c r="O166" s="86"/>
      <c r="P166" s="223">
        <f>O166*H166</f>
        <v>0</v>
      </c>
      <c r="Q166" s="223">
        <v>0.00064000000000000005</v>
      </c>
      <c r="R166" s="223">
        <f>Q166*H166</f>
        <v>0.025152000000000001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161</v>
      </c>
      <c r="AT166" s="225" t="s">
        <v>156</v>
      </c>
      <c r="AU166" s="225" t="s">
        <v>85</v>
      </c>
      <c r="AY166" s="19" t="s">
        <v>154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83</v>
      </c>
      <c r="BK166" s="226">
        <f>ROUND(I166*H166,2)</f>
        <v>0</v>
      </c>
      <c r="BL166" s="19" t="s">
        <v>161</v>
      </c>
      <c r="BM166" s="225" t="s">
        <v>709</v>
      </c>
    </row>
    <row r="167" s="2" customFormat="1">
      <c r="A167" s="40"/>
      <c r="B167" s="41"/>
      <c r="C167" s="42"/>
      <c r="D167" s="227" t="s">
        <v>163</v>
      </c>
      <c r="E167" s="42"/>
      <c r="F167" s="228" t="s">
        <v>710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163</v>
      </c>
      <c r="AU167" s="19" t="s">
        <v>85</v>
      </c>
    </row>
    <row r="168" s="13" customFormat="1">
      <c r="A168" s="13"/>
      <c r="B168" s="232"/>
      <c r="C168" s="233"/>
      <c r="D168" s="234" t="s">
        <v>165</v>
      </c>
      <c r="E168" s="235" t="s">
        <v>19</v>
      </c>
      <c r="F168" s="236" t="s">
        <v>638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165</v>
      </c>
      <c r="AU168" s="242" t="s">
        <v>85</v>
      </c>
      <c r="AV168" s="13" t="s">
        <v>83</v>
      </c>
      <c r="AW168" s="13" t="s">
        <v>37</v>
      </c>
      <c r="AX168" s="13" t="s">
        <v>76</v>
      </c>
      <c r="AY168" s="242" t="s">
        <v>154</v>
      </c>
    </row>
    <row r="169" s="14" customFormat="1">
      <c r="A169" s="14"/>
      <c r="B169" s="243"/>
      <c r="C169" s="244"/>
      <c r="D169" s="234" t="s">
        <v>165</v>
      </c>
      <c r="E169" s="245" t="s">
        <v>19</v>
      </c>
      <c r="F169" s="246" t="s">
        <v>711</v>
      </c>
      <c r="G169" s="244"/>
      <c r="H169" s="247">
        <v>12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165</v>
      </c>
      <c r="AU169" s="253" t="s">
        <v>85</v>
      </c>
      <c r="AV169" s="14" t="s">
        <v>85</v>
      </c>
      <c r="AW169" s="14" t="s">
        <v>37</v>
      </c>
      <c r="AX169" s="14" t="s">
        <v>76</v>
      </c>
      <c r="AY169" s="253" t="s">
        <v>154</v>
      </c>
    </row>
    <row r="170" s="14" customFormat="1">
      <c r="A170" s="14"/>
      <c r="B170" s="243"/>
      <c r="C170" s="244"/>
      <c r="D170" s="234" t="s">
        <v>165</v>
      </c>
      <c r="E170" s="245" t="s">
        <v>19</v>
      </c>
      <c r="F170" s="246" t="s">
        <v>712</v>
      </c>
      <c r="G170" s="244"/>
      <c r="H170" s="247">
        <v>13.5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165</v>
      </c>
      <c r="AU170" s="253" t="s">
        <v>85</v>
      </c>
      <c r="AV170" s="14" t="s">
        <v>85</v>
      </c>
      <c r="AW170" s="14" t="s">
        <v>37</v>
      </c>
      <c r="AX170" s="14" t="s">
        <v>76</v>
      </c>
      <c r="AY170" s="253" t="s">
        <v>154</v>
      </c>
    </row>
    <row r="171" s="14" customFormat="1">
      <c r="A171" s="14"/>
      <c r="B171" s="243"/>
      <c r="C171" s="244"/>
      <c r="D171" s="234" t="s">
        <v>165</v>
      </c>
      <c r="E171" s="245" t="s">
        <v>19</v>
      </c>
      <c r="F171" s="246" t="s">
        <v>713</v>
      </c>
      <c r="G171" s="244"/>
      <c r="H171" s="247">
        <v>13.800000000000001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165</v>
      </c>
      <c r="AU171" s="253" t="s">
        <v>85</v>
      </c>
      <c r="AV171" s="14" t="s">
        <v>85</v>
      </c>
      <c r="AW171" s="14" t="s">
        <v>37</v>
      </c>
      <c r="AX171" s="14" t="s">
        <v>76</v>
      </c>
      <c r="AY171" s="253" t="s">
        <v>154</v>
      </c>
    </row>
    <row r="172" s="15" customFormat="1">
      <c r="A172" s="15"/>
      <c r="B172" s="254"/>
      <c r="C172" s="255"/>
      <c r="D172" s="234" t="s">
        <v>165</v>
      </c>
      <c r="E172" s="256" t="s">
        <v>19</v>
      </c>
      <c r="F172" s="257" t="s">
        <v>168</v>
      </c>
      <c r="G172" s="255"/>
      <c r="H172" s="258">
        <v>39.299999999999997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165</v>
      </c>
      <c r="AU172" s="264" t="s">
        <v>85</v>
      </c>
      <c r="AV172" s="15" t="s">
        <v>161</v>
      </c>
      <c r="AW172" s="15" t="s">
        <v>37</v>
      </c>
      <c r="AX172" s="15" t="s">
        <v>83</v>
      </c>
      <c r="AY172" s="264" t="s">
        <v>154</v>
      </c>
    </row>
    <row r="173" s="2" customFormat="1" ht="37.8" customHeight="1">
      <c r="A173" s="40"/>
      <c r="B173" s="41"/>
      <c r="C173" s="214" t="s">
        <v>273</v>
      </c>
      <c r="D173" s="214" t="s">
        <v>156</v>
      </c>
      <c r="E173" s="215" t="s">
        <v>714</v>
      </c>
      <c r="F173" s="216" t="s">
        <v>715</v>
      </c>
      <c r="G173" s="217" t="s">
        <v>236</v>
      </c>
      <c r="H173" s="218">
        <v>50.509999999999998</v>
      </c>
      <c r="I173" s="219"/>
      <c r="J173" s="220">
        <f>ROUND(I173*H173,2)</f>
        <v>0</v>
      </c>
      <c r="K173" s="216" t="s">
        <v>160</v>
      </c>
      <c r="L173" s="46"/>
      <c r="M173" s="221" t="s">
        <v>19</v>
      </c>
      <c r="N173" s="222" t="s">
        <v>47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161</v>
      </c>
      <c r="AT173" s="225" t="s">
        <v>156</v>
      </c>
      <c r="AU173" s="225" t="s">
        <v>85</v>
      </c>
      <c r="AY173" s="19" t="s">
        <v>154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83</v>
      </c>
      <c r="BK173" s="226">
        <f>ROUND(I173*H173,2)</f>
        <v>0</v>
      </c>
      <c r="BL173" s="19" t="s">
        <v>161</v>
      </c>
      <c r="BM173" s="225" t="s">
        <v>716</v>
      </c>
    </row>
    <row r="174" s="2" customFormat="1">
      <c r="A174" s="40"/>
      <c r="B174" s="41"/>
      <c r="C174" s="42"/>
      <c r="D174" s="227" t="s">
        <v>163</v>
      </c>
      <c r="E174" s="42"/>
      <c r="F174" s="228" t="s">
        <v>717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163</v>
      </c>
      <c r="AU174" s="19" t="s">
        <v>85</v>
      </c>
    </row>
    <row r="175" s="2" customFormat="1" ht="37.8" customHeight="1">
      <c r="A175" s="40"/>
      <c r="B175" s="41"/>
      <c r="C175" s="214" t="s">
        <v>278</v>
      </c>
      <c r="D175" s="214" t="s">
        <v>156</v>
      </c>
      <c r="E175" s="215" t="s">
        <v>718</v>
      </c>
      <c r="F175" s="216" t="s">
        <v>719</v>
      </c>
      <c r="G175" s="217" t="s">
        <v>236</v>
      </c>
      <c r="H175" s="218">
        <v>184.31</v>
      </c>
      <c r="I175" s="219"/>
      <c r="J175" s="220">
        <f>ROUND(I175*H175,2)</f>
        <v>0</v>
      </c>
      <c r="K175" s="216" t="s">
        <v>160</v>
      </c>
      <c r="L175" s="46"/>
      <c r="M175" s="221" t="s">
        <v>19</v>
      </c>
      <c r="N175" s="222" t="s">
        <v>47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161</v>
      </c>
      <c r="AT175" s="225" t="s">
        <v>156</v>
      </c>
      <c r="AU175" s="225" t="s">
        <v>85</v>
      </c>
      <c r="AY175" s="19" t="s">
        <v>154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83</v>
      </c>
      <c r="BK175" s="226">
        <f>ROUND(I175*H175,2)</f>
        <v>0</v>
      </c>
      <c r="BL175" s="19" t="s">
        <v>161</v>
      </c>
      <c r="BM175" s="225" t="s">
        <v>720</v>
      </c>
    </row>
    <row r="176" s="2" customFormat="1">
      <c r="A176" s="40"/>
      <c r="B176" s="41"/>
      <c r="C176" s="42"/>
      <c r="D176" s="227" t="s">
        <v>163</v>
      </c>
      <c r="E176" s="42"/>
      <c r="F176" s="228" t="s">
        <v>721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163</v>
      </c>
      <c r="AU176" s="19" t="s">
        <v>85</v>
      </c>
    </row>
    <row r="177" s="2" customFormat="1" ht="37.8" customHeight="1">
      <c r="A177" s="40"/>
      <c r="B177" s="41"/>
      <c r="C177" s="214" t="s">
        <v>283</v>
      </c>
      <c r="D177" s="214" t="s">
        <v>156</v>
      </c>
      <c r="E177" s="215" t="s">
        <v>722</v>
      </c>
      <c r="F177" s="216" t="s">
        <v>723</v>
      </c>
      <c r="G177" s="217" t="s">
        <v>236</v>
      </c>
      <c r="H177" s="218">
        <v>39.299999999999997</v>
      </c>
      <c r="I177" s="219"/>
      <c r="J177" s="220">
        <f>ROUND(I177*H177,2)</f>
        <v>0</v>
      </c>
      <c r="K177" s="216" t="s">
        <v>160</v>
      </c>
      <c r="L177" s="46"/>
      <c r="M177" s="221" t="s">
        <v>19</v>
      </c>
      <c r="N177" s="222" t="s">
        <v>47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161</v>
      </c>
      <c r="AT177" s="225" t="s">
        <v>156</v>
      </c>
      <c r="AU177" s="225" t="s">
        <v>85</v>
      </c>
      <c r="AY177" s="19" t="s">
        <v>154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83</v>
      </c>
      <c r="BK177" s="226">
        <f>ROUND(I177*H177,2)</f>
        <v>0</v>
      </c>
      <c r="BL177" s="19" t="s">
        <v>161</v>
      </c>
      <c r="BM177" s="225" t="s">
        <v>724</v>
      </c>
    </row>
    <row r="178" s="2" customFormat="1">
      <c r="A178" s="40"/>
      <c r="B178" s="41"/>
      <c r="C178" s="42"/>
      <c r="D178" s="227" t="s">
        <v>163</v>
      </c>
      <c r="E178" s="42"/>
      <c r="F178" s="228" t="s">
        <v>725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163</v>
      </c>
      <c r="AU178" s="19" t="s">
        <v>85</v>
      </c>
    </row>
    <row r="179" s="2" customFormat="1" ht="62.7" customHeight="1">
      <c r="A179" s="40"/>
      <c r="B179" s="41"/>
      <c r="C179" s="214" t="s">
        <v>290</v>
      </c>
      <c r="D179" s="214" t="s">
        <v>156</v>
      </c>
      <c r="E179" s="215" t="s">
        <v>726</v>
      </c>
      <c r="F179" s="216" t="s">
        <v>727</v>
      </c>
      <c r="G179" s="217" t="s">
        <v>183</v>
      </c>
      <c r="H179" s="218">
        <v>267.726</v>
      </c>
      <c r="I179" s="219"/>
      <c r="J179" s="220">
        <f>ROUND(I179*H179,2)</f>
        <v>0</v>
      </c>
      <c r="K179" s="216" t="s">
        <v>160</v>
      </c>
      <c r="L179" s="46"/>
      <c r="M179" s="221" t="s">
        <v>19</v>
      </c>
      <c r="N179" s="222" t="s">
        <v>47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161</v>
      </c>
      <c r="AT179" s="225" t="s">
        <v>156</v>
      </c>
      <c r="AU179" s="225" t="s">
        <v>85</v>
      </c>
      <c r="AY179" s="19" t="s">
        <v>154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83</v>
      </c>
      <c r="BK179" s="226">
        <f>ROUND(I179*H179,2)</f>
        <v>0</v>
      </c>
      <c r="BL179" s="19" t="s">
        <v>161</v>
      </c>
      <c r="BM179" s="225" t="s">
        <v>728</v>
      </c>
    </row>
    <row r="180" s="2" customFormat="1">
      <c r="A180" s="40"/>
      <c r="B180" s="41"/>
      <c r="C180" s="42"/>
      <c r="D180" s="227" t="s">
        <v>163</v>
      </c>
      <c r="E180" s="42"/>
      <c r="F180" s="228" t="s">
        <v>729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163</v>
      </c>
      <c r="AU180" s="19" t="s">
        <v>85</v>
      </c>
    </row>
    <row r="181" s="13" customFormat="1">
      <c r="A181" s="13"/>
      <c r="B181" s="232"/>
      <c r="C181" s="233"/>
      <c r="D181" s="234" t="s">
        <v>165</v>
      </c>
      <c r="E181" s="235" t="s">
        <v>19</v>
      </c>
      <c r="F181" s="236" t="s">
        <v>730</v>
      </c>
      <c r="G181" s="233"/>
      <c r="H181" s="235" t="s">
        <v>19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165</v>
      </c>
      <c r="AU181" s="242" t="s">
        <v>85</v>
      </c>
      <c r="AV181" s="13" t="s">
        <v>83</v>
      </c>
      <c r="AW181" s="13" t="s">
        <v>37</v>
      </c>
      <c r="AX181" s="13" t="s">
        <v>76</v>
      </c>
      <c r="AY181" s="242" t="s">
        <v>154</v>
      </c>
    </row>
    <row r="182" s="14" customFormat="1">
      <c r="A182" s="14"/>
      <c r="B182" s="243"/>
      <c r="C182" s="244"/>
      <c r="D182" s="234" t="s">
        <v>165</v>
      </c>
      <c r="E182" s="245" t="s">
        <v>19</v>
      </c>
      <c r="F182" s="246" t="s">
        <v>731</v>
      </c>
      <c r="G182" s="244"/>
      <c r="H182" s="247">
        <v>193.95400000000001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165</v>
      </c>
      <c r="AU182" s="253" t="s">
        <v>85</v>
      </c>
      <c r="AV182" s="14" t="s">
        <v>85</v>
      </c>
      <c r="AW182" s="14" t="s">
        <v>37</v>
      </c>
      <c r="AX182" s="14" t="s">
        <v>76</v>
      </c>
      <c r="AY182" s="253" t="s">
        <v>154</v>
      </c>
    </row>
    <row r="183" s="14" customFormat="1">
      <c r="A183" s="14"/>
      <c r="B183" s="243"/>
      <c r="C183" s="244"/>
      <c r="D183" s="234" t="s">
        <v>165</v>
      </c>
      <c r="E183" s="245" t="s">
        <v>19</v>
      </c>
      <c r="F183" s="246" t="s">
        <v>732</v>
      </c>
      <c r="G183" s="244"/>
      <c r="H183" s="247">
        <v>73.772000000000006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165</v>
      </c>
      <c r="AU183" s="253" t="s">
        <v>85</v>
      </c>
      <c r="AV183" s="14" t="s">
        <v>85</v>
      </c>
      <c r="AW183" s="14" t="s">
        <v>37</v>
      </c>
      <c r="AX183" s="14" t="s">
        <v>76</v>
      </c>
      <c r="AY183" s="253" t="s">
        <v>154</v>
      </c>
    </row>
    <row r="184" s="15" customFormat="1">
      <c r="A184" s="15"/>
      <c r="B184" s="254"/>
      <c r="C184" s="255"/>
      <c r="D184" s="234" t="s">
        <v>165</v>
      </c>
      <c r="E184" s="256" t="s">
        <v>19</v>
      </c>
      <c r="F184" s="257" t="s">
        <v>168</v>
      </c>
      <c r="G184" s="255"/>
      <c r="H184" s="258">
        <v>267.726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165</v>
      </c>
      <c r="AU184" s="264" t="s">
        <v>85</v>
      </c>
      <c r="AV184" s="15" t="s">
        <v>161</v>
      </c>
      <c r="AW184" s="15" t="s">
        <v>37</v>
      </c>
      <c r="AX184" s="15" t="s">
        <v>83</v>
      </c>
      <c r="AY184" s="264" t="s">
        <v>154</v>
      </c>
    </row>
    <row r="185" s="2" customFormat="1" ht="44.25" customHeight="1">
      <c r="A185" s="40"/>
      <c r="B185" s="41"/>
      <c r="C185" s="214" t="s">
        <v>7</v>
      </c>
      <c r="D185" s="214" t="s">
        <v>156</v>
      </c>
      <c r="E185" s="215" t="s">
        <v>733</v>
      </c>
      <c r="F185" s="216" t="s">
        <v>734</v>
      </c>
      <c r="G185" s="217" t="s">
        <v>183</v>
      </c>
      <c r="H185" s="218">
        <v>73.772000000000006</v>
      </c>
      <c r="I185" s="219"/>
      <c r="J185" s="220">
        <f>ROUND(I185*H185,2)</f>
        <v>0</v>
      </c>
      <c r="K185" s="216" t="s">
        <v>160</v>
      </c>
      <c r="L185" s="46"/>
      <c r="M185" s="221" t="s">
        <v>19</v>
      </c>
      <c r="N185" s="222" t="s">
        <v>47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161</v>
      </c>
      <c r="AT185" s="225" t="s">
        <v>156</v>
      </c>
      <c r="AU185" s="225" t="s">
        <v>85</v>
      </c>
      <c r="AY185" s="19" t="s">
        <v>154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83</v>
      </c>
      <c r="BK185" s="226">
        <f>ROUND(I185*H185,2)</f>
        <v>0</v>
      </c>
      <c r="BL185" s="19" t="s">
        <v>161</v>
      </c>
      <c r="BM185" s="225" t="s">
        <v>735</v>
      </c>
    </row>
    <row r="186" s="2" customFormat="1">
      <c r="A186" s="40"/>
      <c r="B186" s="41"/>
      <c r="C186" s="42"/>
      <c r="D186" s="227" t="s">
        <v>163</v>
      </c>
      <c r="E186" s="42"/>
      <c r="F186" s="228" t="s">
        <v>736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163</v>
      </c>
      <c r="AU186" s="19" t="s">
        <v>85</v>
      </c>
    </row>
    <row r="187" s="14" customFormat="1">
      <c r="A187" s="14"/>
      <c r="B187" s="243"/>
      <c r="C187" s="244"/>
      <c r="D187" s="234" t="s">
        <v>165</v>
      </c>
      <c r="E187" s="245" t="s">
        <v>19</v>
      </c>
      <c r="F187" s="246" t="s">
        <v>732</v>
      </c>
      <c r="G187" s="244"/>
      <c r="H187" s="247">
        <v>73.772000000000006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165</v>
      </c>
      <c r="AU187" s="253" t="s">
        <v>85</v>
      </c>
      <c r="AV187" s="14" t="s">
        <v>85</v>
      </c>
      <c r="AW187" s="14" t="s">
        <v>37</v>
      </c>
      <c r="AX187" s="14" t="s">
        <v>76</v>
      </c>
      <c r="AY187" s="253" t="s">
        <v>154</v>
      </c>
    </row>
    <row r="188" s="15" customFormat="1">
      <c r="A188" s="15"/>
      <c r="B188" s="254"/>
      <c r="C188" s="255"/>
      <c r="D188" s="234" t="s">
        <v>165</v>
      </c>
      <c r="E188" s="256" t="s">
        <v>19</v>
      </c>
      <c r="F188" s="257" t="s">
        <v>168</v>
      </c>
      <c r="G188" s="255"/>
      <c r="H188" s="258">
        <v>73.772000000000006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165</v>
      </c>
      <c r="AU188" s="264" t="s">
        <v>85</v>
      </c>
      <c r="AV188" s="15" t="s">
        <v>161</v>
      </c>
      <c r="AW188" s="15" t="s">
        <v>37</v>
      </c>
      <c r="AX188" s="15" t="s">
        <v>83</v>
      </c>
      <c r="AY188" s="264" t="s">
        <v>154</v>
      </c>
    </row>
    <row r="189" s="2" customFormat="1" ht="44.25" customHeight="1">
      <c r="A189" s="40"/>
      <c r="B189" s="41"/>
      <c r="C189" s="214" t="s">
        <v>302</v>
      </c>
      <c r="D189" s="214" t="s">
        <v>156</v>
      </c>
      <c r="E189" s="215" t="s">
        <v>737</v>
      </c>
      <c r="F189" s="216" t="s">
        <v>738</v>
      </c>
      <c r="G189" s="217" t="s">
        <v>183</v>
      </c>
      <c r="H189" s="218">
        <v>105.857</v>
      </c>
      <c r="I189" s="219"/>
      <c r="J189" s="220">
        <f>ROUND(I189*H189,2)</f>
        <v>0</v>
      </c>
      <c r="K189" s="216" t="s">
        <v>160</v>
      </c>
      <c r="L189" s="46"/>
      <c r="M189" s="221" t="s">
        <v>19</v>
      </c>
      <c r="N189" s="222" t="s">
        <v>47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161</v>
      </c>
      <c r="AT189" s="225" t="s">
        <v>156</v>
      </c>
      <c r="AU189" s="225" t="s">
        <v>85</v>
      </c>
      <c r="AY189" s="19" t="s">
        <v>154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83</v>
      </c>
      <c r="BK189" s="226">
        <f>ROUND(I189*H189,2)</f>
        <v>0</v>
      </c>
      <c r="BL189" s="19" t="s">
        <v>161</v>
      </c>
      <c r="BM189" s="225" t="s">
        <v>739</v>
      </c>
    </row>
    <row r="190" s="2" customFormat="1">
      <c r="A190" s="40"/>
      <c r="B190" s="41"/>
      <c r="C190" s="42"/>
      <c r="D190" s="227" t="s">
        <v>163</v>
      </c>
      <c r="E190" s="42"/>
      <c r="F190" s="228" t="s">
        <v>740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163</v>
      </c>
      <c r="AU190" s="19" t="s">
        <v>85</v>
      </c>
    </row>
    <row r="191" s="14" customFormat="1">
      <c r="A191" s="14"/>
      <c r="B191" s="243"/>
      <c r="C191" s="244"/>
      <c r="D191" s="234" t="s">
        <v>165</v>
      </c>
      <c r="E191" s="245" t="s">
        <v>19</v>
      </c>
      <c r="F191" s="246" t="s">
        <v>741</v>
      </c>
      <c r="G191" s="244"/>
      <c r="H191" s="247">
        <v>52.575000000000003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165</v>
      </c>
      <c r="AU191" s="253" t="s">
        <v>85</v>
      </c>
      <c r="AV191" s="14" t="s">
        <v>85</v>
      </c>
      <c r="AW191" s="14" t="s">
        <v>37</v>
      </c>
      <c r="AX191" s="14" t="s">
        <v>76</v>
      </c>
      <c r="AY191" s="253" t="s">
        <v>154</v>
      </c>
    </row>
    <row r="192" s="14" customFormat="1">
      <c r="A192" s="14"/>
      <c r="B192" s="243"/>
      <c r="C192" s="244"/>
      <c r="D192" s="234" t="s">
        <v>165</v>
      </c>
      <c r="E192" s="245" t="s">
        <v>19</v>
      </c>
      <c r="F192" s="246" t="s">
        <v>742</v>
      </c>
      <c r="G192" s="244"/>
      <c r="H192" s="247">
        <v>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165</v>
      </c>
      <c r="AU192" s="253" t="s">
        <v>85</v>
      </c>
      <c r="AV192" s="14" t="s">
        <v>85</v>
      </c>
      <c r="AW192" s="14" t="s">
        <v>37</v>
      </c>
      <c r="AX192" s="14" t="s">
        <v>76</v>
      </c>
      <c r="AY192" s="253" t="s">
        <v>154</v>
      </c>
    </row>
    <row r="193" s="14" customFormat="1">
      <c r="A193" s="14"/>
      <c r="B193" s="243"/>
      <c r="C193" s="244"/>
      <c r="D193" s="234" t="s">
        <v>165</v>
      </c>
      <c r="E193" s="245" t="s">
        <v>19</v>
      </c>
      <c r="F193" s="246" t="s">
        <v>743</v>
      </c>
      <c r="G193" s="244"/>
      <c r="H193" s="247">
        <v>133.37899999999999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165</v>
      </c>
      <c r="AU193" s="253" t="s">
        <v>85</v>
      </c>
      <c r="AV193" s="14" t="s">
        <v>85</v>
      </c>
      <c r="AW193" s="14" t="s">
        <v>37</v>
      </c>
      <c r="AX193" s="14" t="s">
        <v>76</v>
      </c>
      <c r="AY193" s="253" t="s">
        <v>154</v>
      </c>
    </row>
    <row r="194" s="16" customFormat="1">
      <c r="A194" s="16"/>
      <c r="B194" s="278"/>
      <c r="C194" s="279"/>
      <c r="D194" s="234" t="s">
        <v>165</v>
      </c>
      <c r="E194" s="280" t="s">
        <v>19</v>
      </c>
      <c r="F194" s="281" t="s">
        <v>744</v>
      </c>
      <c r="G194" s="279"/>
      <c r="H194" s="282">
        <v>193.95400000000001</v>
      </c>
      <c r="I194" s="283"/>
      <c r="J194" s="279"/>
      <c r="K194" s="279"/>
      <c r="L194" s="284"/>
      <c r="M194" s="285"/>
      <c r="N194" s="286"/>
      <c r="O194" s="286"/>
      <c r="P194" s="286"/>
      <c r="Q194" s="286"/>
      <c r="R194" s="286"/>
      <c r="S194" s="286"/>
      <c r="T194" s="287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88" t="s">
        <v>165</v>
      </c>
      <c r="AU194" s="288" t="s">
        <v>85</v>
      </c>
      <c r="AV194" s="16" t="s">
        <v>175</v>
      </c>
      <c r="AW194" s="16" t="s">
        <v>37</v>
      </c>
      <c r="AX194" s="16" t="s">
        <v>76</v>
      </c>
      <c r="AY194" s="288" t="s">
        <v>154</v>
      </c>
    </row>
    <row r="195" s="14" customFormat="1">
      <c r="A195" s="14"/>
      <c r="B195" s="243"/>
      <c r="C195" s="244"/>
      <c r="D195" s="234" t="s">
        <v>165</v>
      </c>
      <c r="E195" s="245" t="s">
        <v>19</v>
      </c>
      <c r="F195" s="246" t="s">
        <v>745</v>
      </c>
      <c r="G195" s="244"/>
      <c r="H195" s="247">
        <v>-9.2870000000000008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165</v>
      </c>
      <c r="AU195" s="253" t="s">
        <v>85</v>
      </c>
      <c r="AV195" s="14" t="s">
        <v>85</v>
      </c>
      <c r="AW195" s="14" t="s">
        <v>37</v>
      </c>
      <c r="AX195" s="14" t="s">
        <v>76</v>
      </c>
      <c r="AY195" s="253" t="s">
        <v>154</v>
      </c>
    </row>
    <row r="196" s="14" customFormat="1">
      <c r="A196" s="14"/>
      <c r="B196" s="243"/>
      <c r="C196" s="244"/>
      <c r="D196" s="234" t="s">
        <v>165</v>
      </c>
      <c r="E196" s="245" t="s">
        <v>19</v>
      </c>
      <c r="F196" s="246" t="s">
        <v>746</v>
      </c>
      <c r="G196" s="244"/>
      <c r="H196" s="247">
        <v>-11.071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165</v>
      </c>
      <c r="AU196" s="253" t="s">
        <v>85</v>
      </c>
      <c r="AV196" s="14" t="s">
        <v>85</v>
      </c>
      <c r="AW196" s="14" t="s">
        <v>37</v>
      </c>
      <c r="AX196" s="14" t="s">
        <v>76</v>
      </c>
      <c r="AY196" s="253" t="s">
        <v>154</v>
      </c>
    </row>
    <row r="197" s="14" customFormat="1">
      <c r="A197" s="14"/>
      <c r="B197" s="243"/>
      <c r="C197" s="244"/>
      <c r="D197" s="234" t="s">
        <v>165</v>
      </c>
      <c r="E197" s="245" t="s">
        <v>19</v>
      </c>
      <c r="F197" s="246" t="s">
        <v>747</v>
      </c>
      <c r="G197" s="244"/>
      <c r="H197" s="247">
        <v>-2.1499999999999999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165</v>
      </c>
      <c r="AU197" s="253" t="s">
        <v>85</v>
      </c>
      <c r="AV197" s="14" t="s">
        <v>85</v>
      </c>
      <c r="AW197" s="14" t="s">
        <v>37</v>
      </c>
      <c r="AX197" s="14" t="s">
        <v>76</v>
      </c>
      <c r="AY197" s="253" t="s">
        <v>154</v>
      </c>
    </row>
    <row r="198" s="14" customFormat="1">
      <c r="A198" s="14"/>
      <c r="B198" s="243"/>
      <c r="C198" s="244"/>
      <c r="D198" s="234" t="s">
        <v>165</v>
      </c>
      <c r="E198" s="245" t="s">
        <v>19</v>
      </c>
      <c r="F198" s="246" t="s">
        <v>748</v>
      </c>
      <c r="G198" s="244"/>
      <c r="H198" s="247">
        <v>-57.433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165</v>
      </c>
      <c r="AU198" s="253" t="s">
        <v>85</v>
      </c>
      <c r="AV198" s="14" t="s">
        <v>85</v>
      </c>
      <c r="AW198" s="14" t="s">
        <v>37</v>
      </c>
      <c r="AX198" s="14" t="s">
        <v>76</v>
      </c>
      <c r="AY198" s="253" t="s">
        <v>154</v>
      </c>
    </row>
    <row r="199" s="14" customFormat="1">
      <c r="A199" s="14"/>
      <c r="B199" s="243"/>
      <c r="C199" s="244"/>
      <c r="D199" s="234" t="s">
        <v>165</v>
      </c>
      <c r="E199" s="245" t="s">
        <v>19</v>
      </c>
      <c r="F199" s="246" t="s">
        <v>749</v>
      </c>
      <c r="G199" s="244"/>
      <c r="H199" s="247">
        <v>-4.4000000000000004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165</v>
      </c>
      <c r="AU199" s="253" t="s">
        <v>85</v>
      </c>
      <c r="AV199" s="14" t="s">
        <v>85</v>
      </c>
      <c r="AW199" s="14" t="s">
        <v>37</v>
      </c>
      <c r="AX199" s="14" t="s">
        <v>76</v>
      </c>
      <c r="AY199" s="253" t="s">
        <v>154</v>
      </c>
    </row>
    <row r="200" s="14" customFormat="1">
      <c r="A200" s="14"/>
      <c r="B200" s="243"/>
      <c r="C200" s="244"/>
      <c r="D200" s="234" t="s">
        <v>165</v>
      </c>
      <c r="E200" s="245" t="s">
        <v>19</v>
      </c>
      <c r="F200" s="246" t="s">
        <v>750</v>
      </c>
      <c r="G200" s="244"/>
      <c r="H200" s="247">
        <v>-3.7559999999999998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165</v>
      </c>
      <c r="AU200" s="253" t="s">
        <v>85</v>
      </c>
      <c r="AV200" s="14" t="s">
        <v>85</v>
      </c>
      <c r="AW200" s="14" t="s">
        <v>37</v>
      </c>
      <c r="AX200" s="14" t="s">
        <v>76</v>
      </c>
      <c r="AY200" s="253" t="s">
        <v>154</v>
      </c>
    </row>
    <row r="201" s="16" customFormat="1">
      <c r="A201" s="16"/>
      <c r="B201" s="278"/>
      <c r="C201" s="279"/>
      <c r="D201" s="234" t="s">
        <v>165</v>
      </c>
      <c r="E201" s="280" t="s">
        <v>19</v>
      </c>
      <c r="F201" s="281" t="s">
        <v>744</v>
      </c>
      <c r="G201" s="279"/>
      <c r="H201" s="282">
        <v>-88.096999999999994</v>
      </c>
      <c r="I201" s="283"/>
      <c r="J201" s="279"/>
      <c r="K201" s="279"/>
      <c r="L201" s="284"/>
      <c r="M201" s="285"/>
      <c r="N201" s="286"/>
      <c r="O201" s="286"/>
      <c r="P201" s="286"/>
      <c r="Q201" s="286"/>
      <c r="R201" s="286"/>
      <c r="S201" s="286"/>
      <c r="T201" s="287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88" t="s">
        <v>165</v>
      </c>
      <c r="AU201" s="288" t="s">
        <v>85</v>
      </c>
      <c r="AV201" s="16" t="s">
        <v>175</v>
      </c>
      <c r="AW201" s="16" t="s">
        <v>37</v>
      </c>
      <c r="AX201" s="16" t="s">
        <v>76</v>
      </c>
      <c r="AY201" s="288" t="s">
        <v>154</v>
      </c>
    </row>
    <row r="202" s="15" customFormat="1">
      <c r="A202" s="15"/>
      <c r="B202" s="254"/>
      <c r="C202" s="255"/>
      <c r="D202" s="234" t="s">
        <v>165</v>
      </c>
      <c r="E202" s="256" t="s">
        <v>19</v>
      </c>
      <c r="F202" s="257" t="s">
        <v>168</v>
      </c>
      <c r="G202" s="255"/>
      <c r="H202" s="258">
        <v>105.857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165</v>
      </c>
      <c r="AU202" s="264" t="s">
        <v>85</v>
      </c>
      <c r="AV202" s="15" t="s">
        <v>161</v>
      </c>
      <c r="AW202" s="15" t="s">
        <v>37</v>
      </c>
      <c r="AX202" s="15" t="s">
        <v>83</v>
      </c>
      <c r="AY202" s="264" t="s">
        <v>154</v>
      </c>
    </row>
    <row r="203" s="2" customFormat="1" ht="49.05" customHeight="1">
      <c r="A203" s="40"/>
      <c r="B203" s="41"/>
      <c r="C203" s="214" t="s">
        <v>308</v>
      </c>
      <c r="D203" s="214" t="s">
        <v>156</v>
      </c>
      <c r="E203" s="215" t="s">
        <v>751</v>
      </c>
      <c r="F203" s="216" t="s">
        <v>752</v>
      </c>
      <c r="G203" s="217" t="s">
        <v>183</v>
      </c>
      <c r="H203" s="218">
        <v>4.4000000000000004</v>
      </c>
      <c r="I203" s="219"/>
      <c r="J203" s="220">
        <f>ROUND(I203*H203,2)</f>
        <v>0</v>
      </c>
      <c r="K203" s="216" t="s">
        <v>160</v>
      </c>
      <c r="L203" s="46"/>
      <c r="M203" s="221" t="s">
        <v>19</v>
      </c>
      <c r="N203" s="222" t="s">
        <v>47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161</v>
      </c>
      <c r="AT203" s="225" t="s">
        <v>156</v>
      </c>
      <c r="AU203" s="225" t="s">
        <v>85</v>
      </c>
      <c r="AY203" s="19" t="s">
        <v>154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83</v>
      </c>
      <c r="BK203" s="226">
        <f>ROUND(I203*H203,2)</f>
        <v>0</v>
      </c>
      <c r="BL203" s="19" t="s">
        <v>161</v>
      </c>
      <c r="BM203" s="225" t="s">
        <v>753</v>
      </c>
    </row>
    <row r="204" s="2" customFormat="1">
      <c r="A204" s="40"/>
      <c r="B204" s="41"/>
      <c r="C204" s="42"/>
      <c r="D204" s="227" t="s">
        <v>163</v>
      </c>
      <c r="E204" s="42"/>
      <c r="F204" s="228" t="s">
        <v>754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163</v>
      </c>
      <c r="AU204" s="19" t="s">
        <v>85</v>
      </c>
    </row>
    <row r="205" s="13" customFormat="1">
      <c r="A205" s="13"/>
      <c r="B205" s="232"/>
      <c r="C205" s="233"/>
      <c r="D205" s="234" t="s">
        <v>165</v>
      </c>
      <c r="E205" s="235" t="s">
        <v>19</v>
      </c>
      <c r="F205" s="236" t="s">
        <v>638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165</v>
      </c>
      <c r="AU205" s="242" t="s">
        <v>85</v>
      </c>
      <c r="AV205" s="13" t="s">
        <v>83</v>
      </c>
      <c r="AW205" s="13" t="s">
        <v>37</v>
      </c>
      <c r="AX205" s="13" t="s">
        <v>76</v>
      </c>
      <c r="AY205" s="242" t="s">
        <v>154</v>
      </c>
    </row>
    <row r="206" s="14" customFormat="1">
      <c r="A206" s="14"/>
      <c r="B206" s="243"/>
      <c r="C206" s="244"/>
      <c r="D206" s="234" t="s">
        <v>165</v>
      </c>
      <c r="E206" s="245" t="s">
        <v>19</v>
      </c>
      <c r="F206" s="246" t="s">
        <v>755</v>
      </c>
      <c r="G206" s="244"/>
      <c r="H206" s="247">
        <v>4.4000000000000004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165</v>
      </c>
      <c r="AU206" s="253" t="s">
        <v>85</v>
      </c>
      <c r="AV206" s="14" t="s">
        <v>85</v>
      </c>
      <c r="AW206" s="14" t="s">
        <v>37</v>
      </c>
      <c r="AX206" s="14" t="s">
        <v>76</v>
      </c>
      <c r="AY206" s="253" t="s">
        <v>154</v>
      </c>
    </row>
    <row r="207" s="15" customFormat="1">
      <c r="A207" s="15"/>
      <c r="B207" s="254"/>
      <c r="C207" s="255"/>
      <c r="D207" s="234" t="s">
        <v>165</v>
      </c>
      <c r="E207" s="256" t="s">
        <v>19</v>
      </c>
      <c r="F207" s="257" t="s">
        <v>168</v>
      </c>
      <c r="G207" s="255"/>
      <c r="H207" s="258">
        <v>4.4000000000000004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165</v>
      </c>
      <c r="AU207" s="264" t="s">
        <v>85</v>
      </c>
      <c r="AV207" s="15" t="s">
        <v>161</v>
      </c>
      <c r="AW207" s="15" t="s">
        <v>37</v>
      </c>
      <c r="AX207" s="15" t="s">
        <v>83</v>
      </c>
      <c r="AY207" s="264" t="s">
        <v>154</v>
      </c>
    </row>
    <row r="208" s="2" customFormat="1" ht="55.5" customHeight="1">
      <c r="A208" s="40"/>
      <c r="B208" s="41"/>
      <c r="C208" s="214" t="s">
        <v>313</v>
      </c>
      <c r="D208" s="214" t="s">
        <v>156</v>
      </c>
      <c r="E208" s="215" t="s">
        <v>756</v>
      </c>
      <c r="F208" s="216" t="s">
        <v>757</v>
      </c>
      <c r="G208" s="217" t="s">
        <v>183</v>
      </c>
      <c r="H208" s="218">
        <v>3.7559999999999998</v>
      </c>
      <c r="I208" s="219"/>
      <c r="J208" s="220">
        <f>ROUND(I208*H208,2)</f>
        <v>0</v>
      </c>
      <c r="K208" s="216" t="s">
        <v>160</v>
      </c>
      <c r="L208" s="46"/>
      <c r="M208" s="221" t="s">
        <v>19</v>
      </c>
      <c r="N208" s="222" t="s">
        <v>47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161</v>
      </c>
      <c r="AT208" s="225" t="s">
        <v>156</v>
      </c>
      <c r="AU208" s="225" t="s">
        <v>85</v>
      </c>
      <c r="AY208" s="19" t="s">
        <v>154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83</v>
      </c>
      <c r="BK208" s="226">
        <f>ROUND(I208*H208,2)</f>
        <v>0</v>
      </c>
      <c r="BL208" s="19" t="s">
        <v>161</v>
      </c>
      <c r="BM208" s="225" t="s">
        <v>758</v>
      </c>
    </row>
    <row r="209" s="2" customFormat="1">
      <c r="A209" s="40"/>
      <c r="B209" s="41"/>
      <c r="C209" s="42"/>
      <c r="D209" s="227" t="s">
        <v>163</v>
      </c>
      <c r="E209" s="42"/>
      <c r="F209" s="228" t="s">
        <v>759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163</v>
      </c>
      <c r="AU209" s="19" t="s">
        <v>85</v>
      </c>
    </row>
    <row r="210" s="13" customFormat="1">
      <c r="A210" s="13"/>
      <c r="B210" s="232"/>
      <c r="C210" s="233"/>
      <c r="D210" s="234" t="s">
        <v>165</v>
      </c>
      <c r="E210" s="235" t="s">
        <v>19</v>
      </c>
      <c r="F210" s="236" t="s">
        <v>638</v>
      </c>
      <c r="G210" s="233"/>
      <c r="H210" s="235" t="s">
        <v>19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165</v>
      </c>
      <c r="AU210" s="242" t="s">
        <v>85</v>
      </c>
      <c r="AV210" s="13" t="s">
        <v>83</v>
      </c>
      <c r="AW210" s="13" t="s">
        <v>37</v>
      </c>
      <c r="AX210" s="13" t="s">
        <v>76</v>
      </c>
      <c r="AY210" s="242" t="s">
        <v>154</v>
      </c>
    </row>
    <row r="211" s="13" customFormat="1">
      <c r="A211" s="13"/>
      <c r="B211" s="232"/>
      <c r="C211" s="233"/>
      <c r="D211" s="234" t="s">
        <v>165</v>
      </c>
      <c r="E211" s="235" t="s">
        <v>19</v>
      </c>
      <c r="F211" s="236" t="s">
        <v>760</v>
      </c>
      <c r="G211" s="233"/>
      <c r="H211" s="235" t="s">
        <v>19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165</v>
      </c>
      <c r="AU211" s="242" t="s">
        <v>85</v>
      </c>
      <c r="AV211" s="13" t="s">
        <v>83</v>
      </c>
      <c r="AW211" s="13" t="s">
        <v>37</v>
      </c>
      <c r="AX211" s="13" t="s">
        <v>76</v>
      </c>
      <c r="AY211" s="242" t="s">
        <v>154</v>
      </c>
    </row>
    <row r="212" s="14" customFormat="1">
      <c r="A212" s="14"/>
      <c r="B212" s="243"/>
      <c r="C212" s="244"/>
      <c r="D212" s="234" t="s">
        <v>165</v>
      </c>
      <c r="E212" s="245" t="s">
        <v>19</v>
      </c>
      <c r="F212" s="246" t="s">
        <v>761</v>
      </c>
      <c r="G212" s="244"/>
      <c r="H212" s="247">
        <v>1.5960000000000001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165</v>
      </c>
      <c r="AU212" s="253" t="s">
        <v>85</v>
      </c>
      <c r="AV212" s="14" t="s">
        <v>85</v>
      </c>
      <c r="AW212" s="14" t="s">
        <v>37</v>
      </c>
      <c r="AX212" s="14" t="s">
        <v>76</v>
      </c>
      <c r="AY212" s="253" t="s">
        <v>154</v>
      </c>
    </row>
    <row r="213" s="14" customFormat="1">
      <c r="A213" s="14"/>
      <c r="B213" s="243"/>
      <c r="C213" s="244"/>
      <c r="D213" s="234" t="s">
        <v>165</v>
      </c>
      <c r="E213" s="245" t="s">
        <v>19</v>
      </c>
      <c r="F213" s="246" t="s">
        <v>762</v>
      </c>
      <c r="G213" s="244"/>
      <c r="H213" s="247">
        <v>2.1600000000000001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165</v>
      </c>
      <c r="AU213" s="253" t="s">
        <v>85</v>
      </c>
      <c r="AV213" s="14" t="s">
        <v>85</v>
      </c>
      <c r="AW213" s="14" t="s">
        <v>37</v>
      </c>
      <c r="AX213" s="14" t="s">
        <v>76</v>
      </c>
      <c r="AY213" s="253" t="s">
        <v>154</v>
      </c>
    </row>
    <row r="214" s="15" customFormat="1">
      <c r="A214" s="15"/>
      <c r="B214" s="254"/>
      <c r="C214" s="255"/>
      <c r="D214" s="234" t="s">
        <v>165</v>
      </c>
      <c r="E214" s="256" t="s">
        <v>19</v>
      </c>
      <c r="F214" s="257" t="s">
        <v>168</v>
      </c>
      <c r="G214" s="255"/>
      <c r="H214" s="258">
        <v>3.7559999999999998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165</v>
      </c>
      <c r="AU214" s="264" t="s">
        <v>85</v>
      </c>
      <c r="AV214" s="15" t="s">
        <v>161</v>
      </c>
      <c r="AW214" s="15" t="s">
        <v>37</v>
      </c>
      <c r="AX214" s="15" t="s">
        <v>83</v>
      </c>
      <c r="AY214" s="264" t="s">
        <v>154</v>
      </c>
    </row>
    <row r="215" s="2" customFormat="1" ht="16.5" customHeight="1">
      <c r="A215" s="40"/>
      <c r="B215" s="41"/>
      <c r="C215" s="265" t="s">
        <v>317</v>
      </c>
      <c r="D215" s="265" t="s">
        <v>169</v>
      </c>
      <c r="E215" s="266" t="s">
        <v>763</v>
      </c>
      <c r="F215" s="267" t="s">
        <v>764</v>
      </c>
      <c r="G215" s="268" t="s">
        <v>250</v>
      </c>
      <c r="H215" s="269">
        <v>9.6120000000000001</v>
      </c>
      <c r="I215" s="270"/>
      <c r="J215" s="271">
        <f>ROUND(I215*H215,2)</f>
        <v>0</v>
      </c>
      <c r="K215" s="267" t="s">
        <v>160</v>
      </c>
      <c r="L215" s="272"/>
      <c r="M215" s="273" t="s">
        <v>19</v>
      </c>
      <c r="N215" s="274" t="s">
        <v>47</v>
      </c>
      <c r="O215" s="86"/>
      <c r="P215" s="223">
        <f>O215*H215</f>
        <v>0</v>
      </c>
      <c r="Q215" s="223">
        <v>1</v>
      </c>
      <c r="R215" s="223">
        <f>Q215*H215</f>
        <v>9.6120000000000001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173</v>
      </c>
      <c r="AT215" s="225" t="s">
        <v>169</v>
      </c>
      <c r="AU215" s="225" t="s">
        <v>85</v>
      </c>
      <c r="AY215" s="19" t="s">
        <v>154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83</v>
      </c>
      <c r="BK215" s="226">
        <f>ROUND(I215*H215,2)</f>
        <v>0</v>
      </c>
      <c r="BL215" s="19" t="s">
        <v>161</v>
      </c>
      <c r="BM215" s="225" t="s">
        <v>765</v>
      </c>
    </row>
    <row r="216" s="13" customFormat="1">
      <c r="A216" s="13"/>
      <c r="B216" s="232"/>
      <c r="C216" s="233"/>
      <c r="D216" s="234" t="s">
        <v>165</v>
      </c>
      <c r="E216" s="235" t="s">
        <v>19</v>
      </c>
      <c r="F216" s="236" t="s">
        <v>638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165</v>
      </c>
      <c r="AU216" s="242" t="s">
        <v>85</v>
      </c>
      <c r="AV216" s="13" t="s">
        <v>83</v>
      </c>
      <c r="AW216" s="13" t="s">
        <v>37</v>
      </c>
      <c r="AX216" s="13" t="s">
        <v>76</v>
      </c>
      <c r="AY216" s="242" t="s">
        <v>154</v>
      </c>
    </row>
    <row r="217" s="13" customFormat="1">
      <c r="A217" s="13"/>
      <c r="B217" s="232"/>
      <c r="C217" s="233"/>
      <c r="D217" s="234" t="s">
        <v>165</v>
      </c>
      <c r="E217" s="235" t="s">
        <v>19</v>
      </c>
      <c r="F217" s="236" t="s">
        <v>766</v>
      </c>
      <c r="G217" s="233"/>
      <c r="H217" s="235" t="s">
        <v>19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165</v>
      </c>
      <c r="AU217" s="242" t="s">
        <v>85</v>
      </c>
      <c r="AV217" s="13" t="s">
        <v>83</v>
      </c>
      <c r="AW217" s="13" t="s">
        <v>37</v>
      </c>
      <c r="AX217" s="13" t="s">
        <v>76</v>
      </c>
      <c r="AY217" s="242" t="s">
        <v>154</v>
      </c>
    </row>
    <row r="218" s="14" customFormat="1">
      <c r="A218" s="14"/>
      <c r="B218" s="243"/>
      <c r="C218" s="244"/>
      <c r="D218" s="234" t="s">
        <v>165</v>
      </c>
      <c r="E218" s="245" t="s">
        <v>19</v>
      </c>
      <c r="F218" s="246" t="s">
        <v>761</v>
      </c>
      <c r="G218" s="244"/>
      <c r="H218" s="247">
        <v>1.5960000000000001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165</v>
      </c>
      <c r="AU218" s="253" t="s">
        <v>85</v>
      </c>
      <c r="AV218" s="14" t="s">
        <v>85</v>
      </c>
      <c r="AW218" s="14" t="s">
        <v>37</v>
      </c>
      <c r="AX218" s="14" t="s">
        <v>76</v>
      </c>
      <c r="AY218" s="253" t="s">
        <v>154</v>
      </c>
    </row>
    <row r="219" s="14" customFormat="1">
      <c r="A219" s="14"/>
      <c r="B219" s="243"/>
      <c r="C219" s="244"/>
      <c r="D219" s="234" t="s">
        <v>165</v>
      </c>
      <c r="E219" s="245" t="s">
        <v>19</v>
      </c>
      <c r="F219" s="246" t="s">
        <v>762</v>
      </c>
      <c r="G219" s="244"/>
      <c r="H219" s="247">
        <v>2.1600000000000001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165</v>
      </c>
      <c r="AU219" s="253" t="s">
        <v>85</v>
      </c>
      <c r="AV219" s="14" t="s">
        <v>85</v>
      </c>
      <c r="AW219" s="14" t="s">
        <v>37</v>
      </c>
      <c r="AX219" s="14" t="s">
        <v>76</v>
      </c>
      <c r="AY219" s="253" t="s">
        <v>154</v>
      </c>
    </row>
    <row r="220" s="14" customFormat="1">
      <c r="A220" s="14"/>
      <c r="B220" s="243"/>
      <c r="C220" s="244"/>
      <c r="D220" s="234" t="s">
        <v>165</v>
      </c>
      <c r="E220" s="245" t="s">
        <v>19</v>
      </c>
      <c r="F220" s="246" t="s">
        <v>767</v>
      </c>
      <c r="G220" s="244"/>
      <c r="H220" s="247">
        <v>1.05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165</v>
      </c>
      <c r="AU220" s="253" t="s">
        <v>85</v>
      </c>
      <c r="AV220" s="14" t="s">
        <v>85</v>
      </c>
      <c r="AW220" s="14" t="s">
        <v>37</v>
      </c>
      <c r="AX220" s="14" t="s">
        <v>76</v>
      </c>
      <c r="AY220" s="253" t="s">
        <v>154</v>
      </c>
    </row>
    <row r="221" s="15" customFormat="1">
      <c r="A221" s="15"/>
      <c r="B221" s="254"/>
      <c r="C221" s="255"/>
      <c r="D221" s="234" t="s">
        <v>165</v>
      </c>
      <c r="E221" s="256" t="s">
        <v>19</v>
      </c>
      <c r="F221" s="257" t="s">
        <v>168</v>
      </c>
      <c r="G221" s="255"/>
      <c r="H221" s="258">
        <v>4.806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165</v>
      </c>
      <c r="AU221" s="264" t="s">
        <v>85</v>
      </c>
      <c r="AV221" s="15" t="s">
        <v>161</v>
      </c>
      <c r="AW221" s="15" t="s">
        <v>37</v>
      </c>
      <c r="AX221" s="15" t="s">
        <v>83</v>
      </c>
      <c r="AY221" s="264" t="s">
        <v>154</v>
      </c>
    </row>
    <row r="222" s="14" customFormat="1">
      <c r="A222" s="14"/>
      <c r="B222" s="243"/>
      <c r="C222" s="244"/>
      <c r="D222" s="234" t="s">
        <v>165</v>
      </c>
      <c r="E222" s="244"/>
      <c r="F222" s="246" t="s">
        <v>768</v>
      </c>
      <c r="G222" s="244"/>
      <c r="H222" s="247">
        <v>9.6120000000000001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165</v>
      </c>
      <c r="AU222" s="253" t="s">
        <v>85</v>
      </c>
      <c r="AV222" s="14" t="s">
        <v>85</v>
      </c>
      <c r="AW222" s="14" t="s">
        <v>4</v>
      </c>
      <c r="AX222" s="14" t="s">
        <v>83</v>
      </c>
      <c r="AY222" s="253" t="s">
        <v>154</v>
      </c>
    </row>
    <row r="223" s="2" customFormat="1" ht="66.75" customHeight="1">
      <c r="A223" s="40"/>
      <c r="B223" s="41"/>
      <c r="C223" s="214" t="s">
        <v>321</v>
      </c>
      <c r="D223" s="214" t="s">
        <v>156</v>
      </c>
      <c r="E223" s="215" t="s">
        <v>769</v>
      </c>
      <c r="F223" s="216" t="s">
        <v>770</v>
      </c>
      <c r="G223" s="217" t="s">
        <v>183</v>
      </c>
      <c r="H223" s="218">
        <v>44.643999999999998</v>
      </c>
      <c r="I223" s="219"/>
      <c r="J223" s="220">
        <f>ROUND(I223*H223,2)</f>
        <v>0</v>
      </c>
      <c r="K223" s="216" t="s">
        <v>160</v>
      </c>
      <c r="L223" s="46"/>
      <c r="M223" s="221" t="s">
        <v>19</v>
      </c>
      <c r="N223" s="222" t="s">
        <v>47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161</v>
      </c>
      <c r="AT223" s="225" t="s">
        <v>156</v>
      </c>
      <c r="AU223" s="225" t="s">
        <v>85</v>
      </c>
      <c r="AY223" s="19" t="s">
        <v>154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83</v>
      </c>
      <c r="BK223" s="226">
        <f>ROUND(I223*H223,2)</f>
        <v>0</v>
      </c>
      <c r="BL223" s="19" t="s">
        <v>161</v>
      </c>
      <c r="BM223" s="225" t="s">
        <v>771</v>
      </c>
    </row>
    <row r="224" s="2" customFormat="1">
      <c r="A224" s="40"/>
      <c r="B224" s="41"/>
      <c r="C224" s="42"/>
      <c r="D224" s="227" t="s">
        <v>163</v>
      </c>
      <c r="E224" s="42"/>
      <c r="F224" s="228" t="s">
        <v>772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163</v>
      </c>
      <c r="AU224" s="19" t="s">
        <v>85</v>
      </c>
    </row>
    <row r="225" s="13" customFormat="1">
      <c r="A225" s="13"/>
      <c r="B225" s="232"/>
      <c r="C225" s="233"/>
      <c r="D225" s="234" t="s">
        <v>165</v>
      </c>
      <c r="E225" s="235" t="s">
        <v>19</v>
      </c>
      <c r="F225" s="236" t="s">
        <v>638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165</v>
      </c>
      <c r="AU225" s="242" t="s">
        <v>85</v>
      </c>
      <c r="AV225" s="13" t="s">
        <v>83</v>
      </c>
      <c r="AW225" s="13" t="s">
        <v>37</v>
      </c>
      <c r="AX225" s="13" t="s">
        <v>76</v>
      </c>
      <c r="AY225" s="242" t="s">
        <v>154</v>
      </c>
    </row>
    <row r="226" s="13" customFormat="1">
      <c r="A226" s="13"/>
      <c r="B226" s="232"/>
      <c r="C226" s="233"/>
      <c r="D226" s="234" t="s">
        <v>165</v>
      </c>
      <c r="E226" s="235" t="s">
        <v>19</v>
      </c>
      <c r="F226" s="236" t="s">
        <v>773</v>
      </c>
      <c r="G226" s="233"/>
      <c r="H226" s="235" t="s">
        <v>19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165</v>
      </c>
      <c r="AU226" s="242" t="s">
        <v>85</v>
      </c>
      <c r="AV226" s="13" t="s">
        <v>83</v>
      </c>
      <c r="AW226" s="13" t="s">
        <v>37</v>
      </c>
      <c r="AX226" s="13" t="s">
        <v>76</v>
      </c>
      <c r="AY226" s="242" t="s">
        <v>154</v>
      </c>
    </row>
    <row r="227" s="14" customFormat="1">
      <c r="A227" s="14"/>
      <c r="B227" s="243"/>
      <c r="C227" s="244"/>
      <c r="D227" s="234" t="s">
        <v>165</v>
      </c>
      <c r="E227" s="245" t="s">
        <v>19</v>
      </c>
      <c r="F227" s="246" t="s">
        <v>774</v>
      </c>
      <c r="G227" s="244"/>
      <c r="H227" s="247">
        <v>34.713000000000001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165</v>
      </c>
      <c r="AU227" s="253" t="s">
        <v>85</v>
      </c>
      <c r="AV227" s="14" t="s">
        <v>85</v>
      </c>
      <c r="AW227" s="14" t="s">
        <v>37</v>
      </c>
      <c r="AX227" s="14" t="s">
        <v>76</v>
      </c>
      <c r="AY227" s="253" t="s">
        <v>154</v>
      </c>
    </row>
    <row r="228" s="14" customFormat="1">
      <c r="A228" s="14"/>
      <c r="B228" s="243"/>
      <c r="C228" s="244"/>
      <c r="D228" s="234" t="s">
        <v>165</v>
      </c>
      <c r="E228" s="245" t="s">
        <v>19</v>
      </c>
      <c r="F228" s="246" t="s">
        <v>775</v>
      </c>
      <c r="G228" s="244"/>
      <c r="H228" s="247">
        <v>6.5529999999999999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165</v>
      </c>
      <c r="AU228" s="253" t="s">
        <v>85</v>
      </c>
      <c r="AV228" s="14" t="s">
        <v>85</v>
      </c>
      <c r="AW228" s="14" t="s">
        <v>37</v>
      </c>
      <c r="AX228" s="14" t="s">
        <v>76</v>
      </c>
      <c r="AY228" s="253" t="s">
        <v>154</v>
      </c>
    </row>
    <row r="229" s="14" customFormat="1">
      <c r="A229" s="14"/>
      <c r="B229" s="243"/>
      <c r="C229" s="244"/>
      <c r="D229" s="234" t="s">
        <v>165</v>
      </c>
      <c r="E229" s="245" t="s">
        <v>19</v>
      </c>
      <c r="F229" s="246" t="s">
        <v>776</v>
      </c>
      <c r="G229" s="244"/>
      <c r="H229" s="247">
        <v>1.1100000000000001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165</v>
      </c>
      <c r="AU229" s="253" t="s">
        <v>85</v>
      </c>
      <c r="AV229" s="14" t="s">
        <v>85</v>
      </c>
      <c r="AW229" s="14" t="s">
        <v>37</v>
      </c>
      <c r="AX229" s="14" t="s">
        <v>76</v>
      </c>
      <c r="AY229" s="253" t="s">
        <v>154</v>
      </c>
    </row>
    <row r="230" s="13" customFormat="1">
      <c r="A230" s="13"/>
      <c r="B230" s="232"/>
      <c r="C230" s="233"/>
      <c r="D230" s="234" t="s">
        <v>165</v>
      </c>
      <c r="E230" s="235" t="s">
        <v>19</v>
      </c>
      <c r="F230" s="236" t="s">
        <v>777</v>
      </c>
      <c r="G230" s="233"/>
      <c r="H230" s="235" t="s">
        <v>19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165</v>
      </c>
      <c r="AU230" s="242" t="s">
        <v>85</v>
      </c>
      <c r="AV230" s="13" t="s">
        <v>83</v>
      </c>
      <c r="AW230" s="13" t="s">
        <v>37</v>
      </c>
      <c r="AX230" s="13" t="s">
        <v>76</v>
      </c>
      <c r="AY230" s="242" t="s">
        <v>154</v>
      </c>
    </row>
    <row r="231" s="14" customFormat="1">
      <c r="A231" s="14"/>
      <c r="B231" s="243"/>
      <c r="C231" s="244"/>
      <c r="D231" s="234" t="s">
        <v>165</v>
      </c>
      <c r="E231" s="245" t="s">
        <v>19</v>
      </c>
      <c r="F231" s="246" t="s">
        <v>778</v>
      </c>
      <c r="G231" s="244"/>
      <c r="H231" s="247">
        <v>2.2679999999999998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165</v>
      </c>
      <c r="AU231" s="253" t="s">
        <v>85</v>
      </c>
      <c r="AV231" s="14" t="s">
        <v>85</v>
      </c>
      <c r="AW231" s="14" t="s">
        <v>37</v>
      </c>
      <c r="AX231" s="14" t="s">
        <v>76</v>
      </c>
      <c r="AY231" s="253" t="s">
        <v>154</v>
      </c>
    </row>
    <row r="232" s="15" customFormat="1">
      <c r="A232" s="15"/>
      <c r="B232" s="254"/>
      <c r="C232" s="255"/>
      <c r="D232" s="234" t="s">
        <v>165</v>
      </c>
      <c r="E232" s="256" t="s">
        <v>19</v>
      </c>
      <c r="F232" s="257" t="s">
        <v>168</v>
      </c>
      <c r="G232" s="255"/>
      <c r="H232" s="258">
        <v>44.643999999999998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165</v>
      </c>
      <c r="AU232" s="264" t="s">
        <v>85</v>
      </c>
      <c r="AV232" s="15" t="s">
        <v>161</v>
      </c>
      <c r="AW232" s="15" t="s">
        <v>37</v>
      </c>
      <c r="AX232" s="15" t="s">
        <v>83</v>
      </c>
      <c r="AY232" s="264" t="s">
        <v>154</v>
      </c>
    </row>
    <row r="233" s="2" customFormat="1" ht="16.5" customHeight="1">
      <c r="A233" s="40"/>
      <c r="B233" s="41"/>
      <c r="C233" s="265" t="s">
        <v>330</v>
      </c>
      <c r="D233" s="265" t="s">
        <v>169</v>
      </c>
      <c r="E233" s="266" t="s">
        <v>779</v>
      </c>
      <c r="F233" s="267" t="s">
        <v>780</v>
      </c>
      <c r="G233" s="268" t="s">
        <v>250</v>
      </c>
      <c r="H233" s="269">
        <v>89.287999999999997</v>
      </c>
      <c r="I233" s="270"/>
      <c r="J233" s="271">
        <f>ROUND(I233*H233,2)</f>
        <v>0</v>
      </c>
      <c r="K233" s="267" t="s">
        <v>160</v>
      </c>
      <c r="L233" s="272"/>
      <c r="M233" s="273" t="s">
        <v>19</v>
      </c>
      <c r="N233" s="274" t="s">
        <v>47</v>
      </c>
      <c r="O233" s="86"/>
      <c r="P233" s="223">
        <f>O233*H233</f>
        <v>0</v>
      </c>
      <c r="Q233" s="223">
        <v>1</v>
      </c>
      <c r="R233" s="223">
        <f>Q233*H233</f>
        <v>89.287999999999997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173</v>
      </c>
      <c r="AT233" s="225" t="s">
        <v>169</v>
      </c>
      <c r="AU233" s="225" t="s">
        <v>85</v>
      </c>
      <c r="AY233" s="19" t="s">
        <v>154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83</v>
      </c>
      <c r="BK233" s="226">
        <f>ROUND(I233*H233,2)</f>
        <v>0</v>
      </c>
      <c r="BL233" s="19" t="s">
        <v>161</v>
      </c>
      <c r="BM233" s="225" t="s">
        <v>781</v>
      </c>
    </row>
    <row r="234" s="13" customFormat="1">
      <c r="A234" s="13"/>
      <c r="B234" s="232"/>
      <c r="C234" s="233"/>
      <c r="D234" s="234" t="s">
        <v>165</v>
      </c>
      <c r="E234" s="235" t="s">
        <v>19</v>
      </c>
      <c r="F234" s="236" t="s">
        <v>638</v>
      </c>
      <c r="G234" s="233"/>
      <c r="H234" s="235" t="s">
        <v>19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165</v>
      </c>
      <c r="AU234" s="242" t="s">
        <v>85</v>
      </c>
      <c r="AV234" s="13" t="s">
        <v>83</v>
      </c>
      <c r="AW234" s="13" t="s">
        <v>37</v>
      </c>
      <c r="AX234" s="13" t="s">
        <v>76</v>
      </c>
      <c r="AY234" s="242" t="s">
        <v>154</v>
      </c>
    </row>
    <row r="235" s="14" customFormat="1">
      <c r="A235" s="14"/>
      <c r="B235" s="243"/>
      <c r="C235" s="244"/>
      <c r="D235" s="234" t="s">
        <v>165</v>
      </c>
      <c r="E235" s="245" t="s">
        <v>19</v>
      </c>
      <c r="F235" s="246" t="s">
        <v>782</v>
      </c>
      <c r="G235" s="244"/>
      <c r="H235" s="247">
        <v>44.643999999999998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165</v>
      </c>
      <c r="AU235" s="253" t="s">
        <v>85</v>
      </c>
      <c r="AV235" s="14" t="s">
        <v>85</v>
      </c>
      <c r="AW235" s="14" t="s">
        <v>37</v>
      </c>
      <c r="AX235" s="14" t="s">
        <v>76</v>
      </c>
      <c r="AY235" s="253" t="s">
        <v>154</v>
      </c>
    </row>
    <row r="236" s="15" customFormat="1">
      <c r="A236" s="15"/>
      <c r="B236" s="254"/>
      <c r="C236" s="255"/>
      <c r="D236" s="234" t="s">
        <v>165</v>
      </c>
      <c r="E236" s="256" t="s">
        <v>19</v>
      </c>
      <c r="F236" s="257" t="s">
        <v>168</v>
      </c>
      <c r="G236" s="255"/>
      <c r="H236" s="258">
        <v>44.643999999999998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4" t="s">
        <v>165</v>
      </c>
      <c r="AU236" s="264" t="s">
        <v>85</v>
      </c>
      <c r="AV236" s="15" t="s">
        <v>161</v>
      </c>
      <c r="AW236" s="15" t="s">
        <v>37</v>
      </c>
      <c r="AX236" s="15" t="s">
        <v>83</v>
      </c>
      <c r="AY236" s="264" t="s">
        <v>154</v>
      </c>
    </row>
    <row r="237" s="14" customFormat="1">
      <c r="A237" s="14"/>
      <c r="B237" s="243"/>
      <c r="C237" s="244"/>
      <c r="D237" s="234" t="s">
        <v>165</v>
      </c>
      <c r="E237" s="244"/>
      <c r="F237" s="246" t="s">
        <v>783</v>
      </c>
      <c r="G237" s="244"/>
      <c r="H237" s="247">
        <v>89.287999999999997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165</v>
      </c>
      <c r="AU237" s="253" t="s">
        <v>85</v>
      </c>
      <c r="AV237" s="14" t="s">
        <v>85</v>
      </c>
      <c r="AW237" s="14" t="s">
        <v>4</v>
      </c>
      <c r="AX237" s="14" t="s">
        <v>83</v>
      </c>
      <c r="AY237" s="253" t="s">
        <v>154</v>
      </c>
    </row>
    <row r="238" s="12" customFormat="1" ht="22.8" customHeight="1">
      <c r="A238" s="12"/>
      <c r="B238" s="198"/>
      <c r="C238" s="199"/>
      <c r="D238" s="200" t="s">
        <v>75</v>
      </c>
      <c r="E238" s="212" t="s">
        <v>161</v>
      </c>
      <c r="F238" s="212" t="s">
        <v>443</v>
      </c>
      <c r="G238" s="199"/>
      <c r="H238" s="199"/>
      <c r="I238" s="202"/>
      <c r="J238" s="213">
        <f>BK238</f>
        <v>0</v>
      </c>
      <c r="K238" s="199"/>
      <c r="L238" s="204"/>
      <c r="M238" s="205"/>
      <c r="N238" s="206"/>
      <c r="O238" s="206"/>
      <c r="P238" s="207">
        <f>SUM(P239:P268)</f>
        <v>0</v>
      </c>
      <c r="Q238" s="206"/>
      <c r="R238" s="207">
        <f>SUM(R239:R268)</f>
        <v>28.917526280000004</v>
      </c>
      <c r="S238" s="206"/>
      <c r="T238" s="208">
        <f>SUM(T239:T268)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9" t="s">
        <v>83</v>
      </c>
      <c r="AT238" s="210" t="s">
        <v>75</v>
      </c>
      <c r="AU238" s="210" t="s">
        <v>83</v>
      </c>
      <c r="AY238" s="209" t="s">
        <v>154</v>
      </c>
      <c r="BK238" s="211">
        <f>SUM(BK239:BK268)</f>
        <v>0</v>
      </c>
    </row>
    <row r="239" s="2" customFormat="1" ht="24.15" customHeight="1">
      <c r="A239" s="40"/>
      <c r="B239" s="41"/>
      <c r="C239" s="214" t="s">
        <v>336</v>
      </c>
      <c r="D239" s="214" t="s">
        <v>156</v>
      </c>
      <c r="E239" s="215" t="s">
        <v>784</v>
      </c>
      <c r="F239" s="216" t="s">
        <v>785</v>
      </c>
      <c r="G239" s="217" t="s">
        <v>183</v>
      </c>
      <c r="H239" s="218">
        <v>2.1499999999999999</v>
      </c>
      <c r="I239" s="219"/>
      <c r="J239" s="220">
        <f>ROUND(I239*H239,2)</f>
        <v>0</v>
      </c>
      <c r="K239" s="216" t="s">
        <v>160</v>
      </c>
      <c r="L239" s="46"/>
      <c r="M239" s="221" t="s">
        <v>19</v>
      </c>
      <c r="N239" s="222" t="s">
        <v>47</v>
      </c>
      <c r="O239" s="86"/>
      <c r="P239" s="223">
        <f>O239*H239</f>
        <v>0</v>
      </c>
      <c r="Q239" s="223">
        <v>1.7034</v>
      </c>
      <c r="R239" s="223">
        <f>Q239*H239</f>
        <v>3.6623099999999997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161</v>
      </c>
      <c r="AT239" s="225" t="s">
        <v>156</v>
      </c>
      <c r="AU239" s="225" t="s">
        <v>85</v>
      </c>
      <c r="AY239" s="19" t="s">
        <v>154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83</v>
      </c>
      <c r="BK239" s="226">
        <f>ROUND(I239*H239,2)</f>
        <v>0</v>
      </c>
      <c r="BL239" s="19" t="s">
        <v>161</v>
      </c>
      <c r="BM239" s="225" t="s">
        <v>786</v>
      </c>
    </row>
    <row r="240" s="2" customFormat="1">
      <c r="A240" s="40"/>
      <c r="B240" s="41"/>
      <c r="C240" s="42"/>
      <c r="D240" s="227" t="s">
        <v>163</v>
      </c>
      <c r="E240" s="42"/>
      <c r="F240" s="228" t="s">
        <v>787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163</v>
      </c>
      <c r="AU240" s="19" t="s">
        <v>85</v>
      </c>
    </row>
    <row r="241" s="13" customFormat="1">
      <c r="A241" s="13"/>
      <c r="B241" s="232"/>
      <c r="C241" s="233"/>
      <c r="D241" s="234" t="s">
        <v>165</v>
      </c>
      <c r="E241" s="235" t="s">
        <v>19</v>
      </c>
      <c r="F241" s="236" t="s">
        <v>638</v>
      </c>
      <c r="G241" s="233"/>
      <c r="H241" s="235" t="s">
        <v>19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165</v>
      </c>
      <c r="AU241" s="242" t="s">
        <v>85</v>
      </c>
      <c r="AV241" s="13" t="s">
        <v>83</v>
      </c>
      <c r="AW241" s="13" t="s">
        <v>37</v>
      </c>
      <c r="AX241" s="13" t="s">
        <v>76</v>
      </c>
      <c r="AY241" s="242" t="s">
        <v>154</v>
      </c>
    </row>
    <row r="242" s="13" customFormat="1">
      <c r="A242" s="13"/>
      <c r="B242" s="232"/>
      <c r="C242" s="233"/>
      <c r="D242" s="234" t="s">
        <v>165</v>
      </c>
      <c r="E242" s="235" t="s">
        <v>19</v>
      </c>
      <c r="F242" s="236" t="s">
        <v>788</v>
      </c>
      <c r="G242" s="233"/>
      <c r="H242" s="235" t="s">
        <v>19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165</v>
      </c>
      <c r="AU242" s="242" t="s">
        <v>85</v>
      </c>
      <c r="AV242" s="13" t="s">
        <v>83</v>
      </c>
      <c r="AW242" s="13" t="s">
        <v>37</v>
      </c>
      <c r="AX242" s="13" t="s">
        <v>76</v>
      </c>
      <c r="AY242" s="242" t="s">
        <v>154</v>
      </c>
    </row>
    <row r="243" s="14" customFormat="1">
      <c r="A243" s="14"/>
      <c r="B243" s="243"/>
      <c r="C243" s="244"/>
      <c r="D243" s="234" t="s">
        <v>165</v>
      </c>
      <c r="E243" s="245" t="s">
        <v>19</v>
      </c>
      <c r="F243" s="246" t="s">
        <v>789</v>
      </c>
      <c r="G243" s="244"/>
      <c r="H243" s="247">
        <v>2.1499999999999999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165</v>
      </c>
      <c r="AU243" s="253" t="s">
        <v>85</v>
      </c>
      <c r="AV243" s="14" t="s">
        <v>85</v>
      </c>
      <c r="AW243" s="14" t="s">
        <v>37</v>
      </c>
      <c r="AX243" s="14" t="s">
        <v>76</v>
      </c>
      <c r="AY243" s="253" t="s">
        <v>154</v>
      </c>
    </row>
    <row r="244" s="15" customFormat="1">
      <c r="A244" s="15"/>
      <c r="B244" s="254"/>
      <c r="C244" s="255"/>
      <c r="D244" s="234" t="s">
        <v>165</v>
      </c>
      <c r="E244" s="256" t="s">
        <v>19</v>
      </c>
      <c r="F244" s="257" t="s">
        <v>168</v>
      </c>
      <c r="G244" s="255"/>
      <c r="H244" s="258">
        <v>2.1499999999999999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165</v>
      </c>
      <c r="AU244" s="264" t="s">
        <v>85</v>
      </c>
      <c r="AV244" s="15" t="s">
        <v>161</v>
      </c>
      <c r="AW244" s="15" t="s">
        <v>37</v>
      </c>
      <c r="AX244" s="15" t="s">
        <v>83</v>
      </c>
      <c r="AY244" s="264" t="s">
        <v>154</v>
      </c>
    </row>
    <row r="245" s="2" customFormat="1" ht="33" customHeight="1">
      <c r="A245" s="40"/>
      <c r="B245" s="41"/>
      <c r="C245" s="214" t="s">
        <v>344</v>
      </c>
      <c r="D245" s="214" t="s">
        <v>156</v>
      </c>
      <c r="E245" s="215" t="s">
        <v>790</v>
      </c>
      <c r="F245" s="216" t="s">
        <v>791</v>
      </c>
      <c r="G245" s="217" t="s">
        <v>183</v>
      </c>
      <c r="H245" s="218">
        <v>12.114000000000001</v>
      </c>
      <c r="I245" s="219"/>
      <c r="J245" s="220">
        <f>ROUND(I245*H245,2)</f>
        <v>0</v>
      </c>
      <c r="K245" s="216" t="s">
        <v>160</v>
      </c>
      <c r="L245" s="46"/>
      <c r="M245" s="221" t="s">
        <v>19</v>
      </c>
      <c r="N245" s="222" t="s">
        <v>47</v>
      </c>
      <c r="O245" s="86"/>
      <c r="P245" s="223">
        <f>O245*H245</f>
        <v>0</v>
      </c>
      <c r="Q245" s="223">
        <v>1.8907700000000001</v>
      </c>
      <c r="R245" s="223">
        <f>Q245*H245</f>
        <v>22.904787780000003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161</v>
      </c>
      <c r="AT245" s="225" t="s">
        <v>156</v>
      </c>
      <c r="AU245" s="225" t="s">
        <v>85</v>
      </c>
      <c r="AY245" s="19" t="s">
        <v>154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83</v>
      </c>
      <c r="BK245" s="226">
        <f>ROUND(I245*H245,2)</f>
        <v>0</v>
      </c>
      <c r="BL245" s="19" t="s">
        <v>161</v>
      </c>
      <c r="BM245" s="225" t="s">
        <v>792</v>
      </c>
    </row>
    <row r="246" s="2" customFormat="1">
      <c r="A246" s="40"/>
      <c r="B246" s="41"/>
      <c r="C246" s="42"/>
      <c r="D246" s="227" t="s">
        <v>163</v>
      </c>
      <c r="E246" s="42"/>
      <c r="F246" s="228" t="s">
        <v>793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163</v>
      </c>
      <c r="AU246" s="19" t="s">
        <v>85</v>
      </c>
    </row>
    <row r="247" s="13" customFormat="1">
      <c r="A247" s="13"/>
      <c r="B247" s="232"/>
      <c r="C247" s="233"/>
      <c r="D247" s="234" t="s">
        <v>165</v>
      </c>
      <c r="E247" s="235" t="s">
        <v>19</v>
      </c>
      <c r="F247" s="236" t="s">
        <v>638</v>
      </c>
      <c r="G247" s="233"/>
      <c r="H247" s="235" t="s">
        <v>19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165</v>
      </c>
      <c r="AU247" s="242" t="s">
        <v>85</v>
      </c>
      <c r="AV247" s="13" t="s">
        <v>83</v>
      </c>
      <c r="AW247" s="13" t="s">
        <v>37</v>
      </c>
      <c r="AX247" s="13" t="s">
        <v>76</v>
      </c>
      <c r="AY247" s="242" t="s">
        <v>154</v>
      </c>
    </row>
    <row r="248" s="13" customFormat="1">
      <c r="A248" s="13"/>
      <c r="B248" s="232"/>
      <c r="C248" s="233"/>
      <c r="D248" s="234" t="s">
        <v>165</v>
      </c>
      <c r="E248" s="235" t="s">
        <v>19</v>
      </c>
      <c r="F248" s="236" t="s">
        <v>794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165</v>
      </c>
      <c r="AU248" s="242" t="s">
        <v>85</v>
      </c>
      <c r="AV248" s="13" t="s">
        <v>83</v>
      </c>
      <c r="AW248" s="13" t="s">
        <v>37</v>
      </c>
      <c r="AX248" s="13" t="s">
        <v>76</v>
      </c>
      <c r="AY248" s="242" t="s">
        <v>154</v>
      </c>
    </row>
    <row r="249" s="14" customFormat="1">
      <c r="A249" s="14"/>
      <c r="B249" s="243"/>
      <c r="C249" s="244"/>
      <c r="D249" s="234" t="s">
        <v>165</v>
      </c>
      <c r="E249" s="245" t="s">
        <v>19</v>
      </c>
      <c r="F249" s="246" t="s">
        <v>795</v>
      </c>
      <c r="G249" s="244"/>
      <c r="H249" s="247">
        <v>7.9379999999999997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165</v>
      </c>
      <c r="AU249" s="253" t="s">
        <v>85</v>
      </c>
      <c r="AV249" s="14" t="s">
        <v>85</v>
      </c>
      <c r="AW249" s="14" t="s">
        <v>37</v>
      </c>
      <c r="AX249" s="14" t="s">
        <v>76</v>
      </c>
      <c r="AY249" s="253" t="s">
        <v>154</v>
      </c>
    </row>
    <row r="250" s="14" customFormat="1">
      <c r="A250" s="14"/>
      <c r="B250" s="243"/>
      <c r="C250" s="244"/>
      <c r="D250" s="234" t="s">
        <v>165</v>
      </c>
      <c r="E250" s="245" t="s">
        <v>19</v>
      </c>
      <c r="F250" s="246" t="s">
        <v>796</v>
      </c>
      <c r="G250" s="244"/>
      <c r="H250" s="247">
        <v>1.9259999999999999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165</v>
      </c>
      <c r="AU250" s="253" t="s">
        <v>85</v>
      </c>
      <c r="AV250" s="14" t="s">
        <v>85</v>
      </c>
      <c r="AW250" s="14" t="s">
        <v>37</v>
      </c>
      <c r="AX250" s="14" t="s">
        <v>76</v>
      </c>
      <c r="AY250" s="253" t="s">
        <v>154</v>
      </c>
    </row>
    <row r="251" s="14" customFormat="1">
      <c r="A251" s="14"/>
      <c r="B251" s="243"/>
      <c r="C251" s="244"/>
      <c r="D251" s="234" t="s">
        <v>165</v>
      </c>
      <c r="E251" s="245" t="s">
        <v>19</v>
      </c>
      <c r="F251" s="246" t="s">
        <v>797</v>
      </c>
      <c r="G251" s="244"/>
      <c r="H251" s="247">
        <v>0.45000000000000001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165</v>
      </c>
      <c r="AU251" s="253" t="s">
        <v>85</v>
      </c>
      <c r="AV251" s="14" t="s">
        <v>85</v>
      </c>
      <c r="AW251" s="14" t="s">
        <v>37</v>
      </c>
      <c r="AX251" s="14" t="s">
        <v>76</v>
      </c>
      <c r="AY251" s="253" t="s">
        <v>154</v>
      </c>
    </row>
    <row r="252" s="14" customFormat="1">
      <c r="A252" s="14"/>
      <c r="B252" s="243"/>
      <c r="C252" s="244"/>
      <c r="D252" s="234" t="s">
        <v>165</v>
      </c>
      <c r="E252" s="245" t="s">
        <v>19</v>
      </c>
      <c r="F252" s="246" t="s">
        <v>798</v>
      </c>
      <c r="G252" s="244"/>
      <c r="H252" s="247">
        <v>1.8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165</v>
      </c>
      <c r="AU252" s="253" t="s">
        <v>85</v>
      </c>
      <c r="AV252" s="14" t="s">
        <v>85</v>
      </c>
      <c r="AW252" s="14" t="s">
        <v>37</v>
      </c>
      <c r="AX252" s="14" t="s">
        <v>76</v>
      </c>
      <c r="AY252" s="253" t="s">
        <v>154</v>
      </c>
    </row>
    <row r="253" s="15" customFormat="1">
      <c r="A253" s="15"/>
      <c r="B253" s="254"/>
      <c r="C253" s="255"/>
      <c r="D253" s="234" t="s">
        <v>165</v>
      </c>
      <c r="E253" s="256" t="s">
        <v>19</v>
      </c>
      <c r="F253" s="257" t="s">
        <v>168</v>
      </c>
      <c r="G253" s="255"/>
      <c r="H253" s="258">
        <v>12.114000000000001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4" t="s">
        <v>165</v>
      </c>
      <c r="AU253" s="264" t="s">
        <v>85</v>
      </c>
      <c r="AV253" s="15" t="s">
        <v>161</v>
      </c>
      <c r="AW253" s="15" t="s">
        <v>37</v>
      </c>
      <c r="AX253" s="15" t="s">
        <v>83</v>
      </c>
      <c r="AY253" s="264" t="s">
        <v>154</v>
      </c>
    </row>
    <row r="254" s="2" customFormat="1" ht="49.05" customHeight="1">
      <c r="A254" s="40"/>
      <c r="B254" s="41"/>
      <c r="C254" s="214" t="s">
        <v>353</v>
      </c>
      <c r="D254" s="214" t="s">
        <v>156</v>
      </c>
      <c r="E254" s="215" t="s">
        <v>799</v>
      </c>
      <c r="F254" s="216" t="s">
        <v>800</v>
      </c>
      <c r="G254" s="217" t="s">
        <v>183</v>
      </c>
      <c r="H254" s="218">
        <v>0.67500000000000004</v>
      </c>
      <c r="I254" s="219"/>
      <c r="J254" s="220">
        <f>ROUND(I254*H254,2)</f>
        <v>0</v>
      </c>
      <c r="K254" s="216" t="s">
        <v>160</v>
      </c>
      <c r="L254" s="46"/>
      <c r="M254" s="221" t="s">
        <v>19</v>
      </c>
      <c r="N254" s="222" t="s">
        <v>47</v>
      </c>
      <c r="O254" s="86"/>
      <c r="P254" s="223">
        <f>O254*H254</f>
        <v>0</v>
      </c>
      <c r="Q254" s="223">
        <v>2.3010199999999998</v>
      </c>
      <c r="R254" s="223">
        <f>Q254*H254</f>
        <v>1.5531885000000001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161</v>
      </c>
      <c r="AT254" s="225" t="s">
        <v>156</v>
      </c>
      <c r="AU254" s="225" t="s">
        <v>85</v>
      </c>
      <c r="AY254" s="19" t="s">
        <v>154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83</v>
      </c>
      <c r="BK254" s="226">
        <f>ROUND(I254*H254,2)</f>
        <v>0</v>
      </c>
      <c r="BL254" s="19" t="s">
        <v>161</v>
      </c>
      <c r="BM254" s="225" t="s">
        <v>801</v>
      </c>
    </row>
    <row r="255" s="2" customFormat="1">
      <c r="A255" s="40"/>
      <c r="B255" s="41"/>
      <c r="C255" s="42"/>
      <c r="D255" s="227" t="s">
        <v>163</v>
      </c>
      <c r="E255" s="42"/>
      <c r="F255" s="228" t="s">
        <v>802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163</v>
      </c>
      <c r="AU255" s="19" t="s">
        <v>85</v>
      </c>
    </row>
    <row r="256" s="13" customFormat="1">
      <c r="A256" s="13"/>
      <c r="B256" s="232"/>
      <c r="C256" s="233"/>
      <c r="D256" s="234" t="s">
        <v>165</v>
      </c>
      <c r="E256" s="235" t="s">
        <v>19</v>
      </c>
      <c r="F256" s="236" t="s">
        <v>638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165</v>
      </c>
      <c r="AU256" s="242" t="s">
        <v>85</v>
      </c>
      <c r="AV256" s="13" t="s">
        <v>83</v>
      </c>
      <c r="AW256" s="13" t="s">
        <v>37</v>
      </c>
      <c r="AX256" s="13" t="s">
        <v>76</v>
      </c>
      <c r="AY256" s="242" t="s">
        <v>154</v>
      </c>
    </row>
    <row r="257" s="13" customFormat="1">
      <c r="A257" s="13"/>
      <c r="B257" s="232"/>
      <c r="C257" s="233"/>
      <c r="D257" s="234" t="s">
        <v>165</v>
      </c>
      <c r="E257" s="235" t="s">
        <v>19</v>
      </c>
      <c r="F257" s="236" t="s">
        <v>803</v>
      </c>
      <c r="G257" s="233"/>
      <c r="H257" s="235" t="s">
        <v>19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165</v>
      </c>
      <c r="AU257" s="242" t="s">
        <v>85</v>
      </c>
      <c r="AV257" s="13" t="s">
        <v>83</v>
      </c>
      <c r="AW257" s="13" t="s">
        <v>37</v>
      </c>
      <c r="AX257" s="13" t="s">
        <v>76</v>
      </c>
      <c r="AY257" s="242" t="s">
        <v>154</v>
      </c>
    </row>
    <row r="258" s="14" customFormat="1">
      <c r="A258" s="14"/>
      <c r="B258" s="243"/>
      <c r="C258" s="244"/>
      <c r="D258" s="234" t="s">
        <v>165</v>
      </c>
      <c r="E258" s="245" t="s">
        <v>19</v>
      </c>
      <c r="F258" s="246" t="s">
        <v>804</v>
      </c>
      <c r="G258" s="244"/>
      <c r="H258" s="247">
        <v>0.67500000000000004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165</v>
      </c>
      <c r="AU258" s="253" t="s">
        <v>85</v>
      </c>
      <c r="AV258" s="14" t="s">
        <v>85</v>
      </c>
      <c r="AW258" s="14" t="s">
        <v>37</v>
      </c>
      <c r="AX258" s="14" t="s">
        <v>76</v>
      </c>
      <c r="AY258" s="253" t="s">
        <v>154</v>
      </c>
    </row>
    <row r="259" s="15" customFormat="1">
      <c r="A259" s="15"/>
      <c r="B259" s="254"/>
      <c r="C259" s="255"/>
      <c r="D259" s="234" t="s">
        <v>165</v>
      </c>
      <c r="E259" s="256" t="s">
        <v>19</v>
      </c>
      <c r="F259" s="257" t="s">
        <v>168</v>
      </c>
      <c r="G259" s="255"/>
      <c r="H259" s="258">
        <v>0.67500000000000004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165</v>
      </c>
      <c r="AU259" s="264" t="s">
        <v>85</v>
      </c>
      <c r="AV259" s="15" t="s">
        <v>161</v>
      </c>
      <c r="AW259" s="15" t="s">
        <v>37</v>
      </c>
      <c r="AX259" s="15" t="s">
        <v>83</v>
      </c>
      <c r="AY259" s="264" t="s">
        <v>154</v>
      </c>
    </row>
    <row r="260" s="2" customFormat="1" ht="37.8" customHeight="1">
      <c r="A260" s="40"/>
      <c r="B260" s="41"/>
      <c r="C260" s="214" t="s">
        <v>360</v>
      </c>
      <c r="D260" s="214" t="s">
        <v>156</v>
      </c>
      <c r="E260" s="215" t="s">
        <v>805</v>
      </c>
      <c r="F260" s="216" t="s">
        <v>806</v>
      </c>
      <c r="G260" s="217" t="s">
        <v>172</v>
      </c>
      <c r="H260" s="218">
        <v>7</v>
      </c>
      <c r="I260" s="219"/>
      <c r="J260" s="220">
        <f>ROUND(I260*H260,2)</f>
        <v>0</v>
      </c>
      <c r="K260" s="216" t="s">
        <v>160</v>
      </c>
      <c r="L260" s="46"/>
      <c r="M260" s="221" t="s">
        <v>19</v>
      </c>
      <c r="N260" s="222" t="s">
        <v>47</v>
      </c>
      <c r="O260" s="86"/>
      <c r="P260" s="223">
        <f>O260*H260</f>
        <v>0</v>
      </c>
      <c r="Q260" s="223">
        <v>0.088319999999999996</v>
      </c>
      <c r="R260" s="223">
        <f>Q260*H260</f>
        <v>0.61824000000000001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161</v>
      </c>
      <c r="AT260" s="225" t="s">
        <v>156</v>
      </c>
      <c r="AU260" s="225" t="s">
        <v>85</v>
      </c>
      <c r="AY260" s="19" t="s">
        <v>154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83</v>
      </c>
      <c r="BK260" s="226">
        <f>ROUND(I260*H260,2)</f>
        <v>0</v>
      </c>
      <c r="BL260" s="19" t="s">
        <v>161</v>
      </c>
      <c r="BM260" s="225" t="s">
        <v>807</v>
      </c>
    </row>
    <row r="261" s="2" customFormat="1">
      <c r="A261" s="40"/>
      <c r="B261" s="41"/>
      <c r="C261" s="42"/>
      <c r="D261" s="227" t="s">
        <v>163</v>
      </c>
      <c r="E261" s="42"/>
      <c r="F261" s="228" t="s">
        <v>808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163</v>
      </c>
      <c r="AU261" s="19" t="s">
        <v>85</v>
      </c>
    </row>
    <row r="262" s="13" customFormat="1">
      <c r="A262" s="13"/>
      <c r="B262" s="232"/>
      <c r="C262" s="233"/>
      <c r="D262" s="234" t="s">
        <v>165</v>
      </c>
      <c r="E262" s="235" t="s">
        <v>19</v>
      </c>
      <c r="F262" s="236" t="s">
        <v>638</v>
      </c>
      <c r="G262" s="233"/>
      <c r="H262" s="235" t="s">
        <v>19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165</v>
      </c>
      <c r="AU262" s="242" t="s">
        <v>85</v>
      </c>
      <c r="AV262" s="13" t="s">
        <v>83</v>
      </c>
      <c r="AW262" s="13" t="s">
        <v>37</v>
      </c>
      <c r="AX262" s="13" t="s">
        <v>76</v>
      </c>
      <c r="AY262" s="242" t="s">
        <v>154</v>
      </c>
    </row>
    <row r="263" s="14" customFormat="1">
      <c r="A263" s="14"/>
      <c r="B263" s="243"/>
      <c r="C263" s="244"/>
      <c r="D263" s="234" t="s">
        <v>165</v>
      </c>
      <c r="E263" s="245" t="s">
        <v>19</v>
      </c>
      <c r="F263" s="246" t="s">
        <v>809</v>
      </c>
      <c r="G263" s="244"/>
      <c r="H263" s="247">
        <v>7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165</v>
      </c>
      <c r="AU263" s="253" t="s">
        <v>85</v>
      </c>
      <c r="AV263" s="14" t="s">
        <v>85</v>
      </c>
      <c r="AW263" s="14" t="s">
        <v>37</v>
      </c>
      <c r="AX263" s="14" t="s">
        <v>76</v>
      </c>
      <c r="AY263" s="253" t="s">
        <v>154</v>
      </c>
    </row>
    <row r="264" s="15" customFormat="1">
      <c r="A264" s="15"/>
      <c r="B264" s="254"/>
      <c r="C264" s="255"/>
      <c r="D264" s="234" t="s">
        <v>165</v>
      </c>
      <c r="E264" s="256" t="s">
        <v>19</v>
      </c>
      <c r="F264" s="257" t="s">
        <v>168</v>
      </c>
      <c r="G264" s="255"/>
      <c r="H264" s="258">
        <v>7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4" t="s">
        <v>165</v>
      </c>
      <c r="AU264" s="264" t="s">
        <v>85</v>
      </c>
      <c r="AV264" s="15" t="s">
        <v>161</v>
      </c>
      <c r="AW264" s="15" t="s">
        <v>37</v>
      </c>
      <c r="AX264" s="15" t="s">
        <v>83</v>
      </c>
      <c r="AY264" s="264" t="s">
        <v>154</v>
      </c>
    </row>
    <row r="265" s="2" customFormat="1" ht="21.75" customHeight="1">
      <c r="A265" s="40"/>
      <c r="B265" s="41"/>
      <c r="C265" s="265" t="s">
        <v>363</v>
      </c>
      <c r="D265" s="265" t="s">
        <v>169</v>
      </c>
      <c r="E265" s="266" t="s">
        <v>810</v>
      </c>
      <c r="F265" s="267" t="s">
        <v>811</v>
      </c>
      <c r="G265" s="268" t="s">
        <v>172</v>
      </c>
      <c r="H265" s="269">
        <v>1</v>
      </c>
      <c r="I265" s="270"/>
      <c r="J265" s="271">
        <f>ROUND(I265*H265,2)</f>
        <v>0</v>
      </c>
      <c r="K265" s="267" t="s">
        <v>265</v>
      </c>
      <c r="L265" s="272"/>
      <c r="M265" s="273" t="s">
        <v>19</v>
      </c>
      <c r="N265" s="274" t="s">
        <v>47</v>
      </c>
      <c r="O265" s="86"/>
      <c r="P265" s="223">
        <f>O265*H265</f>
        <v>0</v>
      </c>
      <c r="Q265" s="223">
        <v>0.032000000000000001</v>
      </c>
      <c r="R265" s="223">
        <f>Q265*H265</f>
        <v>0.032000000000000001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173</v>
      </c>
      <c r="AT265" s="225" t="s">
        <v>169</v>
      </c>
      <c r="AU265" s="225" t="s">
        <v>85</v>
      </c>
      <c r="AY265" s="19" t="s">
        <v>154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83</v>
      </c>
      <c r="BK265" s="226">
        <f>ROUND(I265*H265,2)</f>
        <v>0</v>
      </c>
      <c r="BL265" s="19" t="s">
        <v>161</v>
      </c>
      <c r="BM265" s="225" t="s">
        <v>812</v>
      </c>
    </row>
    <row r="266" s="2" customFormat="1" ht="21.75" customHeight="1">
      <c r="A266" s="40"/>
      <c r="B266" s="41"/>
      <c r="C266" s="265" t="s">
        <v>372</v>
      </c>
      <c r="D266" s="265" t="s">
        <v>169</v>
      </c>
      <c r="E266" s="266" t="s">
        <v>813</v>
      </c>
      <c r="F266" s="267" t="s">
        <v>814</v>
      </c>
      <c r="G266" s="268" t="s">
        <v>172</v>
      </c>
      <c r="H266" s="269">
        <v>1</v>
      </c>
      <c r="I266" s="270"/>
      <c r="J266" s="271">
        <f>ROUND(I266*H266,2)</f>
        <v>0</v>
      </c>
      <c r="K266" s="267" t="s">
        <v>265</v>
      </c>
      <c r="L266" s="272"/>
      <c r="M266" s="273" t="s">
        <v>19</v>
      </c>
      <c r="N266" s="274" t="s">
        <v>47</v>
      </c>
      <c r="O266" s="86"/>
      <c r="P266" s="223">
        <f>O266*H266</f>
        <v>0</v>
      </c>
      <c r="Q266" s="223">
        <v>0.041000000000000002</v>
      </c>
      <c r="R266" s="223">
        <f>Q266*H266</f>
        <v>0.041000000000000002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173</v>
      </c>
      <c r="AT266" s="225" t="s">
        <v>169</v>
      </c>
      <c r="AU266" s="225" t="s">
        <v>85</v>
      </c>
      <c r="AY266" s="19" t="s">
        <v>154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83</v>
      </c>
      <c r="BK266" s="226">
        <f>ROUND(I266*H266,2)</f>
        <v>0</v>
      </c>
      <c r="BL266" s="19" t="s">
        <v>161</v>
      </c>
      <c r="BM266" s="225" t="s">
        <v>815</v>
      </c>
    </row>
    <row r="267" s="2" customFormat="1" ht="24.15" customHeight="1">
      <c r="A267" s="40"/>
      <c r="B267" s="41"/>
      <c r="C267" s="265" t="s">
        <v>377</v>
      </c>
      <c r="D267" s="265" t="s">
        <v>169</v>
      </c>
      <c r="E267" s="266" t="s">
        <v>816</v>
      </c>
      <c r="F267" s="267" t="s">
        <v>817</v>
      </c>
      <c r="G267" s="268" t="s">
        <v>172</v>
      </c>
      <c r="H267" s="269">
        <v>2</v>
      </c>
      <c r="I267" s="270"/>
      <c r="J267" s="271">
        <f>ROUND(I267*H267,2)</f>
        <v>0</v>
      </c>
      <c r="K267" s="267" t="s">
        <v>265</v>
      </c>
      <c r="L267" s="272"/>
      <c r="M267" s="273" t="s">
        <v>19</v>
      </c>
      <c r="N267" s="274" t="s">
        <v>47</v>
      </c>
      <c r="O267" s="86"/>
      <c r="P267" s="223">
        <f>O267*H267</f>
        <v>0</v>
      </c>
      <c r="Q267" s="223">
        <v>0.052999999999999998</v>
      </c>
      <c r="R267" s="223">
        <f>Q267*H267</f>
        <v>0.106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173</v>
      </c>
      <c r="AT267" s="225" t="s">
        <v>169</v>
      </c>
      <c r="AU267" s="225" t="s">
        <v>85</v>
      </c>
      <c r="AY267" s="19" t="s">
        <v>154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83</v>
      </c>
      <c r="BK267" s="226">
        <f>ROUND(I267*H267,2)</f>
        <v>0</v>
      </c>
      <c r="BL267" s="19" t="s">
        <v>161</v>
      </c>
      <c r="BM267" s="225" t="s">
        <v>818</v>
      </c>
    </row>
    <row r="268" s="2" customFormat="1" ht="16.5" customHeight="1">
      <c r="A268" s="40"/>
      <c r="B268" s="41"/>
      <c r="C268" s="265" t="s">
        <v>384</v>
      </c>
      <c r="D268" s="265" t="s">
        <v>169</v>
      </c>
      <c r="E268" s="266" t="s">
        <v>819</v>
      </c>
      <c r="F268" s="267" t="s">
        <v>820</v>
      </c>
      <c r="G268" s="268" t="s">
        <v>172</v>
      </c>
      <c r="H268" s="269">
        <v>3</v>
      </c>
      <c r="I268" s="270"/>
      <c r="J268" s="271">
        <f>ROUND(I268*H268,2)</f>
        <v>0</v>
      </c>
      <c r="K268" s="267" t="s">
        <v>265</v>
      </c>
      <c r="L268" s="272"/>
      <c r="M268" s="273" t="s">
        <v>19</v>
      </c>
      <c r="N268" s="274" t="s">
        <v>47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173</v>
      </c>
      <c r="AT268" s="225" t="s">
        <v>169</v>
      </c>
      <c r="AU268" s="225" t="s">
        <v>85</v>
      </c>
      <c r="AY268" s="19" t="s">
        <v>154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83</v>
      </c>
      <c r="BK268" s="226">
        <f>ROUND(I268*H268,2)</f>
        <v>0</v>
      </c>
      <c r="BL268" s="19" t="s">
        <v>161</v>
      </c>
      <c r="BM268" s="225" t="s">
        <v>821</v>
      </c>
    </row>
    <row r="269" s="12" customFormat="1" ht="22.8" customHeight="1">
      <c r="A269" s="12"/>
      <c r="B269" s="198"/>
      <c r="C269" s="199"/>
      <c r="D269" s="200" t="s">
        <v>75</v>
      </c>
      <c r="E269" s="212" t="s">
        <v>173</v>
      </c>
      <c r="F269" s="212" t="s">
        <v>261</v>
      </c>
      <c r="G269" s="199"/>
      <c r="H269" s="199"/>
      <c r="I269" s="202"/>
      <c r="J269" s="213">
        <f>BK269</f>
        <v>0</v>
      </c>
      <c r="K269" s="199"/>
      <c r="L269" s="204"/>
      <c r="M269" s="205"/>
      <c r="N269" s="206"/>
      <c r="O269" s="206"/>
      <c r="P269" s="207">
        <f>SUM(P270:P443)</f>
        <v>0</v>
      </c>
      <c r="Q269" s="206"/>
      <c r="R269" s="207">
        <f>SUM(R270:R443)</f>
        <v>25.285516999999999</v>
      </c>
      <c r="S269" s="206"/>
      <c r="T269" s="208">
        <f>SUM(T270:T443)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83</v>
      </c>
      <c r="AT269" s="210" t="s">
        <v>75</v>
      </c>
      <c r="AU269" s="210" t="s">
        <v>83</v>
      </c>
      <c r="AY269" s="209" t="s">
        <v>154</v>
      </c>
      <c r="BK269" s="211">
        <f>SUM(BK270:BK443)</f>
        <v>0</v>
      </c>
    </row>
    <row r="270" s="2" customFormat="1" ht="24.15" customHeight="1">
      <c r="A270" s="40"/>
      <c r="B270" s="41"/>
      <c r="C270" s="214" t="s">
        <v>391</v>
      </c>
      <c r="D270" s="214" t="s">
        <v>156</v>
      </c>
      <c r="E270" s="215" t="s">
        <v>822</v>
      </c>
      <c r="F270" s="216" t="s">
        <v>823</v>
      </c>
      <c r="G270" s="217" t="s">
        <v>172</v>
      </c>
      <c r="H270" s="218">
        <v>2</v>
      </c>
      <c r="I270" s="219"/>
      <c r="J270" s="220">
        <f>ROUND(I270*H270,2)</f>
        <v>0</v>
      </c>
      <c r="K270" s="216" t="s">
        <v>265</v>
      </c>
      <c r="L270" s="46"/>
      <c r="M270" s="221" t="s">
        <v>19</v>
      </c>
      <c r="N270" s="222" t="s">
        <v>47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161</v>
      </c>
      <c r="AT270" s="225" t="s">
        <v>156</v>
      </c>
      <c r="AU270" s="225" t="s">
        <v>85</v>
      </c>
      <c r="AY270" s="19" t="s">
        <v>154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83</v>
      </c>
      <c r="BK270" s="226">
        <f>ROUND(I270*H270,2)</f>
        <v>0</v>
      </c>
      <c r="BL270" s="19" t="s">
        <v>161</v>
      </c>
      <c r="BM270" s="225" t="s">
        <v>824</v>
      </c>
    </row>
    <row r="271" s="13" customFormat="1">
      <c r="A271" s="13"/>
      <c r="B271" s="232"/>
      <c r="C271" s="233"/>
      <c r="D271" s="234" t="s">
        <v>165</v>
      </c>
      <c r="E271" s="235" t="s">
        <v>19</v>
      </c>
      <c r="F271" s="236" t="s">
        <v>638</v>
      </c>
      <c r="G271" s="233"/>
      <c r="H271" s="235" t="s">
        <v>19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165</v>
      </c>
      <c r="AU271" s="242" t="s">
        <v>85</v>
      </c>
      <c r="AV271" s="13" t="s">
        <v>83</v>
      </c>
      <c r="AW271" s="13" t="s">
        <v>37</v>
      </c>
      <c r="AX271" s="13" t="s">
        <v>76</v>
      </c>
      <c r="AY271" s="242" t="s">
        <v>154</v>
      </c>
    </row>
    <row r="272" s="13" customFormat="1">
      <c r="A272" s="13"/>
      <c r="B272" s="232"/>
      <c r="C272" s="233"/>
      <c r="D272" s="234" t="s">
        <v>165</v>
      </c>
      <c r="E272" s="235" t="s">
        <v>19</v>
      </c>
      <c r="F272" s="236" t="s">
        <v>825</v>
      </c>
      <c r="G272" s="233"/>
      <c r="H272" s="235" t="s">
        <v>19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165</v>
      </c>
      <c r="AU272" s="242" t="s">
        <v>85</v>
      </c>
      <c r="AV272" s="13" t="s">
        <v>83</v>
      </c>
      <c r="AW272" s="13" t="s">
        <v>37</v>
      </c>
      <c r="AX272" s="13" t="s">
        <v>76</v>
      </c>
      <c r="AY272" s="242" t="s">
        <v>154</v>
      </c>
    </row>
    <row r="273" s="14" customFormat="1">
      <c r="A273" s="14"/>
      <c r="B273" s="243"/>
      <c r="C273" s="244"/>
      <c r="D273" s="234" t="s">
        <v>165</v>
      </c>
      <c r="E273" s="245" t="s">
        <v>19</v>
      </c>
      <c r="F273" s="246" t="s">
        <v>826</v>
      </c>
      <c r="G273" s="244"/>
      <c r="H273" s="247">
        <v>2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165</v>
      </c>
      <c r="AU273" s="253" t="s">
        <v>85</v>
      </c>
      <c r="AV273" s="14" t="s">
        <v>85</v>
      </c>
      <c r="AW273" s="14" t="s">
        <v>37</v>
      </c>
      <c r="AX273" s="14" t="s">
        <v>76</v>
      </c>
      <c r="AY273" s="253" t="s">
        <v>154</v>
      </c>
    </row>
    <row r="274" s="15" customFormat="1">
      <c r="A274" s="15"/>
      <c r="B274" s="254"/>
      <c r="C274" s="255"/>
      <c r="D274" s="234" t="s">
        <v>165</v>
      </c>
      <c r="E274" s="256" t="s">
        <v>19</v>
      </c>
      <c r="F274" s="257" t="s">
        <v>168</v>
      </c>
      <c r="G274" s="255"/>
      <c r="H274" s="258">
        <v>2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165</v>
      </c>
      <c r="AU274" s="264" t="s">
        <v>85</v>
      </c>
      <c r="AV274" s="15" t="s">
        <v>161</v>
      </c>
      <c r="AW274" s="15" t="s">
        <v>37</v>
      </c>
      <c r="AX274" s="15" t="s">
        <v>83</v>
      </c>
      <c r="AY274" s="264" t="s">
        <v>154</v>
      </c>
    </row>
    <row r="275" s="2" customFormat="1" ht="33" customHeight="1">
      <c r="A275" s="40"/>
      <c r="B275" s="41"/>
      <c r="C275" s="214" t="s">
        <v>396</v>
      </c>
      <c r="D275" s="214" t="s">
        <v>156</v>
      </c>
      <c r="E275" s="215" t="s">
        <v>827</v>
      </c>
      <c r="F275" s="216" t="s">
        <v>828</v>
      </c>
      <c r="G275" s="217" t="s">
        <v>172</v>
      </c>
      <c r="H275" s="218">
        <v>1</v>
      </c>
      <c r="I275" s="219"/>
      <c r="J275" s="220">
        <f>ROUND(I275*H275,2)</f>
        <v>0</v>
      </c>
      <c r="K275" s="216" t="s">
        <v>265</v>
      </c>
      <c r="L275" s="46"/>
      <c r="M275" s="221" t="s">
        <v>19</v>
      </c>
      <c r="N275" s="222" t="s">
        <v>47</v>
      </c>
      <c r="O275" s="86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161</v>
      </c>
      <c r="AT275" s="225" t="s">
        <v>156</v>
      </c>
      <c r="AU275" s="225" t="s">
        <v>85</v>
      </c>
      <c r="AY275" s="19" t="s">
        <v>154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83</v>
      </c>
      <c r="BK275" s="226">
        <f>ROUND(I275*H275,2)</f>
        <v>0</v>
      </c>
      <c r="BL275" s="19" t="s">
        <v>161</v>
      </c>
      <c r="BM275" s="225" t="s">
        <v>829</v>
      </c>
    </row>
    <row r="276" s="13" customFormat="1">
      <c r="A276" s="13"/>
      <c r="B276" s="232"/>
      <c r="C276" s="233"/>
      <c r="D276" s="234" t="s">
        <v>165</v>
      </c>
      <c r="E276" s="235" t="s">
        <v>19</v>
      </c>
      <c r="F276" s="236" t="s">
        <v>638</v>
      </c>
      <c r="G276" s="233"/>
      <c r="H276" s="235" t="s">
        <v>19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165</v>
      </c>
      <c r="AU276" s="242" t="s">
        <v>85</v>
      </c>
      <c r="AV276" s="13" t="s">
        <v>83</v>
      </c>
      <c r="AW276" s="13" t="s">
        <v>37</v>
      </c>
      <c r="AX276" s="13" t="s">
        <v>76</v>
      </c>
      <c r="AY276" s="242" t="s">
        <v>154</v>
      </c>
    </row>
    <row r="277" s="14" customFormat="1">
      <c r="A277" s="14"/>
      <c r="B277" s="243"/>
      <c r="C277" s="244"/>
      <c r="D277" s="234" t="s">
        <v>165</v>
      </c>
      <c r="E277" s="245" t="s">
        <v>19</v>
      </c>
      <c r="F277" s="246" t="s">
        <v>830</v>
      </c>
      <c r="G277" s="244"/>
      <c r="H277" s="247">
        <v>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165</v>
      </c>
      <c r="AU277" s="253" t="s">
        <v>85</v>
      </c>
      <c r="AV277" s="14" t="s">
        <v>85</v>
      </c>
      <c r="AW277" s="14" t="s">
        <v>37</v>
      </c>
      <c r="AX277" s="14" t="s">
        <v>76</v>
      </c>
      <c r="AY277" s="253" t="s">
        <v>154</v>
      </c>
    </row>
    <row r="278" s="15" customFormat="1">
      <c r="A278" s="15"/>
      <c r="B278" s="254"/>
      <c r="C278" s="255"/>
      <c r="D278" s="234" t="s">
        <v>165</v>
      </c>
      <c r="E278" s="256" t="s">
        <v>19</v>
      </c>
      <c r="F278" s="257" t="s">
        <v>168</v>
      </c>
      <c r="G278" s="255"/>
      <c r="H278" s="258">
        <v>1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4" t="s">
        <v>165</v>
      </c>
      <c r="AU278" s="264" t="s">
        <v>85</v>
      </c>
      <c r="AV278" s="15" t="s">
        <v>161</v>
      </c>
      <c r="AW278" s="15" t="s">
        <v>37</v>
      </c>
      <c r="AX278" s="15" t="s">
        <v>83</v>
      </c>
      <c r="AY278" s="264" t="s">
        <v>154</v>
      </c>
    </row>
    <row r="279" s="2" customFormat="1" ht="33" customHeight="1">
      <c r="A279" s="40"/>
      <c r="B279" s="41"/>
      <c r="C279" s="214" t="s">
        <v>402</v>
      </c>
      <c r="D279" s="214" t="s">
        <v>156</v>
      </c>
      <c r="E279" s="215" t="s">
        <v>831</v>
      </c>
      <c r="F279" s="216" t="s">
        <v>832</v>
      </c>
      <c r="G279" s="217" t="s">
        <v>172</v>
      </c>
      <c r="H279" s="218">
        <v>2</v>
      </c>
      <c r="I279" s="219"/>
      <c r="J279" s="220">
        <f>ROUND(I279*H279,2)</f>
        <v>0</v>
      </c>
      <c r="K279" s="216" t="s">
        <v>265</v>
      </c>
      <c r="L279" s="46"/>
      <c r="M279" s="221" t="s">
        <v>19</v>
      </c>
      <c r="N279" s="222" t="s">
        <v>47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161</v>
      </c>
      <c r="AT279" s="225" t="s">
        <v>156</v>
      </c>
      <c r="AU279" s="225" t="s">
        <v>85</v>
      </c>
      <c r="AY279" s="19" t="s">
        <v>154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83</v>
      </c>
      <c r="BK279" s="226">
        <f>ROUND(I279*H279,2)</f>
        <v>0</v>
      </c>
      <c r="BL279" s="19" t="s">
        <v>161</v>
      </c>
      <c r="BM279" s="225" t="s">
        <v>833</v>
      </c>
    </row>
    <row r="280" s="13" customFormat="1">
      <c r="A280" s="13"/>
      <c r="B280" s="232"/>
      <c r="C280" s="233"/>
      <c r="D280" s="234" t="s">
        <v>165</v>
      </c>
      <c r="E280" s="235" t="s">
        <v>19</v>
      </c>
      <c r="F280" s="236" t="s">
        <v>638</v>
      </c>
      <c r="G280" s="233"/>
      <c r="H280" s="235" t="s">
        <v>19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165</v>
      </c>
      <c r="AU280" s="242" t="s">
        <v>85</v>
      </c>
      <c r="AV280" s="13" t="s">
        <v>83</v>
      </c>
      <c r="AW280" s="13" t="s">
        <v>37</v>
      </c>
      <c r="AX280" s="13" t="s">
        <v>76</v>
      </c>
      <c r="AY280" s="242" t="s">
        <v>154</v>
      </c>
    </row>
    <row r="281" s="14" customFormat="1">
      <c r="A281" s="14"/>
      <c r="B281" s="243"/>
      <c r="C281" s="244"/>
      <c r="D281" s="234" t="s">
        <v>165</v>
      </c>
      <c r="E281" s="245" t="s">
        <v>19</v>
      </c>
      <c r="F281" s="246" t="s">
        <v>834</v>
      </c>
      <c r="G281" s="244"/>
      <c r="H281" s="247">
        <v>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165</v>
      </c>
      <c r="AU281" s="253" t="s">
        <v>85</v>
      </c>
      <c r="AV281" s="14" t="s">
        <v>85</v>
      </c>
      <c r="AW281" s="14" t="s">
        <v>37</v>
      </c>
      <c r="AX281" s="14" t="s">
        <v>76</v>
      </c>
      <c r="AY281" s="253" t="s">
        <v>154</v>
      </c>
    </row>
    <row r="282" s="14" customFormat="1">
      <c r="A282" s="14"/>
      <c r="B282" s="243"/>
      <c r="C282" s="244"/>
      <c r="D282" s="234" t="s">
        <v>165</v>
      </c>
      <c r="E282" s="245" t="s">
        <v>19</v>
      </c>
      <c r="F282" s="246" t="s">
        <v>835</v>
      </c>
      <c r="G282" s="244"/>
      <c r="H282" s="247">
        <v>1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165</v>
      </c>
      <c r="AU282" s="253" t="s">
        <v>85</v>
      </c>
      <c r="AV282" s="14" t="s">
        <v>85</v>
      </c>
      <c r="AW282" s="14" t="s">
        <v>37</v>
      </c>
      <c r="AX282" s="14" t="s">
        <v>76</v>
      </c>
      <c r="AY282" s="253" t="s">
        <v>154</v>
      </c>
    </row>
    <row r="283" s="15" customFormat="1">
      <c r="A283" s="15"/>
      <c r="B283" s="254"/>
      <c r="C283" s="255"/>
      <c r="D283" s="234" t="s">
        <v>165</v>
      </c>
      <c r="E283" s="256" t="s">
        <v>19</v>
      </c>
      <c r="F283" s="257" t="s">
        <v>168</v>
      </c>
      <c r="G283" s="255"/>
      <c r="H283" s="258">
        <v>2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4" t="s">
        <v>165</v>
      </c>
      <c r="AU283" s="264" t="s">
        <v>85</v>
      </c>
      <c r="AV283" s="15" t="s">
        <v>161</v>
      </c>
      <c r="AW283" s="15" t="s">
        <v>37</v>
      </c>
      <c r="AX283" s="15" t="s">
        <v>83</v>
      </c>
      <c r="AY283" s="264" t="s">
        <v>154</v>
      </c>
    </row>
    <row r="284" s="2" customFormat="1" ht="44.25" customHeight="1">
      <c r="A284" s="40"/>
      <c r="B284" s="41"/>
      <c r="C284" s="214" t="s">
        <v>408</v>
      </c>
      <c r="D284" s="214" t="s">
        <v>156</v>
      </c>
      <c r="E284" s="215" t="s">
        <v>836</v>
      </c>
      <c r="F284" s="216" t="s">
        <v>837</v>
      </c>
      <c r="G284" s="217" t="s">
        <v>293</v>
      </c>
      <c r="H284" s="218">
        <v>1</v>
      </c>
      <c r="I284" s="219"/>
      <c r="J284" s="220">
        <f>ROUND(I284*H284,2)</f>
        <v>0</v>
      </c>
      <c r="K284" s="216" t="s">
        <v>160</v>
      </c>
      <c r="L284" s="46"/>
      <c r="M284" s="221" t="s">
        <v>19</v>
      </c>
      <c r="N284" s="222" t="s">
        <v>47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161</v>
      </c>
      <c r="AT284" s="225" t="s">
        <v>156</v>
      </c>
      <c r="AU284" s="225" t="s">
        <v>85</v>
      </c>
      <c r="AY284" s="19" t="s">
        <v>154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83</v>
      </c>
      <c r="BK284" s="226">
        <f>ROUND(I284*H284,2)</f>
        <v>0</v>
      </c>
      <c r="BL284" s="19" t="s">
        <v>161</v>
      </c>
      <c r="BM284" s="225" t="s">
        <v>838</v>
      </c>
    </row>
    <row r="285" s="2" customFormat="1">
      <c r="A285" s="40"/>
      <c r="B285" s="41"/>
      <c r="C285" s="42"/>
      <c r="D285" s="227" t="s">
        <v>163</v>
      </c>
      <c r="E285" s="42"/>
      <c r="F285" s="228" t="s">
        <v>839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163</v>
      </c>
      <c r="AU285" s="19" t="s">
        <v>85</v>
      </c>
    </row>
    <row r="286" s="13" customFormat="1">
      <c r="A286" s="13"/>
      <c r="B286" s="232"/>
      <c r="C286" s="233"/>
      <c r="D286" s="234" t="s">
        <v>165</v>
      </c>
      <c r="E286" s="235" t="s">
        <v>19</v>
      </c>
      <c r="F286" s="236" t="s">
        <v>638</v>
      </c>
      <c r="G286" s="233"/>
      <c r="H286" s="235" t="s">
        <v>19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165</v>
      </c>
      <c r="AU286" s="242" t="s">
        <v>85</v>
      </c>
      <c r="AV286" s="13" t="s">
        <v>83</v>
      </c>
      <c r="AW286" s="13" t="s">
        <v>37</v>
      </c>
      <c r="AX286" s="13" t="s">
        <v>76</v>
      </c>
      <c r="AY286" s="242" t="s">
        <v>154</v>
      </c>
    </row>
    <row r="287" s="14" customFormat="1">
      <c r="A287" s="14"/>
      <c r="B287" s="243"/>
      <c r="C287" s="244"/>
      <c r="D287" s="234" t="s">
        <v>165</v>
      </c>
      <c r="E287" s="245" t="s">
        <v>19</v>
      </c>
      <c r="F287" s="246" t="s">
        <v>840</v>
      </c>
      <c r="G287" s="244"/>
      <c r="H287" s="247">
        <v>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165</v>
      </c>
      <c r="AU287" s="253" t="s">
        <v>85</v>
      </c>
      <c r="AV287" s="14" t="s">
        <v>85</v>
      </c>
      <c r="AW287" s="14" t="s">
        <v>37</v>
      </c>
      <c r="AX287" s="14" t="s">
        <v>83</v>
      </c>
      <c r="AY287" s="253" t="s">
        <v>154</v>
      </c>
    </row>
    <row r="288" s="2" customFormat="1" ht="44.25" customHeight="1">
      <c r="A288" s="40"/>
      <c r="B288" s="41"/>
      <c r="C288" s="214" t="s">
        <v>415</v>
      </c>
      <c r="D288" s="214" t="s">
        <v>156</v>
      </c>
      <c r="E288" s="215" t="s">
        <v>841</v>
      </c>
      <c r="F288" s="216" t="s">
        <v>842</v>
      </c>
      <c r="G288" s="217" t="s">
        <v>293</v>
      </c>
      <c r="H288" s="218">
        <v>1</v>
      </c>
      <c r="I288" s="219"/>
      <c r="J288" s="220">
        <f>ROUND(I288*H288,2)</f>
        <v>0</v>
      </c>
      <c r="K288" s="216" t="s">
        <v>160</v>
      </c>
      <c r="L288" s="46"/>
      <c r="M288" s="221" t="s">
        <v>19</v>
      </c>
      <c r="N288" s="222" t="s">
        <v>47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161</v>
      </c>
      <c r="AT288" s="225" t="s">
        <v>156</v>
      </c>
      <c r="AU288" s="225" t="s">
        <v>85</v>
      </c>
      <c r="AY288" s="19" t="s">
        <v>154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83</v>
      </c>
      <c r="BK288" s="226">
        <f>ROUND(I288*H288,2)</f>
        <v>0</v>
      </c>
      <c r="BL288" s="19" t="s">
        <v>161</v>
      </c>
      <c r="BM288" s="225" t="s">
        <v>843</v>
      </c>
    </row>
    <row r="289" s="2" customFormat="1">
      <c r="A289" s="40"/>
      <c r="B289" s="41"/>
      <c r="C289" s="42"/>
      <c r="D289" s="227" t="s">
        <v>163</v>
      </c>
      <c r="E289" s="42"/>
      <c r="F289" s="228" t="s">
        <v>844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163</v>
      </c>
      <c r="AU289" s="19" t="s">
        <v>85</v>
      </c>
    </row>
    <row r="290" s="13" customFormat="1">
      <c r="A290" s="13"/>
      <c r="B290" s="232"/>
      <c r="C290" s="233"/>
      <c r="D290" s="234" t="s">
        <v>165</v>
      </c>
      <c r="E290" s="235" t="s">
        <v>19</v>
      </c>
      <c r="F290" s="236" t="s">
        <v>638</v>
      </c>
      <c r="G290" s="233"/>
      <c r="H290" s="235" t="s">
        <v>19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165</v>
      </c>
      <c r="AU290" s="242" t="s">
        <v>85</v>
      </c>
      <c r="AV290" s="13" t="s">
        <v>83</v>
      </c>
      <c r="AW290" s="13" t="s">
        <v>37</v>
      </c>
      <c r="AX290" s="13" t="s">
        <v>76</v>
      </c>
      <c r="AY290" s="242" t="s">
        <v>154</v>
      </c>
    </row>
    <row r="291" s="14" customFormat="1">
      <c r="A291" s="14"/>
      <c r="B291" s="243"/>
      <c r="C291" s="244"/>
      <c r="D291" s="234" t="s">
        <v>165</v>
      </c>
      <c r="E291" s="245" t="s">
        <v>19</v>
      </c>
      <c r="F291" s="246" t="s">
        <v>840</v>
      </c>
      <c r="G291" s="244"/>
      <c r="H291" s="247">
        <v>1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165</v>
      </c>
      <c r="AU291" s="253" t="s">
        <v>85</v>
      </c>
      <c r="AV291" s="14" t="s">
        <v>85</v>
      </c>
      <c r="AW291" s="14" t="s">
        <v>37</v>
      </c>
      <c r="AX291" s="14" t="s">
        <v>83</v>
      </c>
      <c r="AY291" s="253" t="s">
        <v>154</v>
      </c>
    </row>
    <row r="292" s="2" customFormat="1" ht="21.75" customHeight="1">
      <c r="A292" s="40"/>
      <c r="B292" s="41"/>
      <c r="C292" s="265" t="s">
        <v>422</v>
      </c>
      <c r="D292" s="265" t="s">
        <v>169</v>
      </c>
      <c r="E292" s="266" t="s">
        <v>845</v>
      </c>
      <c r="F292" s="267" t="s">
        <v>846</v>
      </c>
      <c r="G292" s="268" t="s">
        <v>293</v>
      </c>
      <c r="H292" s="269">
        <v>1.2</v>
      </c>
      <c r="I292" s="270"/>
      <c r="J292" s="271">
        <f>ROUND(I292*H292,2)</f>
        <v>0</v>
      </c>
      <c r="K292" s="267" t="s">
        <v>265</v>
      </c>
      <c r="L292" s="272"/>
      <c r="M292" s="273" t="s">
        <v>19</v>
      </c>
      <c r="N292" s="274" t="s">
        <v>47</v>
      </c>
      <c r="O292" s="86"/>
      <c r="P292" s="223">
        <f>O292*H292</f>
        <v>0</v>
      </c>
      <c r="Q292" s="223">
        <v>0.0013500000000000001</v>
      </c>
      <c r="R292" s="223">
        <f>Q292*H292</f>
        <v>0.0016200000000000001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173</v>
      </c>
      <c r="AT292" s="225" t="s">
        <v>169</v>
      </c>
      <c r="AU292" s="225" t="s">
        <v>85</v>
      </c>
      <c r="AY292" s="19" t="s">
        <v>154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83</v>
      </c>
      <c r="BK292" s="226">
        <f>ROUND(I292*H292,2)</f>
        <v>0</v>
      </c>
      <c r="BL292" s="19" t="s">
        <v>161</v>
      </c>
      <c r="BM292" s="225" t="s">
        <v>847</v>
      </c>
    </row>
    <row r="293" s="14" customFormat="1">
      <c r="A293" s="14"/>
      <c r="B293" s="243"/>
      <c r="C293" s="244"/>
      <c r="D293" s="234" t="s">
        <v>165</v>
      </c>
      <c r="E293" s="244"/>
      <c r="F293" s="246" t="s">
        <v>848</v>
      </c>
      <c r="G293" s="244"/>
      <c r="H293" s="247">
        <v>1.2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165</v>
      </c>
      <c r="AU293" s="253" t="s">
        <v>85</v>
      </c>
      <c r="AV293" s="14" t="s">
        <v>85</v>
      </c>
      <c r="AW293" s="14" t="s">
        <v>4</v>
      </c>
      <c r="AX293" s="14" t="s">
        <v>83</v>
      </c>
      <c r="AY293" s="253" t="s">
        <v>154</v>
      </c>
    </row>
    <row r="294" s="2" customFormat="1" ht="21.75" customHeight="1">
      <c r="A294" s="40"/>
      <c r="B294" s="41"/>
      <c r="C294" s="265" t="s">
        <v>849</v>
      </c>
      <c r="D294" s="265" t="s">
        <v>169</v>
      </c>
      <c r="E294" s="266" t="s">
        <v>850</v>
      </c>
      <c r="F294" s="267" t="s">
        <v>851</v>
      </c>
      <c r="G294" s="268" t="s">
        <v>293</v>
      </c>
      <c r="H294" s="269">
        <v>1.2</v>
      </c>
      <c r="I294" s="270"/>
      <c r="J294" s="271">
        <f>ROUND(I294*H294,2)</f>
        <v>0</v>
      </c>
      <c r="K294" s="267" t="s">
        <v>265</v>
      </c>
      <c r="L294" s="272"/>
      <c r="M294" s="273" t="s">
        <v>19</v>
      </c>
      <c r="N294" s="274" t="s">
        <v>47</v>
      </c>
      <c r="O294" s="86"/>
      <c r="P294" s="223">
        <f>O294*H294</f>
        <v>0</v>
      </c>
      <c r="Q294" s="223">
        <v>0.0035799999999999998</v>
      </c>
      <c r="R294" s="223">
        <f>Q294*H294</f>
        <v>0.0042959999999999995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173</v>
      </c>
      <c r="AT294" s="225" t="s">
        <v>169</v>
      </c>
      <c r="AU294" s="225" t="s">
        <v>85</v>
      </c>
      <c r="AY294" s="19" t="s">
        <v>154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83</v>
      </c>
      <c r="BK294" s="226">
        <f>ROUND(I294*H294,2)</f>
        <v>0</v>
      </c>
      <c r="BL294" s="19" t="s">
        <v>161</v>
      </c>
      <c r="BM294" s="225" t="s">
        <v>852</v>
      </c>
    </row>
    <row r="295" s="14" customFormat="1">
      <c r="A295" s="14"/>
      <c r="B295" s="243"/>
      <c r="C295" s="244"/>
      <c r="D295" s="234" t="s">
        <v>165</v>
      </c>
      <c r="E295" s="244"/>
      <c r="F295" s="246" t="s">
        <v>848</v>
      </c>
      <c r="G295" s="244"/>
      <c r="H295" s="247">
        <v>1.2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165</v>
      </c>
      <c r="AU295" s="253" t="s">
        <v>85</v>
      </c>
      <c r="AV295" s="14" t="s">
        <v>85</v>
      </c>
      <c r="AW295" s="14" t="s">
        <v>4</v>
      </c>
      <c r="AX295" s="14" t="s">
        <v>83</v>
      </c>
      <c r="AY295" s="253" t="s">
        <v>154</v>
      </c>
    </row>
    <row r="296" s="2" customFormat="1" ht="37.8" customHeight="1">
      <c r="A296" s="40"/>
      <c r="B296" s="41"/>
      <c r="C296" s="214" t="s">
        <v>853</v>
      </c>
      <c r="D296" s="214" t="s">
        <v>156</v>
      </c>
      <c r="E296" s="215" t="s">
        <v>854</v>
      </c>
      <c r="F296" s="216" t="s">
        <v>855</v>
      </c>
      <c r="G296" s="217" t="s">
        <v>172</v>
      </c>
      <c r="H296" s="218">
        <v>1</v>
      </c>
      <c r="I296" s="219"/>
      <c r="J296" s="220">
        <f>ROUND(I296*H296,2)</f>
        <v>0</v>
      </c>
      <c r="K296" s="216" t="s">
        <v>160</v>
      </c>
      <c r="L296" s="46"/>
      <c r="M296" s="221" t="s">
        <v>19</v>
      </c>
      <c r="N296" s="222" t="s">
        <v>47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161</v>
      </c>
      <c r="AT296" s="225" t="s">
        <v>156</v>
      </c>
      <c r="AU296" s="225" t="s">
        <v>85</v>
      </c>
      <c r="AY296" s="19" t="s">
        <v>154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83</v>
      </c>
      <c r="BK296" s="226">
        <f>ROUND(I296*H296,2)</f>
        <v>0</v>
      </c>
      <c r="BL296" s="19" t="s">
        <v>161</v>
      </c>
      <c r="BM296" s="225" t="s">
        <v>856</v>
      </c>
    </row>
    <row r="297" s="2" customFormat="1">
      <c r="A297" s="40"/>
      <c r="B297" s="41"/>
      <c r="C297" s="42"/>
      <c r="D297" s="227" t="s">
        <v>163</v>
      </c>
      <c r="E297" s="42"/>
      <c r="F297" s="228" t="s">
        <v>857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163</v>
      </c>
      <c r="AU297" s="19" t="s">
        <v>85</v>
      </c>
    </row>
    <row r="298" s="2" customFormat="1" ht="16.5" customHeight="1">
      <c r="A298" s="40"/>
      <c r="B298" s="41"/>
      <c r="C298" s="265" t="s">
        <v>858</v>
      </c>
      <c r="D298" s="265" t="s">
        <v>169</v>
      </c>
      <c r="E298" s="266" t="s">
        <v>859</v>
      </c>
      <c r="F298" s="267" t="s">
        <v>860</v>
      </c>
      <c r="G298" s="268" t="s">
        <v>172</v>
      </c>
      <c r="H298" s="269">
        <v>1</v>
      </c>
      <c r="I298" s="270"/>
      <c r="J298" s="271">
        <f>ROUND(I298*H298,2)</f>
        <v>0</v>
      </c>
      <c r="K298" s="267" t="s">
        <v>160</v>
      </c>
      <c r="L298" s="272"/>
      <c r="M298" s="273" t="s">
        <v>19</v>
      </c>
      <c r="N298" s="274" t="s">
        <v>47</v>
      </c>
      <c r="O298" s="86"/>
      <c r="P298" s="223">
        <f>O298*H298</f>
        <v>0</v>
      </c>
      <c r="Q298" s="223">
        <v>0.00072000000000000005</v>
      </c>
      <c r="R298" s="223">
        <f>Q298*H298</f>
        <v>0.00072000000000000005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173</v>
      </c>
      <c r="AT298" s="225" t="s">
        <v>169</v>
      </c>
      <c r="AU298" s="225" t="s">
        <v>85</v>
      </c>
      <c r="AY298" s="19" t="s">
        <v>154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83</v>
      </c>
      <c r="BK298" s="226">
        <f>ROUND(I298*H298,2)</f>
        <v>0</v>
      </c>
      <c r="BL298" s="19" t="s">
        <v>161</v>
      </c>
      <c r="BM298" s="225" t="s">
        <v>861</v>
      </c>
    </row>
    <row r="299" s="2" customFormat="1" ht="37.8" customHeight="1">
      <c r="A299" s="40"/>
      <c r="B299" s="41"/>
      <c r="C299" s="214" t="s">
        <v>862</v>
      </c>
      <c r="D299" s="214" t="s">
        <v>156</v>
      </c>
      <c r="E299" s="215" t="s">
        <v>863</v>
      </c>
      <c r="F299" s="216" t="s">
        <v>864</v>
      </c>
      <c r="G299" s="217" t="s">
        <v>172</v>
      </c>
      <c r="H299" s="218">
        <v>1</v>
      </c>
      <c r="I299" s="219"/>
      <c r="J299" s="220">
        <f>ROUND(I299*H299,2)</f>
        <v>0</v>
      </c>
      <c r="K299" s="216" t="s">
        <v>160</v>
      </c>
      <c r="L299" s="46"/>
      <c r="M299" s="221" t="s">
        <v>19</v>
      </c>
      <c r="N299" s="222" t="s">
        <v>47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161</v>
      </c>
      <c r="AT299" s="225" t="s">
        <v>156</v>
      </c>
      <c r="AU299" s="225" t="s">
        <v>85</v>
      </c>
      <c r="AY299" s="19" t="s">
        <v>154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83</v>
      </c>
      <c r="BK299" s="226">
        <f>ROUND(I299*H299,2)</f>
        <v>0</v>
      </c>
      <c r="BL299" s="19" t="s">
        <v>161</v>
      </c>
      <c r="BM299" s="225" t="s">
        <v>865</v>
      </c>
    </row>
    <row r="300" s="2" customFormat="1">
      <c r="A300" s="40"/>
      <c r="B300" s="41"/>
      <c r="C300" s="42"/>
      <c r="D300" s="227" t="s">
        <v>163</v>
      </c>
      <c r="E300" s="42"/>
      <c r="F300" s="228" t="s">
        <v>866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163</v>
      </c>
      <c r="AU300" s="19" t="s">
        <v>85</v>
      </c>
    </row>
    <row r="301" s="2" customFormat="1" ht="16.5" customHeight="1">
      <c r="A301" s="40"/>
      <c r="B301" s="41"/>
      <c r="C301" s="265" t="s">
        <v>867</v>
      </c>
      <c r="D301" s="265" t="s">
        <v>169</v>
      </c>
      <c r="E301" s="266" t="s">
        <v>868</v>
      </c>
      <c r="F301" s="267" t="s">
        <v>869</v>
      </c>
      <c r="G301" s="268" t="s">
        <v>172</v>
      </c>
      <c r="H301" s="269">
        <v>1</v>
      </c>
      <c r="I301" s="270"/>
      <c r="J301" s="271">
        <f>ROUND(I301*H301,2)</f>
        <v>0</v>
      </c>
      <c r="K301" s="267" t="s">
        <v>160</v>
      </c>
      <c r="L301" s="272"/>
      <c r="M301" s="273" t="s">
        <v>19</v>
      </c>
      <c r="N301" s="274" t="s">
        <v>47</v>
      </c>
      <c r="O301" s="86"/>
      <c r="P301" s="223">
        <f>O301*H301</f>
        <v>0</v>
      </c>
      <c r="Q301" s="223">
        <v>0.0035899999999999999</v>
      </c>
      <c r="R301" s="223">
        <f>Q301*H301</f>
        <v>0.0035899999999999999</v>
      </c>
      <c r="S301" s="223">
        <v>0</v>
      </c>
      <c r="T301" s="224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5" t="s">
        <v>173</v>
      </c>
      <c r="AT301" s="225" t="s">
        <v>169</v>
      </c>
      <c r="AU301" s="225" t="s">
        <v>85</v>
      </c>
      <c r="AY301" s="19" t="s">
        <v>154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9" t="s">
        <v>83</v>
      </c>
      <c r="BK301" s="226">
        <f>ROUND(I301*H301,2)</f>
        <v>0</v>
      </c>
      <c r="BL301" s="19" t="s">
        <v>161</v>
      </c>
      <c r="BM301" s="225" t="s">
        <v>870</v>
      </c>
    </row>
    <row r="302" s="2" customFormat="1" ht="24.15" customHeight="1">
      <c r="A302" s="40"/>
      <c r="B302" s="41"/>
      <c r="C302" s="214" t="s">
        <v>871</v>
      </c>
      <c r="D302" s="214" t="s">
        <v>156</v>
      </c>
      <c r="E302" s="215" t="s">
        <v>872</v>
      </c>
      <c r="F302" s="216" t="s">
        <v>873</v>
      </c>
      <c r="G302" s="217" t="s">
        <v>293</v>
      </c>
      <c r="H302" s="218">
        <v>3</v>
      </c>
      <c r="I302" s="219"/>
      <c r="J302" s="220">
        <f>ROUND(I302*H302,2)</f>
        <v>0</v>
      </c>
      <c r="K302" s="216" t="s">
        <v>160</v>
      </c>
      <c r="L302" s="46"/>
      <c r="M302" s="221" t="s">
        <v>19</v>
      </c>
      <c r="N302" s="222" t="s">
        <v>47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161</v>
      </c>
      <c r="AT302" s="225" t="s">
        <v>156</v>
      </c>
      <c r="AU302" s="225" t="s">
        <v>85</v>
      </c>
      <c r="AY302" s="19" t="s">
        <v>154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83</v>
      </c>
      <c r="BK302" s="226">
        <f>ROUND(I302*H302,2)</f>
        <v>0</v>
      </c>
      <c r="BL302" s="19" t="s">
        <v>161</v>
      </c>
      <c r="BM302" s="225" t="s">
        <v>874</v>
      </c>
    </row>
    <row r="303" s="2" customFormat="1">
      <c r="A303" s="40"/>
      <c r="B303" s="41"/>
      <c r="C303" s="42"/>
      <c r="D303" s="227" t="s">
        <v>163</v>
      </c>
      <c r="E303" s="42"/>
      <c r="F303" s="228" t="s">
        <v>875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163</v>
      </c>
      <c r="AU303" s="19" t="s">
        <v>85</v>
      </c>
    </row>
    <row r="304" s="13" customFormat="1">
      <c r="A304" s="13"/>
      <c r="B304" s="232"/>
      <c r="C304" s="233"/>
      <c r="D304" s="234" t="s">
        <v>165</v>
      </c>
      <c r="E304" s="235" t="s">
        <v>19</v>
      </c>
      <c r="F304" s="236" t="s">
        <v>638</v>
      </c>
      <c r="G304" s="233"/>
      <c r="H304" s="235" t="s">
        <v>19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165</v>
      </c>
      <c r="AU304" s="242" t="s">
        <v>85</v>
      </c>
      <c r="AV304" s="13" t="s">
        <v>83</v>
      </c>
      <c r="AW304" s="13" t="s">
        <v>37</v>
      </c>
      <c r="AX304" s="13" t="s">
        <v>76</v>
      </c>
      <c r="AY304" s="242" t="s">
        <v>154</v>
      </c>
    </row>
    <row r="305" s="14" customFormat="1">
      <c r="A305" s="14"/>
      <c r="B305" s="243"/>
      <c r="C305" s="244"/>
      <c r="D305" s="234" t="s">
        <v>165</v>
      </c>
      <c r="E305" s="245" t="s">
        <v>19</v>
      </c>
      <c r="F305" s="246" t="s">
        <v>876</v>
      </c>
      <c r="G305" s="244"/>
      <c r="H305" s="247">
        <v>3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165</v>
      </c>
      <c r="AU305" s="253" t="s">
        <v>85</v>
      </c>
      <c r="AV305" s="14" t="s">
        <v>85</v>
      </c>
      <c r="AW305" s="14" t="s">
        <v>37</v>
      </c>
      <c r="AX305" s="14" t="s">
        <v>76</v>
      </c>
      <c r="AY305" s="253" t="s">
        <v>154</v>
      </c>
    </row>
    <row r="306" s="15" customFormat="1">
      <c r="A306" s="15"/>
      <c r="B306" s="254"/>
      <c r="C306" s="255"/>
      <c r="D306" s="234" t="s">
        <v>165</v>
      </c>
      <c r="E306" s="256" t="s">
        <v>19</v>
      </c>
      <c r="F306" s="257" t="s">
        <v>168</v>
      </c>
      <c r="G306" s="255"/>
      <c r="H306" s="258">
        <v>3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4" t="s">
        <v>165</v>
      </c>
      <c r="AU306" s="264" t="s">
        <v>85</v>
      </c>
      <c r="AV306" s="15" t="s">
        <v>161</v>
      </c>
      <c r="AW306" s="15" t="s">
        <v>37</v>
      </c>
      <c r="AX306" s="15" t="s">
        <v>83</v>
      </c>
      <c r="AY306" s="264" t="s">
        <v>154</v>
      </c>
    </row>
    <row r="307" s="2" customFormat="1" ht="24.15" customHeight="1">
      <c r="A307" s="40"/>
      <c r="B307" s="41"/>
      <c r="C307" s="265" t="s">
        <v>877</v>
      </c>
      <c r="D307" s="265" t="s">
        <v>169</v>
      </c>
      <c r="E307" s="266" t="s">
        <v>878</v>
      </c>
      <c r="F307" s="267" t="s">
        <v>879</v>
      </c>
      <c r="G307" s="268" t="s">
        <v>293</v>
      </c>
      <c r="H307" s="269">
        <v>3.0899999999999999</v>
      </c>
      <c r="I307" s="270"/>
      <c r="J307" s="271">
        <f>ROUND(I307*H307,2)</f>
        <v>0</v>
      </c>
      <c r="K307" s="267" t="s">
        <v>160</v>
      </c>
      <c r="L307" s="272"/>
      <c r="M307" s="273" t="s">
        <v>19</v>
      </c>
      <c r="N307" s="274" t="s">
        <v>47</v>
      </c>
      <c r="O307" s="86"/>
      <c r="P307" s="223">
        <f>O307*H307</f>
        <v>0</v>
      </c>
      <c r="Q307" s="223">
        <v>0.012999999999999999</v>
      </c>
      <c r="R307" s="223">
        <f>Q307*H307</f>
        <v>0.040169999999999997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173</v>
      </c>
      <c r="AT307" s="225" t="s">
        <v>169</v>
      </c>
      <c r="AU307" s="225" t="s">
        <v>85</v>
      </c>
      <c r="AY307" s="19" t="s">
        <v>154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83</v>
      </c>
      <c r="BK307" s="226">
        <f>ROUND(I307*H307,2)</f>
        <v>0</v>
      </c>
      <c r="BL307" s="19" t="s">
        <v>161</v>
      </c>
      <c r="BM307" s="225" t="s">
        <v>880</v>
      </c>
    </row>
    <row r="308" s="13" customFormat="1">
      <c r="A308" s="13"/>
      <c r="B308" s="232"/>
      <c r="C308" s="233"/>
      <c r="D308" s="234" t="s">
        <v>165</v>
      </c>
      <c r="E308" s="235" t="s">
        <v>19</v>
      </c>
      <c r="F308" s="236" t="s">
        <v>638</v>
      </c>
      <c r="G308" s="233"/>
      <c r="H308" s="235" t="s">
        <v>19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165</v>
      </c>
      <c r="AU308" s="242" t="s">
        <v>85</v>
      </c>
      <c r="AV308" s="13" t="s">
        <v>83</v>
      </c>
      <c r="AW308" s="13" t="s">
        <v>37</v>
      </c>
      <c r="AX308" s="13" t="s">
        <v>76</v>
      </c>
      <c r="AY308" s="242" t="s">
        <v>154</v>
      </c>
    </row>
    <row r="309" s="14" customFormat="1">
      <c r="A309" s="14"/>
      <c r="B309" s="243"/>
      <c r="C309" s="244"/>
      <c r="D309" s="234" t="s">
        <v>165</v>
      </c>
      <c r="E309" s="245" t="s">
        <v>19</v>
      </c>
      <c r="F309" s="246" t="s">
        <v>881</v>
      </c>
      <c r="G309" s="244"/>
      <c r="H309" s="247">
        <v>3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165</v>
      </c>
      <c r="AU309" s="253" t="s">
        <v>85</v>
      </c>
      <c r="AV309" s="14" t="s">
        <v>85</v>
      </c>
      <c r="AW309" s="14" t="s">
        <v>37</v>
      </c>
      <c r="AX309" s="14" t="s">
        <v>76</v>
      </c>
      <c r="AY309" s="253" t="s">
        <v>154</v>
      </c>
    </row>
    <row r="310" s="13" customFormat="1">
      <c r="A310" s="13"/>
      <c r="B310" s="232"/>
      <c r="C310" s="233"/>
      <c r="D310" s="234" t="s">
        <v>165</v>
      </c>
      <c r="E310" s="235" t="s">
        <v>19</v>
      </c>
      <c r="F310" s="236" t="s">
        <v>882</v>
      </c>
      <c r="G310" s="233"/>
      <c r="H310" s="235" t="s">
        <v>19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165</v>
      </c>
      <c r="AU310" s="242" t="s">
        <v>85</v>
      </c>
      <c r="AV310" s="13" t="s">
        <v>83</v>
      </c>
      <c r="AW310" s="13" t="s">
        <v>37</v>
      </c>
      <c r="AX310" s="13" t="s">
        <v>76</v>
      </c>
      <c r="AY310" s="242" t="s">
        <v>154</v>
      </c>
    </row>
    <row r="311" s="15" customFormat="1">
      <c r="A311" s="15"/>
      <c r="B311" s="254"/>
      <c r="C311" s="255"/>
      <c r="D311" s="234" t="s">
        <v>165</v>
      </c>
      <c r="E311" s="256" t="s">
        <v>19</v>
      </c>
      <c r="F311" s="257" t="s">
        <v>168</v>
      </c>
      <c r="G311" s="255"/>
      <c r="H311" s="258">
        <v>3</v>
      </c>
      <c r="I311" s="259"/>
      <c r="J311" s="255"/>
      <c r="K311" s="255"/>
      <c r="L311" s="260"/>
      <c r="M311" s="261"/>
      <c r="N311" s="262"/>
      <c r="O311" s="262"/>
      <c r="P311" s="262"/>
      <c r="Q311" s="262"/>
      <c r="R311" s="262"/>
      <c r="S311" s="262"/>
      <c r="T311" s="263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4" t="s">
        <v>165</v>
      </c>
      <c r="AU311" s="264" t="s">
        <v>85</v>
      </c>
      <c r="AV311" s="15" t="s">
        <v>161</v>
      </c>
      <c r="AW311" s="15" t="s">
        <v>37</v>
      </c>
      <c r="AX311" s="15" t="s">
        <v>83</v>
      </c>
      <c r="AY311" s="264" t="s">
        <v>154</v>
      </c>
    </row>
    <row r="312" s="14" customFormat="1">
      <c r="A312" s="14"/>
      <c r="B312" s="243"/>
      <c r="C312" s="244"/>
      <c r="D312" s="234" t="s">
        <v>165</v>
      </c>
      <c r="E312" s="244"/>
      <c r="F312" s="246" t="s">
        <v>883</v>
      </c>
      <c r="G312" s="244"/>
      <c r="H312" s="247">
        <v>3.0899999999999999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165</v>
      </c>
      <c r="AU312" s="253" t="s">
        <v>85</v>
      </c>
      <c r="AV312" s="14" t="s">
        <v>85</v>
      </c>
      <c r="AW312" s="14" t="s">
        <v>4</v>
      </c>
      <c r="AX312" s="14" t="s">
        <v>83</v>
      </c>
      <c r="AY312" s="253" t="s">
        <v>154</v>
      </c>
    </row>
    <row r="313" s="2" customFormat="1" ht="24.15" customHeight="1">
      <c r="A313" s="40"/>
      <c r="B313" s="41"/>
      <c r="C313" s="214" t="s">
        <v>884</v>
      </c>
      <c r="D313" s="214" t="s">
        <v>156</v>
      </c>
      <c r="E313" s="215" t="s">
        <v>885</v>
      </c>
      <c r="F313" s="216" t="s">
        <v>886</v>
      </c>
      <c r="G313" s="217" t="s">
        <v>293</v>
      </c>
      <c r="H313" s="218">
        <v>12.699999999999999</v>
      </c>
      <c r="I313" s="219"/>
      <c r="J313" s="220">
        <f>ROUND(I313*H313,2)</f>
        <v>0</v>
      </c>
      <c r="K313" s="216" t="s">
        <v>160</v>
      </c>
      <c r="L313" s="46"/>
      <c r="M313" s="221" t="s">
        <v>19</v>
      </c>
      <c r="N313" s="222" t="s">
        <v>47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161</v>
      </c>
      <c r="AT313" s="225" t="s">
        <v>156</v>
      </c>
      <c r="AU313" s="225" t="s">
        <v>85</v>
      </c>
      <c r="AY313" s="19" t="s">
        <v>154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83</v>
      </c>
      <c r="BK313" s="226">
        <f>ROUND(I313*H313,2)</f>
        <v>0</v>
      </c>
      <c r="BL313" s="19" t="s">
        <v>161</v>
      </c>
      <c r="BM313" s="225" t="s">
        <v>887</v>
      </c>
    </row>
    <row r="314" s="2" customFormat="1">
      <c r="A314" s="40"/>
      <c r="B314" s="41"/>
      <c r="C314" s="42"/>
      <c r="D314" s="227" t="s">
        <v>163</v>
      </c>
      <c r="E314" s="42"/>
      <c r="F314" s="228" t="s">
        <v>888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163</v>
      </c>
      <c r="AU314" s="19" t="s">
        <v>85</v>
      </c>
    </row>
    <row r="315" s="13" customFormat="1">
      <c r="A315" s="13"/>
      <c r="B315" s="232"/>
      <c r="C315" s="233"/>
      <c r="D315" s="234" t="s">
        <v>165</v>
      </c>
      <c r="E315" s="235" t="s">
        <v>19</v>
      </c>
      <c r="F315" s="236" t="s">
        <v>638</v>
      </c>
      <c r="G315" s="233"/>
      <c r="H315" s="235" t="s">
        <v>19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165</v>
      </c>
      <c r="AU315" s="242" t="s">
        <v>85</v>
      </c>
      <c r="AV315" s="13" t="s">
        <v>83</v>
      </c>
      <c r="AW315" s="13" t="s">
        <v>37</v>
      </c>
      <c r="AX315" s="13" t="s">
        <v>76</v>
      </c>
      <c r="AY315" s="242" t="s">
        <v>154</v>
      </c>
    </row>
    <row r="316" s="14" customFormat="1">
      <c r="A316" s="14"/>
      <c r="B316" s="243"/>
      <c r="C316" s="244"/>
      <c r="D316" s="234" t="s">
        <v>165</v>
      </c>
      <c r="E316" s="245" t="s">
        <v>19</v>
      </c>
      <c r="F316" s="246" t="s">
        <v>889</v>
      </c>
      <c r="G316" s="244"/>
      <c r="H316" s="247">
        <v>9.6999999999999993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165</v>
      </c>
      <c r="AU316" s="253" t="s">
        <v>85</v>
      </c>
      <c r="AV316" s="14" t="s">
        <v>85</v>
      </c>
      <c r="AW316" s="14" t="s">
        <v>37</v>
      </c>
      <c r="AX316" s="14" t="s">
        <v>76</v>
      </c>
      <c r="AY316" s="253" t="s">
        <v>154</v>
      </c>
    </row>
    <row r="317" s="14" customFormat="1">
      <c r="A317" s="14"/>
      <c r="B317" s="243"/>
      <c r="C317" s="244"/>
      <c r="D317" s="234" t="s">
        <v>165</v>
      </c>
      <c r="E317" s="245" t="s">
        <v>19</v>
      </c>
      <c r="F317" s="246" t="s">
        <v>890</v>
      </c>
      <c r="G317" s="244"/>
      <c r="H317" s="247">
        <v>3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165</v>
      </c>
      <c r="AU317" s="253" t="s">
        <v>85</v>
      </c>
      <c r="AV317" s="14" t="s">
        <v>85</v>
      </c>
      <c r="AW317" s="14" t="s">
        <v>37</v>
      </c>
      <c r="AX317" s="14" t="s">
        <v>76</v>
      </c>
      <c r="AY317" s="253" t="s">
        <v>154</v>
      </c>
    </row>
    <row r="318" s="15" customFormat="1">
      <c r="A318" s="15"/>
      <c r="B318" s="254"/>
      <c r="C318" s="255"/>
      <c r="D318" s="234" t="s">
        <v>165</v>
      </c>
      <c r="E318" s="256" t="s">
        <v>19</v>
      </c>
      <c r="F318" s="257" t="s">
        <v>168</v>
      </c>
      <c r="G318" s="255"/>
      <c r="H318" s="258">
        <v>12.699999999999999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4" t="s">
        <v>165</v>
      </c>
      <c r="AU318" s="264" t="s">
        <v>85</v>
      </c>
      <c r="AV318" s="15" t="s">
        <v>161</v>
      </c>
      <c r="AW318" s="15" t="s">
        <v>37</v>
      </c>
      <c r="AX318" s="15" t="s">
        <v>83</v>
      </c>
      <c r="AY318" s="264" t="s">
        <v>154</v>
      </c>
    </row>
    <row r="319" s="2" customFormat="1" ht="24.15" customHeight="1">
      <c r="A319" s="40"/>
      <c r="B319" s="41"/>
      <c r="C319" s="265" t="s">
        <v>891</v>
      </c>
      <c r="D319" s="265" t="s">
        <v>169</v>
      </c>
      <c r="E319" s="266" t="s">
        <v>892</v>
      </c>
      <c r="F319" s="267" t="s">
        <v>893</v>
      </c>
      <c r="G319" s="268" t="s">
        <v>293</v>
      </c>
      <c r="H319" s="269">
        <v>13.081</v>
      </c>
      <c r="I319" s="270"/>
      <c r="J319" s="271">
        <f>ROUND(I319*H319,2)</f>
        <v>0</v>
      </c>
      <c r="K319" s="267" t="s">
        <v>160</v>
      </c>
      <c r="L319" s="272"/>
      <c r="M319" s="273" t="s">
        <v>19</v>
      </c>
      <c r="N319" s="274" t="s">
        <v>47</v>
      </c>
      <c r="O319" s="86"/>
      <c r="P319" s="223">
        <f>O319*H319</f>
        <v>0</v>
      </c>
      <c r="Q319" s="223">
        <v>0.017999999999999999</v>
      </c>
      <c r="R319" s="223">
        <f>Q319*H319</f>
        <v>0.23545799999999997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173</v>
      </c>
      <c r="AT319" s="225" t="s">
        <v>169</v>
      </c>
      <c r="AU319" s="225" t="s">
        <v>85</v>
      </c>
      <c r="AY319" s="19" t="s">
        <v>154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83</v>
      </c>
      <c r="BK319" s="226">
        <f>ROUND(I319*H319,2)</f>
        <v>0</v>
      </c>
      <c r="BL319" s="19" t="s">
        <v>161</v>
      </c>
      <c r="BM319" s="225" t="s">
        <v>894</v>
      </c>
    </row>
    <row r="320" s="13" customFormat="1">
      <c r="A320" s="13"/>
      <c r="B320" s="232"/>
      <c r="C320" s="233"/>
      <c r="D320" s="234" t="s">
        <v>165</v>
      </c>
      <c r="E320" s="235" t="s">
        <v>19</v>
      </c>
      <c r="F320" s="236" t="s">
        <v>638</v>
      </c>
      <c r="G320" s="233"/>
      <c r="H320" s="235" t="s">
        <v>19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165</v>
      </c>
      <c r="AU320" s="242" t="s">
        <v>85</v>
      </c>
      <c r="AV320" s="13" t="s">
        <v>83</v>
      </c>
      <c r="AW320" s="13" t="s">
        <v>37</v>
      </c>
      <c r="AX320" s="13" t="s">
        <v>76</v>
      </c>
      <c r="AY320" s="242" t="s">
        <v>154</v>
      </c>
    </row>
    <row r="321" s="13" customFormat="1">
      <c r="A321" s="13"/>
      <c r="B321" s="232"/>
      <c r="C321" s="233"/>
      <c r="D321" s="234" t="s">
        <v>165</v>
      </c>
      <c r="E321" s="235" t="s">
        <v>19</v>
      </c>
      <c r="F321" s="236" t="s">
        <v>895</v>
      </c>
      <c r="G321" s="233"/>
      <c r="H321" s="235" t="s">
        <v>19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165</v>
      </c>
      <c r="AU321" s="242" t="s">
        <v>85</v>
      </c>
      <c r="AV321" s="13" t="s">
        <v>83</v>
      </c>
      <c r="AW321" s="13" t="s">
        <v>37</v>
      </c>
      <c r="AX321" s="13" t="s">
        <v>76</v>
      </c>
      <c r="AY321" s="242" t="s">
        <v>154</v>
      </c>
    </row>
    <row r="322" s="14" customFormat="1">
      <c r="A322" s="14"/>
      <c r="B322" s="243"/>
      <c r="C322" s="244"/>
      <c r="D322" s="234" t="s">
        <v>165</v>
      </c>
      <c r="E322" s="245" t="s">
        <v>19</v>
      </c>
      <c r="F322" s="246" t="s">
        <v>889</v>
      </c>
      <c r="G322" s="244"/>
      <c r="H322" s="247">
        <v>9.6999999999999993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165</v>
      </c>
      <c r="AU322" s="253" t="s">
        <v>85</v>
      </c>
      <c r="AV322" s="14" t="s">
        <v>85</v>
      </c>
      <c r="AW322" s="14" t="s">
        <v>37</v>
      </c>
      <c r="AX322" s="14" t="s">
        <v>76</v>
      </c>
      <c r="AY322" s="253" t="s">
        <v>154</v>
      </c>
    </row>
    <row r="323" s="14" customFormat="1">
      <c r="A323" s="14"/>
      <c r="B323" s="243"/>
      <c r="C323" s="244"/>
      <c r="D323" s="234" t="s">
        <v>165</v>
      </c>
      <c r="E323" s="245" t="s">
        <v>19</v>
      </c>
      <c r="F323" s="246" t="s">
        <v>890</v>
      </c>
      <c r="G323" s="244"/>
      <c r="H323" s="247">
        <v>3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165</v>
      </c>
      <c r="AU323" s="253" t="s">
        <v>85</v>
      </c>
      <c r="AV323" s="14" t="s">
        <v>85</v>
      </c>
      <c r="AW323" s="14" t="s">
        <v>37</v>
      </c>
      <c r="AX323" s="14" t="s">
        <v>76</v>
      </c>
      <c r="AY323" s="253" t="s">
        <v>154</v>
      </c>
    </row>
    <row r="324" s="15" customFormat="1">
      <c r="A324" s="15"/>
      <c r="B324" s="254"/>
      <c r="C324" s="255"/>
      <c r="D324" s="234" t="s">
        <v>165</v>
      </c>
      <c r="E324" s="256" t="s">
        <v>19</v>
      </c>
      <c r="F324" s="257" t="s">
        <v>168</v>
      </c>
      <c r="G324" s="255"/>
      <c r="H324" s="258">
        <v>12.699999999999999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4" t="s">
        <v>165</v>
      </c>
      <c r="AU324" s="264" t="s">
        <v>85</v>
      </c>
      <c r="AV324" s="15" t="s">
        <v>161</v>
      </c>
      <c r="AW324" s="15" t="s">
        <v>37</v>
      </c>
      <c r="AX324" s="15" t="s">
        <v>83</v>
      </c>
      <c r="AY324" s="264" t="s">
        <v>154</v>
      </c>
    </row>
    <row r="325" s="14" customFormat="1">
      <c r="A325" s="14"/>
      <c r="B325" s="243"/>
      <c r="C325" s="244"/>
      <c r="D325" s="234" t="s">
        <v>165</v>
      </c>
      <c r="E325" s="244"/>
      <c r="F325" s="246" t="s">
        <v>896</v>
      </c>
      <c r="G325" s="244"/>
      <c r="H325" s="247">
        <v>13.081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165</v>
      </c>
      <c r="AU325" s="253" t="s">
        <v>85</v>
      </c>
      <c r="AV325" s="14" t="s">
        <v>85</v>
      </c>
      <c r="AW325" s="14" t="s">
        <v>4</v>
      </c>
      <c r="AX325" s="14" t="s">
        <v>83</v>
      </c>
      <c r="AY325" s="253" t="s">
        <v>154</v>
      </c>
    </row>
    <row r="326" s="2" customFormat="1" ht="21.75" customHeight="1">
      <c r="A326" s="40"/>
      <c r="B326" s="41"/>
      <c r="C326" s="265" t="s">
        <v>897</v>
      </c>
      <c r="D326" s="265" t="s">
        <v>169</v>
      </c>
      <c r="E326" s="266" t="s">
        <v>898</v>
      </c>
      <c r="F326" s="267" t="s">
        <v>899</v>
      </c>
      <c r="G326" s="268" t="s">
        <v>172</v>
      </c>
      <c r="H326" s="269">
        <v>2</v>
      </c>
      <c r="I326" s="270"/>
      <c r="J326" s="271">
        <f>ROUND(I326*H326,2)</f>
        <v>0</v>
      </c>
      <c r="K326" s="267" t="s">
        <v>160</v>
      </c>
      <c r="L326" s="272"/>
      <c r="M326" s="273" t="s">
        <v>19</v>
      </c>
      <c r="N326" s="274" t="s">
        <v>47</v>
      </c>
      <c r="O326" s="86"/>
      <c r="P326" s="223">
        <f>O326*H326</f>
        <v>0</v>
      </c>
      <c r="Q326" s="223">
        <v>0.0045500000000000002</v>
      </c>
      <c r="R326" s="223">
        <f>Q326*H326</f>
        <v>0.0091000000000000004</v>
      </c>
      <c r="S326" s="223">
        <v>0</v>
      </c>
      <c r="T326" s="224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5" t="s">
        <v>173</v>
      </c>
      <c r="AT326" s="225" t="s">
        <v>169</v>
      </c>
      <c r="AU326" s="225" t="s">
        <v>85</v>
      </c>
      <c r="AY326" s="19" t="s">
        <v>154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9" t="s">
        <v>83</v>
      </c>
      <c r="BK326" s="226">
        <f>ROUND(I326*H326,2)</f>
        <v>0</v>
      </c>
      <c r="BL326" s="19" t="s">
        <v>161</v>
      </c>
      <c r="BM326" s="225" t="s">
        <v>900</v>
      </c>
    </row>
    <row r="327" s="2" customFormat="1" ht="24.15" customHeight="1">
      <c r="A327" s="40"/>
      <c r="B327" s="41"/>
      <c r="C327" s="265" t="s">
        <v>901</v>
      </c>
      <c r="D327" s="265" t="s">
        <v>169</v>
      </c>
      <c r="E327" s="266" t="s">
        <v>902</v>
      </c>
      <c r="F327" s="267" t="s">
        <v>903</v>
      </c>
      <c r="G327" s="268" t="s">
        <v>172</v>
      </c>
      <c r="H327" s="269">
        <v>2</v>
      </c>
      <c r="I327" s="270"/>
      <c r="J327" s="271">
        <f>ROUND(I327*H327,2)</f>
        <v>0</v>
      </c>
      <c r="K327" s="267" t="s">
        <v>160</v>
      </c>
      <c r="L327" s="272"/>
      <c r="M327" s="273" t="s">
        <v>19</v>
      </c>
      <c r="N327" s="274" t="s">
        <v>47</v>
      </c>
      <c r="O327" s="86"/>
      <c r="P327" s="223">
        <f>O327*H327</f>
        <v>0</v>
      </c>
      <c r="Q327" s="223">
        <v>0.012880000000000001</v>
      </c>
      <c r="R327" s="223">
        <f>Q327*H327</f>
        <v>0.025760000000000002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173</v>
      </c>
      <c r="AT327" s="225" t="s">
        <v>169</v>
      </c>
      <c r="AU327" s="225" t="s">
        <v>85</v>
      </c>
      <c r="AY327" s="19" t="s">
        <v>154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83</v>
      </c>
      <c r="BK327" s="226">
        <f>ROUND(I327*H327,2)</f>
        <v>0</v>
      </c>
      <c r="BL327" s="19" t="s">
        <v>161</v>
      </c>
      <c r="BM327" s="225" t="s">
        <v>904</v>
      </c>
    </row>
    <row r="328" s="13" customFormat="1">
      <c r="A328" s="13"/>
      <c r="B328" s="232"/>
      <c r="C328" s="233"/>
      <c r="D328" s="234" t="s">
        <v>165</v>
      </c>
      <c r="E328" s="235" t="s">
        <v>19</v>
      </c>
      <c r="F328" s="236" t="s">
        <v>638</v>
      </c>
      <c r="G328" s="233"/>
      <c r="H328" s="235" t="s">
        <v>19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165</v>
      </c>
      <c r="AU328" s="242" t="s">
        <v>85</v>
      </c>
      <c r="AV328" s="13" t="s">
        <v>83</v>
      </c>
      <c r="AW328" s="13" t="s">
        <v>37</v>
      </c>
      <c r="AX328" s="13" t="s">
        <v>76</v>
      </c>
      <c r="AY328" s="242" t="s">
        <v>154</v>
      </c>
    </row>
    <row r="329" s="14" customFormat="1">
      <c r="A329" s="14"/>
      <c r="B329" s="243"/>
      <c r="C329" s="244"/>
      <c r="D329" s="234" t="s">
        <v>165</v>
      </c>
      <c r="E329" s="245" t="s">
        <v>19</v>
      </c>
      <c r="F329" s="246" t="s">
        <v>905</v>
      </c>
      <c r="G329" s="244"/>
      <c r="H329" s="247">
        <v>2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165</v>
      </c>
      <c r="AU329" s="253" t="s">
        <v>85</v>
      </c>
      <c r="AV329" s="14" t="s">
        <v>85</v>
      </c>
      <c r="AW329" s="14" t="s">
        <v>37</v>
      </c>
      <c r="AX329" s="14" t="s">
        <v>76</v>
      </c>
      <c r="AY329" s="253" t="s">
        <v>154</v>
      </c>
    </row>
    <row r="330" s="15" customFormat="1">
      <c r="A330" s="15"/>
      <c r="B330" s="254"/>
      <c r="C330" s="255"/>
      <c r="D330" s="234" t="s">
        <v>165</v>
      </c>
      <c r="E330" s="256" t="s">
        <v>19</v>
      </c>
      <c r="F330" s="257" t="s">
        <v>168</v>
      </c>
      <c r="G330" s="255"/>
      <c r="H330" s="258">
        <v>2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4" t="s">
        <v>165</v>
      </c>
      <c r="AU330" s="264" t="s">
        <v>85</v>
      </c>
      <c r="AV330" s="15" t="s">
        <v>161</v>
      </c>
      <c r="AW330" s="15" t="s">
        <v>37</v>
      </c>
      <c r="AX330" s="15" t="s">
        <v>83</v>
      </c>
      <c r="AY330" s="264" t="s">
        <v>154</v>
      </c>
    </row>
    <row r="331" s="2" customFormat="1" ht="24.15" customHeight="1">
      <c r="A331" s="40"/>
      <c r="B331" s="41"/>
      <c r="C331" s="214" t="s">
        <v>906</v>
      </c>
      <c r="D331" s="214" t="s">
        <v>156</v>
      </c>
      <c r="E331" s="215" t="s">
        <v>907</v>
      </c>
      <c r="F331" s="216" t="s">
        <v>908</v>
      </c>
      <c r="G331" s="217" t="s">
        <v>293</v>
      </c>
      <c r="H331" s="218">
        <v>39.299999999999997</v>
      </c>
      <c r="I331" s="219"/>
      <c r="J331" s="220">
        <f>ROUND(I331*H331,2)</f>
        <v>0</v>
      </c>
      <c r="K331" s="216" t="s">
        <v>160</v>
      </c>
      <c r="L331" s="46"/>
      <c r="M331" s="221" t="s">
        <v>19</v>
      </c>
      <c r="N331" s="222" t="s">
        <v>47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161</v>
      </c>
      <c r="AT331" s="225" t="s">
        <v>156</v>
      </c>
      <c r="AU331" s="225" t="s">
        <v>85</v>
      </c>
      <c r="AY331" s="19" t="s">
        <v>154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83</v>
      </c>
      <c r="BK331" s="226">
        <f>ROUND(I331*H331,2)</f>
        <v>0</v>
      </c>
      <c r="BL331" s="19" t="s">
        <v>161</v>
      </c>
      <c r="BM331" s="225" t="s">
        <v>909</v>
      </c>
    </row>
    <row r="332" s="2" customFormat="1">
      <c r="A332" s="40"/>
      <c r="B332" s="41"/>
      <c r="C332" s="42"/>
      <c r="D332" s="227" t="s">
        <v>163</v>
      </c>
      <c r="E332" s="42"/>
      <c r="F332" s="228" t="s">
        <v>910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163</v>
      </c>
      <c r="AU332" s="19" t="s">
        <v>85</v>
      </c>
    </row>
    <row r="333" s="13" customFormat="1">
      <c r="A333" s="13"/>
      <c r="B333" s="232"/>
      <c r="C333" s="233"/>
      <c r="D333" s="234" t="s">
        <v>165</v>
      </c>
      <c r="E333" s="235" t="s">
        <v>19</v>
      </c>
      <c r="F333" s="236" t="s">
        <v>638</v>
      </c>
      <c r="G333" s="233"/>
      <c r="H333" s="235" t="s">
        <v>19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165</v>
      </c>
      <c r="AU333" s="242" t="s">
        <v>85</v>
      </c>
      <c r="AV333" s="13" t="s">
        <v>83</v>
      </c>
      <c r="AW333" s="13" t="s">
        <v>37</v>
      </c>
      <c r="AX333" s="13" t="s">
        <v>76</v>
      </c>
      <c r="AY333" s="242" t="s">
        <v>154</v>
      </c>
    </row>
    <row r="334" s="14" customFormat="1">
      <c r="A334" s="14"/>
      <c r="B334" s="243"/>
      <c r="C334" s="244"/>
      <c r="D334" s="234" t="s">
        <v>165</v>
      </c>
      <c r="E334" s="245" t="s">
        <v>19</v>
      </c>
      <c r="F334" s="246" t="s">
        <v>911</v>
      </c>
      <c r="G334" s="244"/>
      <c r="H334" s="247">
        <v>39.299999999999997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165</v>
      </c>
      <c r="AU334" s="253" t="s">
        <v>85</v>
      </c>
      <c r="AV334" s="14" t="s">
        <v>85</v>
      </c>
      <c r="AW334" s="14" t="s">
        <v>37</v>
      </c>
      <c r="AX334" s="14" t="s">
        <v>76</v>
      </c>
      <c r="AY334" s="253" t="s">
        <v>154</v>
      </c>
    </row>
    <row r="335" s="15" customFormat="1">
      <c r="A335" s="15"/>
      <c r="B335" s="254"/>
      <c r="C335" s="255"/>
      <c r="D335" s="234" t="s">
        <v>165</v>
      </c>
      <c r="E335" s="256" t="s">
        <v>19</v>
      </c>
      <c r="F335" s="257" t="s">
        <v>168</v>
      </c>
      <c r="G335" s="255"/>
      <c r="H335" s="258">
        <v>39.299999999999997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4" t="s">
        <v>165</v>
      </c>
      <c r="AU335" s="264" t="s">
        <v>85</v>
      </c>
      <c r="AV335" s="15" t="s">
        <v>161</v>
      </c>
      <c r="AW335" s="15" t="s">
        <v>37</v>
      </c>
      <c r="AX335" s="15" t="s">
        <v>83</v>
      </c>
      <c r="AY335" s="264" t="s">
        <v>154</v>
      </c>
    </row>
    <row r="336" s="2" customFormat="1" ht="24.15" customHeight="1">
      <c r="A336" s="40"/>
      <c r="B336" s="41"/>
      <c r="C336" s="265" t="s">
        <v>912</v>
      </c>
      <c r="D336" s="265" t="s">
        <v>169</v>
      </c>
      <c r="E336" s="266" t="s">
        <v>913</v>
      </c>
      <c r="F336" s="267" t="s">
        <v>914</v>
      </c>
      <c r="G336" s="268" t="s">
        <v>293</v>
      </c>
      <c r="H336" s="269">
        <v>40.478999999999999</v>
      </c>
      <c r="I336" s="270"/>
      <c r="J336" s="271">
        <f>ROUND(I336*H336,2)</f>
        <v>0</v>
      </c>
      <c r="K336" s="267" t="s">
        <v>160</v>
      </c>
      <c r="L336" s="272"/>
      <c r="M336" s="273" t="s">
        <v>19</v>
      </c>
      <c r="N336" s="274" t="s">
        <v>47</v>
      </c>
      <c r="O336" s="86"/>
      <c r="P336" s="223">
        <f>O336*H336</f>
        <v>0</v>
      </c>
      <c r="Q336" s="223">
        <v>0.036999999999999998</v>
      </c>
      <c r="R336" s="223">
        <f>Q336*H336</f>
        <v>1.4977229999999999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173</v>
      </c>
      <c r="AT336" s="225" t="s">
        <v>169</v>
      </c>
      <c r="AU336" s="225" t="s">
        <v>85</v>
      </c>
      <c r="AY336" s="19" t="s">
        <v>154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83</v>
      </c>
      <c r="BK336" s="226">
        <f>ROUND(I336*H336,2)</f>
        <v>0</v>
      </c>
      <c r="BL336" s="19" t="s">
        <v>161</v>
      </c>
      <c r="BM336" s="225" t="s">
        <v>915</v>
      </c>
    </row>
    <row r="337" s="13" customFormat="1">
      <c r="A337" s="13"/>
      <c r="B337" s="232"/>
      <c r="C337" s="233"/>
      <c r="D337" s="234" t="s">
        <v>165</v>
      </c>
      <c r="E337" s="235" t="s">
        <v>19</v>
      </c>
      <c r="F337" s="236" t="s">
        <v>638</v>
      </c>
      <c r="G337" s="233"/>
      <c r="H337" s="235" t="s">
        <v>19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165</v>
      </c>
      <c r="AU337" s="242" t="s">
        <v>85</v>
      </c>
      <c r="AV337" s="13" t="s">
        <v>83</v>
      </c>
      <c r="AW337" s="13" t="s">
        <v>37</v>
      </c>
      <c r="AX337" s="13" t="s">
        <v>76</v>
      </c>
      <c r="AY337" s="242" t="s">
        <v>154</v>
      </c>
    </row>
    <row r="338" s="13" customFormat="1">
      <c r="A338" s="13"/>
      <c r="B338" s="232"/>
      <c r="C338" s="233"/>
      <c r="D338" s="234" t="s">
        <v>165</v>
      </c>
      <c r="E338" s="235" t="s">
        <v>19</v>
      </c>
      <c r="F338" s="236" t="s">
        <v>916</v>
      </c>
      <c r="G338" s="233"/>
      <c r="H338" s="235" t="s">
        <v>19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165</v>
      </c>
      <c r="AU338" s="242" t="s">
        <v>85</v>
      </c>
      <c r="AV338" s="13" t="s">
        <v>83</v>
      </c>
      <c r="AW338" s="13" t="s">
        <v>37</v>
      </c>
      <c r="AX338" s="13" t="s">
        <v>76</v>
      </c>
      <c r="AY338" s="242" t="s">
        <v>154</v>
      </c>
    </row>
    <row r="339" s="14" customFormat="1">
      <c r="A339" s="14"/>
      <c r="B339" s="243"/>
      <c r="C339" s="244"/>
      <c r="D339" s="234" t="s">
        <v>165</v>
      </c>
      <c r="E339" s="245" t="s">
        <v>19</v>
      </c>
      <c r="F339" s="246" t="s">
        <v>911</v>
      </c>
      <c r="G339" s="244"/>
      <c r="H339" s="247">
        <v>39.299999999999997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165</v>
      </c>
      <c r="AU339" s="253" t="s">
        <v>85</v>
      </c>
      <c r="AV339" s="14" t="s">
        <v>85</v>
      </c>
      <c r="AW339" s="14" t="s">
        <v>37</v>
      </c>
      <c r="AX339" s="14" t="s">
        <v>76</v>
      </c>
      <c r="AY339" s="253" t="s">
        <v>154</v>
      </c>
    </row>
    <row r="340" s="15" customFormat="1">
      <c r="A340" s="15"/>
      <c r="B340" s="254"/>
      <c r="C340" s="255"/>
      <c r="D340" s="234" t="s">
        <v>165</v>
      </c>
      <c r="E340" s="256" t="s">
        <v>19</v>
      </c>
      <c r="F340" s="257" t="s">
        <v>168</v>
      </c>
      <c r="G340" s="255"/>
      <c r="H340" s="258">
        <v>39.299999999999997</v>
      </c>
      <c r="I340" s="259"/>
      <c r="J340" s="255"/>
      <c r="K340" s="255"/>
      <c r="L340" s="260"/>
      <c r="M340" s="261"/>
      <c r="N340" s="262"/>
      <c r="O340" s="262"/>
      <c r="P340" s="262"/>
      <c r="Q340" s="262"/>
      <c r="R340" s="262"/>
      <c r="S340" s="262"/>
      <c r="T340" s="26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4" t="s">
        <v>165</v>
      </c>
      <c r="AU340" s="264" t="s">
        <v>85</v>
      </c>
      <c r="AV340" s="15" t="s">
        <v>161</v>
      </c>
      <c r="AW340" s="15" t="s">
        <v>37</v>
      </c>
      <c r="AX340" s="15" t="s">
        <v>83</v>
      </c>
      <c r="AY340" s="264" t="s">
        <v>154</v>
      </c>
    </row>
    <row r="341" s="14" customFormat="1">
      <c r="A341" s="14"/>
      <c r="B341" s="243"/>
      <c r="C341" s="244"/>
      <c r="D341" s="234" t="s">
        <v>165</v>
      </c>
      <c r="E341" s="244"/>
      <c r="F341" s="246" t="s">
        <v>917</v>
      </c>
      <c r="G341" s="244"/>
      <c r="H341" s="247">
        <v>40.478999999999999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165</v>
      </c>
      <c r="AU341" s="253" t="s">
        <v>85</v>
      </c>
      <c r="AV341" s="14" t="s">
        <v>85</v>
      </c>
      <c r="AW341" s="14" t="s">
        <v>4</v>
      </c>
      <c r="AX341" s="14" t="s">
        <v>83</v>
      </c>
      <c r="AY341" s="253" t="s">
        <v>154</v>
      </c>
    </row>
    <row r="342" s="2" customFormat="1" ht="21.75" customHeight="1">
      <c r="A342" s="40"/>
      <c r="B342" s="41"/>
      <c r="C342" s="265" t="s">
        <v>918</v>
      </c>
      <c r="D342" s="265" t="s">
        <v>169</v>
      </c>
      <c r="E342" s="266" t="s">
        <v>919</v>
      </c>
      <c r="F342" s="267" t="s">
        <v>920</v>
      </c>
      <c r="G342" s="268" t="s">
        <v>172</v>
      </c>
      <c r="H342" s="269">
        <v>2</v>
      </c>
      <c r="I342" s="270"/>
      <c r="J342" s="271">
        <f>ROUND(I342*H342,2)</f>
        <v>0</v>
      </c>
      <c r="K342" s="267" t="s">
        <v>160</v>
      </c>
      <c r="L342" s="272"/>
      <c r="M342" s="273" t="s">
        <v>19</v>
      </c>
      <c r="N342" s="274" t="s">
        <v>47</v>
      </c>
      <c r="O342" s="86"/>
      <c r="P342" s="223">
        <f>O342*H342</f>
        <v>0</v>
      </c>
      <c r="Q342" s="223">
        <v>0.0072399999999999999</v>
      </c>
      <c r="R342" s="223">
        <f>Q342*H342</f>
        <v>0.01448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173</v>
      </c>
      <c r="AT342" s="225" t="s">
        <v>169</v>
      </c>
      <c r="AU342" s="225" t="s">
        <v>85</v>
      </c>
      <c r="AY342" s="19" t="s">
        <v>154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83</v>
      </c>
      <c r="BK342" s="226">
        <f>ROUND(I342*H342,2)</f>
        <v>0</v>
      </c>
      <c r="BL342" s="19" t="s">
        <v>161</v>
      </c>
      <c r="BM342" s="225" t="s">
        <v>921</v>
      </c>
    </row>
    <row r="343" s="2" customFormat="1" ht="24.15" customHeight="1">
      <c r="A343" s="40"/>
      <c r="B343" s="41"/>
      <c r="C343" s="214" t="s">
        <v>922</v>
      </c>
      <c r="D343" s="214" t="s">
        <v>156</v>
      </c>
      <c r="E343" s="215" t="s">
        <v>923</v>
      </c>
      <c r="F343" s="216" t="s">
        <v>924</v>
      </c>
      <c r="G343" s="217" t="s">
        <v>264</v>
      </c>
      <c r="H343" s="218">
        <v>2</v>
      </c>
      <c r="I343" s="219"/>
      <c r="J343" s="220">
        <f>ROUND(I343*H343,2)</f>
        <v>0</v>
      </c>
      <c r="K343" s="216" t="s">
        <v>160</v>
      </c>
      <c r="L343" s="46"/>
      <c r="M343" s="221" t="s">
        <v>19</v>
      </c>
      <c r="N343" s="222" t="s">
        <v>47</v>
      </c>
      <c r="O343" s="86"/>
      <c r="P343" s="223">
        <f>O343*H343</f>
        <v>0</v>
      </c>
      <c r="Q343" s="223">
        <v>0.00031</v>
      </c>
      <c r="R343" s="223">
        <f>Q343*H343</f>
        <v>0.00062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161</v>
      </c>
      <c r="AT343" s="225" t="s">
        <v>156</v>
      </c>
      <c r="AU343" s="225" t="s">
        <v>85</v>
      </c>
      <c r="AY343" s="19" t="s">
        <v>154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83</v>
      </c>
      <c r="BK343" s="226">
        <f>ROUND(I343*H343,2)</f>
        <v>0</v>
      </c>
      <c r="BL343" s="19" t="s">
        <v>161</v>
      </c>
      <c r="BM343" s="225" t="s">
        <v>925</v>
      </c>
    </row>
    <row r="344" s="2" customFormat="1">
      <c r="A344" s="40"/>
      <c r="B344" s="41"/>
      <c r="C344" s="42"/>
      <c r="D344" s="227" t="s">
        <v>163</v>
      </c>
      <c r="E344" s="42"/>
      <c r="F344" s="228" t="s">
        <v>926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163</v>
      </c>
      <c r="AU344" s="19" t="s">
        <v>85</v>
      </c>
    </row>
    <row r="345" s="2" customFormat="1" ht="24.15" customHeight="1">
      <c r="A345" s="40"/>
      <c r="B345" s="41"/>
      <c r="C345" s="214" t="s">
        <v>927</v>
      </c>
      <c r="D345" s="214" t="s">
        <v>156</v>
      </c>
      <c r="E345" s="215" t="s">
        <v>928</v>
      </c>
      <c r="F345" s="216" t="s">
        <v>929</v>
      </c>
      <c r="G345" s="217" t="s">
        <v>264</v>
      </c>
      <c r="H345" s="218">
        <v>2</v>
      </c>
      <c r="I345" s="219"/>
      <c r="J345" s="220">
        <f>ROUND(I345*H345,2)</f>
        <v>0</v>
      </c>
      <c r="K345" s="216" t="s">
        <v>160</v>
      </c>
      <c r="L345" s="46"/>
      <c r="M345" s="221" t="s">
        <v>19</v>
      </c>
      <c r="N345" s="222" t="s">
        <v>47</v>
      </c>
      <c r="O345" s="86"/>
      <c r="P345" s="223">
        <f>O345*H345</f>
        <v>0</v>
      </c>
      <c r="Q345" s="223">
        <v>0.00050000000000000001</v>
      </c>
      <c r="R345" s="223">
        <f>Q345*H345</f>
        <v>0.001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161</v>
      </c>
      <c r="AT345" s="225" t="s">
        <v>156</v>
      </c>
      <c r="AU345" s="225" t="s">
        <v>85</v>
      </c>
      <c r="AY345" s="19" t="s">
        <v>154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83</v>
      </c>
      <c r="BK345" s="226">
        <f>ROUND(I345*H345,2)</f>
        <v>0</v>
      </c>
      <c r="BL345" s="19" t="s">
        <v>161</v>
      </c>
      <c r="BM345" s="225" t="s">
        <v>930</v>
      </c>
    </row>
    <row r="346" s="2" customFormat="1">
      <c r="A346" s="40"/>
      <c r="B346" s="41"/>
      <c r="C346" s="42"/>
      <c r="D346" s="227" t="s">
        <v>163</v>
      </c>
      <c r="E346" s="42"/>
      <c r="F346" s="228" t="s">
        <v>931</v>
      </c>
      <c r="G346" s="42"/>
      <c r="H346" s="42"/>
      <c r="I346" s="229"/>
      <c r="J346" s="42"/>
      <c r="K346" s="42"/>
      <c r="L346" s="46"/>
      <c r="M346" s="230"/>
      <c r="N346" s="231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163</v>
      </c>
      <c r="AU346" s="19" t="s">
        <v>85</v>
      </c>
    </row>
    <row r="347" s="2" customFormat="1" ht="24.15" customHeight="1">
      <c r="A347" s="40"/>
      <c r="B347" s="41"/>
      <c r="C347" s="214" t="s">
        <v>932</v>
      </c>
      <c r="D347" s="214" t="s">
        <v>156</v>
      </c>
      <c r="E347" s="215" t="s">
        <v>933</v>
      </c>
      <c r="F347" s="216" t="s">
        <v>934</v>
      </c>
      <c r="G347" s="217" t="s">
        <v>172</v>
      </c>
      <c r="H347" s="218">
        <v>3</v>
      </c>
      <c r="I347" s="219"/>
      <c r="J347" s="220">
        <f>ROUND(I347*H347,2)</f>
        <v>0</v>
      </c>
      <c r="K347" s="216" t="s">
        <v>160</v>
      </c>
      <c r="L347" s="46"/>
      <c r="M347" s="221" t="s">
        <v>19</v>
      </c>
      <c r="N347" s="222" t="s">
        <v>47</v>
      </c>
      <c r="O347" s="86"/>
      <c r="P347" s="223">
        <f>O347*H347</f>
        <v>0</v>
      </c>
      <c r="Q347" s="223">
        <v>0.010189999999999999</v>
      </c>
      <c r="R347" s="223">
        <f>Q347*H347</f>
        <v>0.03057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161</v>
      </c>
      <c r="AT347" s="225" t="s">
        <v>156</v>
      </c>
      <c r="AU347" s="225" t="s">
        <v>85</v>
      </c>
      <c r="AY347" s="19" t="s">
        <v>154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83</v>
      </c>
      <c r="BK347" s="226">
        <f>ROUND(I347*H347,2)</f>
        <v>0</v>
      </c>
      <c r="BL347" s="19" t="s">
        <v>161</v>
      </c>
      <c r="BM347" s="225" t="s">
        <v>935</v>
      </c>
    </row>
    <row r="348" s="2" customFormat="1">
      <c r="A348" s="40"/>
      <c r="B348" s="41"/>
      <c r="C348" s="42"/>
      <c r="D348" s="227" t="s">
        <v>163</v>
      </c>
      <c r="E348" s="42"/>
      <c r="F348" s="228" t="s">
        <v>936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163</v>
      </c>
      <c r="AU348" s="19" t="s">
        <v>85</v>
      </c>
    </row>
    <row r="349" s="13" customFormat="1">
      <c r="A349" s="13"/>
      <c r="B349" s="232"/>
      <c r="C349" s="233"/>
      <c r="D349" s="234" t="s">
        <v>165</v>
      </c>
      <c r="E349" s="235" t="s">
        <v>19</v>
      </c>
      <c r="F349" s="236" t="s">
        <v>638</v>
      </c>
      <c r="G349" s="233"/>
      <c r="H349" s="235" t="s">
        <v>19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165</v>
      </c>
      <c r="AU349" s="242" t="s">
        <v>85</v>
      </c>
      <c r="AV349" s="13" t="s">
        <v>83</v>
      </c>
      <c r="AW349" s="13" t="s">
        <v>37</v>
      </c>
      <c r="AX349" s="13" t="s">
        <v>76</v>
      </c>
      <c r="AY349" s="242" t="s">
        <v>154</v>
      </c>
    </row>
    <row r="350" s="14" customFormat="1">
      <c r="A350" s="14"/>
      <c r="B350" s="243"/>
      <c r="C350" s="244"/>
      <c r="D350" s="234" t="s">
        <v>165</v>
      </c>
      <c r="E350" s="245" t="s">
        <v>19</v>
      </c>
      <c r="F350" s="246" t="s">
        <v>937</v>
      </c>
      <c r="G350" s="244"/>
      <c r="H350" s="247">
        <v>3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165</v>
      </c>
      <c r="AU350" s="253" t="s">
        <v>85</v>
      </c>
      <c r="AV350" s="14" t="s">
        <v>85</v>
      </c>
      <c r="AW350" s="14" t="s">
        <v>37</v>
      </c>
      <c r="AX350" s="14" t="s">
        <v>76</v>
      </c>
      <c r="AY350" s="253" t="s">
        <v>154</v>
      </c>
    </row>
    <row r="351" s="15" customFormat="1">
      <c r="A351" s="15"/>
      <c r="B351" s="254"/>
      <c r="C351" s="255"/>
      <c r="D351" s="234" t="s">
        <v>165</v>
      </c>
      <c r="E351" s="256" t="s">
        <v>19</v>
      </c>
      <c r="F351" s="257" t="s">
        <v>168</v>
      </c>
      <c r="G351" s="255"/>
      <c r="H351" s="258">
        <v>3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4" t="s">
        <v>165</v>
      </c>
      <c r="AU351" s="264" t="s">
        <v>85</v>
      </c>
      <c r="AV351" s="15" t="s">
        <v>161</v>
      </c>
      <c r="AW351" s="15" t="s">
        <v>37</v>
      </c>
      <c r="AX351" s="15" t="s">
        <v>83</v>
      </c>
      <c r="AY351" s="264" t="s">
        <v>154</v>
      </c>
    </row>
    <row r="352" s="2" customFormat="1" ht="24.15" customHeight="1">
      <c r="A352" s="40"/>
      <c r="B352" s="41"/>
      <c r="C352" s="265" t="s">
        <v>938</v>
      </c>
      <c r="D352" s="265" t="s">
        <v>169</v>
      </c>
      <c r="E352" s="266" t="s">
        <v>939</v>
      </c>
      <c r="F352" s="267" t="s">
        <v>940</v>
      </c>
      <c r="G352" s="268" t="s">
        <v>172</v>
      </c>
      <c r="H352" s="269">
        <v>1</v>
      </c>
      <c r="I352" s="270"/>
      <c r="J352" s="271">
        <f>ROUND(I352*H352,2)</f>
        <v>0</v>
      </c>
      <c r="K352" s="267" t="s">
        <v>265</v>
      </c>
      <c r="L352" s="272"/>
      <c r="M352" s="273" t="s">
        <v>19</v>
      </c>
      <c r="N352" s="274" t="s">
        <v>47</v>
      </c>
      <c r="O352" s="86"/>
      <c r="P352" s="223">
        <f>O352*H352</f>
        <v>0</v>
      </c>
      <c r="Q352" s="223">
        <v>0.254</v>
      </c>
      <c r="R352" s="223">
        <f>Q352*H352</f>
        <v>0.254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173</v>
      </c>
      <c r="AT352" s="225" t="s">
        <v>169</v>
      </c>
      <c r="AU352" s="225" t="s">
        <v>85</v>
      </c>
      <c r="AY352" s="19" t="s">
        <v>154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83</v>
      </c>
      <c r="BK352" s="226">
        <f>ROUND(I352*H352,2)</f>
        <v>0</v>
      </c>
      <c r="BL352" s="19" t="s">
        <v>161</v>
      </c>
      <c r="BM352" s="225" t="s">
        <v>941</v>
      </c>
    </row>
    <row r="353" s="13" customFormat="1">
      <c r="A353" s="13"/>
      <c r="B353" s="232"/>
      <c r="C353" s="233"/>
      <c r="D353" s="234" t="s">
        <v>165</v>
      </c>
      <c r="E353" s="235" t="s">
        <v>19</v>
      </c>
      <c r="F353" s="236" t="s">
        <v>638</v>
      </c>
      <c r="G353" s="233"/>
      <c r="H353" s="235" t="s">
        <v>19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165</v>
      </c>
      <c r="AU353" s="242" t="s">
        <v>85</v>
      </c>
      <c r="AV353" s="13" t="s">
        <v>83</v>
      </c>
      <c r="AW353" s="13" t="s">
        <v>37</v>
      </c>
      <c r="AX353" s="13" t="s">
        <v>76</v>
      </c>
      <c r="AY353" s="242" t="s">
        <v>154</v>
      </c>
    </row>
    <row r="354" s="14" customFormat="1">
      <c r="A354" s="14"/>
      <c r="B354" s="243"/>
      <c r="C354" s="244"/>
      <c r="D354" s="234" t="s">
        <v>165</v>
      </c>
      <c r="E354" s="245" t="s">
        <v>19</v>
      </c>
      <c r="F354" s="246" t="s">
        <v>942</v>
      </c>
      <c r="G354" s="244"/>
      <c r="H354" s="247">
        <v>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165</v>
      </c>
      <c r="AU354" s="253" t="s">
        <v>85</v>
      </c>
      <c r="AV354" s="14" t="s">
        <v>85</v>
      </c>
      <c r="AW354" s="14" t="s">
        <v>37</v>
      </c>
      <c r="AX354" s="14" t="s">
        <v>76</v>
      </c>
      <c r="AY354" s="253" t="s">
        <v>154</v>
      </c>
    </row>
    <row r="355" s="15" customFormat="1">
      <c r="A355" s="15"/>
      <c r="B355" s="254"/>
      <c r="C355" s="255"/>
      <c r="D355" s="234" t="s">
        <v>165</v>
      </c>
      <c r="E355" s="256" t="s">
        <v>19</v>
      </c>
      <c r="F355" s="257" t="s">
        <v>168</v>
      </c>
      <c r="G355" s="255"/>
      <c r="H355" s="258">
        <v>1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4" t="s">
        <v>165</v>
      </c>
      <c r="AU355" s="264" t="s">
        <v>85</v>
      </c>
      <c r="AV355" s="15" t="s">
        <v>161</v>
      </c>
      <c r="AW355" s="15" t="s">
        <v>37</v>
      </c>
      <c r="AX355" s="15" t="s">
        <v>83</v>
      </c>
      <c r="AY355" s="264" t="s">
        <v>154</v>
      </c>
    </row>
    <row r="356" s="2" customFormat="1" ht="24.15" customHeight="1">
      <c r="A356" s="40"/>
      <c r="B356" s="41"/>
      <c r="C356" s="265" t="s">
        <v>943</v>
      </c>
      <c r="D356" s="265" t="s">
        <v>169</v>
      </c>
      <c r="E356" s="266" t="s">
        <v>944</v>
      </c>
      <c r="F356" s="267" t="s">
        <v>945</v>
      </c>
      <c r="G356" s="268" t="s">
        <v>172</v>
      </c>
      <c r="H356" s="269">
        <v>2</v>
      </c>
      <c r="I356" s="270"/>
      <c r="J356" s="271">
        <f>ROUND(I356*H356,2)</f>
        <v>0</v>
      </c>
      <c r="K356" s="267" t="s">
        <v>265</v>
      </c>
      <c r="L356" s="272"/>
      <c r="M356" s="273" t="s">
        <v>19</v>
      </c>
      <c r="N356" s="274" t="s">
        <v>47</v>
      </c>
      <c r="O356" s="86"/>
      <c r="P356" s="223">
        <f>O356*H356</f>
        <v>0</v>
      </c>
      <c r="Q356" s="223">
        <v>0.51800000000000002</v>
      </c>
      <c r="R356" s="223">
        <f>Q356*H356</f>
        <v>1.036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173</v>
      </c>
      <c r="AT356" s="225" t="s">
        <v>169</v>
      </c>
      <c r="AU356" s="225" t="s">
        <v>85</v>
      </c>
      <c r="AY356" s="19" t="s">
        <v>154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83</v>
      </c>
      <c r="BK356" s="226">
        <f>ROUND(I356*H356,2)</f>
        <v>0</v>
      </c>
      <c r="BL356" s="19" t="s">
        <v>161</v>
      </c>
      <c r="BM356" s="225" t="s">
        <v>946</v>
      </c>
    </row>
    <row r="357" s="13" customFormat="1">
      <c r="A357" s="13"/>
      <c r="B357" s="232"/>
      <c r="C357" s="233"/>
      <c r="D357" s="234" t="s">
        <v>165</v>
      </c>
      <c r="E357" s="235" t="s">
        <v>19</v>
      </c>
      <c r="F357" s="236" t="s">
        <v>638</v>
      </c>
      <c r="G357" s="233"/>
      <c r="H357" s="235" t="s">
        <v>19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165</v>
      </c>
      <c r="AU357" s="242" t="s">
        <v>85</v>
      </c>
      <c r="AV357" s="13" t="s">
        <v>83</v>
      </c>
      <c r="AW357" s="13" t="s">
        <v>37</v>
      </c>
      <c r="AX357" s="13" t="s">
        <v>76</v>
      </c>
      <c r="AY357" s="242" t="s">
        <v>154</v>
      </c>
    </row>
    <row r="358" s="14" customFormat="1">
      <c r="A358" s="14"/>
      <c r="B358" s="243"/>
      <c r="C358" s="244"/>
      <c r="D358" s="234" t="s">
        <v>165</v>
      </c>
      <c r="E358" s="245" t="s">
        <v>19</v>
      </c>
      <c r="F358" s="246" t="s">
        <v>947</v>
      </c>
      <c r="G358" s="244"/>
      <c r="H358" s="247">
        <v>2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165</v>
      </c>
      <c r="AU358" s="253" t="s">
        <v>85</v>
      </c>
      <c r="AV358" s="14" t="s">
        <v>85</v>
      </c>
      <c r="AW358" s="14" t="s">
        <v>37</v>
      </c>
      <c r="AX358" s="14" t="s">
        <v>76</v>
      </c>
      <c r="AY358" s="253" t="s">
        <v>154</v>
      </c>
    </row>
    <row r="359" s="15" customFormat="1">
      <c r="A359" s="15"/>
      <c r="B359" s="254"/>
      <c r="C359" s="255"/>
      <c r="D359" s="234" t="s">
        <v>165</v>
      </c>
      <c r="E359" s="256" t="s">
        <v>19</v>
      </c>
      <c r="F359" s="257" t="s">
        <v>168</v>
      </c>
      <c r="G359" s="255"/>
      <c r="H359" s="258">
        <v>2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4" t="s">
        <v>165</v>
      </c>
      <c r="AU359" s="264" t="s">
        <v>85</v>
      </c>
      <c r="AV359" s="15" t="s">
        <v>161</v>
      </c>
      <c r="AW359" s="15" t="s">
        <v>37</v>
      </c>
      <c r="AX359" s="15" t="s">
        <v>83</v>
      </c>
      <c r="AY359" s="264" t="s">
        <v>154</v>
      </c>
    </row>
    <row r="360" s="2" customFormat="1" ht="24.15" customHeight="1">
      <c r="A360" s="40"/>
      <c r="B360" s="41"/>
      <c r="C360" s="214" t="s">
        <v>948</v>
      </c>
      <c r="D360" s="214" t="s">
        <v>156</v>
      </c>
      <c r="E360" s="215" t="s">
        <v>949</v>
      </c>
      <c r="F360" s="216" t="s">
        <v>950</v>
      </c>
      <c r="G360" s="217" t="s">
        <v>172</v>
      </c>
      <c r="H360" s="218">
        <v>3</v>
      </c>
      <c r="I360" s="219"/>
      <c r="J360" s="220">
        <f>ROUND(I360*H360,2)</f>
        <v>0</v>
      </c>
      <c r="K360" s="216" t="s">
        <v>160</v>
      </c>
      <c r="L360" s="46"/>
      <c r="M360" s="221" t="s">
        <v>19</v>
      </c>
      <c r="N360" s="222" t="s">
        <v>47</v>
      </c>
      <c r="O360" s="86"/>
      <c r="P360" s="223">
        <f>O360*H360</f>
        <v>0</v>
      </c>
      <c r="Q360" s="223">
        <v>0.028539999999999999</v>
      </c>
      <c r="R360" s="223">
        <f>Q360*H360</f>
        <v>0.085620000000000002</v>
      </c>
      <c r="S360" s="223">
        <v>0</v>
      </c>
      <c r="T360" s="22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161</v>
      </c>
      <c r="AT360" s="225" t="s">
        <v>156</v>
      </c>
      <c r="AU360" s="225" t="s">
        <v>85</v>
      </c>
      <c r="AY360" s="19" t="s">
        <v>154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83</v>
      </c>
      <c r="BK360" s="226">
        <f>ROUND(I360*H360,2)</f>
        <v>0</v>
      </c>
      <c r="BL360" s="19" t="s">
        <v>161</v>
      </c>
      <c r="BM360" s="225" t="s">
        <v>951</v>
      </c>
    </row>
    <row r="361" s="2" customFormat="1">
      <c r="A361" s="40"/>
      <c r="B361" s="41"/>
      <c r="C361" s="42"/>
      <c r="D361" s="227" t="s">
        <v>163</v>
      </c>
      <c r="E361" s="42"/>
      <c r="F361" s="228" t="s">
        <v>952</v>
      </c>
      <c r="G361" s="42"/>
      <c r="H361" s="42"/>
      <c r="I361" s="229"/>
      <c r="J361" s="42"/>
      <c r="K361" s="42"/>
      <c r="L361" s="46"/>
      <c r="M361" s="230"/>
      <c r="N361" s="231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163</v>
      </c>
      <c r="AU361" s="19" t="s">
        <v>85</v>
      </c>
    </row>
    <row r="362" s="13" customFormat="1">
      <c r="A362" s="13"/>
      <c r="B362" s="232"/>
      <c r="C362" s="233"/>
      <c r="D362" s="234" t="s">
        <v>165</v>
      </c>
      <c r="E362" s="235" t="s">
        <v>19</v>
      </c>
      <c r="F362" s="236" t="s">
        <v>638</v>
      </c>
      <c r="G362" s="233"/>
      <c r="H362" s="235" t="s">
        <v>19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165</v>
      </c>
      <c r="AU362" s="242" t="s">
        <v>85</v>
      </c>
      <c r="AV362" s="13" t="s">
        <v>83</v>
      </c>
      <c r="AW362" s="13" t="s">
        <v>37</v>
      </c>
      <c r="AX362" s="13" t="s">
        <v>76</v>
      </c>
      <c r="AY362" s="242" t="s">
        <v>154</v>
      </c>
    </row>
    <row r="363" s="14" customFormat="1">
      <c r="A363" s="14"/>
      <c r="B363" s="243"/>
      <c r="C363" s="244"/>
      <c r="D363" s="234" t="s">
        <v>165</v>
      </c>
      <c r="E363" s="245" t="s">
        <v>19</v>
      </c>
      <c r="F363" s="246" t="s">
        <v>953</v>
      </c>
      <c r="G363" s="244"/>
      <c r="H363" s="247">
        <v>3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165</v>
      </c>
      <c r="AU363" s="253" t="s">
        <v>85</v>
      </c>
      <c r="AV363" s="14" t="s">
        <v>85</v>
      </c>
      <c r="AW363" s="14" t="s">
        <v>37</v>
      </c>
      <c r="AX363" s="14" t="s">
        <v>76</v>
      </c>
      <c r="AY363" s="253" t="s">
        <v>154</v>
      </c>
    </row>
    <row r="364" s="15" customFormat="1">
      <c r="A364" s="15"/>
      <c r="B364" s="254"/>
      <c r="C364" s="255"/>
      <c r="D364" s="234" t="s">
        <v>165</v>
      </c>
      <c r="E364" s="256" t="s">
        <v>19</v>
      </c>
      <c r="F364" s="257" t="s">
        <v>168</v>
      </c>
      <c r="G364" s="255"/>
      <c r="H364" s="258">
        <v>3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4" t="s">
        <v>165</v>
      </c>
      <c r="AU364" s="264" t="s">
        <v>85</v>
      </c>
      <c r="AV364" s="15" t="s">
        <v>161</v>
      </c>
      <c r="AW364" s="15" t="s">
        <v>37</v>
      </c>
      <c r="AX364" s="15" t="s">
        <v>83</v>
      </c>
      <c r="AY364" s="264" t="s">
        <v>154</v>
      </c>
    </row>
    <row r="365" s="2" customFormat="1" ht="16.5" customHeight="1">
      <c r="A365" s="40"/>
      <c r="B365" s="41"/>
      <c r="C365" s="265" t="s">
        <v>954</v>
      </c>
      <c r="D365" s="265" t="s">
        <v>169</v>
      </c>
      <c r="E365" s="266" t="s">
        <v>955</v>
      </c>
      <c r="F365" s="267" t="s">
        <v>956</v>
      </c>
      <c r="G365" s="268" t="s">
        <v>172</v>
      </c>
      <c r="H365" s="269">
        <v>1</v>
      </c>
      <c r="I365" s="270"/>
      <c r="J365" s="271">
        <f>ROUND(I365*H365,2)</f>
        <v>0</v>
      </c>
      <c r="K365" s="267" t="s">
        <v>265</v>
      </c>
      <c r="L365" s="272"/>
      <c r="M365" s="273" t="s">
        <v>19</v>
      </c>
      <c r="N365" s="274" t="s">
        <v>47</v>
      </c>
      <c r="O365" s="86"/>
      <c r="P365" s="223">
        <f>O365*H365</f>
        <v>0</v>
      </c>
      <c r="Q365" s="223">
        <v>4.2000000000000002</v>
      </c>
      <c r="R365" s="223">
        <f>Q365*H365</f>
        <v>4.2000000000000002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173</v>
      </c>
      <c r="AT365" s="225" t="s">
        <v>169</v>
      </c>
      <c r="AU365" s="225" t="s">
        <v>85</v>
      </c>
      <c r="AY365" s="19" t="s">
        <v>154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83</v>
      </c>
      <c r="BK365" s="226">
        <f>ROUND(I365*H365,2)</f>
        <v>0</v>
      </c>
      <c r="BL365" s="19" t="s">
        <v>161</v>
      </c>
      <c r="BM365" s="225" t="s">
        <v>957</v>
      </c>
    </row>
    <row r="366" s="13" customFormat="1">
      <c r="A366" s="13"/>
      <c r="B366" s="232"/>
      <c r="C366" s="233"/>
      <c r="D366" s="234" t="s">
        <v>165</v>
      </c>
      <c r="E366" s="235" t="s">
        <v>19</v>
      </c>
      <c r="F366" s="236" t="s">
        <v>638</v>
      </c>
      <c r="G366" s="233"/>
      <c r="H366" s="235" t="s">
        <v>19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165</v>
      </c>
      <c r="AU366" s="242" t="s">
        <v>85</v>
      </c>
      <c r="AV366" s="13" t="s">
        <v>83</v>
      </c>
      <c r="AW366" s="13" t="s">
        <v>37</v>
      </c>
      <c r="AX366" s="13" t="s">
        <v>76</v>
      </c>
      <c r="AY366" s="242" t="s">
        <v>154</v>
      </c>
    </row>
    <row r="367" s="14" customFormat="1">
      <c r="A367" s="14"/>
      <c r="B367" s="243"/>
      <c r="C367" s="244"/>
      <c r="D367" s="234" t="s">
        <v>165</v>
      </c>
      <c r="E367" s="245" t="s">
        <v>19</v>
      </c>
      <c r="F367" s="246" t="s">
        <v>958</v>
      </c>
      <c r="G367" s="244"/>
      <c r="H367" s="247">
        <v>1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165</v>
      </c>
      <c r="AU367" s="253" t="s">
        <v>85</v>
      </c>
      <c r="AV367" s="14" t="s">
        <v>85</v>
      </c>
      <c r="AW367" s="14" t="s">
        <v>37</v>
      </c>
      <c r="AX367" s="14" t="s">
        <v>76</v>
      </c>
      <c r="AY367" s="253" t="s">
        <v>154</v>
      </c>
    </row>
    <row r="368" s="13" customFormat="1">
      <c r="A368" s="13"/>
      <c r="B368" s="232"/>
      <c r="C368" s="233"/>
      <c r="D368" s="234" t="s">
        <v>165</v>
      </c>
      <c r="E368" s="235" t="s">
        <v>19</v>
      </c>
      <c r="F368" s="236" t="s">
        <v>959</v>
      </c>
      <c r="G368" s="233"/>
      <c r="H368" s="235" t="s">
        <v>19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165</v>
      </c>
      <c r="AU368" s="242" t="s">
        <v>85</v>
      </c>
      <c r="AV368" s="13" t="s">
        <v>83</v>
      </c>
      <c r="AW368" s="13" t="s">
        <v>37</v>
      </c>
      <c r="AX368" s="13" t="s">
        <v>76</v>
      </c>
      <c r="AY368" s="242" t="s">
        <v>154</v>
      </c>
    </row>
    <row r="369" s="15" customFormat="1">
      <c r="A369" s="15"/>
      <c r="B369" s="254"/>
      <c r="C369" s="255"/>
      <c r="D369" s="234" t="s">
        <v>165</v>
      </c>
      <c r="E369" s="256" t="s">
        <v>19</v>
      </c>
      <c r="F369" s="257" t="s">
        <v>168</v>
      </c>
      <c r="G369" s="255"/>
      <c r="H369" s="258">
        <v>1</v>
      </c>
      <c r="I369" s="259"/>
      <c r="J369" s="255"/>
      <c r="K369" s="255"/>
      <c r="L369" s="260"/>
      <c r="M369" s="261"/>
      <c r="N369" s="262"/>
      <c r="O369" s="262"/>
      <c r="P369" s="262"/>
      <c r="Q369" s="262"/>
      <c r="R369" s="262"/>
      <c r="S369" s="262"/>
      <c r="T369" s="26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4" t="s">
        <v>165</v>
      </c>
      <c r="AU369" s="264" t="s">
        <v>85</v>
      </c>
      <c r="AV369" s="15" t="s">
        <v>161</v>
      </c>
      <c r="AW369" s="15" t="s">
        <v>37</v>
      </c>
      <c r="AX369" s="15" t="s">
        <v>83</v>
      </c>
      <c r="AY369" s="264" t="s">
        <v>154</v>
      </c>
    </row>
    <row r="370" s="2" customFormat="1" ht="16.5" customHeight="1">
      <c r="A370" s="40"/>
      <c r="B370" s="41"/>
      <c r="C370" s="265" t="s">
        <v>960</v>
      </c>
      <c r="D370" s="265" t="s">
        <v>169</v>
      </c>
      <c r="E370" s="266" t="s">
        <v>961</v>
      </c>
      <c r="F370" s="267" t="s">
        <v>956</v>
      </c>
      <c r="G370" s="268" t="s">
        <v>172</v>
      </c>
      <c r="H370" s="269">
        <v>1</v>
      </c>
      <c r="I370" s="270"/>
      <c r="J370" s="271">
        <f>ROUND(I370*H370,2)</f>
        <v>0</v>
      </c>
      <c r="K370" s="267" t="s">
        <v>265</v>
      </c>
      <c r="L370" s="272"/>
      <c r="M370" s="273" t="s">
        <v>19</v>
      </c>
      <c r="N370" s="274" t="s">
        <v>47</v>
      </c>
      <c r="O370" s="86"/>
      <c r="P370" s="223">
        <f>O370*H370</f>
        <v>0</v>
      </c>
      <c r="Q370" s="223">
        <v>4.2000000000000002</v>
      </c>
      <c r="R370" s="223">
        <f>Q370*H370</f>
        <v>4.2000000000000002</v>
      </c>
      <c r="S370" s="223">
        <v>0</v>
      </c>
      <c r="T370" s="22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5" t="s">
        <v>173</v>
      </c>
      <c r="AT370" s="225" t="s">
        <v>169</v>
      </c>
      <c r="AU370" s="225" t="s">
        <v>85</v>
      </c>
      <c r="AY370" s="19" t="s">
        <v>154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9" t="s">
        <v>83</v>
      </c>
      <c r="BK370" s="226">
        <f>ROUND(I370*H370,2)</f>
        <v>0</v>
      </c>
      <c r="BL370" s="19" t="s">
        <v>161</v>
      </c>
      <c r="BM370" s="225" t="s">
        <v>962</v>
      </c>
    </row>
    <row r="371" s="13" customFormat="1">
      <c r="A371" s="13"/>
      <c r="B371" s="232"/>
      <c r="C371" s="233"/>
      <c r="D371" s="234" t="s">
        <v>165</v>
      </c>
      <c r="E371" s="235" t="s">
        <v>19</v>
      </c>
      <c r="F371" s="236" t="s">
        <v>638</v>
      </c>
      <c r="G371" s="233"/>
      <c r="H371" s="235" t="s">
        <v>19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165</v>
      </c>
      <c r="AU371" s="242" t="s">
        <v>85</v>
      </c>
      <c r="AV371" s="13" t="s">
        <v>83</v>
      </c>
      <c r="AW371" s="13" t="s">
        <v>37</v>
      </c>
      <c r="AX371" s="13" t="s">
        <v>76</v>
      </c>
      <c r="AY371" s="242" t="s">
        <v>154</v>
      </c>
    </row>
    <row r="372" s="14" customFormat="1">
      <c r="A372" s="14"/>
      <c r="B372" s="243"/>
      <c r="C372" s="244"/>
      <c r="D372" s="234" t="s">
        <v>165</v>
      </c>
      <c r="E372" s="245" t="s">
        <v>19</v>
      </c>
      <c r="F372" s="246" t="s">
        <v>963</v>
      </c>
      <c r="G372" s="244"/>
      <c r="H372" s="247">
        <v>1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165</v>
      </c>
      <c r="AU372" s="253" t="s">
        <v>85</v>
      </c>
      <c r="AV372" s="14" t="s">
        <v>85</v>
      </c>
      <c r="AW372" s="14" t="s">
        <v>37</v>
      </c>
      <c r="AX372" s="14" t="s">
        <v>76</v>
      </c>
      <c r="AY372" s="253" t="s">
        <v>154</v>
      </c>
    </row>
    <row r="373" s="13" customFormat="1">
      <c r="A373" s="13"/>
      <c r="B373" s="232"/>
      <c r="C373" s="233"/>
      <c r="D373" s="234" t="s">
        <v>165</v>
      </c>
      <c r="E373" s="235" t="s">
        <v>19</v>
      </c>
      <c r="F373" s="236" t="s">
        <v>964</v>
      </c>
      <c r="G373" s="233"/>
      <c r="H373" s="235" t="s">
        <v>19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165</v>
      </c>
      <c r="AU373" s="242" t="s">
        <v>85</v>
      </c>
      <c r="AV373" s="13" t="s">
        <v>83</v>
      </c>
      <c r="AW373" s="13" t="s">
        <v>37</v>
      </c>
      <c r="AX373" s="13" t="s">
        <v>76</v>
      </c>
      <c r="AY373" s="242" t="s">
        <v>154</v>
      </c>
    </row>
    <row r="374" s="15" customFormat="1">
      <c r="A374" s="15"/>
      <c r="B374" s="254"/>
      <c r="C374" s="255"/>
      <c r="D374" s="234" t="s">
        <v>165</v>
      </c>
      <c r="E374" s="256" t="s">
        <v>19</v>
      </c>
      <c r="F374" s="257" t="s">
        <v>168</v>
      </c>
      <c r="G374" s="255"/>
      <c r="H374" s="258">
        <v>1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4" t="s">
        <v>165</v>
      </c>
      <c r="AU374" s="264" t="s">
        <v>85</v>
      </c>
      <c r="AV374" s="15" t="s">
        <v>161</v>
      </c>
      <c r="AW374" s="15" t="s">
        <v>37</v>
      </c>
      <c r="AX374" s="15" t="s">
        <v>83</v>
      </c>
      <c r="AY374" s="264" t="s">
        <v>154</v>
      </c>
    </row>
    <row r="375" s="2" customFormat="1" ht="16.5" customHeight="1">
      <c r="A375" s="40"/>
      <c r="B375" s="41"/>
      <c r="C375" s="265" t="s">
        <v>965</v>
      </c>
      <c r="D375" s="265" t="s">
        <v>169</v>
      </c>
      <c r="E375" s="266" t="s">
        <v>966</v>
      </c>
      <c r="F375" s="267" t="s">
        <v>967</v>
      </c>
      <c r="G375" s="268" t="s">
        <v>172</v>
      </c>
      <c r="H375" s="269">
        <v>1</v>
      </c>
      <c r="I375" s="270"/>
      <c r="J375" s="271">
        <f>ROUND(I375*H375,2)</f>
        <v>0</v>
      </c>
      <c r="K375" s="267" t="s">
        <v>265</v>
      </c>
      <c r="L375" s="272"/>
      <c r="M375" s="273" t="s">
        <v>19</v>
      </c>
      <c r="N375" s="274" t="s">
        <v>47</v>
      </c>
      <c r="O375" s="86"/>
      <c r="P375" s="223">
        <f>O375*H375</f>
        <v>0</v>
      </c>
      <c r="Q375" s="223">
        <v>9.5</v>
      </c>
      <c r="R375" s="223">
        <f>Q375*H375</f>
        <v>9.5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173</v>
      </c>
      <c r="AT375" s="225" t="s">
        <v>169</v>
      </c>
      <c r="AU375" s="225" t="s">
        <v>85</v>
      </c>
      <c r="AY375" s="19" t="s">
        <v>154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83</v>
      </c>
      <c r="BK375" s="226">
        <f>ROUND(I375*H375,2)</f>
        <v>0</v>
      </c>
      <c r="BL375" s="19" t="s">
        <v>161</v>
      </c>
      <c r="BM375" s="225" t="s">
        <v>968</v>
      </c>
    </row>
    <row r="376" s="13" customFormat="1">
      <c r="A376" s="13"/>
      <c r="B376" s="232"/>
      <c r="C376" s="233"/>
      <c r="D376" s="234" t="s">
        <v>165</v>
      </c>
      <c r="E376" s="235" t="s">
        <v>19</v>
      </c>
      <c r="F376" s="236" t="s">
        <v>638</v>
      </c>
      <c r="G376" s="233"/>
      <c r="H376" s="235" t="s">
        <v>19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165</v>
      </c>
      <c r="AU376" s="242" t="s">
        <v>85</v>
      </c>
      <c r="AV376" s="13" t="s">
        <v>83</v>
      </c>
      <c r="AW376" s="13" t="s">
        <v>37</v>
      </c>
      <c r="AX376" s="13" t="s">
        <v>76</v>
      </c>
      <c r="AY376" s="242" t="s">
        <v>154</v>
      </c>
    </row>
    <row r="377" s="14" customFormat="1">
      <c r="A377" s="14"/>
      <c r="B377" s="243"/>
      <c r="C377" s="244"/>
      <c r="D377" s="234" t="s">
        <v>165</v>
      </c>
      <c r="E377" s="245" t="s">
        <v>19</v>
      </c>
      <c r="F377" s="246" t="s">
        <v>969</v>
      </c>
      <c r="G377" s="244"/>
      <c r="H377" s="247">
        <v>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165</v>
      </c>
      <c r="AU377" s="253" t="s">
        <v>85</v>
      </c>
      <c r="AV377" s="14" t="s">
        <v>85</v>
      </c>
      <c r="AW377" s="14" t="s">
        <v>37</v>
      </c>
      <c r="AX377" s="14" t="s">
        <v>76</v>
      </c>
      <c r="AY377" s="253" t="s">
        <v>154</v>
      </c>
    </row>
    <row r="378" s="13" customFormat="1">
      <c r="A378" s="13"/>
      <c r="B378" s="232"/>
      <c r="C378" s="233"/>
      <c r="D378" s="234" t="s">
        <v>165</v>
      </c>
      <c r="E378" s="235" t="s">
        <v>19</v>
      </c>
      <c r="F378" s="236" t="s">
        <v>970</v>
      </c>
      <c r="G378" s="233"/>
      <c r="H378" s="235" t="s">
        <v>19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165</v>
      </c>
      <c r="AU378" s="242" t="s">
        <v>85</v>
      </c>
      <c r="AV378" s="13" t="s">
        <v>83</v>
      </c>
      <c r="AW378" s="13" t="s">
        <v>37</v>
      </c>
      <c r="AX378" s="13" t="s">
        <v>76</v>
      </c>
      <c r="AY378" s="242" t="s">
        <v>154</v>
      </c>
    </row>
    <row r="379" s="15" customFormat="1">
      <c r="A379" s="15"/>
      <c r="B379" s="254"/>
      <c r="C379" s="255"/>
      <c r="D379" s="234" t="s">
        <v>165</v>
      </c>
      <c r="E379" s="256" t="s">
        <v>19</v>
      </c>
      <c r="F379" s="257" t="s">
        <v>168</v>
      </c>
      <c r="G379" s="255"/>
      <c r="H379" s="258">
        <v>1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4" t="s">
        <v>165</v>
      </c>
      <c r="AU379" s="264" t="s">
        <v>85</v>
      </c>
      <c r="AV379" s="15" t="s">
        <v>161</v>
      </c>
      <c r="AW379" s="15" t="s">
        <v>37</v>
      </c>
      <c r="AX379" s="15" t="s">
        <v>83</v>
      </c>
      <c r="AY379" s="264" t="s">
        <v>154</v>
      </c>
    </row>
    <row r="380" s="2" customFormat="1" ht="21.75" customHeight="1">
      <c r="A380" s="40"/>
      <c r="B380" s="41"/>
      <c r="C380" s="265" t="s">
        <v>971</v>
      </c>
      <c r="D380" s="265" t="s">
        <v>169</v>
      </c>
      <c r="E380" s="266" t="s">
        <v>972</v>
      </c>
      <c r="F380" s="267" t="s">
        <v>973</v>
      </c>
      <c r="G380" s="268" t="s">
        <v>974</v>
      </c>
      <c r="H380" s="269">
        <v>2</v>
      </c>
      <c r="I380" s="270"/>
      <c r="J380" s="271">
        <f>ROUND(I380*H380,2)</f>
        <v>0</v>
      </c>
      <c r="K380" s="267" t="s">
        <v>265</v>
      </c>
      <c r="L380" s="272"/>
      <c r="M380" s="273" t="s">
        <v>19</v>
      </c>
      <c r="N380" s="274" t="s">
        <v>47</v>
      </c>
      <c r="O380" s="86"/>
      <c r="P380" s="223">
        <f>O380*H380</f>
        <v>0</v>
      </c>
      <c r="Q380" s="223">
        <v>0.002</v>
      </c>
      <c r="R380" s="223">
        <f>Q380*H380</f>
        <v>0.0040000000000000001</v>
      </c>
      <c r="S380" s="223">
        <v>0</v>
      </c>
      <c r="T380" s="224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5" t="s">
        <v>173</v>
      </c>
      <c r="AT380" s="225" t="s">
        <v>169</v>
      </c>
      <c r="AU380" s="225" t="s">
        <v>85</v>
      </c>
      <c r="AY380" s="19" t="s">
        <v>154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9" t="s">
        <v>83</v>
      </c>
      <c r="BK380" s="226">
        <f>ROUND(I380*H380,2)</f>
        <v>0</v>
      </c>
      <c r="BL380" s="19" t="s">
        <v>161</v>
      </c>
      <c r="BM380" s="225" t="s">
        <v>975</v>
      </c>
    </row>
    <row r="381" s="13" customFormat="1">
      <c r="A381" s="13"/>
      <c r="B381" s="232"/>
      <c r="C381" s="233"/>
      <c r="D381" s="234" t="s">
        <v>165</v>
      </c>
      <c r="E381" s="235" t="s">
        <v>19</v>
      </c>
      <c r="F381" s="236" t="s">
        <v>638</v>
      </c>
      <c r="G381" s="233"/>
      <c r="H381" s="235" t="s">
        <v>19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165</v>
      </c>
      <c r="AU381" s="242" t="s">
        <v>85</v>
      </c>
      <c r="AV381" s="13" t="s">
        <v>83</v>
      </c>
      <c r="AW381" s="13" t="s">
        <v>37</v>
      </c>
      <c r="AX381" s="13" t="s">
        <v>76</v>
      </c>
      <c r="AY381" s="242" t="s">
        <v>154</v>
      </c>
    </row>
    <row r="382" s="14" customFormat="1">
      <c r="A382" s="14"/>
      <c r="B382" s="243"/>
      <c r="C382" s="244"/>
      <c r="D382" s="234" t="s">
        <v>165</v>
      </c>
      <c r="E382" s="245" t="s">
        <v>19</v>
      </c>
      <c r="F382" s="246" t="s">
        <v>976</v>
      </c>
      <c r="G382" s="244"/>
      <c r="H382" s="247">
        <v>2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165</v>
      </c>
      <c r="AU382" s="253" t="s">
        <v>85</v>
      </c>
      <c r="AV382" s="14" t="s">
        <v>85</v>
      </c>
      <c r="AW382" s="14" t="s">
        <v>37</v>
      </c>
      <c r="AX382" s="14" t="s">
        <v>83</v>
      </c>
      <c r="AY382" s="253" t="s">
        <v>154</v>
      </c>
    </row>
    <row r="383" s="2" customFormat="1" ht="24.15" customHeight="1">
      <c r="A383" s="40"/>
      <c r="B383" s="41"/>
      <c r="C383" s="265" t="s">
        <v>977</v>
      </c>
      <c r="D383" s="265" t="s">
        <v>169</v>
      </c>
      <c r="E383" s="266" t="s">
        <v>978</v>
      </c>
      <c r="F383" s="267" t="s">
        <v>979</v>
      </c>
      <c r="G383" s="268" t="s">
        <v>172</v>
      </c>
      <c r="H383" s="269">
        <v>1</v>
      </c>
      <c r="I383" s="270"/>
      <c r="J383" s="271">
        <f>ROUND(I383*H383,2)</f>
        <v>0</v>
      </c>
      <c r="K383" s="267" t="s">
        <v>160</v>
      </c>
      <c r="L383" s="272"/>
      <c r="M383" s="273" t="s">
        <v>19</v>
      </c>
      <c r="N383" s="274" t="s">
        <v>47</v>
      </c>
      <c r="O383" s="86"/>
      <c r="P383" s="223">
        <f>O383*H383</f>
        <v>0</v>
      </c>
      <c r="Q383" s="223">
        <v>0.001</v>
      </c>
      <c r="R383" s="223">
        <f>Q383*H383</f>
        <v>0.001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173</v>
      </c>
      <c r="AT383" s="225" t="s">
        <v>169</v>
      </c>
      <c r="AU383" s="225" t="s">
        <v>85</v>
      </c>
      <c r="AY383" s="19" t="s">
        <v>154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83</v>
      </c>
      <c r="BK383" s="226">
        <f>ROUND(I383*H383,2)</f>
        <v>0</v>
      </c>
      <c r="BL383" s="19" t="s">
        <v>161</v>
      </c>
      <c r="BM383" s="225" t="s">
        <v>980</v>
      </c>
    </row>
    <row r="384" s="13" customFormat="1">
      <c r="A384" s="13"/>
      <c r="B384" s="232"/>
      <c r="C384" s="233"/>
      <c r="D384" s="234" t="s">
        <v>165</v>
      </c>
      <c r="E384" s="235" t="s">
        <v>19</v>
      </c>
      <c r="F384" s="236" t="s">
        <v>638</v>
      </c>
      <c r="G384" s="233"/>
      <c r="H384" s="235" t="s">
        <v>19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165</v>
      </c>
      <c r="AU384" s="242" t="s">
        <v>85</v>
      </c>
      <c r="AV384" s="13" t="s">
        <v>83</v>
      </c>
      <c r="AW384" s="13" t="s">
        <v>37</v>
      </c>
      <c r="AX384" s="13" t="s">
        <v>76</v>
      </c>
      <c r="AY384" s="242" t="s">
        <v>154</v>
      </c>
    </row>
    <row r="385" s="14" customFormat="1">
      <c r="A385" s="14"/>
      <c r="B385" s="243"/>
      <c r="C385" s="244"/>
      <c r="D385" s="234" t="s">
        <v>165</v>
      </c>
      <c r="E385" s="245" t="s">
        <v>19</v>
      </c>
      <c r="F385" s="246" t="s">
        <v>981</v>
      </c>
      <c r="G385" s="244"/>
      <c r="H385" s="247">
        <v>1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165</v>
      </c>
      <c r="AU385" s="253" t="s">
        <v>85</v>
      </c>
      <c r="AV385" s="14" t="s">
        <v>85</v>
      </c>
      <c r="AW385" s="14" t="s">
        <v>37</v>
      </c>
      <c r="AX385" s="14" t="s">
        <v>76</v>
      </c>
      <c r="AY385" s="253" t="s">
        <v>154</v>
      </c>
    </row>
    <row r="386" s="15" customFormat="1">
      <c r="A386" s="15"/>
      <c r="B386" s="254"/>
      <c r="C386" s="255"/>
      <c r="D386" s="234" t="s">
        <v>165</v>
      </c>
      <c r="E386" s="256" t="s">
        <v>19</v>
      </c>
      <c r="F386" s="257" t="s">
        <v>168</v>
      </c>
      <c r="G386" s="255"/>
      <c r="H386" s="258">
        <v>1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4" t="s">
        <v>165</v>
      </c>
      <c r="AU386" s="264" t="s">
        <v>85</v>
      </c>
      <c r="AV386" s="15" t="s">
        <v>161</v>
      </c>
      <c r="AW386" s="15" t="s">
        <v>37</v>
      </c>
      <c r="AX386" s="15" t="s">
        <v>83</v>
      </c>
      <c r="AY386" s="264" t="s">
        <v>154</v>
      </c>
    </row>
    <row r="387" s="2" customFormat="1" ht="24.15" customHeight="1">
      <c r="A387" s="40"/>
      <c r="B387" s="41"/>
      <c r="C387" s="265" t="s">
        <v>982</v>
      </c>
      <c r="D387" s="265" t="s">
        <v>169</v>
      </c>
      <c r="E387" s="266" t="s">
        <v>314</v>
      </c>
      <c r="F387" s="267" t="s">
        <v>315</v>
      </c>
      <c r="G387" s="268" t="s">
        <v>172</v>
      </c>
      <c r="H387" s="269">
        <v>2</v>
      </c>
      <c r="I387" s="270"/>
      <c r="J387" s="271">
        <f>ROUND(I387*H387,2)</f>
        <v>0</v>
      </c>
      <c r="K387" s="267" t="s">
        <v>160</v>
      </c>
      <c r="L387" s="272"/>
      <c r="M387" s="273" t="s">
        <v>19</v>
      </c>
      <c r="N387" s="274" t="s">
        <v>47</v>
      </c>
      <c r="O387" s="86"/>
      <c r="P387" s="223">
        <f>O387*H387</f>
        <v>0</v>
      </c>
      <c r="Q387" s="223">
        <v>0.0019</v>
      </c>
      <c r="R387" s="223">
        <f>Q387*H387</f>
        <v>0.0038</v>
      </c>
      <c r="S387" s="223">
        <v>0</v>
      </c>
      <c r="T387" s="224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25" t="s">
        <v>173</v>
      </c>
      <c r="AT387" s="225" t="s">
        <v>169</v>
      </c>
      <c r="AU387" s="225" t="s">
        <v>85</v>
      </c>
      <c r="AY387" s="19" t="s">
        <v>154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9" t="s">
        <v>83</v>
      </c>
      <c r="BK387" s="226">
        <f>ROUND(I387*H387,2)</f>
        <v>0</v>
      </c>
      <c r="BL387" s="19" t="s">
        <v>161</v>
      </c>
      <c r="BM387" s="225" t="s">
        <v>983</v>
      </c>
    </row>
    <row r="388" s="13" customFormat="1">
      <c r="A388" s="13"/>
      <c r="B388" s="232"/>
      <c r="C388" s="233"/>
      <c r="D388" s="234" t="s">
        <v>165</v>
      </c>
      <c r="E388" s="235" t="s">
        <v>19</v>
      </c>
      <c r="F388" s="236" t="s">
        <v>638</v>
      </c>
      <c r="G388" s="233"/>
      <c r="H388" s="235" t="s">
        <v>19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165</v>
      </c>
      <c r="AU388" s="242" t="s">
        <v>85</v>
      </c>
      <c r="AV388" s="13" t="s">
        <v>83</v>
      </c>
      <c r="AW388" s="13" t="s">
        <v>37</v>
      </c>
      <c r="AX388" s="13" t="s">
        <v>76</v>
      </c>
      <c r="AY388" s="242" t="s">
        <v>154</v>
      </c>
    </row>
    <row r="389" s="14" customFormat="1">
      <c r="A389" s="14"/>
      <c r="B389" s="243"/>
      <c r="C389" s="244"/>
      <c r="D389" s="234" t="s">
        <v>165</v>
      </c>
      <c r="E389" s="245" t="s">
        <v>19</v>
      </c>
      <c r="F389" s="246" t="s">
        <v>984</v>
      </c>
      <c r="G389" s="244"/>
      <c r="H389" s="247">
        <v>1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165</v>
      </c>
      <c r="AU389" s="253" t="s">
        <v>85</v>
      </c>
      <c r="AV389" s="14" t="s">
        <v>85</v>
      </c>
      <c r="AW389" s="14" t="s">
        <v>37</v>
      </c>
      <c r="AX389" s="14" t="s">
        <v>76</v>
      </c>
      <c r="AY389" s="253" t="s">
        <v>154</v>
      </c>
    </row>
    <row r="390" s="14" customFormat="1">
      <c r="A390" s="14"/>
      <c r="B390" s="243"/>
      <c r="C390" s="244"/>
      <c r="D390" s="234" t="s">
        <v>165</v>
      </c>
      <c r="E390" s="245" t="s">
        <v>19</v>
      </c>
      <c r="F390" s="246" t="s">
        <v>985</v>
      </c>
      <c r="G390" s="244"/>
      <c r="H390" s="247">
        <v>1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165</v>
      </c>
      <c r="AU390" s="253" t="s">
        <v>85</v>
      </c>
      <c r="AV390" s="14" t="s">
        <v>85</v>
      </c>
      <c r="AW390" s="14" t="s">
        <v>37</v>
      </c>
      <c r="AX390" s="14" t="s">
        <v>76</v>
      </c>
      <c r="AY390" s="253" t="s">
        <v>154</v>
      </c>
    </row>
    <row r="391" s="15" customFormat="1">
      <c r="A391" s="15"/>
      <c r="B391" s="254"/>
      <c r="C391" s="255"/>
      <c r="D391" s="234" t="s">
        <v>165</v>
      </c>
      <c r="E391" s="256" t="s">
        <v>19</v>
      </c>
      <c r="F391" s="257" t="s">
        <v>168</v>
      </c>
      <c r="G391" s="255"/>
      <c r="H391" s="258">
        <v>2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4" t="s">
        <v>165</v>
      </c>
      <c r="AU391" s="264" t="s">
        <v>85</v>
      </c>
      <c r="AV391" s="15" t="s">
        <v>161</v>
      </c>
      <c r="AW391" s="15" t="s">
        <v>37</v>
      </c>
      <c r="AX391" s="15" t="s">
        <v>83</v>
      </c>
      <c r="AY391" s="264" t="s">
        <v>154</v>
      </c>
    </row>
    <row r="392" s="2" customFormat="1" ht="24.15" customHeight="1">
      <c r="A392" s="40"/>
      <c r="B392" s="41"/>
      <c r="C392" s="265" t="s">
        <v>986</v>
      </c>
      <c r="D392" s="265" t="s">
        <v>169</v>
      </c>
      <c r="E392" s="266" t="s">
        <v>318</v>
      </c>
      <c r="F392" s="267" t="s">
        <v>319</v>
      </c>
      <c r="G392" s="268" t="s">
        <v>172</v>
      </c>
      <c r="H392" s="269">
        <v>3</v>
      </c>
      <c r="I392" s="270"/>
      <c r="J392" s="271">
        <f>ROUND(I392*H392,2)</f>
        <v>0</v>
      </c>
      <c r="K392" s="267" t="s">
        <v>160</v>
      </c>
      <c r="L392" s="272"/>
      <c r="M392" s="273" t="s">
        <v>19</v>
      </c>
      <c r="N392" s="274" t="s">
        <v>47</v>
      </c>
      <c r="O392" s="86"/>
      <c r="P392" s="223">
        <f>O392*H392</f>
        <v>0</v>
      </c>
      <c r="Q392" s="223">
        <v>0.0038999999999999998</v>
      </c>
      <c r="R392" s="223">
        <f>Q392*H392</f>
        <v>0.011699999999999999</v>
      </c>
      <c r="S392" s="223">
        <v>0</v>
      </c>
      <c r="T392" s="224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5" t="s">
        <v>173</v>
      </c>
      <c r="AT392" s="225" t="s">
        <v>169</v>
      </c>
      <c r="AU392" s="225" t="s">
        <v>85</v>
      </c>
      <c r="AY392" s="19" t="s">
        <v>154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9" t="s">
        <v>83</v>
      </c>
      <c r="BK392" s="226">
        <f>ROUND(I392*H392,2)</f>
        <v>0</v>
      </c>
      <c r="BL392" s="19" t="s">
        <v>161</v>
      </c>
      <c r="BM392" s="225" t="s">
        <v>987</v>
      </c>
    </row>
    <row r="393" s="13" customFormat="1">
      <c r="A393" s="13"/>
      <c r="B393" s="232"/>
      <c r="C393" s="233"/>
      <c r="D393" s="234" t="s">
        <v>165</v>
      </c>
      <c r="E393" s="235" t="s">
        <v>19</v>
      </c>
      <c r="F393" s="236" t="s">
        <v>638</v>
      </c>
      <c r="G393" s="233"/>
      <c r="H393" s="235" t="s">
        <v>19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165</v>
      </c>
      <c r="AU393" s="242" t="s">
        <v>85</v>
      </c>
      <c r="AV393" s="13" t="s">
        <v>83</v>
      </c>
      <c r="AW393" s="13" t="s">
        <v>37</v>
      </c>
      <c r="AX393" s="13" t="s">
        <v>76</v>
      </c>
      <c r="AY393" s="242" t="s">
        <v>154</v>
      </c>
    </row>
    <row r="394" s="14" customFormat="1">
      <c r="A394" s="14"/>
      <c r="B394" s="243"/>
      <c r="C394" s="244"/>
      <c r="D394" s="234" t="s">
        <v>165</v>
      </c>
      <c r="E394" s="245" t="s">
        <v>19</v>
      </c>
      <c r="F394" s="246" t="s">
        <v>981</v>
      </c>
      <c r="G394" s="244"/>
      <c r="H394" s="247">
        <v>1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165</v>
      </c>
      <c r="AU394" s="253" t="s">
        <v>85</v>
      </c>
      <c r="AV394" s="14" t="s">
        <v>85</v>
      </c>
      <c r="AW394" s="14" t="s">
        <v>37</v>
      </c>
      <c r="AX394" s="14" t="s">
        <v>76</v>
      </c>
      <c r="AY394" s="253" t="s">
        <v>154</v>
      </c>
    </row>
    <row r="395" s="14" customFormat="1">
      <c r="A395" s="14"/>
      <c r="B395" s="243"/>
      <c r="C395" s="244"/>
      <c r="D395" s="234" t="s">
        <v>165</v>
      </c>
      <c r="E395" s="245" t="s">
        <v>19</v>
      </c>
      <c r="F395" s="246" t="s">
        <v>988</v>
      </c>
      <c r="G395" s="244"/>
      <c r="H395" s="247">
        <v>2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165</v>
      </c>
      <c r="AU395" s="253" t="s">
        <v>85</v>
      </c>
      <c r="AV395" s="14" t="s">
        <v>85</v>
      </c>
      <c r="AW395" s="14" t="s">
        <v>37</v>
      </c>
      <c r="AX395" s="14" t="s">
        <v>76</v>
      </c>
      <c r="AY395" s="253" t="s">
        <v>154</v>
      </c>
    </row>
    <row r="396" s="15" customFormat="1">
      <c r="A396" s="15"/>
      <c r="B396" s="254"/>
      <c r="C396" s="255"/>
      <c r="D396" s="234" t="s">
        <v>165</v>
      </c>
      <c r="E396" s="256" t="s">
        <v>19</v>
      </c>
      <c r="F396" s="257" t="s">
        <v>168</v>
      </c>
      <c r="G396" s="255"/>
      <c r="H396" s="258">
        <v>3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4" t="s">
        <v>165</v>
      </c>
      <c r="AU396" s="264" t="s">
        <v>85</v>
      </c>
      <c r="AV396" s="15" t="s">
        <v>161</v>
      </c>
      <c r="AW396" s="15" t="s">
        <v>37</v>
      </c>
      <c r="AX396" s="15" t="s">
        <v>83</v>
      </c>
      <c r="AY396" s="264" t="s">
        <v>154</v>
      </c>
    </row>
    <row r="397" s="2" customFormat="1" ht="24.15" customHeight="1">
      <c r="A397" s="40"/>
      <c r="B397" s="41"/>
      <c r="C397" s="265" t="s">
        <v>989</v>
      </c>
      <c r="D397" s="265" t="s">
        <v>169</v>
      </c>
      <c r="E397" s="266" t="s">
        <v>990</v>
      </c>
      <c r="F397" s="267" t="s">
        <v>991</v>
      </c>
      <c r="G397" s="268" t="s">
        <v>172</v>
      </c>
      <c r="H397" s="269">
        <v>1</v>
      </c>
      <c r="I397" s="270"/>
      <c r="J397" s="271">
        <f>ROUND(I397*H397,2)</f>
        <v>0</v>
      </c>
      <c r="K397" s="267" t="s">
        <v>160</v>
      </c>
      <c r="L397" s="272"/>
      <c r="M397" s="273" t="s">
        <v>19</v>
      </c>
      <c r="N397" s="274" t="s">
        <v>47</v>
      </c>
      <c r="O397" s="86"/>
      <c r="P397" s="223">
        <f>O397*H397</f>
        <v>0</v>
      </c>
      <c r="Q397" s="223">
        <v>0.0040000000000000001</v>
      </c>
      <c r="R397" s="223">
        <f>Q397*H397</f>
        <v>0.0040000000000000001</v>
      </c>
      <c r="S397" s="223">
        <v>0</v>
      </c>
      <c r="T397" s="22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5" t="s">
        <v>173</v>
      </c>
      <c r="AT397" s="225" t="s">
        <v>169</v>
      </c>
      <c r="AU397" s="225" t="s">
        <v>85</v>
      </c>
      <c r="AY397" s="19" t="s">
        <v>154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9" t="s">
        <v>83</v>
      </c>
      <c r="BK397" s="226">
        <f>ROUND(I397*H397,2)</f>
        <v>0</v>
      </c>
      <c r="BL397" s="19" t="s">
        <v>161</v>
      </c>
      <c r="BM397" s="225" t="s">
        <v>992</v>
      </c>
    </row>
    <row r="398" s="13" customFormat="1">
      <c r="A398" s="13"/>
      <c r="B398" s="232"/>
      <c r="C398" s="233"/>
      <c r="D398" s="234" t="s">
        <v>165</v>
      </c>
      <c r="E398" s="235" t="s">
        <v>19</v>
      </c>
      <c r="F398" s="236" t="s">
        <v>638</v>
      </c>
      <c r="G398" s="233"/>
      <c r="H398" s="235" t="s">
        <v>19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165</v>
      </c>
      <c r="AU398" s="242" t="s">
        <v>85</v>
      </c>
      <c r="AV398" s="13" t="s">
        <v>83</v>
      </c>
      <c r="AW398" s="13" t="s">
        <v>37</v>
      </c>
      <c r="AX398" s="13" t="s">
        <v>76</v>
      </c>
      <c r="AY398" s="242" t="s">
        <v>154</v>
      </c>
    </row>
    <row r="399" s="13" customFormat="1">
      <c r="A399" s="13"/>
      <c r="B399" s="232"/>
      <c r="C399" s="233"/>
      <c r="D399" s="234" t="s">
        <v>165</v>
      </c>
      <c r="E399" s="235" t="s">
        <v>19</v>
      </c>
      <c r="F399" s="236" t="s">
        <v>993</v>
      </c>
      <c r="G399" s="233"/>
      <c r="H399" s="235" t="s">
        <v>19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165</v>
      </c>
      <c r="AU399" s="242" t="s">
        <v>85</v>
      </c>
      <c r="AV399" s="13" t="s">
        <v>83</v>
      </c>
      <c r="AW399" s="13" t="s">
        <v>37</v>
      </c>
      <c r="AX399" s="13" t="s">
        <v>76</v>
      </c>
      <c r="AY399" s="242" t="s">
        <v>154</v>
      </c>
    </row>
    <row r="400" s="14" customFormat="1">
      <c r="A400" s="14"/>
      <c r="B400" s="243"/>
      <c r="C400" s="244"/>
      <c r="D400" s="234" t="s">
        <v>165</v>
      </c>
      <c r="E400" s="245" t="s">
        <v>19</v>
      </c>
      <c r="F400" s="246" t="s">
        <v>83</v>
      </c>
      <c r="G400" s="244"/>
      <c r="H400" s="247">
        <v>1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165</v>
      </c>
      <c r="AU400" s="253" t="s">
        <v>85</v>
      </c>
      <c r="AV400" s="14" t="s">
        <v>85</v>
      </c>
      <c r="AW400" s="14" t="s">
        <v>37</v>
      </c>
      <c r="AX400" s="14" t="s">
        <v>83</v>
      </c>
      <c r="AY400" s="253" t="s">
        <v>154</v>
      </c>
    </row>
    <row r="401" s="2" customFormat="1" ht="24.15" customHeight="1">
      <c r="A401" s="40"/>
      <c r="B401" s="41"/>
      <c r="C401" s="265" t="s">
        <v>994</v>
      </c>
      <c r="D401" s="265" t="s">
        <v>169</v>
      </c>
      <c r="E401" s="266" t="s">
        <v>995</v>
      </c>
      <c r="F401" s="267" t="s">
        <v>996</v>
      </c>
      <c r="G401" s="268" t="s">
        <v>172</v>
      </c>
      <c r="H401" s="269">
        <v>6</v>
      </c>
      <c r="I401" s="270"/>
      <c r="J401" s="271">
        <f>ROUND(I401*H401,2)</f>
        <v>0</v>
      </c>
      <c r="K401" s="267" t="s">
        <v>160</v>
      </c>
      <c r="L401" s="272"/>
      <c r="M401" s="273" t="s">
        <v>19</v>
      </c>
      <c r="N401" s="274" t="s">
        <v>47</v>
      </c>
      <c r="O401" s="86"/>
      <c r="P401" s="223">
        <f>O401*H401</f>
        <v>0</v>
      </c>
      <c r="Q401" s="223">
        <v>0.002</v>
      </c>
      <c r="R401" s="223">
        <f>Q401*H401</f>
        <v>0.012</v>
      </c>
      <c r="S401" s="223">
        <v>0</v>
      </c>
      <c r="T401" s="224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5" t="s">
        <v>173</v>
      </c>
      <c r="AT401" s="225" t="s">
        <v>169</v>
      </c>
      <c r="AU401" s="225" t="s">
        <v>85</v>
      </c>
      <c r="AY401" s="19" t="s">
        <v>154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9" t="s">
        <v>83</v>
      </c>
      <c r="BK401" s="226">
        <f>ROUND(I401*H401,2)</f>
        <v>0</v>
      </c>
      <c r="BL401" s="19" t="s">
        <v>161</v>
      </c>
      <c r="BM401" s="225" t="s">
        <v>997</v>
      </c>
    </row>
    <row r="402" s="13" customFormat="1">
      <c r="A402" s="13"/>
      <c r="B402" s="232"/>
      <c r="C402" s="233"/>
      <c r="D402" s="234" t="s">
        <v>165</v>
      </c>
      <c r="E402" s="235" t="s">
        <v>19</v>
      </c>
      <c r="F402" s="236" t="s">
        <v>638</v>
      </c>
      <c r="G402" s="233"/>
      <c r="H402" s="235" t="s">
        <v>19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165</v>
      </c>
      <c r="AU402" s="242" t="s">
        <v>85</v>
      </c>
      <c r="AV402" s="13" t="s">
        <v>83</v>
      </c>
      <c r="AW402" s="13" t="s">
        <v>37</v>
      </c>
      <c r="AX402" s="13" t="s">
        <v>76</v>
      </c>
      <c r="AY402" s="242" t="s">
        <v>154</v>
      </c>
    </row>
    <row r="403" s="13" customFormat="1">
      <c r="A403" s="13"/>
      <c r="B403" s="232"/>
      <c r="C403" s="233"/>
      <c r="D403" s="234" t="s">
        <v>165</v>
      </c>
      <c r="E403" s="235" t="s">
        <v>19</v>
      </c>
      <c r="F403" s="236" t="s">
        <v>993</v>
      </c>
      <c r="G403" s="233"/>
      <c r="H403" s="235" t="s">
        <v>19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165</v>
      </c>
      <c r="AU403" s="242" t="s">
        <v>85</v>
      </c>
      <c r="AV403" s="13" t="s">
        <v>83</v>
      </c>
      <c r="AW403" s="13" t="s">
        <v>37</v>
      </c>
      <c r="AX403" s="13" t="s">
        <v>76</v>
      </c>
      <c r="AY403" s="242" t="s">
        <v>154</v>
      </c>
    </row>
    <row r="404" s="14" customFormat="1">
      <c r="A404" s="14"/>
      <c r="B404" s="243"/>
      <c r="C404" s="244"/>
      <c r="D404" s="234" t="s">
        <v>165</v>
      </c>
      <c r="E404" s="245" t="s">
        <v>19</v>
      </c>
      <c r="F404" s="246" t="s">
        <v>998</v>
      </c>
      <c r="G404" s="244"/>
      <c r="H404" s="247">
        <v>6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165</v>
      </c>
      <c r="AU404" s="253" t="s">
        <v>85</v>
      </c>
      <c r="AV404" s="14" t="s">
        <v>85</v>
      </c>
      <c r="AW404" s="14" t="s">
        <v>37</v>
      </c>
      <c r="AX404" s="14" t="s">
        <v>83</v>
      </c>
      <c r="AY404" s="253" t="s">
        <v>154</v>
      </c>
    </row>
    <row r="405" s="2" customFormat="1" ht="24.15" customHeight="1">
      <c r="A405" s="40"/>
      <c r="B405" s="41"/>
      <c r="C405" s="214" t="s">
        <v>999</v>
      </c>
      <c r="D405" s="214" t="s">
        <v>156</v>
      </c>
      <c r="E405" s="215" t="s">
        <v>1000</v>
      </c>
      <c r="F405" s="216" t="s">
        <v>1001</v>
      </c>
      <c r="G405" s="217" t="s">
        <v>172</v>
      </c>
      <c r="H405" s="218">
        <v>1</v>
      </c>
      <c r="I405" s="219"/>
      <c r="J405" s="220">
        <f>ROUND(I405*H405,2)</f>
        <v>0</v>
      </c>
      <c r="K405" s="216" t="s">
        <v>160</v>
      </c>
      <c r="L405" s="46"/>
      <c r="M405" s="221" t="s">
        <v>19</v>
      </c>
      <c r="N405" s="222" t="s">
        <v>47</v>
      </c>
      <c r="O405" s="86"/>
      <c r="P405" s="223">
        <f>O405*H405</f>
        <v>0</v>
      </c>
      <c r="Q405" s="223">
        <v>0.01248</v>
      </c>
      <c r="R405" s="223">
        <f>Q405*H405</f>
        <v>0.01248</v>
      </c>
      <c r="S405" s="223">
        <v>0</v>
      </c>
      <c r="T405" s="224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5" t="s">
        <v>161</v>
      </c>
      <c r="AT405" s="225" t="s">
        <v>156</v>
      </c>
      <c r="AU405" s="225" t="s">
        <v>85</v>
      </c>
      <c r="AY405" s="19" t="s">
        <v>154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9" t="s">
        <v>83</v>
      </c>
      <c r="BK405" s="226">
        <f>ROUND(I405*H405,2)</f>
        <v>0</v>
      </c>
      <c r="BL405" s="19" t="s">
        <v>161</v>
      </c>
      <c r="BM405" s="225" t="s">
        <v>1002</v>
      </c>
    </row>
    <row r="406" s="2" customFormat="1">
      <c r="A406" s="40"/>
      <c r="B406" s="41"/>
      <c r="C406" s="42"/>
      <c r="D406" s="227" t="s">
        <v>163</v>
      </c>
      <c r="E406" s="42"/>
      <c r="F406" s="228" t="s">
        <v>1003</v>
      </c>
      <c r="G406" s="42"/>
      <c r="H406" s="42"/>
      <c r="I406" s="229"/>
      <c r="J406" s="42"/>
      <c r="K406" s="42"/>
      <c r="L406" s="46"/>
      <c r="M406" s="230"/>
      <c r="N406" s="231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163</v>
      </c>
      <c r="AU406" s="19" t="s">
        <v>85</v>
      </c>
    </row>
    <row r="407" s="13" customFormat="1">
      <c r="A407" s="13"/>
      <c r="B407" s="232"/>
      <c r="C407" s="233"/>
      <c r="D407" s="234" t="s">
        <v>165</v>
      </c>
      <c r="E407" s="235" t="s">
        <v>19</v>
      </c>
      <c r="F407" s="236" t="s">
        <v>638</v>
      </c>
      <c r="G407" s="233"/>
      <c r="H407" s="235" t="s">
        <v>19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165</v>
      </c>
      <c r="AU407" s="242" t="s">
        <v>85</v>
      </c>
      <c r="AV407" s="13" t="s">
        <v>83</v>
      </c>
      <c r="AW407" s="13" t="s">
        <v>37</v>
      </c>
      <c r="AX407" s="13" t="s">
        <v>76</v>
      </c>
      <c r="AY407" s="242" t="s">
        <v>154</v>
      </c>
    </row>
    <row r="408" s="13" customFormat="1">
      <c r="A408" s="13"/>
      <c r="B408" s="232"/>
      <c r="C408" s="233"/>
      <c r="D408" s="234" t="s">
        <v>165</v>
      </c>
      <c r="E408" s="235" t="s">
        <v>19</v>
      </c>
      <c r="F408" s="236" t="s">
        <v>1004</v>
      </c>
      <c r="G408" s="233"/>
      <c r="H408" s="235" t="s">
        <v>19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2" t="s">
        <v>165</v>
      </c>
      <c r="AU408" s="242" t="s">
        <v>85</v>
      </c>
      <c r="AV408" s="13" t="s">
        <v>83</v>
      </c>
      <c r="AW408" s="13" t="s">
        <v>37</v>
      </c>
      <c r="AX408" s="13" t="s">
        <v>76</v>
      </c>
      <c r="AY408" s="242" t="s">
        <v>154</v>
      </c>
    </row>
    <row r="409" s="14" customFormat="1">
      <c r="A409" s="14"/>
      <c r="B409" s="243"/>
      <c r="C409" s="244"/>
      <c r="D409" s="234" t="s">
        <v>165</v>
      </c>
      <c r="E409" s="245" t="s">
        <v>19</v>
      </c>
      <c r="F409" s="246" t="s">
        <v>1005</v>
      </c>
      <c r="G409" s="244"/>
      <c r="H409" s="247">
        <v>1</v>
      </c>
      <c r="I409" s="248"/>
      <c r="J409" s="244"/>
      <c r="K409" s="244"/>
      <c r="L409" s="249"/>
      <c r="M409" s="250"/>
      <c r="N409" s="251"/>
      <c r="O409" s="251"/>
      <c r="P409" s="251"/>
      <c r="Q409" s="251"/>
      <c r="R409" s="251"/>
      <c r="S409" s="251"/>
      <c r="T409" s="25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3" t="s">
        <v>165</v>
      </c>
      <c r="AU409" s="253" t="s">
        <v>85</v>
      </c>
      <c r="AV409" s="14" t="s">
        <v>85</v>
      </c>
      <c r="AW409" s="14" t="s">
        <v>37</v>
      </c>
      <c r="AX409" s="14" t="s">
        <v>83</v>
      </c>
      <c r="AY409" s="253" t="s">
        <v>154</v>
      </c>
    </row>
    <row r="410" s="2" customFormat="1" ht="24.15" customHeight="1">
      <c r="A410" s="40"/>
      <c r="B410" s="41"/>
      <c r="C410" s="265" t="s">
        <v>1006</v>
      </c>
      <c r="D410" s="265" t="s">
        <v>169</v>
      </c>
      <c r="E410" s="266" t="s">
        <v>1007</v>
      </c>
      <c r="F410" s="267" t="s">
        <v>1008</v>
      </c>
      <c r="G410" s="268" t="s">
        <v>172</v>
      </c>
      <c r="H410" s="269">
        <v>1</v>
      </c>
      <c r="I410" s="270"/>
      <c r="J410" s="271">
        <f>ROUND(I410*H410,2)</f>
        <v>0</v>
      </c>
      <c r="K410" s="267" t="s">
        <v>265</v>
      </c>
      <c r="L410" s="272"/>
      <c r="M410" s="273" t="s">
        <v>19</v>
      </c>
      <c r="N410" s="274" t="s">
        <v>47</v>
      </c>
      <c r="O410" s="86"/>
      <c r="P410" s="223">
        <f>O410*H410</f>
        <v>0</v>
      </c>
      <c r="Q410" s="223">
        <v>1.8</v>
      </c>
      <c r="R410" s="223">
        <f>Q410*H410</f>
        <v>1.8</v>
      </c>
      <c r="S410" s="223">
        <v>0</v>
      </c>
      <c r="T410" s="224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5" t="s">
        <v>173</v>
      </c>
      <c r="AT410" s="225" t="s">
        <v>169</v>
      </c>
      <c r="AU410" s="225" t="s">
        <v>85</v>
      </c>
      <c r="AY410" s="19" t="s">
        <v>154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9" t="s">
        <v>83</v>
      </c>
      <c r="BK410" s="226">
        <f>ROUND(I410*H410,2)</f>
        <v>0</v>
      </c>
      <c r="BL410" s="19" t="s">
        <v>161</v>
      </c>
      <c r="BM410" s="225" t="s">
        <v>1009</v>
      </c>
    </row>
    <row r="411" s="13" customFormat="1">
      <c r="A411" s="13"/>
      <c r="B411" s="232"/>
      <c r="C411" s="233"/>
      <c r="D411" s="234" t="s">
        <v>165</v>
      </c>
      <c r="E411" s="235" t="s">
        <v>19</v>
      </c>
      <c r="F411" s="236" t="s">
        <v>638</v>
      </c>
      <c r="G411" s="233"/>
      <c r="H411" s="235" t="s">
        <v>19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165</v>
      </c>
      <c r="AU411" s="242" t="s">
        <v>85</v>
      </c>
      <c r="AV411" s="13" t="s">
        <v>83</v>
      </c>
      <c r="AW411" s="13" t="s">
        <v>37</v>
      </c>
      <c r="AX411" s="13" t="s">
        <v>76</v>
      </c>
      <c r="AY411" s="242" t="s">
        <v>154</v>
      </c>
    </row>
    <row r="412" s="13" customFormat="1">
      <c r="A412" s="13"/>
      <c r="B412" s="232"/>
      <c r="C412" s="233"/>
      <c r="D412" s="234" t="s">
        <v>165</v>
      </c>
      <c r="E412" s="235" t="s">
        <v>19</v>
      </c>
      <c r="F412" s="236" t="s">
        <v>1004</v>
      </c>
      <c r="G412" s="233"/>
      <c r="H412" s="235" t="s">
        <v>19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165</v>
      </c>
      <c r="AU412" s="242" t="s">
        <v>85</v>
      </c>
      <c r="AV412" s="13" t="s">
        <v>83</v>
      </c>
      <c r="AW412" s="13" t="s">
        <v>37</v>
      </c>
      <c r="AX412" s="13" t="s">
        <v>76</v>
      </c>
      <c r="AY412" s="242" t="s">
        <v>154</v>
      </c>
    </row>
    <row r="413" s="14" customFormat="1">
      <c r="A413" s="14"/>
      <c r="B413" s="243"/>
      <c r="C413" s="244"/>
      <c r="D413" s="234" t="s">
        <v>165</v>
      </c>
      <c r="E413" s="245" t="s">
        <v>19</v>
      </c>
      <c r="F413" s="246" t="s">
        <v>1005</v>
      </c>
      <c r="G413" s="244"/>
      <c r="H413" s="247">
        <v>1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165</v>
      </c>
      <c r="AU413" s="253" t="s">
        <v>85</v>
      </c>
      <c r="AV413" s="14" t="s">
        <v>85</v>
      </c>
      <c r="AW413" s="14" t="s">
        <v>37</v>
      </c>
      <c r="AX413" s="14" t="s">
        <v>83</v>
      </c>
      <c r="AY413" s="253" t="s">
        <v>154</v>
      </c>
    </row>
    <row r="414" s="2" customFormat="1" ht="24.15" customHeight="1">
      <c r="A414" s="40"/>
      <c r="B414" s="41"/>
      <c r="C414" s="214" t="s">
        <v>1010</v>
      </c>
      <c r="D414" s="214" t="s">
        <v>156</v>
      </c>
      <c r="E414" s="215" t="s">
        <v>1011</v>
      </c>
      <c r="F414" s="216" t="s">
        <v>1012</v>
      </c>
      <c r="G414" s="217" t="s">
        <v>172</v>
      </c>
      <c r="H414" s="218">
        <v>3</v>
      </c>
      <c r="I414" s="219"/>
      <c r="J414" s="220">
        <f>ROUND(I414*H414,2)</f>
        <v>0</v>
      </c>
      <c r="K414" s="216" t="s">
        <v>160</v>
      </c>
      <c r="L414" s="46"/>
      <c r="M414" s="221" t="s">
        <v>19</v>
      </c>
      <c r="N414" s="222" t="s">
        <v>47</v>
      </c>
      <c r="O414" s="86"/>
      <c r="P414" s="223">
        <f>O414*H414</f>
        <v>0</v>
      </c>
      <c r="Q414" s="223">
        <v>0.039269999999999999</v>
      </c>
      <c r="R414" s="223">
        <f>Q414*H414</f>
        <v>0.11781</v>
      </c>
      <c r="S414" s="223">
        <v>0</v>
      </c>
      <c r="T414" s="224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25" t="s">
        <v>161</v>
      </c>
      <c r="AT414" s="225" t="s">
        <v>156</v>
      </c>
      <c r="AU414" s="225" t="s">
        <v>85</v>
      </c>
      <c r="AY414" s="19" t="s">
        <v>154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9" t="s">
        <v>83</v>
      </c>
      <c r="BK414" s="226">
        <f>ROUND(I414*H414,2)</f>
        <v>0</v>
      </c>
      <c r="BL414" s="19" t="s">
        <v>161</v>
      </c>
      <c r="BM414" s="225" t="s">
        <v>1013</v>
      </c>
    </row>
    <row r="415" s="2" customFormat="1">
      <c r="A415" s="40"/>
      <c r="B415" s="41"/>
      <c r="C415" s="42"/>
      <c r="D415" s="227" t="s">
        <v>163</v>
      </c>
      <c r="E415" s="42"/>
      <c r="F415" s="228" t="s">
        <v>1014</v>
      </c>
      <c r="G415" s="42"/>
      <c r="H415" s="42"/>
      <c r="I415" s="229"/>
      <c r="J415" s="42"/>
      <c r="K415" s="42"/>
      <c r="L415" s="46"/>
      <c r="M415" s="230"/>
      <c r="N415" s="231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163</v>
      </c>
      <c r="AU415" s="19" t="s">
        <v>85</v>
      </c>
    </row>
    <row r="416" s="13" customFormat="1">
      <c r="A416" s="13"/>
      <c r="B416" s="232"/>
      <c r="C416" s="233"/>
      <c r="D416" s="234" t="s">
        <v>165</v>
      </c>
      <c r="E416" s="235" t="s">
        <v>19</v>
      </c>
      <c r="F416" s="236" t="s">
        <v>638</v>
      </c>
      <c r="G416" s="233"/>
      <c r="H416" s="235" t="s">
        <v>19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165</v>
      </c>
      <c r="AU416" s="242" t="s">
        <v>85</v>
      </c>
      <c r="AV416" s="13" t="s">
        <v>83</v>
      </c>
      <c r="AW416" s="13" t="s">
        <v>37</v>
      </c>
      <c r="AX416" s="13" t="s">
        <v>76</v>
      </c>
      <c r="AY416" s="242" t="s">
        <v>154</v>
      </c>
    </row>
    <row r="417" s="14" customFormat="1">
      <c r="A417" s="14"/>
      <c r="B417" s="243"/>
      <c r="C417" s="244"/>
      <c r="D417" s="234" t="s">
        <v>165</v>
      </c>
      <c r="E417" s="245" t="s">
        <v>19</v>
      </c>
      <c r="F417" s="246" t="s">
        <v>1015</v>
      </c>
      <c r="G417" s="244"/>
      <c r="H417" s="247">
        <v>1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3" t="s">
        <v>165</v>
      </c>
      <c r="AU417" s="253" t="s">
        <v>85</v>
      </c>
      <c r="AV417" s="14" t="s">
        <v>85</v>
      </c>
      <c r="AW417" s="14" t="s">
        <v>37</v>
      </c>
      <c r="AX417" s="14" t="s">
        <v>76</v>
      </c>
      <c r="AY417" s="253" t="s">
        <v>154</v>
      </c>
    </row>
    <row r="418" s="14" customFormat="1">
      <c r="A418" s="14"/>
      <c r="B418" s="243"/>
      <c r="C418" s="244"/>
      <c r="D418" s="234" t="s">
        <v>165</v>
      </c>
      <c r="E418" s="245" t="s">
        <v>19</v>
      </c>
      <c r="F418" s="246" t="s">
        <v>942</v>
      </c>
      <c r="G418" s="244"/>
      <c r="H418" s="247">
        <v>1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165</v>
      </c>
      <c r="AU418" s="253" t="s">
        <v>85</v>
      </c>
      <c r="AV418" s="14" t="s">
        <v>85</v>
      </c>
      <c r="AW418" s="14" t="s">
        <v>37</v>
      </c>
      <c r="AX418" s="14" t="s">
        <v>76</v>
      </c>
      <c r="AY418" s="253" t="s">
        <v>154</v>
      </c>
    </row>
    <row r="419" s="14" customFormat="1">
      <c r="A419" s="14"/>
      <c r="B419" s="243"/>
      <c r="C419" s="244"/>
      <c r="D419" s="234" t="s">
        <v>165</v>
      </c>
      <c r="E419" s="245" t="s">
        <v>19</v>
      </c>
      <c r="F419" s="246" t="s">
        <v>1005</v>
      </c>
      <c r="G419" s="244"/>
      <c r="H419" s="247">
        <v>1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165</v>
      </c>
      <c r="AU419" s="253" t="s">
        <v>85</v>
      </c>
      <c r="AV419" s="14" t="s">
        <v>85</v>
      </c>
      <c r="AW419" s="14" t="s">
        <v>37</v>
      </c>
      <c r="AX419" s="14" t="s">
        <v>76</v>
      </c>
      <c r="AY419" s="253" t="s">
        <v>154</v>
      </c>
    </row>
    <row r="420" s="15" customFormat="1">
      <c r="A420" s="15"/>
      <c r="B420" s="254"/>
      <c r="C420" s="255"/>
      <c r="D420" s="234" t="s">
        <v>165</v>
      </c>
      <c r="E420" s="256" t="s">
        <v>19</v>
      </c>
      <c r="F420" s="257" t="s">
        <v>168</v>
      </c>
      <c r="G420" s="255"/>
      <c r="H420" s="258">
        <v>3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4" t="s">
        <v>165</v>
      </c>
      <c r="AU420" s="264" t="s">
        <v>85</v>
      </c>
      <c r="AV420" s="15" t="s">
        <v>161</v>
      </c>
      <c r="AW420" s="15" t="s">
        <v>37</v>
      </c>
      <c r="AX420" s="15" t="s">
        <v>83</v>
      </c>
      <c r="AY420" s="264" t="s">
        <v>154</v>
      </c>
    </row>
    <row r="421" s="2" customFormat="1" ht="24.15" customHeight="1">
      <c r="A421" s="40"/>
      <c r="B421" s="41"/>
      <c r="C421" s="265" t="s">
        <v>1016</v>
      </c>
      <c r="D421" s="265" t="s">
        <v>169</v>
      </c>
      <c r="E421" s="266" t="s">
        <v>1017</v>
      </c>
      <c r="F421" s="267" t="s">
        <v>1018</v>
      </c>
      <c r="G421" s="268" t="s">
        <v>172</v>
      </c>
      <c r="H421" s="269">
        <v>3</v>
      </c>
      <c r="I421" s="270"/>
      <c r="J421" s="271">
        <f>ROUND(I421*H421,2)</f>
        <v>0</v>
      </c>
      <c r="K421" s="267" t="s">
        <v>265</v>
      </c>
      <c r="L421" s="272"/>
      <c r="M421" s="273" t="s">
        <v>19</v>
      </c>
      <c r="N421" s="274" t="s">
        <v>47</v>
      </c>
      <c r="O421" s="86"/>
      <c r="P421" s="223">
        <f>O421*H421</f>
        <v>0</v>
      </c>
      <c r="Q421" s="223">
        <v>0.44</v>
      </c>
      <c r="R421" s="223">
        <f>Q421*H421</f>
        <v>1.3200000000000001</v>
      </c>
      <c r="S421" s="223">
        <v>0</v>
      </c>
      <c r="T421" s="22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5" t="s">
        <v>173</v>
      </c>
      <c r="AT421" s="225" t="s">
        <v>169</v>
      </c>
      <c r="AU421" s="225" t="s">
        <v>85</v>
      </c>
      <c r="AY421" s="19" t="s">
        <v>154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9" t="s">
        <v>83</v>
      </c>
      <c r="BK421" s="226">
        <f>ROUND(I421*H421,2)</f>
        <v>0</v>
      </c>
      <c r="BL421" s="19" t="s">
        <v>161</v>
      </c>
      <c r="BM421" s="225" t="s">
        <v>1019</v>
      </c>
    </row>
    <row r="422" s="13" customFormat="1">
      <c r="A422" s="13"/>
      <c r="B422" s="232"/>
      <c r="C422" s="233"/>
      <c r="D422" s="234" t="s">
        <v>165</v>
      </c>
      <c r="E422" s="235" t="s">
        <v>19</v>
      </c>
      <c r="F422" s="236" t="s">
        <v>638</v>
      </c>
      <c r="G422" s="233"/>
      <c r="H422" s="235" t="s">
        <v>19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165</v>
      </c>
      <c r="AU422" s="242" t="s">
        <v>85</v>
      </c>
      <c r="AV422" s="13" t="s">
        <v>83</v>
      </c>
      <c r="AW422" s="13" t="s">
        <v>37</v>
      </c>
      <c r="AX422" s="13" t="s">
        <v>76</v>
      </c>
      <c r="AY422" s="242" t="s">
        <v>154</v>
      </c>
    </row>
    <row r="423" s="13" customFormat="1">
      <c r="A423" s="13"/>
      <c r="B423" s="232"/>
      <c r="C423" s="233"/>
      <c r="D423" s="234" t="s">
        <v>165</v>
      </c>
      <c r="E423" s="235" t="s">
        <v>19</v>
      </c>
      <c r="F423" s="236" t="s">
        <v>1020</v>
      </c>
      <c r="G423" s="233"/>
      <c r="H423" s="235" t="s">
        <v>19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165</v>
      </c>
      <c r="AU423" s="242" t="s">
        <v>85</v>
      </c>
      <c r="AV423" s="13" t="s">
        <v>83</v>
      </c>
      <c r="AW423" s="13" t="s">
        <v>37</v>
      </c>
      <c r="AX423" s="13" t="s">
        <v>76</v>
      </c>
      <c r="AY423" s="242" t="s">
        <v>154</v>
      </c>
    </row>
    <row r="424" s="14" customFormat="1">
      <c r="A424" s="14"/>
      <c r="B424" s="243"/>
      <c r="C424" s="244"/>
      <c r="D424" s="234" t="s">
        <v>165</v>
      </c>
      <c r="E424" s="245" t="s">
        <v>19</v>
      </c>
      <c r="F424" s="246" t="s">
        <v>1015</v>
      </c>
      <c r="G424" s="244"/>
      <c r="H424" s="247">
        <v>1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165</v>
      </c>
      <c r="AU424" s="253" t="s">
        <v>85</v>
      </c>
      <c r="AV424" s="14" t="s">
        <v>85</v>
      </c>
      <c r="AW424" s="14" t="s">
        <v>37</v>
      </c>
      <c r="AX424" s="14" t="s">
        <v>76</v>
      </c>
      <c r="AY424" s="253" t="s">
        <v>154</v>
      </c>
    </row>
    <row r="425" s="14" customFormat="1">
      <c r="A425" s="14"/>
      <c r="B425" s="243"/>
      <c r="C425" s="244"/>
      <c r="D425" s="234" t="s">
        <v>165</v>
      </c>
      <c r="E425" s="245" t="s">
        <v>19</v>
      </c>
      <c r="F425" s="246" t="s">
        <v>942</v>
      </c>
      <c r="G425" s="244"/>
      <c r="H425" s="247">
        <v>1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3" t="s">
        <v>165</v>
      </c>
      <c r="AU425" s="253" t="s">
        <v>85</v>
      </c>
      <c r="AV425" s="14" t="s">
        <v>85</v>
      </c>
      <c r="AW425" s="14" t="s">
        <v>37</v>
      </c>
      <c r="AX425" s="14" t="s">
        <v>76</v>
      </c>
      <c r="AY425" s="253" t="s">
        <v>154</v>
      </c>
    </row>
    <row r="426" s="14" customFormat="1">
      <c r="A426" s="14"/>
      <c r="B426" s="243"/>
      <c r="C426" s="244"/>
      <c r="D426" s="234" t="s">
        <v>165</v>
      </c>
      <c r="E426" s="245" t="s">
        <v>19</v>
      </c>
      <c r="F426" s="246" t="s">
        <v>1005</v>
      </c>
      <c r="G426" s="244"/>
      <c r="H426" s="247">
        <v>1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165</v>
      </c>
      <c r="AU426" s="253" t="s">
        <v>85</v>
      </c>
      <c r="AV426" s="14" t="s">
        <v>85</v>
      </c>
      <c r="AW426" s="14" t="s">
        <v>37</v>
      </c>
      <c r="AX426" s="14" t="s">
        <v>76</v>
      </c>
      <c r="AY426" s="253" t="s">
        <v>154</v>
      </c>
    </row>
    <row r="427" s="15" customFormat="1">
      <c r="A427" s="15"/>
      <c r="B427" s="254"/>
      <c r="C427" s="255"/>
      <c r="D427" s="234" t="s">
        <v>165</v>
      </c>
      <c r="E427" s="256" t="s">
        <v>19</v>
      </c>
      <c r="F427" s="257" t="s">
        <v>168</v>
      </c>
      <c r="G427" s="255"/>
      <c r="H427" s="258">
        <v>3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4" t="s">
        <v>165</v>
      </c>
      <c r="AU427" s="264" t="s">
        <v>85</v>
      </c>
      <c r="AV427" s="15" t="s">
        <v>161</v>
      </c>
      <c r="AW427" s="15" t="s">
        <v>37</v>
      </c>
      <c r="AX427" s="15" t="s">
        <v>83</v>
      </c>
      <c r="AY427" s="264" t="s">
        <v>154</v>
      </c>
    </row>
    <row r="428" s="2" customFormat="1" ht="37.8" customHeight="1">
      <c r="A428" s="40"/>
      <c r="B428" s="41"/>
      <c r="C428" s="214" t="s">
        <v>1021</v>
      </c>
      <c r="D428" s="214" t="s">
        <v>156</v>
      </c>
      <c r="E428" s="215" t="s">
        <v>1022</v>
      </c>
      <c r="F428" s="216" t="s">
        <v>1023</v>
      </c>
      <c r="G428" s="217" t="s">
        <v>172</v>
      </c>
      <c r="H428" s="218">
        <v>3</v>
      </c>
      <c r="I428" s="219"/>
      <c r="J428" s="220">
        <f>ROUND(I428*H428,2)</f>
        <v>0</v>
      </c>
      <c r="K428" s="216" t="s">
        <v>160</v>
      </c>
      <c r="L428" s="46"/>
      <c r="M428" s="221" t="s">
        <v>19</v>
      </c>
      <c r="N428" s="222" t="s">
        <v>47</v>
      </c>
      <c r="O428" s="86"/>
      <c r="P428" s="223">
        <f>O428*H428</f>
        <v>0</v>
      </c>
      <c r="Q428" s="223">
        <v>0.089999999999999997</v>
      </c>
      <c r="R428" s="223">
        <f>Q428*H428</f>
        <v>0.27000000000000002</v>
      </c>
      <c r="S428" s="223">
        <v>0</v>
      </c>
      <c r="T428" s="224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5" t="s">
        <v>161</v>
      </c>
      <c r="AT428" s="225" t="s">
        <v>156</v>
      </c>
      <c r="AU428" s="225" t="s">
        <v>85</v>
      </c>
      <c r="AY428" s="19" t="s">
        <v>154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9" t="s">
        <v>83</v>
      </c>
      <c r="BK428" s="226">
        <f>ROUND(I428*H428,2)</f>
        <v>0</v>
      </c>
      <c r="BL428" s="19" t="s">
        <v>161</v>
      </c>
      <c r="BM428" s="225" t="s">
        <v>1024</v>
      </c>
    </row>
    <row r="429" s="2" customFormat="1">
      <c r="A429" s="40"/>
      <c r="B429" s="41"/>
      <c r="C429" s="42"/>
      <c r="D429" s="227" t="s">
        <v>163</v>
      </c>
      <c r="E429" s="42"/>
      <c r="F429" s="228" t="s">
        <v>1025</v>
      </c>
      <c r="G429" s="42"/>
      <c r="H429" s="42"/>
      <c r="I429" s="229"/>
      <c r="J429" s="42"/>
      <c r="K429" s="42"/>
      <c r="L429" s="46"/>
      <c r="M429" s="230"/>
      <c r="N429" s="231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163</v>
      </c>
      <c r="AU429" s="19" t="s">
        <v>85</v>
      </c>
    </row>
    <row r="430" s="13" customFormat="1">
      <c r="A430" s="13"/>
      <c r="B430" s="232"/>
      <c r="C430" s="233"/>
      <c r="D430" s="234" t="s">
        <v>165</v>
      </c>
      <c r="E430" s="235" t="s">
        <v>19</v>
      </c>
      <c r="F430" s="236" t="s">
        <v>638</v>
      </c>
      <c r="G430" s="233"/>
      <c r="H430" s="235" t="s">
        <v>19</v>
      </c>
      <c r="I430" s="237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165</v>
      </c>
      <c r="AU430" s="242" t="s">
        <v>85</v>
      </c>
      <c r="AV430" s="13" t="s">
        <v>83</v>
      </c>
      <c r="AW430" s="13" t="s">
        <v>37</v>
      </c>
      <c r="AX430" s="13" t="s">
        <v>76</v>
      </c>
      <c r="AY430" s="242" t="s">
        <v>154</v>
      </c>
    </row>
    <row r="431" s="13" customFormat="1">
      <c r="A431" s="13"/>
      <c r="B431" s="232"/>
      <c r="C431" s="233"/>
      <c r="D431" s="234" t="s">
        <v>165</v>
      </c>
      <c r="E431" s="235" t="s">
        <v>19</v>
      </c>
      <c r="F431" s="236" t="s">
        <v>1026</v>
      </c>
      <c r="G431" s="233"/>
      <c r="H431" s="235" t="s">
        <v>19</v>
      </c>
      <c r="I431" s="237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165</v>
      </c>
      <c r="AU431" s="242" t="s">
        <v>85</v>
      </c>
      <c r="AV431" s="13" t="s">
        <v>83</v>
      </c>
      <c r="AW431" s="13" t="s">
        <v>37</v>
      </c>
      <c r="AX431" s="13" t="s">
        <v>76</v>
      </c>
      <c r="AY431" s="242" t="s">
        <v>154</v>
      </c>
    </row>
    <row r="432" s="14" customFormat="1">
      <c r="A432" s="14"/>
      <c r="B432" s="243"/>
      <c r="C432" s="244"/>
      <c r="D432" s="234" t="s">
        <v>165</v>
      </c>
      <c r="E432" s="245" t="s">
        <v>19</v>
      </c>
      <c r="F432" s="246" t="s">
        <v>1015</v>
      </c>
      <c r="G432" s="244"/>
      <c r="H432" s="247">
        <v>1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165</v>
      </c>
      <c r="AU432" s="253" t="s">
        <v>85</v>
      </c>
      <c r="AV432" s="14" t="s">
        <v>85</v>
      </c>
      <c r="AW432" s="14" t="s">
        <v>37</v>
      </c>
      <c r="AX432" s="14" t="s">
        <v>76</v>
      </c>
      <c r="AY432" s="253" t="s">
        <v>154</v>
      </c>
    </row>
    <row r="433" s="14" customFormat="1">
      <c r="A433" s="14"/>
      <c r="B433" s="243"/>
      <c r="C433" s="244"/>
      <c r="D433" s="234" t="s">
        <v>165</v>
      </c>
      <c r="E433" s="245" t="s">
        <v>19</v>
      </c>
      <c r="F433" s="246" t="s">
        <v>942</v>
      </c>
      <c r="G433" s="244"/>
      <c r="H433" s="247">
        <v>1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165</v>
      </c>
      <c r="AU433" s="253" t="s">
        <v>85</v>
      </c>
      <c r="AV433" s="14" t="s">
        <v>85</v>
      </c>
      <c r="AW433" s="14" t="s">
        <v>37</v>
      </c>
      <c r="AX433" s="14" t="s">
        <v>76</v>
      </c>
      <c r="AY433" s="253" t="s">
        <v>154</v>
      </c>
    </row>
    <row r="434" s="14" customFormat="1">
      <c r="A434" s="14"/>
      <c r="B434" s="243"/>
      <c r="C434" s="244"/>
      <c r="D434" s="234" t="s">
        <v>165</v>
      </c>
      <c r="E434" s="245" t="s">
        <v>19</v>
      </c>
      <c r="F434" s="246" t="s">
        <v>1005</v>
      </c>
      <c r="G434" s="244"/>
      <c r="H434" s="247">
        <v>1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165</v>
      </c>
      <c r="AU434" s="253" t="s">
        <v>85</v>
      </c>
      <c r="AV434" s="14" t="s">
        <v>85</v>
      </c>
      <c r="AW434" s="14" t="s">
        <v>37</v>
      </c>
      <c r="AX434" s="14" t="s">
        <v>76</v>
      </c>
      <c r="AY434" s="253" t="s">
        <v>154</v>
      </c>
    </row>
    <row r="435" s="13" customFormat="1">
      <c r="A435" s="13"/>
      <c r="B435" s="232"/>
      <c r="C435" s="233"/>
      <c r="D435" s="234" t="s">
        <v>165</v>
      </c>
      <c r="E435" s="235" t="s">
        <v>19</v>
      </c>
      <c r="F435" s="236" t="s">
        <v>1027</v>
      </c>
      <c r="G435" s="233"/>
      <c r="H435" s="235" t="s">
        <v>19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165</v>
      </c>
      <c r="AU435" s="242" t="s">
        <v>85</v>
      </c>
      <c r="AV435" s="13" t="s">
        <v>83</v>
      </c>
      <c r="AW435" s="13" t="s">
        <v>37</v>
      </c>
      <c r="AX435" s="13" t="s">
        <v>76</v>
      </c>
      <c r="AY435" s="242" t="s">
        <v>154</v>
      </c>
    </row>
    <row r="436" s="15" customFormat="1">
      <c r="A436" s="15"/>
      <c r="B436" s="254"/>
      <c r="C436" s="255"/>
      <c r="D436" s="234" t="s">
        <v>165</v>
      </c>
      <c r="E436" s="256" t="s">
        <v>19</v>
      </c>
      <c r="F436" s="257" t="s">
        <v>168</v>
      </c>
      <c r="G436" s="255"/>
      <c r="H436" s="258">
        <v>3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4" t="s">
        <v>165</v>
      </c>
      <c r="AU436" s="264" t="s">
        <v>85</v>
      </c>
      <c r="AV436" s="15" t="s">
        <v>161</v>
      </c>
      <c r="AW436" s="15" t="s">
        <v>37</v>
      </c>
      <c r="AX436" s="15" t="s">
        <v>83</v>
      </c>
      <c r="AY436" s="264" t="s">
        <v>154</v>
      </c>
    </row>
    <row r="437" s="2" customFormat="1" ht="21.75" customHeight="1">
      <c r="A437" s="40"/>
      <c r="B437" s="41"/>
      <c r="C437" s="265" t="s">
        <v>1028</v>
      </c>
      <c r="D437" s="265" t="s">
        <v>169</v>
      </c>
      <c r="E437" s="266" t="s">
        <v>1029</v>
      </c>
      <c r="F437" s="267" t="s">
        <v>1030</v>
      </c>
      <c r="G437" s="268" t="s">
        <v>172</v>
      </c>
      <c r="H437" s="269">
        <v>3</v>
      </c>
      <c r="I437" s="270"/>
      <c r="J437" s="271">
        <f>ROUND(I437*H437,2)</f>
        <v>0</v>
      </c>
      <c r="K437" s="267" t="s">
        <v>265</v>
      </c>
      <c r="L437" s="272"/>
      <c r="M437" s="273" t="s">
        <v>19</v>
      </c>
      <c r="N437" s="274" t="s">
        <v>47</v>
      </c>
      <c r="O437" s="86"/>
      <c r="P437" s="223">
        <f>O437*H437</f>
        <v>0</v>
      </c>
      <c r="Q437" s="223">
        <v>0.19600000000000001</v>
      </c>
      <c r="R437" s="223">
        <f>Q437*H437</f>
        <v>0.58800000000000008</v>
      </c>
      <c r="S437" s="223">
        <v>0</v>
      </c>
      <c r="T437" s="224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25" t="s">
        <v>173</v>
      </c>
      <c r="AT437" s="225" t="s">
        <v>169</v>
      </c>
      <c r="AU437" s="225" t="s">
        <v>85</v>
      </c>
      <c r="AY437" s="19" t="s">
        <v>154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9" t="s">
        <v>83</v>
      </c>
      <c r="BK437" s="226">
        <f>ROUND(I437*H437,2)</f>
        <v>0</v>
      </c>
      <c r="BL437" s="19" t="s">
        <v>161</v>
      </c>
      <c r="BM437" s="225" t="s">
        <v>1031</v>
      </c>
    </row>
    <row r="438" s="13" customFormat="1">
      <c r="A438" s="13"/>
      <c r="B438" s="232"/>
      <c r="C438" s="233"/>
      <c r="D438" s="234" t="s">
        <v>165</v>
      </c>
      <c r="E438" s="235" t="s">
        <v>19</v>
      </c>
      <c r="F438" s="236" t="s">
        <v>638</v>
      </c>
      <c r="G438" s="233"/>
      <c r="H438" s="235" t="s">
        <v>19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165</v>
      </c>
      <c r="AU438" s="242" t="s">
        <v>85</v>
      </c>
      <c r="AV438" s="13" t="s">
        <v>83</v>
      </c>
      <c r="AW438" s="13" t="s">
        <v>37</v>
      </c>
      <c r="AX438" s="13" t="s">
        <v>76</v>
      </c>
      <c r="AY438" s="242" t="s">
        <v>154</v>
      </c>
    </row>
    <row r="439" s="13" customFormat="1">
      <c r="A439" s="13"/>
      <c r="B439" s="232"/>
      <c r="C439" s="233"/>
      <c r="D439" s="234" t="s">
        <v>165</v>
      </c>
      <c r="E439" s="235" t="s">
        <v>19</v>
      </c>
      <c r="F439" s="236" t="s">
        <v>1032</v>
      </c>
      <c r="G439" s="233"/>
      <c r="H439" s="235" t="s">
        <v>19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165</v>
      </c>
      <c r="AU439" s="242" t="s">
        <v>85</v>
      </c>
      <c r="AV439" s="13" t="s">
        <v>83</v>
      </c>
      <c r="AW439" s="13" t="s">
        <v>37</v>
      </c>
      <c r="AX439" s="13" t="s">
        <v>76</v>
      </c>
      <c r="AY439" s="242" t="s">
        <v>154</v>
      </c>
    </row>
    <row r="440" s="14" customFormat="1">
      <c r="A440" s="14"/>
      <c r="B440" s="243"/>
      <c r="C440" s="244"/>
      <c r="D440" s="234" t="s">
        <v>165</v>
      </c>
      <c r="E440" s="245" t="s">
        <v>19</v>
      </c>
      <c r="F440" s="246" t="s">
        <v>1015</v>
      </c>
      <c r="G440" s="244"/>
      <c r="H440" s="247">
        <v>1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3" t="s">
        <v>165</v>
      </c>
      <c r="AU440" s="253" t="s">
        <v>85</v>
      </c>
      <c r="AV440" s="14" t="s">
        <v>85</v>
      </c>
      <c r="AW440" s="14" t="s">
        <v>37</v>
      </c>
      <c r="AX440" s="14" t="s">
        <v>76</v>
      </c>
      <c r="AY440" s="253" t="s">
        <v>154</v>
      </c>
    </row>
    <row r="441" s="14" customFormat="1">
      <c r="A441" s="14"/>
      <c r="B441" s="243"/>
      <c r="C441" s="244"/>
      <c r="D441" s="234" t="s">
        <v>165</v>
      </c>
      <c r="E441" s="245" t="s">
        <v>19</v>
      </c>
      <c r="F441" s="246" t="s">
        <v>942</v>
      </c>
      <c r="G441" s="244"/>
      <c r="H441" s="247">
        <v>1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165</v>
      </c>
      <c r="AU441" s="253" t="s">
        <v>85</v>
      </c>
      <c r="AV441" s="14" t="s">
        <v>85</v>
      </c>
      <c r="AW441" s="14" t="s">
        <v>37</v>
      </c>
      <c r="AX441" s="14" t="s">
        <v>76</v>
      </c>
      <c r="AY441" s="253" t="s">
        <v>154</v>
      </c>
    </row>
    <row r="442" s="14" customFormat="1">
      <c r="A442" s="14"/>
      <c r="B442" s="243"/>
      <c r="C442" s="244"/>
      <c r="D442" s="234" t="s">
        <v>165</v>
      </c>
      <c r="E442" s="245" t="s">
        <v>19</v>
      </c>
      <c r="F442" s="246" t="s">
        <v>1005</v>
      </c>
      <c r="G442" s="244"/>
      <c r="H442" s="247">
        <v>1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3" t="s">
        <v>165</v>
      </c>
      <c r="AU442" s="253" t="s">
        <v>85</v>
      </c>
      <c r="AV442" s="14" t="s">
        <v>85</v>
      </c>
      <c r="AW442" s="14" t="s">
        <v>37</v>
      </c>
      <c r="AX442" s="14" t="s">
        <v>76</v>
      </c>
      <c r="AY442" s="253" t="s">
        <v>154</v>
      </c>
    </row>
    <row r="443" s="15" customFormat="1">
      <c r="A443" s="15"/>
      <c r="B443" s="254"/>
      <c r="C443" s="255"/>
      <c r="D443" s="234" t="s">
        <v>165</v>
      </c>
      <c r="E443" s="256" t="s">
        <v>19</v>
      </c>
      <c r="F443" s="257" t="s">
        <v>168</v>
      </c>
      <c r="G443" s="255"/>
      <c r="H443" s="258">
        <v>3</v>
      </c>
      <c r="I443" s="259"/>
      <c r="J443" s="255"/>
      <c r="K443" s="255"/>
      <c r="L443" s="260"/>
      <c r="M443" s="261"/>
      <c r="N443" s="262"/>
      <c r="O443" s="262"/>
      <c r="P443" s="262"/>
      <c r="Q443" s="262"/>
      <c r="R443" s="262"/>
      <c r="S443" s="262"/>
      <c r="T443" s="263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4" t="s">
        <v>165</v>
      </c>
      <c r="AU443" s="264" t="s">
        <v>85</v>
      </c>
      <c r="AV443" s="15" t="s">
        <v>161</v>
      </c>
      <c r="AW443" s="15" t="s">
        <v>37</v>
      </c>
      <c r="AX443" s="15" t="s">
        <v>83</v>
      </c>
      <c r="AY443" s="264" t="s">
        <v>154</v>
      </c>
    </row>
    <row r="444" s="12" customFormat="1" ht="22.8" customHeight="1">
      <c r="A444" s="12"/>
      <c r="B444" s="198"/>
      <c r="C444" s="199"/>
      <c r="D444" s="200" t="s">
        <v>75</v>
      </c>
      <c r="E444" s="212" t="s">
        <v>217</v>
      </c>
      <c r="F444" s="212" t="s">
        <v>267</v>
      </c>
      <c r="G444" s="199"/>
      <c r="H444" s="199"/>
      <c r="I444" s="202"/>
      <c r="J444" s="213">
        <f>BK444</f>
        <v>0</v>
      </c>
      <c r="K444" s="199"/>
      <c r="L444" s="204"/>
      <c r="M444" s="205"/>
      <c r="N444" s="206"/>
      <c r="O444" s="206"/>
      <c r="P444" s="207">
        <f>SUM(P445:P472)</f>
        <v>0</v>
      </c>
      <c r="Q444" s="206"/>
      <c r="R444" s="207">
        <f>SUM(R445:R472)</f>
        <v>5.4447361499999998</v>
      </c>
      <c r="S444" s="206"/>
      <c r="T444" s="208">
        <f>SUM(T445:T472)</f>
        <v>4.5541000000000009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09" t="s">
        <v>83</v>
      </c>
      <c r="AT444" s="210" t="s">
        <v>75</v>
      </c>
      <c r="AU444" s="210" t="s">
        <v>83</v>
      </c>
      <c r="AY444" s="209" t="s">
        <v>154</v>
      </c>
      <c r="BK444" s="211">
        <f>SUM(BK445:BK472)</f>
        <v>0</v>
      </c>
    </row>
    <row r="445" s="2" customFormat="1" ht="24.15" customHeight="1">
      <c r="A445" s="40"/>
      <c r="B445" s="41"/>
      <c r="C445" s="214" t="s">
        <v>1033</v>
      </c>
      <c r="D445" s="214" t="s">
        <v>156</v>
      </c>
      <c r="E445" s="215" t="s">
        <v>1034</v>
      </c>
      <c r="F445" s="216" t="s">
        <v>1035</v>
      </c>
      <c r="G445" s="217" t="s">
        <v>293</v>
      </c>
      <c r="H445" s="218">
        <v>2.5</v>
      </c>
      <c r="I445" s="219"/>
      <c r="J445" s="220">
        <f>ROUND(I445*H445,2)</f>
        <v>0</v>
      </c>
      <c r="K445" s="216" t="s">
        <v>265</v>
      </c>
      <c r="L445" s="46"/>
      <c r="M445" s="221" t="s">
        <v>19</v>
      </c>
      <c r="N445" s="222" t="s">
        <v>47</v>
      </c>
      <c r="O445" s="86"/>
      <c r="P445" s="223">
        <f>O445*H445</f>
        <v>0</v>
      </c>
      <c r="Q445" s="223">
        <v>0</v>
      </c>
      <c r="R445" s="223">
        <f>Q445*H445</f>
        <v>0</v>
      </c>
      <c r="S445" s="223">
        <v>0.017000000000000001</v>
      </c>
      <c r="T445" s="224">
        <f>S445*H445</f>
        <v>0.042500000000000003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5" t="s">
        <v>161</v>
      </c>
      <c r="AT445" s="225" t="s">
        <v>156</v>
      </c>
      <c r="AU445" s="225" t="s">
        <v>85</v>
      </c>
      <c r="AY445" s="19" t="s">
        <v>154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9" t="s">
        <v>83</v>
      </c>
      <c r="BK445" s="226">
        <f>ROUND(I445*H445,2)</f>
        <v>0</v>
      </c>
      <c r="BL445" s="19" t="s">
        <v>161</v>
      </c>
      <c r="BM445" s="225" t="s">
        <v>1036</v>
      </c>
    </row>
    <row r="446" s="13" customFormat="1">
      <c r="A446" s="13"/>
      <c r="B446" s="232"/>
      <c r="C446" s="233"/>
      <c r="D446" s="234" t="s">
        <v>165</v>
      </c>
      <c r="E446" s="235" t="s">
        <v>19</v>
      </c>
      <c r="F446" s="236" t="s">
        <v>638</v>
      </c>
      <c r="G446" s="233"/>
      <c r="H446" s="235" t="s">
        <v>19</v>
      </c>
      <c r="I446" s="237"/>
      <c r="J446" s="233"/>
      <c r="K446" s="233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165</v>
      </c>
      <c r="AU446" s="242" t="s">
        <v>85</v>
      </c>
      <c r="AV446" s="13" t="s">
        <v>83</v>
      </c>
      <c r="AW446" s="13" t="s">
        <v>37</v>
      </c>
      <c r="AX446" s="13" t="s">
        <v>76</v>
      </c>
      <c r="AY446" s="242" t="s">
        <v>154</v>
      </c>
    </row>
    <row r="447" s="14" customFormat="1">
      <c r="A447" s="14"/>
      <c r="B447" s="243"/>
      <c r="C447" s="244"/>
      <c r="D447" s="234" t="s">
        <v>165</v>
      </c>
      <c r="E447" s="245" t="s">
        <v>19</v>
      </c>
      <c r="F447" s="246" t="s">
        <v>1037</v>
      </c>
      <c r="G447" s="244"/>
      <c r="H447" s="247">
        <v>2.5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165</v>
      </c>
      <c r="AU447" s="253" t="s">
        <v>85</v>
      </c>
      <c r="AV447" s="14" t="s">
        <v>85</v>
      </c>
      <c r="AW447" s="14" t="s">
        <v>37</v>
      </c>
      <c r="AX447" s="14" t="s">
        <v>76</v>
      </c>
      <c r="AY447" s="253" t="s">
        <v>154</v>
      </c>
    </row>
    <row r="448" s="13" customFormat="1">
      <c r="A448" s="13"/>
      <c r="B448" s="232"/>
      <c r="C448" s="233"/>
      <c r="D448" s="234" t="s">
        <v>165</v>
      </c>
      <c r="E448" s="235" t="s">
        <v>19</v>
      </c>
      <c r="F448" s="236" t="s">
        <v>1038</v>
      </c>
      <c r="G448" s="233"/>
      <c r="H448" s="235" t="s">
        <v>19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165</v>
      </c>
      <c r="AU448" s="242" t="s">
        <v>85</v>
      </c>
      <c r="AV448" s="13" t="s">
        <v>83</v>
      </c>
      <c r="AW448" s="13" t="s">
        <v>37</v>
      </c>
      <c r="AX448" s="13" t="s">
        <v>76</v>
      </c>
      <c r="AY448" s="242" t="s">
        <v>154</v>
      </c>
    </row>
    <row r="449" s="15" customFormat="1">
      <c r="A449" s="15"/>
      <c r="B449" s="254"/>
      <c r="C449" s="255"/>
      <c r="D449" s="234" t="s">
        <v>165</v>
      </c>
      <c r="E449" s="256" t="s">
        <v>19</v>
      </c>
      <c r="F449" s="257" t="s">
        <v>168</v>
      </c>
      <c r="G449" s="255"/>
      <c r="H449" s="258">
        <v>2.5</v>
      </c>
      <c r="I449" s="259"/>
      <c r="J449" s="255"/>
      <c r="K449" s="255"/>
      <c r="L449" s="260"/>
      <c r="M449" s="261"/>
      <c r="N449" s="262"/>
      <c r="O449" s="262"/>
      <c r="P449" s="262"/>
      <c r="Q449" s="262"/>
      <c r="R449" s="262"/>
      <c r="S449" s="262"/>
      <c r="T449" s="263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4" t="s">
        <v>165</v>
      </c>
      <c r="AU449" s="264" t="s">
        <v>85</v>
      </c>
      <c r="AV449" s="15" t="s">
        <v>161</v>
      </c>
      <c r="AW449" s="15" t="s">
        <v>37</v>
      </c>
      <c r="AX449" s="15" t="s">
        <v>83</v>
      </c>
      <c r="AY449" s="264" t="s">
        <v>154</v>
      </c>
    </row>
    <row r="450" s="2" customFormat="1" ht="24.15" customHeight="1">
      <c r="A450" s="40"/>
      <c r="B450" s="41"/>
      <c r="C450" s="214" t="s">
        <v>1039</v>
      </c>
      <c r="D450" s="214" t="s">
        <v>156</v>
      </c>
      <c r="E450" s="215" t="s">
        <v>1040</v>
      </c>
      <c r="F450" s="216" t="s">
        <v>1041</v>
      </c>
      <c r="G450" s="217" t="s">
        <v>293</v>
      </c>
      <c r="H450" s="218">
        <v>30.300000000000001</v>
      </c>
      <c r="I450" s="219"/>
      <c r="J450" s="220">
        <f>ROUND(I450*H450,2)</f>
        <v>0</v>
      </c>
      <c r="K450" s="216" t="s">
        <v>265</v>
      </c>
      <c r="L450" s="46"/>
      <c r="M450" s="221" t="s">
        <v>19</v>
      </c>
      <c r="N450" s="222" t="s">
        <v>47</v>
      </c>
      <c r="O450" s="86"/>
      <c r="P450" s="223">
        <f>O450*H450</f>
        <v>0</v>
      </c>
      <c r="Q450" s="223">
        <v>0</v>
      </c>
      <c r="R450" s="223">
        <f>Q450*H450</f>
        <v>0</v>
      </c>
      <c r="S450" s="223">
        <v>0.017999999999999999</v>
      </c>
      <c r="T450" s="224">
        <f>S450*H450</f>
        <v>0.5454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25" t="s">
        <v>161</v>
      </c>
      <c r="AT450" s="225" t="s">
        <v>156</v>
      </c>
      <c r="AU450" s="225" t="s">
        <v>85</v>
      </c>
      <c r="AY450" s="19" t="s">
        <v>154</v>
      </c>
      <c r="BE450" s="226">
        <f>IF(N450="základní",J450,0)</f>
        <v>0</v>
      </c>
      <c r="BF450" s="226">
        <f>IF(N450="snížená",J450,0)</f>
        <v>0</v>
      </c>
      <c r="BG450" s="226">
        <f>IF(N450="zákl. přenesená",J450,0)</f>
        <v>0</v>
      </c>
      <c r="BH450" s="226">
        <f>IF(N450="sníž. přenesená",J450,0)</f>
        <v>0</v>
      </c>
      <c r="BI450" s="226">
        <f>IF(N450="nulová",J450,0)</f>
        <v>0</v>
      </c>
      <c r="BJ450" s="19" t="s">
        <v>83</v>
      </c>
      <c r="BK450" s="226">
        <f>ROUND(I450*H450,2)</f>
        <v>0</v>
      </c>
      <c r="BL450" s="19" t="s">
        <v>161</v>
      </c>
      <c r="BM450" s="225" t="s">
        <v>1042</v>
      </c>
    </row>
    <row r="451" s="13" customFormat="1">
      <c r="A451" s="13"/>
      <c r="B451" s="232"/>
      <c r="C451" s="233"/>
      <c r="D451" s="234" t="s">
        <v>165</v>
      </c>
      <c r="E451" s="235" t="s">
        <v>19</v>
      </c>
      <c r="F451" s="236" t="s">
        <v>638</v>
      </c>
      <c r="G451" s="233"/>
      <c r="H451" s="235" t="s">
        <v>19</v>
      </c>
      <c r="I451" s="237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165</v>
      </c>
      <c r="AU451" s="242" t="s">
        <v>85</v>
      </c>
      <c r="AV451" s="13" t="s">
        <v>83</v>
      </c>
      <c r="AW451" s="13" t="s">
        <v>37</v>
      </c>
      <c r="AX451" s="13" t="s">
        <v>76</v>
      </c>
      <c r="AY451" s="242" t="s">
        <v>154</v>
      </c>
    </row>
    <row r="452" s="14" customFormat="1">
      <c r="A452" s="14"/>
      <c r="B452" s="243"/>
      <c r="C452" s="244"/>
      <c r="D452" s="234" t="s">
        <v>165</v>
      </c>
      <c r="E452" s="245" t="s">
        <v>19</v>
      </c>
      <c r="F452" s="246" t="s">
        <v>1043</v>
      </c>
      <c r="G452" s="244"/>
      <c r="H452" s="247">
        <v>27.300000000000001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165</v>
      </c>
      <c r="AU452" s="253" t="s">
        <v>85</v>
      </c>
      <c r="AV452" s="14" t="s">
        <v>85</v>
      </c>
      <c r="AW452" s="14" t="s">
        <v>37</v>
      </c>
      <c r="AX452" s="14" t="s">
        <v>76</v>
      </c>
      <c r="AY452" s="253" t="s">
        <v>154</v>
      </c>
    </row>
    <row r="453" s="14" customFormat="1">
      <c r="A453" s="14"/>
      <c r="B453" s="243"/>
      <c r="C453" s="244"/>
      <c r="D453" s="234" t="s">
        <v>165</v>
      </c>
      <c r="E453" s="245" t="s">
        <v>19</v>
      </c>
      <c r="F453" s="246" t="s">
        <v>1044</v>
      </c>
      <c r="G453" s="244"/>
      <c r="H453" s="247">
        <v>3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165</v>
      </c>
      <c r="AU453" s="253" t="s">
        <v>85</v>
      </c>
      <c r="AV453" s="14" t="s">
        <v>85</v>
      </c>
      <c r="AW453" s="14" t="s">
        <v>37</v>
      </c>
      <c r="AX453" s="14" t="s">
        <v>76</v>
      </c>
      <c r="AY453" s="253" t="s">
        <v>154</v>
      </c>
    </row>
    <row r="454" s="15" customFormat="1">
      <c r="A454" s="15"/>
      <c r="B454" s="254"/>
      <c r="C454" s="255"/>
      <c r="D454" s="234" t="s">
        <v>165</v>
      </c>
      <c r="E454" s="256" t="s">
        <v>19</v>
      </c>
      <c r="F454" s="257" t="s">
        <v>168</v>
      </c>
      <c r="G454" s="255"/>
      <c r="H454" s="258">
        <v>30.300000000000001</v>
      </c>
      <c r="I454" s="259"/>
      <c r="J454" s="255"/>
      <c r="K454" s="255"/>
      <c r="L454" s="260"/>
      <c r="M454" s="261"/>
      <c r="N454" s="262"/>
      <c r="O454" s="262"/>
      <c r="P454" s="262"/>
      <c r="Q454" s="262"/>
      <c r="R454" s="262"/>
      <c r="S454" s="262"/>
      <c r="T454" s="263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4" t="s">
        <v>165</v>
      </c>
      <c r="AU454" s="264" t="s">
        <v>85</v>
      </c>
      <c r="AV454" s="15" t="s">
        <v>161</v>
      </c>
      <c r="AW454" s="15" t="s">
        <v>37</v>
      </c>
      <c r="AX454" s="15" t="s">
        <v>83</v>
      </c>
      <c r="AY454" s="264" t="s">
        <v>154</v>
      </c>
    </row>
    <row r="455" s="2" customFormat="1" ht="33" customHeight="1">
      <c r="A455" s="40"/>
      <c r="B455" s="41"/>
      <c r="C455" s="214" t="s">
        <v>1045</v>
      </c>
      <c r="D455" s="214" t="s">
        <v>156</v>
      </c>
      <c r="E455" s="215" t="s">
        <v>1046</v>
      </c>
      <c r="F455" s="216" t="s">
        <v>1047</v>
      </c>
      <c r="G455" s="217" t="s">
        <v>183</v>
      </c>
      <c r="H455" s="218">
        <v>6.2770000000000001</v>
      </c>
      <c r="I455" s="219"/>
      <c r="J455" s="220">
        <f>ROUND(I455*H455,2)</f>
        <v>0</v>
      </c>
      <c r="K455" s="216" t="s">
        <v>160</v>
      </c>
      <c r="L455" s="46"/>
      <c r="M455" s="221" t="s">
        <v>19</v>
      </c>
      <c r="N455" s="222" t="s">
        <v>47</v>
      </c>
      <c r="O455" s="86"/>
      <c r="P455" s="223">
        <f>O455*H455</f>
        <v>0</v>
      </c>
      <c r="Q455" s="223">
        <v>0</v>
      </c>
      <c r="R455" s="223">
        <f>Q455*H455</f>
        <v>0</v>
      </c>
      <c r="S455" s="223">
        <v>0.59999999999999998</v>
      </c>
      <c r="T455" s="224">
        <f>S455*H455</f>
        <v>3.7662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5" t="s">
        <v>161</v>
      </c>
      <c r="AT455" s="225" t="s">
        <v>156</v>
      </c>
      <c r="AU455" s="225" t="s">
        <v>85</v>
      </c>
      <c r="AY455" s="19" t="s">
        <v>154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9" t="s">
        <v>83</v>
      </c>
      <c r="BK455" s="226">
        <f>ROUND(I455*H455,2)</f>
        <v>0</v>
      </c>
      <c r="BL455" s="19" t="s">
        <v>161</v>
      </c>
      <c r="BM455" s="225" t="s">
        <v>1048</v>
      </c>
    </row>
    <row r="456" s="2" customFormat="1">
      <c r="A456" s="40"/>
      <c r="B456" s="41"/>
      <c r="C456" s="42"/>
      <c r="D456" s="227" t="s">
        <v>163</v>
      </c>
      <c r="E456" s="42"/>
      <c r="F456" s="228" t="s">
        <v>1049</v>
      </c>
      <c r="G456" s="42"/>
      <c r="H456" s="42"/>
      <c r="I456" s="229"/>
      <c r="J456" s="42"/>
      <c r="K456" s="42"/>
      <c r="L456" s="46"/>
      <c r="M456" s="230"/>
      <c r="N456" s="231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163</v>
      </c>
      <c r="AU456" s="19" t="s">
        <v>85</v>
      </c>
    </row>
    <row r="457" s="13" customFormat="1">
      <c r="A457" s="13"/>
      <c r="B457" s="232"/>
      <c r="C457" s="233"/>
      <c r="D457" s="234" t="s">
        <v>165</v>
      </c>
      <c r="E457" s="235" t="s">
        <v>19</v>
      </c>
      <c r="F457" s="236" t="s">
        <v>638</v>
      </c>
      <c r="G457" s="233"/>
      <c r="H457" s="235" t="s">
        <v>19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165</v>
      </c>
      <c r="AU457" s="242" t="s">
        <v>85</v>
      </c>
      <c r="AV457" s="13" t="s">
        <v>83</v>
      </c>
      <c r="AW457" s="13" t="s">
        <v>37</v>
      </c>
      <c r="AX457" s="13" t="s">
        <v>76</v>
      </c>
      <c r="AY457" s="242" t="s">
        <v>154</v>
      </c>
    </row>
    <row r="458" s="14" customFormat="1">
      <c r="A458" s="14"/>
      <c r="B458" s="243"/>
      <c r="C458" s="244"/>
      <c r="D458" s="234" t="s">
        <v>165</v>
      </c>
      <c r="E458" s="245" t="s">
        <v>19</v>
      </c>
      <c r="F458" s="246" t="s">
        <v>1050</v>
      </c>
      <c r="G458" s="244"/>
      <c r="H458" s="247">
        <v>3.3799999999999999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165</v>
      </c>
      <c r="AU458" s="253" t="s">
        <v>85</v>
      </c>
      <c r="AV458" s="14" t="s">
        <v>85</v>
      </c>
      <c r="AW458" s="14" t="s">
        <v>37</v>
      </c>
      <c r="AX458" s="14" t="s">
        <v>76</v>
      </c>
      <c r="AY458" s="253" t="s">
        <v>154</v>
      </c>
    </row>
    <row r="459" s="14" customFormat="1">
      <c r="A459" s="14"/>
      <c r="B459" s="243"/>
      <c r="C459" s="244"/>
      <c r="D459" s="234" t="s">
        <v>165</v>
      </c>
      <c r="E459" s="245" t="s">
        <v>19</v>
      </c>
      <c r="F459" s="246" t="s">
        <v>1051</v>
      </c>
      <c r="G459" s="244"/>
      <c r="H459" s="247">
        <v>2.8969999999999998</v>
      </c>
      <c r="I459" s="248"/>
      <c r="J459" s="244"/>
      <c r="K459" s="244"/>
      <c r="L459" s="249"/>
      <c r="M459" s="250"/>
      <c r="N459" s="251"/>
      <c r="O459" s="251"/>
      <c r="P459" s="251"/>
      <c r="Q459" s="251"/>
      <c r="R459" s="251"/>
      <c r="S459" s="251"/>
      <c r="T459" s="25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3" t="s">
        <v>165</v>
      </c>
      <c r="AU459" s="253" t="s">
        <v>85</v>
      </c>
      <c r="AV459" s="14" t="s">
        <v>85</v>
      </c>
      <c r="AW459" s="14" t="s">
        <v>37</v>
      </c>
      <c r="AX459" s="14" t="s">
        <v>76</v>
      </c>
      <c r="AY459" s="253" t="s">
        <v>154</v>
      </c>
    </row>
    <row r="460" s="15" customFormat="1">
      <c r="A460" s="15"/>
      <c r="B460" s="254"/>
      <c r="C460" s="255"/>
      <c r="D460" s="234" t="s">
        <v>165</v>
      </c>
      <c r="E460" s="256" t="s">
        <v>19</v>
      </c>
      <c r="F460" s="257" t="s">
        <v>168</v>
      </c>
      <c r="G460" s="255"/>
      <c r="H460" s="258">
        <v>6.2770000000000001</v>
      </c>
      <c r="I460" s="259"/>
      <c r="J460" s="255"/>
      <c r="K460" s="255"/>
      <c r="L460" s="260"/>
      <c r="M460" s="261"/>
      <c r="N460" s="262"/>
      <c r="O460" s="262"/>
      <c r="P460" s="262"/>
      <c r="Q460" s="262"/>
      <c r="R460" s="262"/>
      <c r="S460" s="262"/>
      <c r="T460" s="263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4" t="s">
        <v>165</v>
      </c>
      <c r="AU460" s="264" t="s">
        <v>85</v>
      </c>
      <c r="AV460" s="15" t="s">
        <v>161</v>
      </c>
      <c r="AW460" s="15" t="s">
        <v>37</v>
      </c>
      <c r="AX460" s="15" t="s">
        <v>83</v>
      </c>
      <c r="AY460" s="264" t="s">
        <v>154</v>
      </c>
    </row>
    <row r="461" s="2" customFormat="1" ht="24.15" customHeight="1">
      <c r="A461" s="40"/>
      <c r="B461" s="41"/>
      <c r="C461" s="214" t="s">
        <v>1052</v>
      </c>
      <c r="D461" s="214" t="s">
        <v>156</v>
      </c>
      <c r="E461" s="215" t="s">
        <v>481</v>
      </c>
      <c r="F461" s="216" t="s">
        <v>482</v>
      </c>
      <c r="G461" s="217" t="s">
        <v>172</v>
      </c>
      <c r="H461" s="218">
        <v>2</v>
      </c>
      <c r="I461" s="219"/>
      <c r="J461" s="220">
        <f>ROUND(I461*H461,2)</f>
        <v>0</v>
      </c>
      <c r="K461" s="216" t="s">
        <v>160</v>
      </c>
      <c r="L461" s="46"/>
      <c r="M461" s="221" t="s">
        <v>19</v>
      </c>
      <c r="N461" s="222" t="s">
        <v>47</v>
      </c>
      <c r="O461" s="86"/>
      <c r="P461" s="223">
        <f>O461*H461</f>
        <v>0</v>
      </c>
      <c r="Q461" s="223">
        <v>0</v>
      </c>
      <c r="R461" s="223">
        <f>Q461*H461</f>
        <v>0</v>
      </c>
      <c r="S461" s="223">
        <v>0.10000000000000001</v>
      </c>
      <c r="T461" s="224">
        <f>S461*H461</f>
        <v>0.20000000000000001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25" t="s">
        <v>161</v>
      </c>
      <c r="AT461" s="225" t="s">
        <v>156</v>
      </c>
      <c r="AU461" s="225" t="s">
        <v>85</v>
      </c>
      <c r="AY461" s="19" t="s">
        <v>154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9" t="s">
        <v>83</v>
      </c>
      <c r="BK461" s="226">
        <f>ROUND(I461*H461,2)</f>
        <v>0</v>
      </c>
      <c r="BL461" s="19" t="s">
        <v>161</v>
      </c>
      <c r="BM461" s="225" t="s">
        <v>1053</v>
      </c>
    </row>
    <row r="462" s="2" customFormat="1">
      <c r="A462" s="40"/>
      <c r="B462" s="41"/>
      <c r="C462" s="42"/>
      <c r="D462" s="227" t="s">
        <v>163</v>
      </c>
      <c r="E462" s="42"/>
      <c r="F462" s="228" t="s">
        <v>484</v>
      </c>
      <c r="G462" s="42"/>
      <c r="H462" s="42"/>
      <c r="I462" s="229"/>
      <c r="J462" s="42"/>
      <c r="K462" s="42"/>
      <c r="L462" s="46"/>
      <c r="M462" s="230"/>
      <c r="N462" s="231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163</v>
      </c>
      <c r="AU462" s="19" t="s">
        <v>85</v>
      </c>
    </row>
    <row r="463" s="13" customFormat="1">
      <c r="A463" s="13"/>
      <c r="B463" s="232"/>
      <c r="C463" s="233"/>
      <c r="D463" s="234" t="s">
        <v>165</v>
      </c>
      <c r="E463" s="235" t="s">
        <v>19</v>
      </c>
      <c r="F463" s="236" t="s">
        <v>638</v>
      </c>
      <c r="G463" s="233"/>
      <c r="H463" s="235" t="s">
        <v>19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165</v>
      </c>
      <c r="AU463" s="242" t="s">
        <v>85</v>
      </c>
      <c r="AV463" s="13" t="s">
        <v>83</v>
      </c>
      <c r="AW463" s="13" t="s">
        <v>37</v>
      </c>
      <c r="AX463" s="13" t="s">
        <v>76</v>
      </c>
      <c r="AY463" s="242" t="s">
        <v>154</v>
      </c>
    </row>
    <row r="464" s="14" customFormat="1">
      <c r="A464" s="14"/>
      <c r="B464" s="243"/>
      <c r="C464" s="244"/>
      <c r="D464" s="234" t="s">
        <v>165</v>
      </c>
      <c r="E464" s="245" t="s">
        <v>19</v>
      </c>
      <c r="F464" s="246" t="s">
        <v>1054</v>
      </c>
      <c r="G464" s="244"/>
      <c r="H464" s="247">
        <v>2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165</v>
      </c>
      <c r="AU464" s="253" t="s">
        <v>85</v>
      </c>
      <c r="AV464" s="14" t="s">
        <v>85</v>
      </c>
      <c r="AW464" s="14" t="s">
        <v>37</v>
      </c>
      <c r="AX464" s="14" t="s">
        <v>76</v>
      </c>
      <c r="AY464" s="253" t="s">
        <v>154</v>
      </c>
    </row>
    <row r="465" s="15" customFormat="1">
      <c r="A465" s="15"/>
      <c r="B465" s="254"/>
      <c r="C465" s="255"/>
      <c r="D465" s="234" t="s">
        <v>165</v>
      </c>
      <c r="E465" s="256" t="s">
        <v>19</v>
      </c>
      <c r="F465" s="257" t="s">
        <v>168</v>
      </c>
      <c r="G465" s="255"/>
      <c r="H465" s="258">
        <v>2</v>
      </c>
      <c r="I465" s="259"/>
      <c r="J465" s="255"/>
      <c r="K465" s="255"/>
      <c r="L465" s="260"/>
      <c r="M465" s="261"/>
      <c r="N465" s="262"/>
      <c r="O465" s="262"/>
      <c r="P465" s="262"/>
      <c r="Q465" s="262"/>
      <c r="R465" s="262"/>
      <c r="S465" s="262"/>
      <c r="T465" s="263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4" t="s">
        <v>165</v>
      </c>
      <c r="AU465" s="264" t="s">
        <v>85</v>
      </c>
      <c r="AV465" s="15" t="s">
        <v>161</v>
      </c>
      <c r="AW465" s="15" t="s">
        <v>37</v>
      </c>
      <c r="AX465" s="15" t="s">
        <v>83</v>
      </c>
      <c r="AY465" s="264" t="s">
        <v>154</v>
      </c>
    </row>
    <row r="466" s="2" customFormat="1" ht="37.8" customHeight="1">
      <c r="A466" s="40"/>
      <c r="B466" s="41"/>
      <c r="C466" s="214" t="s">
        <v>1055</v>
      </c>
      <c r="D466" s="214" t="s">
        <v>156</v>
      </c>
      <c r="E466" s="215" t="s">
        <v>1056</v>
      </c>
      <c r="F466" s="216" t="s">
        <v>1057</v>
      </c>
      <c r="G466" s="217" t="s">
        <v>183</v>
      </c>
      <c r="H466" s="218">
        <v>3.5590000000000002</v>
      </c>
      <c r="I466" s="219"/>
      <c r="J466" s="220">
        <f>ROUND(I466*H466,2)</f>
        <v>0</v>
      </c>
      <c r="K466" s="216" t="s">
        <v>160</v>
      </c>
      <c r="L466" s="46"/>
      <c r="M466" s="221" t="s">
        <v>19</v>
      </c>
      <c r="N466" s="222" t="s">
        <v>47</v>
      </c>
      <c r="O466" s="86"/>
      <c r="P466" s="223">
        <f>O466*H466</f>
        <v>0</v>
      </c>
      <c r="Q466" s="223">
        <v>1.5298499999999999</v>
      </c>
      <c r="R466" s="223">
        <f>Q466*H466</f>
        <v>5.4447361499999998</v>
      </c>
      <c r="S466" s="223">
        <v>0</v>
      </c>
      <c r="T466" s="224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5" t="s">
        <v>161</v>
      </c>
      <c r="AT466" s="225" t="s">
        <v>156</v>
      </c>
      <c r="AU466" s="225" t="s">
        <v>85</v>
      </c>
      <c r="AY466" s="19" t="s">
        <v>154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9" t="s">
        <v>83</v>
      </c>
      <c r="BK466" s="226">
        <f>ROUND(I466*H466,2)</f>
        <v>0</v>
      </c>
      <c r="BL466" s="19" t="s">
        <v>161</v>
      </c>
      <c r="BM466" s="225" t="s">
        <v>1058</v>
      </c>
    </row>
    <row r="467" s="2" customFormat="1">
      <c r="A467" s="40"/>
      <c r="B467" s="41"/>
      <c r="C467" s="42"/>
      <c r="D467" s="227" t="s">
        <v>163</v>
      </c>
      <c r="E467" s="42"/>
      <c r="F467" s="228" t="s">
        <v>1059</v>
      </c>
      <c r="G467" s="42"/>
      <c r="H467" s="42"/>
      <c r="I467" s="229"/>
      <c r="J467" s="42"/>
      <c r="K467" s="42"/>
      <c r="L467" s="46"/>
      <c r="M467" s="230"/>
      <c r="N467" s="231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163</v>
      </c>
      <c r="AU467" s="19" t="s">
        <v>85</v>
      </c>
    </row>
    <row r="468" s="13" customFormat="1">
      <c r="A468" s="13"/>
      <c r="B468" s="232"/>
      <c r="C468" s="233"/>
      <c r="D468" s="234" t="s">
        <v>165</v>
      </c>
      <c r="E468" s="235" t="s">
        <v>19</v>
      </c>
      <c r="F468" s="236" t="s">
        <v>638</v>
      </c>
      <c r="G468" s="233"/>
      <c r="H468" s="235" t="s">
        <v>19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165</v>
      </c>
      <c r="AU468" s="242" t="s">
        <v>85</v>
      </c>
      <c r="AV468" s="13" t="s">
        <v>83</v>
      </c>
      <c r="AW468" s="13" t="s">
        <v>37</v>
      </c>
      <c r="AX468" s="13" t="s">
        <v>76</v>
      </c>
      <c r="AY468" s="242" t="s">
        <v>154</v>
      </c>
    </row>
    <row r="469" s="13" customFormat="1">
      <c r="A469" s="13"/>
      <c r="B469" s="232"/>
      <c r="C469" s="233"/>
      <c r="D469" s="234" t="s">
        <v>165</v>
      </c>
      <c r="E469" s="235" t="s">
        <v>19</v>
      </c>
      <c r="F469" s="236" t="s">
        <v>1060</v>
      </c>
      <c r="G469" s="233"/>
      <c r="H469" s="235" t="s">
        <v>19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165</v>
      </c>
      <c r="AU469" s="242" t="s">
        <v>85</v>
      </c>
      <c r="AV469" s="13" t="s">
        <v>83</v>
      </c>
      <c r="AW469" s="13" t="s">
        <v>37</v>
      </c>
      <c r="AX469" s="13" t="s">
        <v>76</v>
      </c>
      <c r="AY469" s="242" t="s">
        <v>154</v>
      </c>
    </row>
    <row r="470" s="14" customFormat="1">
      <c r="A470" s="14"/>
      <c r="B470" s="243"/>
      <c r="C470" s="244"/>
      <c r="D470" s="234" t="s">
        <v>165</v>
      </c>
      <c r="E470" s="245" t="s">
        <v>19</v>
      </c>
      <c r="F470" s="246" t="s">
        <v>1061</v>
      </c>
      <c r="G470" s="244"/>
      <c r="H470" s="247">
        <v>3.0590000000000002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165</v>
      </c>
      <c r="AU470" s="253" t="s">
        <v>85</v>
      </c>
      <c r="AV470" s="14" t="s">
        <v>85</v>
      </c>
      <c r="AW470" s="14" t="s">
        <v>37</v>
      </c>
      <c r="AX470" s="14" t="s">
        <v>76</v>
      </c>
      <c r="AY470" s="253" t="s">
        <v>154</v>
      </c>
    </row>
    <row r="471" s="14" customFormat="1">
      <c r="A471" s="14"/>
      <c r="B471" s="243"/>
      <c r="C471" s="244"/>
      <c r="D471" s="234" t="s">
        <v>165</v>
      </c>
      <c r="E471" s="245" t="s">
        <v>19</v>
      </c>
      <c r="F471" s="246" t="s">
        <v>1062</v>
      </c>
      <c r="G471" s="244"/>
      <c r="H471" s="247">
        <v>0.5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165</v>
      </c>
      <c r="AU471" s="253" t="s">
        <v>85</v>
      </c>
      <c r="AV471" s="14" t="s">
        <v>85</v>
      </c>
      <c r="AW471" s="14" t="s">
        <v>37</v>
      </c>
      <c r="AX471" s="14" t="s">
        <v>76</v>
      </c>
      <c r="AY471" s="253" t="s">
        <v>154</v>
      </c>
    </row>
    <row r="472" s="15" customFormat="1">
      <c r="A472" s="15"/>
      <c r="B472" s="254"/>
      <c r="C472" s="255"/>
      <c r="D472" s="234" t="s">
        <v>165</v>
      </c>
      <c r="E472" s="256" t="s">
        <v>19</v>
      </c>
      <c r="F472" s="257" t="s">
        <v>168</v>
      </c>
      <c r="G472" s="255"/>
      <c r="H472" s="258">
        <v>3.5590000000000002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4" t="s">
        <v>165</v>
      </c>
      <c r="AU472" s="264" t="s">
        <v>85</v>
      </c>
      <c r="AV472" s="15" t="s">
        <v>161</v>
      </c>
      <c r="AW472" s="15" t="s">
        <v>37</v>
      </c>
      <c r="AX472" s="15" t="s">
        <v>83</v>
      </c>
      <c r="AY472" s="264" t="s">
        <v>154</v>
      </c>
    </row>
    <row r="473" s="12" customFormat="1" ht="22.8" customHeight="1">
      <c r="A473" s="12"/>
      <c r="B473" s="198"/>
      <c r="C473" s="199"/>
      <c r="D473" s="200" t="s">
        <v>75</v>
      </c>
      <c r="E473" s="212" t="s">
        <v>328</v>
      </c>
      <c r="F473" s="212" t="s">
        <v>329</v>
      </c>
      <c r="G473" s="199"/>
      <c r="H473" s="199"/>
      <c r="I473" s="202"/>
      <c r="J473" s="213">
        <f>BK473</f>
        <v>0</v>
      </c>
      <c r="K473" s="199"/>
      <c r="L473" s="204"/>
      <c r="M473" s="205"/>
      <c r="N473" s="206"/>
      <c r="O473" s="206"/>
      <c r="P473" s="207">
        <f>SUM(P474:P489)</f>
        <v>0</v>
      </c>
      <c r="Q473" s="206"/>
      <c r="R473" s="207">
        <f>SUM(R474:R489)</f>
        <v>0</v>
      </c>
      <c r="S473" s="206"/>
      <c r="T473" s="208">
        <f>SUM(T474:T489)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09" t="s">
        <v>83</v>
      </c>
      <c r="AT473" s="210" t="s">
        <v>75</v>
      </c>
      <c r="AU473" s="210" t="s">
        <v>83</v>
      </c>
      <c r="AY473" s="209" t="s">
        <v>154</v>
      </c>
      <c r="BK473" s="211">
        <f>SUM(BK474:BK489)</f>
        <v>0</v>
      </c>
    </row>
    <row r="474" s="2" customFormat="1" ht="37.8" customHeight="1">
      <c r="A474" s="40"/>
      <c r="B474" s="41"/>
      <c r="C474" s="214" t="s">
        <v>1063</v>
      </c>
      <c r="D474" s="214" t="s">
        <v>156</v>
      </c>
      <c r="E474" s="215" t="s">
        <v>331</v>
      </c>
      <c r="F474" s="216" t="s">
        <v>332</v>
      </c>
      <c r="G474" s="217" t="s">
        <v>250</v>
      </c>
      <c r="H474" s="218">
        <v>84.986999999999995</v>
      </c>
      <c r="I474" s="219"/>
      <c r="J474" s="220">
        <f>ROUND(I474*H474,2)</f>
        <v>0</v>
      </c>
      <c r="K474" s="216" t="s">
        <v>160</v>
      </c>
      <c r="L474" s="46"/>
      <c r="M474" s="221" t="s">
        <v>19</v>
      </c>
      <c r="N474" s="222" t="s">
        <v>47</v>
      </c>
      <c r="O474" s="86"/>
      <c r="P474" s="223">
        <f>O474*H474</f>
        <v>0</v>
      </c>
      <c r="Q474" s="223">
        <v>0</v>
      </c>
      <c r="R474" s="223">
        <f>Q474*H474</f>
        <v>0</v>
      </c>
      <c r="S474" s="223">
        <v>0</v>
      </c>
      <c r="T474" s="224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25" t="s">
        <v>161</v>
      </c>
      <c r="AT474" s="225" t="s">
        <v>156</v>
      </c>
      <c r="AU474" s="225" t="s">
        <v>85</v>
      </c>
      <c r="AY474" s="19" t="s">
        <v>154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9" t="s">
        <v>83</v>
      </c>
      <c r="BK474" s="226">
        <f>ROUND(I474*H474,2)</f>
        <v>0</v>
      </c>
      <c r="BL474" s="19" t="s">
        <v>161</v>
      </c>
      <c r="BM474" s="225" t="s">
        <v>1064</v>
      </c>
    </row>
    <row r="475" s="2" customFormat="1">
      <c r="A475" s="40"/>
      <c r="B475" s="41"/>
      <c r="C475" s="42"/>
      <c r="D475" s="227" t="s">
        <v>163</v>
      </c>
      <c r="E475" s="42"/>
      <c r="F475" s="228" t="s">
        <v>334</v>
      </c>
      <c r="G475" s="42"/>
      <c r="H475" s="42"/>
      <c r="I475" s="229"/>
      <c r="J475" s="42"/>
      <c r="K475" s="42"/>
      <c r="L475" s="46"/>
      <c r="M475" s="230"/>
      <c r="N475" s="231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163</v>
      </c>
      <c r="AU475" s="19" t="s">
        <v>85</v>
      </c>
    </row>
    <row r="476" s="13" customFormat="1">
      <c r="A476" s="13"/>
      <c r="B476" s="232"/>
      <c r="C476" s="233"/>
      <c r="D476" s="234" t="s">
        <v>165</v>
      </c>
      <c r="E476" s="235" t="s">
        <v>19</v>
      </c>
      <c r="F476" s="236" t="s">
        <v>730</v>
      </c>
      <c r="G476" s="233"/>
      <c r="H476" s="235" t="s">
        <v>19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165</v>
      </c>
      <c r="AU476" s="242" t="s">
        <v>85</v>
      </c>
      <c r="AV476" s="13" t="s">
        <v>83</v>
      </c>
      <c r="AW476" s="13" t="s">
        <v>37</v>
      </c>
      <c r="AX476" s="13" t="s">
        <v>76</v>
      </c>
      <c r="AY476" s="242" t="s">
        <v>154</v>
      </c>
    </row>
    <row r="477" s="14" customFormat="1">
      <c r="A477" s="14"/>
      <c r="B477" s="243"/>
      <c r="C477" s="244"/>
      <c r="D477" s="234" t="s">
        <v>165</v>
      </c>
      <c r="E477" s="245" t="s">
        <v>19</v>
      </c>
      <c r="F477" s="246" t="s">
        <v>1065</v>
      </c>
      <c r="G477" s="244"/>
      <c r="H477" s="247">
        <v>158.75899999999999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165</v>
      </c>
      <c r="AU477" s="253" t="s">
        <v>85</v>
      </c>
      <c r="AV477" s="14" t="s">
        <v>85</v>
      </c>
      <c r="AW477" s="14" t="s">
        <v>37</v>
      </c>
      <c r="AX477" s="14" t="s">
        <v>76</v>
      </c>
      <c r="AY477" s="253" t="s">
        <v>154</v>
      </c>
    </row>
    <row r="478" s="14" customFormat="1">
      <c r="A478" s="14"/>
      <c r="B478" s="243"/>
      <c r="C478" s="244"/>
      <c r="D478" s="234" t="s">
        <v>165</v>
      </c>
      <c r="E478" s="245" t="s">
        <v>19</v>
      </c>
      <c r="F478" s="246" t="s">
        <v>1066</v>
      </c>
      <c r="G478" s="244"/>
      <c r="H478" s="247">
        <v>-73.772000000000006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165</v>
      </c>
      <c r="AU478" s="253" t="s">
        <v>85</v>
      </c>
      <c r="AV478" s="14" t="s">
        <v>85</v>
      </c>
      <c r="AW478" s="14" t="s">
        <v>37</v>
      </c>
      <c r="AX478" s="14" t="s">
        <v>76</v>
      </c>
      <c r="AY478" s="253" t="s">
        <v>154</v>
      </c>
    </row>
    <row r="479" s="15" customFormat="1">
      <c r="A479" s="15"/>
      <c r="B479" s="254"/>
      <c r="C479" s="255"/>
      <c r="D479" s="234" t="s">
        <v>165</v>
      </c>
      <c r="E479" s="256" t="s">
        <v>19</v>
      </c>
      <c r="F479" s="257" t="s">
        <v>168</v>
      </c>
      <c r="G479" s="255"/>
      <c r="H479" s="258">
        <v>84.986999999999995</v>
      </c>
      <c r="I479" s="259"/>
      <c r="J479" s="255"/>
      <c r="K479" s="255"/>
      <c r="L479" s="260"/>
      <c r="M479" s="261"/>
      <c r="N479" s="262"/>
      <c r="O479" s="262"/>
      <c r="P479" s="262"/>
      <c r="Q479" s="262"/>
      <c r="R479" s="262"/>
      <c r="S479" s="262"/>
      <c r="T479" s="26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4" t="s">
        <v>165</v>
      </c>
      <c r="AU479" s="264" t="s">
        <v>85</v>
      </c>
      <c r="AV479" s="15" t="s">
        <v>161</v>
      </c>
      <c r="AW479" s="15" t="s">
        <v>37</v>
      </c>
      <c r="AX479" s="15" t="s">
        <v>83</v>
      </c>
      <c r="AY479" s="264" t="s">
        <v>154</v>
      </c>
    </row>
    <row r="480" s="2" customFormat="1" ht="37.8" customHeight="1">
      <c r="A480" s="40"/>
      <c r="B480" s="41"/>
      <c r="C480" s="214" t="s">
        <v>1067</v>
      </c>
      <c r="D480" s="214" t="s">
        <v>156</v>
      </c>
      <c r="E480" s="215" t="s">
        <v>337</v>
      </c>
      <c r="F480" s="216" t="s">
        <v>338</v>
      </c>
      <c r="G480" s="217" t="s">
        <v>250</v>
      </c>
      <c r="H480" s="218">
        <v>339.94799999999998</v>
      </c>
      <c r="I480" s="219"/>
      <c r="J480" s="220">
        <f>ROUND(I480*H480,2)</f>
        <v>0</v>
      </c>
      <c r="K480" s="216" t="s">
        <v>160</v>
      </c>
      <c r="L480" s="46"/>
      <c r="M480" s="221" t="s">
        <v>19</v>
      </c>
      <c r="N480" s="222" t="s">
        <v>47</v>
      </c>
      <c r="O480" s="86"/>
      <c r="P480" s="223">
        <f>O480*H480</f>
        <v>0</v>
      </c>
      <c r="Q480" s="223">
        <v>0</v>
      </c>
      <c r="R480" s="223">
        <f>Q480*H480</f>
        <v>0</v>
      </c>
      <c r="S480" s="223">
        <v>0</v>
      </c>
      <c r="T480" s="224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25" t="s">
        <v>161</v>
      </c>
      <c r="AT480" s="225" t="s">
        <v>156</v>
      </c>
      <c r="AU480" s="225" t="s">
        <v>85</v>
      </c>
      <c r="AY480" s="19" t="s">
        <v>154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9" t="s">
        <v>83</v>
      </c>
      <c r="BK480" s="226">
        <f>ROUND(I480*H480,2)</f>
        <v>0</v>
      </c>
      <c r="BL480" s="19" t="s">
        <v>161</v>
      </c>
      <c r="BM480" s="225" t="s">
        <v>1068</v>
      </c>
    </row>
    <row r="481" s="2" customFormat="1">
      <c r="A481" s="40"/>
      <c r="B481" s="41"/>
      <c r="C481" s="42"/>
      <c r="D481" s="227" t="s">
        <v>163</v>
      </c>
      <c r="E481" s="42"/>
      <c r="F481" s="228" t="s">
        <v>340</v>
      </c>
      <c r="G481" s="42"/>
      <c r="H481" s="42"/>
      <c r="I481" s="229"/>
      <c r="J481" s="42"/>
      <c r="K481" s="42"/>
      <c r="L481" s="46"/>
      <c r="M481" s="230"/>
      <c r="N481" s="231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163</v>
      </c>
      <c r="AU481" s="19" t="s">
        <v>85</v>
      </c>
    </row>
    <row r="482" s="14" customFormat="1">
      <c r="A482" s="14"/>
      <c r="B482" s="243"/>
      <c r="C482" s="244"/>
      <c r="D482" s="234" t="s">
        <v>165</v>
      </c>
      <c r="E482" s="244"/>
      <c r="F482" s="246" t="s">
        <v>1069</v>
      </c>
      <c r="G482" s="244"/>
      <c r="H482" s="247">
        <v>339.94799999999998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165</v>
      </c>
      <c r="AU482" s="253" t="s">
        <v>85</v>
      </c>
      <c r="AV482" s="14" t="s">
        <v>85</v>
      </c>
      <c r="AW482" s="14" t="s">
        <v>4</v>
      </c>
      <c r="AX482" s="14" t="s">
        <v>83</v>
      </c>
      <c r="AY482" s="253" t="s">
        <v>154</v>
      </c>
    </row>
    <row r="483" s="2" customFormat="1" ht="37.8" customHeight="1">
      <c r="A483" s="40"/>
      <c r="B483" s="41"/>
      <c r="C483" s="214" t="s">
        <v>1070</v>
      </c>
      <c r="D483" s="214" t="s">
        <v>156</v>
      </c>
      <c r="E483" s="215" t="s">
        <v>547</v>
      </c>
      <c r="F483" s="216" t="s">
        <v>548</v>
      </c>
      <c r="G483" s="217" t="s">
        <v>250</v>
      </c>
      <c r="H483" s="218">
        <v>3.9660000000000002</v>
      </c>
      <c r="I483" s="219"/>
      <c r="J483" s="220">
        <f>ROUND(I483*H483,2)</f>
        <v>0</v>
      </c>
      <c r="K483" s="216" t="s">
        <v>160</v>
      </c>
      <c r="L483" s="46"/>
      <c r="M483" s="221" t="s">
        <v>19</v>
      </c>
      <c r="N483" s="222" t="s">
        <v>47</v>
      </c>
      <c r="O483" s="86"/>
      <c r="P483" s="223">
        <f>O483*H483</f>
        <v>0</v>
      </c>
      <c r="Q483" s="223">
        <v>0</v>
      </c>
      <c r="R483" s="223">
        <f>Q483*H483</f>
        <v>0</v>
      </c>
      <c r="S483" s="223">
        <v>0</v>
      </c>
      <c r="T483" s="224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5" t="s">
        <v>161</v>
      </c>
      <c r="AT483" s="225" t="s">
        <v>156</v>
      </c>
      <c r="AU483" s="225" t="s">
        <v>85</v>
      </c>
      <c r="AY483" s="19" t="s">
        <v>154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9" t="s">
        <v>83</v>
      </c>
      <c r="BK483" s="226">
        <f>ROUND(I483*H483,2)</f>
        <v>0</v>
      </c>
      <c r="BL483" s="19" t="s">
        <v>161</v>
      </c>
      <c r="BM483" s="225" t="s">
        <v>1071</v>
      </c>
    </row>
    <row r="484" s="2" customFormat="1">
      <c r="A484" s="40"/>
      <c r="B484" s="41"/>
      <c r="C484" s="42"/>
      <c r="D484" s="227" t="s">
        <v>163</v>
      </c>
      <c r="E484" s="42"/>
      <c r="F484" s="228" t="s">
        <v>550</v>
      </c>
      <c r="G484" s="42"/>
      <c r="H484" s="42"/>
      <c r="I484" s="229"/>
      <c r="J484" s="42"/>
      <c r="K484" s="42"/>
      <c r="L484" s="46"/>
      <c r="M484" s="230"/>
      <c r="N484" s="231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163</v>
      </c>
      <c r="AU484" s="19" t="s">
        <v>85</v>
      </c>
    </row>
    <row r="485" s="14" customFormat="1">
      <c r="A485" s="14"/>
      <c r="B485" s="243"/>
      <c r="C485" s="244"/>
      <c r="D485" s="234" t="s">
        <v>165</v>
      </c>
      <c r="E485" s="245" t="s">
        <v>19</v>
      </c>
      <c r="F485" s="246" t="s">
        <v>1072</v>
      </c>
      <c r="G485" s="244"/>
      <c r="H485" s="247">
        <v>3.9660000000000002</v>
      </c>
      <c r="I485" s="248"/>
      <c r="J485" s="244"/>
      <c r="K485" s="244"/>
      <c r="L485" s="249"/>
      <c r="M485" s="250"/>
      <c r="N485" s="251"/>
      <c r="O485" s="251"/>
      <c r="P485" s="251"/>
      <c r="Q485" s="251"/>
      <c r="R485" s="251"/>
      <c r="S485" s="251"/>
      <c r="T485" s="25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3" t="s">
        <v>165</v>
      </c>
      <c r="AU485" s="253" t="s">
        <v>85</v>
      </c>
      <c r="AV485" s="14" t="s">
        <v>85</v>
      </c>
      <c r="AW485" s="14" t="s">
        <v>37</v>
      </c>
      <c r="AX485" s="14" t="s">
        <v>76</v>
      </c>
      <c r="AY485" s="253" t="s">
        <v>154</v>
      </c>
    </row>
    <row r="486" s="15" customFormat="1">
      <c r="A486" s="15"/>
      <c r="B486" s="254"/>
      <c r="C486" s="255"/>
      <c r="D486" s="234" t="s">
        <v>165</v>
      </c>
      <c r="E486" s="256" t="s">
        <v>19</v>
      </c>
      <c r="F486" s="257" t="s">
        <v>168</v>
      </c>
      <c r="G486" s="255"/>
      <c r="H486" s="258">
        <v>3.9660000000000002</v>
      </c>
      <c r="I486" s="259"/>
      <c r="J486" s="255"/>
      <c r="K486" s="255"/>
      <c r="L486" s="260"/>
      <c r="M486" s="261"/>
      <c r="N486" s="262"/>
      <c r="O486" s="262"/>
      <c r="P486" s="262"/>
      <c r="Q486" s="262"/>
      <c r="R486" s="262"/>
      <c r="S486" s="262"/>
      <c r="T486" s="263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4" t="s">
        <v>165</v>
      </c>
      <c r="AU486" s="264" t="s">
        <v>85</v>
      </c>
      <c r="AV486" s="15" t="s">
        <v>161</v>
      </c>
      <c r="AW486" s="15" t="s">
        <v>37</v>
      </c>
      <c r="AX486" s="15" t="s">
        <v>83</v>
      </c>
      <c r="AY486" s="264" t="s">
        <v>154</v>
      </c>
    </row>
    <row r="487" s="2" customFormat="1" ht="37.8" customHeight="1">
      <c r="A487" s="40"/>
      <c r="B487" s="41"/>
      <c r="C487" s="214" t="s">
        <v>1073</v>
      </c>
      <c r="D487" s="214" t="s">
        <v>156</v>
      </c>
      <c r="E487" s="215" t="s">
        <v>551</v>
      </c>
      <c r="F487" s="216" t="s">
        <v>338</v>
      </c>
      <c r="G487" s="217" t="s">
        <v>250</v>
      </c>
      <c r="H487" s="218">
        <v>15.864000000000001</v>
      </c>
      <c r="I487" s="219"/>
      <c r="J487" s="220">
        <f>ROUND(I487*H487,2)</f>
        <v>0</v>
      </c>
      <c r="K487" s="216" t="s">
        <v>160</v>
      </c>
      <c r="L487" s="46"/>
      <c r="M487" s="221" t="s">
        <v>19</v>
      </c>
      <c r="N487" s="222" t="s">
        <v>47</v>
      </c>
      <c r="O487" s="86"/>
      <c r="P487" s="223">
        <f>O487*H487</f>
        <v>0</v>
      </c>
      <c r="Q487" s="223">
        <v>0</v>
      </c>
      <c r="R487" s="223">
        <f>Q487*H487</f>
        <v>0</v>
      </c>
      <c r="S487" s="223">
        <v>0</v>
      </c>
      <c r="T487" s="224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25" t="s">
        <v>161</v>
      </c>
      <c r="AT487" s="225" t="s">
        <v>156</v>
      </c>
      <c r="AU487" s="225" t="s">
        <v>85</v>
      </c>
      <c r="AY487" s="19" t="s">
        <v>154</v>
      </c>
      <c r="BE487" s="226">
        <f>IF(N487="základní",J487,0)</f>
        <v>0</v>
      </c>
      <c r="BF487" s="226">
        <f>IF(N487="snížená",J487,0)</f>
        <v>0</v>
      </c>
      <c r="BG487" s="226">
        <f>IF(N487="zákl. přenesená",J487,0)</f>
        <v>0</v>
      </c>
      <c r="BH487" s="226">
        <f>IF(N487="sníž. přenesená",J487,0)</f>
        <v>0</v>
      </c>
      <c r="BI487" s="226">
        <f>IF(N487="nulová",J487,0)</f>
        <v>0</v>
      </c>
      <c r="BJ487" s="19" t="s">
        <v>83</v>
      </c>
      <c r="BK487" s="226">
        <f>ROUND(I487*H487,2)</f>
        <v>0</v>
      </c>
      <c r="BL487" s="19" t="s">
        <v>161</v>
      </c>
      <c r="BM487" s="225" t="s">
        <v>1074</v>
      </c>
    </row>
    <row r="488" s="2" customFormat="1">
      <c r="A488" s="40"/>
      <c r="B488" s="41"/>
      <c r="C488" s="42"/>
      <c r="D488" s="227" t="s">
        <v>163</v>
      </c>
      <c r="E488" s="42"/>
      <c r="F488" s="228" t="s">
        <v>553</v>
      </c>
      <c r="G488" s="42"/>
      <c r="H488" s="42"/>
      <c r="I488" s="229"/>
      <c r="J488" s="42"/>
      <c r="K488" s="42"/>
      <c r="L488" s="46"/>
      <c r="M488" s="230"/>
      <c r="N488" s="231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163</v>
      </c>
      <c r="AU488" s="19" t="s">
        <v>85</v>
      </c>
    </row>
    <row r="489" s="14" customFormat="1">
      <c r="A489" s="14"/>
      <c r="B489" s="243"/>
      <c r="C489" s="244"/>
      <c r="D489" s="234" t="s">
        <v>165</v>
      </c>
      <c r="E489" s="244"/>
      <c r="F489" s="246" t="s">
        <v>1075</v>
      </c>
      <c r="G489" s="244"/>
      <c r="H489" s="247">
        <v>15.864000000000001</v>
      </c>
      <c r="I489" s="248"/>
      <c r="J489" s="244"/>
      <c r="K489" s="244"/>
      <c r="L489" s="249"/>
      <c r="M489" s="250"/>
      <c r="N489" s="251"/>
      <c r="O489" s="251"/>
      <c r="P489" s="251"/>
      <c r="Q489" s="251"/>
      <c r="R489" s="251"/>
      <c r="S489" s="251"/>
      <c r="T489" s="25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3" t="s">
        <v>165</v>
      </c>
      <c r="AU489" s="253" t="s">
        <v>85</v>
      </c>
      <c r="AV489" s="14" t="s">
        <v>85</v>
      </c>
      <c r="AW489" s="14" t="s">
        <v>4</v>
      </c>
      <c r="AX489" s="14" t="s">
        <v>83</v>
      </c>
      <c r="AY489" s="253" t="s">
        <v>154</v>
      </c>
    </row>
    <row r="490" s="12" customFormat="1" ht="22.8" customHeight="1">
      <c r="A490" s="12"/>
      <c r="B490" s="198"/>
      <c r="C490" s="199"/>
      <c r="D490" s="200" t="s">
        <v>75</v>
      </c>
      <c r="E490" s="212" t="s">
        <v>342</v>
      </c>
      <c r="F490" s="212" t="s">
        <v>343</v>
      </c>
      <c r="G490" s="199"/>
      <c r="H490" s="199"/>
      <c r="I490" s="202"/>
      <c r="J490" s="213">
        <f>BK490</f>
        <v>0</v>
      </c>
      <c r="K490" s="199"/>
      <c r="L490" s="204"/>
      <c r="M490" s="205"/>
      <c r="N490" s="206"/>
      <c r="O490" s="206"/>
      <c r="P490" s="207">
        <f>SUM(P491:P492)</f>
        <v>0</v>
      </c>
      <c r="Q490" s="206"/>
      <c r="R490" s="207">
        <f>SUM(R491:R492)</f>
        <v>0</v>
      </c>
      <c r="S490" s="206"/>
      <c r="T490" s="208">
        <f>SUM(T491:T492)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9" t="s">
        <v>83</v>
      </c>
      <c r="AT490" s="210" t="s">
        <v>75</v>
      </c>
      <c r="AU490" s="210" t="s">
        <v>83</v>
      </c>
      <c r="AY490" s="209" t="s">
        <v>154</v>
      </c>
      <c r="BK490" s="211">
        <f>SUM(BK491:BK492)</f>
        <v>0</v>
      </c>
    </row>
    <row r="491" s="2" customFormat="1" ht="49.05" customHeight="1">
      <c r="A491" s="40"/>
      <c r="B491" s="41"/>
      <c r="C491" s="214" t="s">
        <v>1076</v>
      </c>
      <c r="D491" s="214" t="s">
        <v>156</v>
      </c>
      <c r="E491" s="215" t="s">
        <v>1077</v>
      </c>
      <c r="F491" s="216" t="s">
        <v>1078</v>
      </c>
      <c r="G491" s="217" t="s">
        <v>250</v>
      </c>
      <c r="H491" s="218">
        <v>161.696</v>
      </c>
      <c r="I491" s="219"/>
      <c r="J491" s="220">
        <f>ROUND(I491*H491,2)</f>
        <v>0</v>
      </c>
      <c r="K491" s="216" t="s">
        <v>160</v>
      </c>
      <c r="L491" s="46"/>
      <c r="M491" s="221" t="s">
        <v>19</v>
      </c>
      <c r="N491" s="222" t="s">
        <v>47</v>
      </c>
      <c r="O491" s="86"/>
      <c r="P491" s="223">
        <f>O491*H491</f>
        <v>0</v>
      </c>
      <c r="Q491" s="223">
        <v>0</v>
      </c>
      <c r="R491" s="223">
        <f>Q491*H491</f>
        <v>0</v>
      </c>
      <c r="S491" s="223">
        <v>0</v>
      </c>
      <c r="T491" s="224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25" t="s">
        <v>161</v>
      </c>
      <c r="AT491" s="225" t="s">
        <v>156</v>
      </c>
      <c r="AU491" s="225" t="s">
        <v>85</v>
      </c>
      <c r="AY491" s="19" t="s">
        <v>154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9" t="s">
        <v>83</v>
      </c>
      <c r="BK491" s="226">
        <f>ROUND(I491*H491,2)</f>
        <v>0</v>
      </c>
      <c r="BL491" s="19" t="s">
        <v>161</v>
      </c>
      <c r="BM491" s="225" t="s">
        <v>1079</v>
      </c>
    </row>
    <row r="492" s="2" customFormat="1">
      <c r="A492" s="40"/>
      <c r="B492" s="41"/>
      <c r="C492" s="42"/>
      <c r="D492" s="227" t="s">
        <v>163</v>
      </c>
      <c r="E492" s="42"/>
      <c r="F492" s="228" t="s">
        <v>1080</v>
      </c>
      <c r="G492" s="42"/>
      <c r="H492" s="42"/>
      <c r="I492" s="229"/>
      <c r="J492" s="42"/>
      <c r="K492" s="42"/>
      <c r="L492" s="46"/>
      <c r="M492" s="230"/>
      <c r="N492" s="231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163</v>
      </c>
      <c r="AU492" s="19" t="s">
        <v>85</v>
      </c>
    </row>
    <row r="493" s="12" customFormat="1" ht="25.92" customHeight="1">
      <c r="A493" s="12"/>
      <c r="B493" s="198"/>
      <c r="C493" s="199"/>
      <c r="D493" s="200" t="s">
        <v>75</v>
      </c>
      <c r="E493" s="201" t="s">
        <v>621</v>
      </c>
      <c r="F493" s="201" t="s">
        <v>622</v>
      </c>
      <c r="G493" s="199"/>
      <c r="H493" s="199"/>
      <c r="I493" s="202"/>
      <c r="J493" s="203">
        <f>BK493</f>
        <v>0</v>
      </c>
      <c r="K493" s="199"/>
      <c r="L493" s="204"/>
      <c r="M493" s="205"/>
      <c r="N493" s="206"/>
      <c r="O493" s="206"/>
      <c r="P493" s="207">
        <f>SUM(P494:P507)</f>
        <v>0</v>
      </c>
      <c r="Q493" s="206"/>
      <c r="R493" s="207">
        <f>SUM(R494:R507)</f>
        <v>0</v>
      </c>
      <c r="S493" s="206"/>
      <c r="T493" s="208">
        <f>SUM(T494:T507)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09" t="s">
        <v>161</v>
      </c>
      <c r="AT493" s="210" t="s">
        <v>75</v>
      </c>
      <c r="AU493" s="210" t="s">
        <v>76</v>
      </c>
      <c r="AY493" s="209" t="s">
        <v>154</v>
      </c>
      <c r="BK493" s="211">
        <f>SUM(BK494:BK507)</f>
        <v>0</v>
      </c>
    </row>
    <row r="494" s="2" customFormat="1" ht="44.25" customHeight="1">
      <c r="A494" s="40"/>
      <c r="B494" s="41"/>
      <c r="C494" s="214" t="s">
        <v>1081</v>
      </c>
      <c r="D494" s="214" t="s">
        <v>156</v>
      </c>
      <c r="E494" s="215" t="s">
        <v>623</v>
      </c>
      <c r="F494" s="216" t="s">
        <v>624</v>
      </c>
      <c r="G494" s="217" t="s">
        <v>250</v>
      </c>
      <c r="H494" s="218">
        <v>3.9660000000000002</v>
      </c>
      <c r="I494" s="219"/>
      <c r="J494" s="220">
        <f>ROUND(I494*H494,2)</f>
        <v>0</v>
      </c>
      <c r="K494" s="216" t="s">
        <v>160</v>
      </c>
      <c r="L494" s="46"/>
      <c r="M494" s="221" t="s">
        <v>19</v>
      </c>
      <c r="N494" s="222" t="s">
        <v>47</v>
      </c>
      <c r="O494" s="86"/>
      <c r="P494" s="223">
        <f>O494*H494</f>
        <v>0</v>
      </c>
      <c r="Q494" s="223">
        <v>0</v>
      </c>
      <c r="R494" s="223">
        <f>Q494*H494</f>
        <v>0</v>
      </c>
      <c r="S494" s="223">
        <v>0</v>
      </c>
      <c r="T494" s="224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25" t="s">
        <v>161</v>
      </c>
      <c r="AT494" s="225" t="s">
        <v>156</v>
      </c>
      <c r="AU494" s="225" t="s">
        <v>83</v>
      </c>
      <c r="AY494" s="19" t="s">
        <v>154</v>
      </c>
      <c r="BE494" s="226">
        <f>IF(N494="základní",J494,0)</f>
        <v>0</v>
      </c>
      <c r="BF494" s="226">
        <f>IF(N494="snížená",J494,0)</f>
        <v>0</v>
      </c>
      <c r="BG494" s="226">
        <f>IF(N494="zákl. přenesená",J494,0)</f>
        <v>0</v>
      </c>
      <c r="BH494" s="226">
        <f>IF(N494="sníž. přenesená",J494,0)</f>
        <v>0</v>
      </c>
      <c r="BI494" s="226">
        <f>IF(N494="nulová",J494,0)</f>
        <v>0</v>
      </c>
      <c r="BJ494" s="19" t="s">
        <v>83</v>
      </c>
      <c r="BK494" s="226">
        <f>ROUND(I494*H494,2)</f>
        <v>0</v>
      </c>
      <c r="BL494" s="19" t="s">
        <v>161</v>
      </c>
      <c r="BM494" s="225" t="s">
        <v>1082</v>
      </c>
    </row>
    <row r="495" s="2" customFormat="1">
      <c r="A495" s="40"/>
      <c r="B495" s="41"/>
      <c r="C495" s="42"/>
      <c r="D495" s="227" t="s">
        <v>163</v>
      </c>
      <c r="E495" s="42"/>
      <c r="F495" s="228" t="s">
        <v>626</v>
      </c>
      <c r="G495" s="42"/>
      <c r="H495" s="42"/>
      <c r="I495" s="229"/>
      <c r="J495" s="42"/>
      <c r="K495" s="42"/>
      <c r="L495" s="46"/>
      <c r="M495" s="230"/>
      <c r="N495" s="231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163</v>
      </c>
      <c r="AU495" s="19" t="s">
        <v>83</v>
      </c>
    </row>
    <row r="496" s="14" customFormat="1">
      <c r="A496" s="14"/>
      <c r="B496" s="243"/>
      <c r="C496" s="244"/>
      <c r="D496" s="234" t="s">
        <v>165</v>
      </c>
      <c r="E496" s="245" t="s">
        <v>19</v>
      </c>
      <c r="F496" s="246" t="s">
        <v>1083</v>
      </c>
      <c r="G496" s="244"/>
      <c r="H496" s="247">
        <v>3.766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165</v>
      </c>
      <c r="AU496" s="253" t="s">
        <v>83</v>
      </c>
      <c r="AV496" s="14" t="s">
        <v>85</v>
      </c>
      <c r="AW496" s="14" t="s">
        <v>37</v>
      </c>
      <c r="AX496" s="14" t="s">
        <v>76</v>
      </c>
      <c r="AY496" s="253" t="s">
        <v>154</v>
      </c>
    </row>
    <row r="497" s="14" customFormat="1">
      <c r="A497" s="14"/>
      <c r="B497" s="243"/>
      <c r="C497" s="244"/>
      <c r="D497" s="234" t="s">
        <v>165</v>
      </c>
      <c r="E497" s="245" t="s">
        <v>19</v>
      </c>
      <c r="F497" s="246" t="s">
        <v>1084</v>
      </c>
      <c r="G497" s="244"/>
      <c r="H497" s="247">
        <v>0.20000000000000001</v>
      </c>
      <c r="I497" s="248"/>
      <c r="J497" s="244"/>
      <c r="K497" s="244"/>
      <c r="L497" s="249"/>
      <c r="M497" s="250"/>
      <c r="N497" s="251"/>
      <c r="O497" s="251"/>
      <c r="P497" s="251"/>
      <c r="Q497" s="251"/>
      <c r="R497" s="251"/>
      <c r="S497" s="251"/>
      <c r="T497" s="25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3" t="s">
        <v>165</v>
      </c>
      <c r="AU497" s="253" t="s">
        <v>83</v>
      </c>
      <c r="AV497" s="14" t="s">
        <v>85</v>
      </c>
      <c r="AW497" s="14" t="s">
        <v>37</v>
      </c>
      <c r="AX497" s="14" t="s">
        <v>76</v>
      </c>
      <c r="AY497" s="253" t="s">
        <v>154</v>
      </c>
    </row>
    <row r="498" s="15" customFormat="1">
      <c r="A498" s="15"/>
      <c r="B498" s="254"/>
      <c r="C498" s="255"/>
      <c r="D498" s="234" t="s">
        <v>165</v>
      </c>
      <c r="E498" s="256" t="s">
        <v>19</v>
      </c>
      <c r="F498" s="257" t="s">
        <v>168</v>
      </c>
      <c r="G498" s="255"/>
      <c r="H498" s="258">
        <v>3.9660000000000002</v>
      </c>
      <c r="I498" s="259"/>
      <c r="J498" s="255"/>
      <c r="K498" s="255"/>
      <c r="L498" s="260"/>
      <c r="M498" s="261"/>
      <c r="N498" s="262"/>
      <c r="O498" s="262"/>
      <c r="P498" s="262"/>
      <c r="Q498" s="262"/>
      <c r="R498" s="262"/>
      <c r="S498" s="262"/>
      <c r="T498" s="263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4" t="s">
        <v>165</v>
      </c>
      <c r="AU498" s="264" t="s">
        <v>83</v>
      </c>
      <c r="AV498" s="15" t="s">
        <v>161</v>
      </c>
      <c r="AW498" s="15" t="s">
        <v>37</v>
      </c>
      <c r="AX498" s="15" t="s">
        <v>83</v>
      </c>
      <c r="AY498" s="264" t="s">
        <v>154</v>
      </c>
    </row>
    <row r="499" s="2" customFormat="1" ht="44.25" customHeight="1">
      <c r="A499" s="40"/>
      <c r="B499" s="41"/>
      <c r="C499" s="214" t="s">
        <v>1085</v>
      </c>
      <c r="D499" s="214" t="s">
        <v>156</v>
      </c>
      <c r="E499" s="215" t="s">
        <v>628</v>
      </c>
      <c r="F499" s="216" t="s">
        <v>629</v>
      </c>
      <c r="G499" s="217" t="s">
        <v>250</v>
      </c>
      <c r="H499" s="218">
        <v>83.697000000000003</v>
      </c>
      <c r="I499" s="219"/>
      <c r="J499" s="220">
        <f>ROUND(I499*H499,2)</f>
        <v>0</v>
      </c>
      <c r="K499" s="216" t="s">
        <v>160</v>
      </c>
      <c r="L499" s="46"/>
      <c r="M499" s="221" t="s">
        <v>19</v>
      </c>
      <c r="N499" s="222" t="s">
        <v>47</v>
      </c>
      <c r="O499" s="86"/>
      <c r="P499" s="223">
        <f>O499*H499</f>
        <v>0</v>
      </c>
      <c r="Q499" s="223">
        <v>0</v>
      </c>
      <c r="R499" s="223">
        <f>Q499*H499</f>
        <v>0</v>
      </c>
      <c r="S499" s="223">
        <v>0</v>
      </c>
      <c r="T499" s="224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25" t="s">
        <v>161</v>
      </c>
      <c r="AT499" s="225" t="s">
        <v>156</v>
      </c>
      <c r="AU499" s="225" t="s">
        <v>83</v>
      </c>
      <c r="AY499" s="19" t="s">
        <v>154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9" t="s">
        <v>83</v>
      </c>
      <c r="BK499" s="226">
        <f>ROUND(I499*H499,2)</f>
        <v>0</v>
      </c>
      <c r="BL499" s="19" t="s">
        <v>161</v>
      </c>
      <c r="BM499" s="225" t="s">
        <v>1086</v>
      </c>
    </row>
    <row r="500" s="2" customFormat="1">
      <c r="A500" s="40"/>
      <c r="B500" s="41"/>
      <c r="C500" s="42"/>
      <c r="D500" s="227" t="s">
        <v>163</v>
      </c>
      <c r="E500" s="42"/>
      <c r="F500" s="228" t="s">
        <v>631</v>
      </c>
      <c r="G500" s="42"/>
      <c r="H500" s="42"/>
      <c r="I500" s="229"/>
      <c r="J500" s="42"/>
      <c r="K500" s="42"/>
      <c r="L500" s="46"/>
      <c r="M500" s="230"/>
      <c r="N500" s="231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163</v>
      </c>
      <c r="AU500" s="19" t="s">
        <v>83</v>
      </c>
    </row>
    <row r="501" s="14" customFormat="1">
      <c r="A501" s="14"/>
      <c r="B501" s="243"/>
      <c r="C501" s="244"/>
      <c r="D501" s="234" t="s">
        <v>165</v>
      </c>
      <c r="E501" s="245" t="s">
        <v>19</v>
      </c>
      <c r="F501" s="246" t="s">
        <v>1087</v>
      </c>
      <c r="G501" s="244"/>
      <c r="H501" s="247">
        <v>83.697000000000003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3" t="s">
        <v>165</v>
      </c>
      <c r="AU501" s="253" t="s">
        <v>83</v>
      </c>
      <c r="AV501" s="14" t="s">
        <v>85</v>
      </c>
      <c r="AW501" s="14" t="s">
        <v>37</v>
      </c>
      <c r="AX501" s="14" t="s">
        <v>76</v>
      </c>
      <c r="AY501" s="253" t="s">
        <v>154</v>
      </c>
    </row>
    <row r="502" s="15" customFormat="1">
      <c r="A502" s="15"/>
      <c r="B502" s="254"/>
      <c r="C502" s="255"/>
      <c r="D502" s="234" t="s">
        <v>165</v>
      </c>
      <c r="E502" s="256" t="s">
        <v>19</v>
      </c>
      <c r="F502" s="257" t="s">
        <v>168</v>
      </c>
      <c r="G502" s="255"/>
      <c r="H502" s="258">
        <v>83.697000000000003</v>
      </c>
      <c r="I502" s="259"/>
      <c r="J502" s="255"/>
      <c r="K502" s="255"/>
      <c r="L502" s="260"/>
      <c r="M502" s="261"/>
      <c r="N502" s="262"/>
      <c r="O502" s="262"/>
      <c r="P502" s="262"/>
      <c r="Q502" s="262"/>
      <c r="R502" s="262"/>
      <c r="S502" s="262"/>
      <c r="T502" s="263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4" t="s">
        <v>165</v>
      </c>
      <c r="AU502" s="264" t="s">
        <v>83</v>
      </c>
      <c r="AV502" s="15" t="s">
        <v>161</v>
      </c>
      <c r="AW502" s="15" t="s">
        <v>37</v>
      </c>
      <c r="AX502" s="15" t="s">
        <v>83</v>
      </c>
      <c r="AY502" s="264" t="s">
        <v>154</v>
      </c>
    </row>
    <row r="503" s="2" customFormat="1" ht="33" customHeight="1">
      <c r="A503" s="40"/>
      <c r="B503" s="41"/>
      <c r="C503" s="214" t="s">
        <v>1088</v>
      </c>
      <c r="D503" s="214" t="s">
        <v>156</v>
      </c>
      <c r="E503" s="215" t="s">
        <v>1089</v>
      </c>
      <c r="F503" s="216" t="s">
        <v>1090</v>
      </c>
      <c r="G503" s="217" t="s">
        <v>250</v>
      </c>
      <c r="H503" s="218">
        <v>0.58799999999999997</v>
      </c>
      <c r="I503" s="219"/>
      <c r="J503" s="220">
        <f>ROUND(I503*H503,2)</f>
        <v>0</v>
      </c>
      <c r="K503" s="216" t="s">
        <v>265</v>
      </c>
      <c r="L503" s="46"/>
      <c r="M503" s="221" t="s">
        <v>19</v>
      </c>
      <c r="N503" s="222" t="s">
        <v>47</v>
      </c>
      <c r="O503" s="86"/>
      <c r="P503" s="223">
        <f>O503*H503</f>
        <v>0</v>
      </c>
      <c r="Q503" s="223">
        <v>0</v>
      </c>
      <c r="R503" s="223">
        <f>Q503*H503</f>
        <v>0</v>
      </c>
      <c r="S503" s="223">
        <v>0</v>
      </c>
      <c r="T503" s="224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25" t="s">
        <v>161</v>
      </c>
      <c r="AT503" s="225" t="s">
        <v>156</v>
      </c>
      <c r="AU503" s="225" t="s">
        <v>83</v>
      </c>
      <c r="AY503" s="19" t="s">
        <v>154</v>
      </c>
      <c r="BE503" s="226">
        <f>IF(N503="základní",J503,0)</f>
        <v>0</v>
      </c>
      <c r="BF503" s="226">
        <f>IF(N503="snížená",J503,0)</f>
        <v>0</v>
      </c>
      <c r="BG503" s="226">
        <f>IF(N503="zákl. přenesená",J503,0)</f>
        <v>0</v>
      </c>
      <c r="BH503" s="226">
        <f>IF(N503="sníž. přenesená",J503,0)</f>
        <v>0</v>
      </c>
      <c r="BI503" s="226">
        <f>IF(N503="nulová",J503,0)</f>
        <v>0</v>
      </c>
      <c r="BJ503" s="19" t="s">
        <v>83</v>
      </c>
      <c r="BK503" s="226">
        <f>ROUND(I503*H503,2)</f>
        <v>0</v>
      </c>
      <c r="BL503" s="19" t="s">
        <v>161</v>
      </c>
      <c r="BM503" s="225" t="s">
        <v>1091</v>
      </c>
    </row>
    <row r="504" s="13" customFormat="1">
      <c r="A504" s="13"/>
      <c r="B504" s="232"/>
      <c r="C504" s="233"/>
      <c r="D504" s="234" t="s">
        <v>165</v>
      </c>
      <c r="E504" s="235" t="s">
        <v>19</v>
      </c>
      <c r="F504" s="236" t="s">
        <v>638</v>
      </c>
      <c r="G504" s="233"/>
      <c r="H504" s="235" t="s">
        <v>19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165</v>
      </c>
      <c r="AU504" s="242" t="s">
        <v>83</v>
      </c>
      <c r="AV504" s="13" t="s">
        <v>83</v>
      </c>
      <c r="AW504" s="13" t="s">
        <v>37</v>
      </c>
      <c r="AX504" s="13" t="s">
        <v>76</v>
      </c>
      <c r="AY504" s="242" t="s">
        <v>154</v>
      </c>
    </row>
    <row r="505" s="13" customFormat="1">
      <c r="A505" s="13"/>
      <c r="B505" s="232"/>
      <c r="C505" s="233"/>
      <c r="D505" s="234" t="s">
        <v>165</v>
      </c>
      <c r="E505" s="235" t="s">
        <v>19</v>
      </c>
      <c r="F505" s="236" t="s">
        <v>1092</v>
      </c>
      <c r="G505" s="233"/>
      <c r="H505" s="235" t="s">
        <v>19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165</v>
      </c>
      <c r="AU505" s="242" t="s">
        <v>83</v>
      </c>
      <c r="AV505" s="13" t="s">
        <v>83</v>
      </c>
      <c r="AW505" s="13" t="s">
        <v>37</v>
      </c>
      <c r="AX505" s="13" t="s">
        <v>76</v>
      </c>
      <c r="AY505" s="242" t="s">
        <v>154</v>
      </c>
    </row>
    <row r="506" s="14" customFormat="1">
      <c r="A506" s="14"/>
      <c r="B506" s="243"/>
      <c r="C506" s="244"/>
      <c r="D506" s="234" t="s">
        <v>165</v>
      </c>
      <c r="E506" s="245" t="s">
        <v>19</v>
      </c>
      <c r="F506" s="246" t="s">
        <v>1093</v>
      </c>
      <c r="G506" s="244"/>
      <c r="H506" s="247">
        <v>0.58799999999999997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165</v>
      </c>
      <c r="AU506" s="253" t="s">
        <v>83</v>
      </c>
      <c r="AV506" s="14" t="s">
        <v>85</v>
      </c>
      <c r="AW506" s="14" t="s">
        <v>37</v>
      </c>
      <c r="AX506" s="14" t="s">
        <v>76</v>
      </c>
      <c r="AY506" s="253" t="s">
        <v>154</v>
      </c>
    </row>
    <row r="507" s="15" customFormat="1">
      <c r="A507" s="15"/>
      <c r="B507" s="254"/>
      <c r="C507" s="255"/>
      <c r="D507" s="234" t="s">
        <v>165</v>
      </c>
      <c r="E507" s="256" t="s">
        <v>19</v>
      </c>
      <c r="F507" s="257" t="s">
        <v>168</v>
      </c>
      <c r="G507" s="255"/>
      <c r="H507" s="258">
        <v>0.58799999999999997</v>
      </c>
      <c r="I507" s="259"/>
      <c r="J507" s="255"/>
      <c r="K507" s="255"/>
      <c r="L507" s="260"/>
      <c r="M507" s="275"/>
      <c r="N507" s="276"/>
      <c r="O507" s="276"/>
      <c r="P507" s="276"/>
      <c r="Q507" s="276"/>
      <c r="R507" s="276"/>
      <c r="S507" s="276"/>
      <c r="T507" s="27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4" t="s">
        <v>165</v>
      </c>
      <c r="AU507" s="264" t="s">
        <v>83</v>
      </c>
      <c r="AV507" s="15" t="s">
        <v>161</v>
      </c>
      <c r="AW507" s="15" t="s">
        <v>37</v>
      </c>
      <c r="AX507" s="15" t="s">
        <v>83</v>
      </c>
      <c r="AY507" s="264" t="s">
        <v>154</v>
      </c>
    </row>
    <row r="508" s="2" customFormat="1" ht="6.96" customHeight="1">
      <c r="A508" s="40"/>
      <c r="B508" s="61"/>
      <c r="C508" s="62"/>
      <c r="D508" s="62"/>
      <c r="E508" s="62"/>
      <c r="F508" s="62"/>
      <c r="G508" s="62"/>
      <c r="H508" s="62"/>
      <c r="I508" s="62"/>
      <c r="J508" s="62"/>
      <c r="K508" s="62"/>
      <c r="L508" s="46"/>
      <c r="M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</row>
  </sheetData>
  <sheetProtection sheet="1" autoFilter="0" formatColumns="0" formatRows="0" objects="1" scenarios="1" spinCount="100000" saltValue="parY31kBttd8CRVNdaRqm3wn/pYPdbQ0KKoKuUBRcsXo9/H9LSoBOW+3EqH5fbfoM5EBaetDGOPwzUvUgB/EYg==" hashValue="zZEcGy3mfr7JO0Jw7IPhALiM0wA+tDcRSCdqn+pkQ/o9FsoPcgH0CMoY60GnmrA/CIFhFc+p4YHuYGH3EPHlBw==" algorithmName="SHA-512" password="CC35"/>
  <autoFilter ref="C92:K5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3_02/115001103"/>
    <hyperlink ref="F103" r:id="rId2" display="https://podminky.urs.cz/item/CS_URS_2023_02/115101201"/>
    <hyperlink ref="F112" r:id="rId3" display="https://podminky.urs.cz/item/CS_URS_2023_02/115101301"/>
    <hyperlink ref="F116" r:id="rId4" display="https://podminky.urs.cz/item/CS_URS_2023_02/115201502"/>
    <hyperlink ref="F122" r:id="rId5" display="https://podminky.urs.cz/item/CS_URS_2023_02/115201512"/>
    <hyperlink ref="F124" r:id="rId6" display="https://podminky.urs.cz/item/CS_URS_2023_02/119001405"/>
    <hyperlink ref="F126" r:id="rId7" display="https://podminky.urs.cz/item/CS_URS_2023_02/119001406"/>
    <hyperlink ref="F128" r:id="rId8" display="https://podminky.urs.cz/item/CS_URS_2023_02/119001421"/>
    <hyperlink ref="F130" r:id="rId9" display="https://podminky.urs.cz/item/CS_URS_2023_02/129001101"/>
    <hyperlink ref="F135" r:id="rId10" display="https://podminky.urs.cz/item/CS_URS_2023_02/131151201"/>
    <hyperlink ref="F142" r:id="rId11" display="https://podminky.urs.cz/item/CS_URS_2023_02/132112222"/>
    <hyperlink ref="F147" r:id="rId12" display="https://podminky.urs.cz/item/CS_URS_2023_02/132154203"/>
    <hyperlink ref="F155" r:id="rId13" display="https://podminky.urs.cz/item/CS_URS_2023_02/151811131"/>
    <hyperlink ref="F161" r:id="rId14" display="https://podminky.urs.cz/item/CS_URS_2023_02/151811132"/>
    <hyperlink ref="F167" r:id="rId15" display="https://podminky.urs.cz/item/CS_URS_2023_02/151811133"/>
    <hyperlink ref="F174" r:id="rId16" display="https://podminky.urs.cz/item/CS_URS_2023_02/151811231"/>
    <hyperlink ref="F176" r:id="rId17" display="https://podminky.urs.cz/item/CS_URS_2023_02/151811232"/>
    <hyperlink ref="F178" r:id="rId18" display="https://podminky.urs.cz/item/CS_URS_2023_02/151811233"/>
    <hyperlink ref="F180" r:id="rId19" display="https://podminky.urs.cz/item/CS_URS_2023_02/162651112"/>
    <hyperlink ref="F186" r:id="rId20" display="https://podminky.urs.cz/item/CS_URS_2023_02/167151101"/>
    <hyperlink ref="F190" r:id="rId21" display="https://podminky.urs.cz/item/CS_URS_2023_02/174151101"/>
    <hyperlink ref="F204" r:id="rId22" display="https://podminky.urs.cz/item/CS_URS_2023_02/174151102"/>
    <hyperlink ref="F209" r:id="rId23" display="https://podminky.urs.cz/item/CS_URS_2023_02/174152101"/>
    <hyperlink ref="F224" r:id="rId24" display="https://podminky.urs.cz/item/CS_URS_2023_02/175151101"/>
    <hyperlink ref="F240" r:id="rId25" display="https://podminky.urs.cz/item/CS_URS_2023_02/451541111"/>
    <hyperlink ref="F246" r:id="rId26" display="https://podminky.urs.cz/item/CS_URS_2023_02/451573111"/>
    <hyperlink ref="F255" r:id="rId27" display="https://podminky.urs.cz/item/CS_URS_2023_02/452311131"/>
    <hyperlink ref="F261" r:id="rId28" display="https://podminky.urs.cz/item/CS_URS_2023_02/452386111"/>
    <hyperlink ref="F285" r:id="rId29" display="https://podminky.urs.cz/item/CS_URS_2023_02/871265301"/>
    <hyperlink ref="F289" r:id="rId30" display="https://podminky.urs.cz/item/CS_URS_2023_02/871355302"/>
    <hyperlink ref="F297" r:id="rId31" display="https://podminky.urs.cz/item/CS_URS_2023_02/877265201"/>
    <hyperlink ref="F300" r:id="rId32" display="https://podminky.urs.cz/item/CS_URS_2023_02/877355202"/>
    <hyperlink ref="F303" r:id="rId33" display="https://podminky.urs.cz/item/CS_URS_2023_02/871362111"/>
    <hyperlink ref="F314" r:id="rId34" display="https://podminky.urs.cz/item/CS_URS_2023_02/871372111"/>
    <hyperlink ref="F332" r:id="rId35" display="https://podminky.urs.cz/item/CS_URS_2023_02/871422111"/>
    <hyperlink ref="F344" r:id="rId36" display="https://podminky.urs.cz/item/CS_URS_2023_02/892372121"/>
    <hyperlink ref="F346" r:id="rId37" display="https://podminky.urs.cz/item/CS_URS_2023_02/892422121"/>
    <hyperlink ref="F348" r:id="rId38" display="https://podminky.urs.cz/item/CS_URS_2023_02/894411311"/>
    <hyperlink ref="F361" r:id="rId39" display="https://podminky.urs.cz/item/CS_URS_2023_02/894414111"/>
    <hyperlink ref="F406" r:id="rId40" display="https://podminky.urs.cz/item/CS_URS_2023_02/894412411"/>
    <hyperlink ref="F415" r:id="rId41" display="https://podminky.urs.cz/item/CS_URS_2023_02/894414211"/>
    <hyperlink ref="F429" r:id="rId42" display="https://podminky.urs.cz/item/CS_URS_2023_02/899104112"/>
    <hyperlink ref="F456" r:id="rId43" display="https://podminky.urs.cz/item/CS_URS_2023_02/890431851"/>
    <hyperlink ref="F462" r:id="rId44" display="https://podminky.urs.cz/item/CS_URS_2023_02/899102211"/>
    <hyperlink ref="F467" r:id="rId45" display="https://podminky.urs.cz/item/CS_URS_2023_02/899910201"/>
    <hyperlink ref="F475" r:id="rId46" display="https://podminky.urs.cz/item/CS_URS_2023_02/997221551"/>
    <hyperlink ref="F481" r:id="rId47" display="https://podminky.urs.cz/item/CS_URS_2023_02/997221559"/>
    <hyperlink ref="F484" r:id="rId48" display="https://podminky.urs.cz/item/CS_URS_2023_02/997221561"/>
    <hyperlink ref="F488" r:id="rId49" display="https://podminky.urs.cz/item/CS_URS_2023_02/997221569"/>
    <hyperlink ref="F492" r:id="rId50" display="https://podminky.urs.cz/item/CS_URS_2023_02/998276101"/>
    <hyperlink ref="F495" r:id="rId51" display="https://podminky.urs.cz/item/CS_URS_2023_02/997221862"/>
    <hyperlink ref="F500" r:id="rId52" display="https://podminky.urs.cz/item/CS_URS_2023_02/99722187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ČOV TPCA Kolín objekty Měření průtoku a Hrubé přečistění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1094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17. 1. 2024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41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ROUND((SUM(BE98:BE341)),  2)</f>
        <v>0</v>
      </c>
      <c r="G35" s="40"/>
      <c r="H35" s="40"/>
      <c r="I35" s="159">
        <v>0.20999999999999999</v>
      </c>
      <c r="J35" s="158">
        <f>ROUND(((SUM(BE98:BE341))*I35),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ROUND((SUM(BF98:BF341)),  2)</f>
        <v>0</v>
      </c>
      <c r="G36" s="40"/>
      <c r="H36" s="40"/>
      <c r="I36" s="159">
        <v>0.14999999999999999</v>
      </c>
      <c r="J36" s="158">
        <f>ROUND(((SUM(BF98:BF341))*I36),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ROUND((SUM(BG98:BG341)),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ROUND((SUM(BH98:BH341)),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ROUND((SUM(BI98:BI341)),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ČOV TPCA Kolín objekty Měření průtoku a Hrubé přečistění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04 - Terénní a sadové úpravy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Kolín</v>
      </c>
      <c r="G56" s="42"/>
      <c r="H56" s="42"/>
      <c r="I56" s="34" t="s">
        <v>23</v>
      </c>
      <c r="J56" s="74" t="str">
        <f>IF(J14="","",J14)</f>
        <v>17. 1. 2024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Kolín</v>
      </c>
      <c r="G58" s="42"/>
      <c r="H58" s="42"/>
      <c r="I58" s="34" t="s">
        <v>33</v>
      </c>
      <c r="J58" s="38" t="str">
        <f>E23</f>
        <v>Sweco a.s.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Horniecký, Braun, Zelený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J99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J100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428</v>
      </c>
      <c r="E66" s="184"/>
      <c r="F66" s="184"/>
      <c r="G66" s="184"/>
      <c r="H66" s="184"/>
      <c r="I66" s="184"/>
      <c r="J66" s="185">
        <f>J182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1095</v>
      </c>
      <c r="E67" s="184"/>
      <c r="F67" s="184"/>
      <c r="G67" s="184"/>
      <c r="H67" s="184"/>
      <c r="I67" s="184"/>
      <c r="J67" s="185">
        <f>J206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J247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132</v>
      </c>
      <c r="E69" s="184"/>
      <c r="F69" s="184"/>
      <c r="G69" s="184"/>
      <c r="H69" s="184"/>
      <c r="I69" s="184"/>
      <c r="J69" s="185">
        <f>J254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133</v>
      </c>
      <c r="E70" s="184"/>
      <c r="F70" s="184"/>
      <c r="G70" s="184"/>
      <c r="H70" s="184"/>
      <c r="I70" s="184"/>
      <c r="J70" s="185">
        <f>J276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134</v>
      </c>
      <c r="E71" s="184"/>
      <c r="F71" s="184"/>
      <c r="G71" s="184"/>
      <c r="H71" s="184"/>
      <c r="I71" s="184"/>
      <c r="J71" s="185">
        <f>J293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6"/>
      <c r="C72" s="177"/>
      <c r="D72" s="178" t="s">
        <v>135</v>
      </c>
      <c r="E72" s="179"/>
      <c r="F72" s="179"/>
      <c r="G72" s="179"/>
      <c r="H72" s="179"/>
      <c r="I72" s="179"/>
      <c r="J72" s="180">
        <f>J296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2"/>
      <c r="C73" s="127"/>
      <c r="D73" s="183" t="s">
        <v>137</v>
      </c>
      <c r="E73" s="184"/>
      <c r="F73" s="184"/>
      <c r="G73" s="184"/>
      <c r="H73" s="184"/>
      <c r="I73" s="184"/>
      <c r="J73" s="185">
        <f>J297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138</v>
      </c>
      <c r="E74" s="184"/>
      <c r="F74" s="184"/>
      <c r="G74" s="184"/>
      <c r="H74" s="184"/>
      <c r="I74" s="184"/>
      <c r="J74" s="185">
        <f>J313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1096</v>
      </c>
      <c r="E75" s="184"/>
      <c r="F75" s="184"/>
      <c r="G75" s="184"/>
      <c r="H75" s="184"/>
      <c r="I75" s="184"/>
      <c r="J75" s="185">
        <f>J319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429</v>
      </c>
      <c r="E76" s="179"/>
      <c r="F76" s="179"/>
      <c r="G76" s="179"/>
      <c r="H76" s="179"/>
      <c r="I76" s="179"/>
      <c r="J76" s="180">
        <f>J326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139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1" t="str">
        <f>E7</f>
        <v>ČOV TPCA Kolín objekty Měření průtoku a Hrubé přečistění</v>
      </c>
      <c r="F86" s="34"/>
      <c r="G86" s="34"/>
      <c r="H86" s="34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3"/>
      <c r="C87" s="34" t="s">
        <v>118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2" customFormat="1" ht="16.5" customHeight="1">
      <c r="A88" s="40"/>
      <c r="B88" s="41"/>
      <c r="C88" s="42"/>
      <c r="D88" s="42"/>
      <c r="E88" s="171" t="s">
        <v>119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120</v>
      </c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E11</f>
        <v>SO 04 - Terénní a sadové úpravy</v>
      </c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F14</f>
        <v>Kolín</v>
      </c>
      <c r="G92" s="42"/>
      <c r="H92" s="42"/>
      <c r="I92" s="34" t="s">
        <v>23</v>
      </c>
      <c r="J92" s="74" t="str">
        <f>IF(J14="","",J14)</f>
        <v>17. 1. 2024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E17</f>
        <v>Město Kolín</v>
      </c>
      <c r="G94" s="42"/>
      <c r="H94" s="42"/>
      <c r="I94" s="34" t="s">
        <v>33</v>
      </c>
      <c r="J94" s="38" t="str">
        <f>E23</f>
        <v>Sweco a.s.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5.65" customHeight="1">
      <c r="A95" s="40"/>
      <c r="B95" s="41"/>
      <c r="C95" s="34" t="s">
        <v>31</v>
      </c>
      <c r="D95" s="42"/>
      <c r="E95" s="42"/>
      <c r="F95" s="29" t="str">
        <f>IF(E20="","",E20)</f>
        <v>Vyplň údaj</v>
      </c>
      <c r="G95" s="42"/>
      <c r="H95" s="42"/>
      <c r="I95" s="34" t="s">
        <v>38</v>
      </c>
      <c r="J95" s="38" t="str">
        <f>E26</f>
        <v>Horniecký, Braun, Zelený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7"/>
      <c r="B97" s="188"/>
      <c r="C97" s="189" t="s">
        <v>140</v>
      </c>
      <c r="D97" s="190" t="s">
        <v>61</v>
      </c>
      <c r="E97" s="190" t="s">
        <v>57</v>
      </c>
      <c r="F97" s="190" t="s">
        <v>58</v>
      </c>
      <c r="G97" s="190" t="s">
        <v>141</v>
      </c>
      <c r="H97" s="190" t="s">
        <v>142</v>
      </c>
      <c r="I97" s="190" t="s">
        <v>143</v>
      </c>
      <c r="J97" s="190" t="s">
        <v>124</v>
      </c>
      <c r="K97" s="191" t="s">
        <v>144</v>
      </c>
      <c r="L97" s="192"/>
      <c r="M97" s="94" t="s">
        <v>19</v>
      </c>
      <c r="N97" s="95" t="s">
        <v>46</v>
      </c>
      <c r="O97" s="95" t="s">
        <v>145</v>
      </c>
      <c r="P97" s="95" t="s">
        <v>146</v>
      </c>
      <c r="Q97" s="95" t="s">
        <v>147</v>
      </c>
      <c r="R97" s="95" t="s">
        <v>148</v>
      </c>
      <c r="S97" s="95" t="s">
        <v>149</v>
      </c>
      <c r="T97" s="96" t="s">
        <v>150</v>
      </c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="2" customFormat="1" ht="22.8" customHeight="1">
      <c r="A98" s="40"/>
      <c r="B98" s="41"/>
      <c r="C98" s="101" t="s">
        <v>151</v>
      </c>
      <c r="D98" s="42"/>
      <c r="E98" s="42"/>
      <c r="F98" s="42"/>
      <c r="G98" s="42"/>
      <c r="H98" s="42"/>
      <c r="I98" s="42"/>
      <c r="J98" s="193">
        <f>BK98</f>
        <v>0</v>
      </c>
      <c r="K98" s="42"/>
      <c r="L98" s="46"/>
      <c r="M98" s="97"/>
      <c r="N98" s="194"/>
      <c r="O98" s="98"/>
      <c r="P98" s="195">
        <f>P99+P296+P326</f>
        <v>0</v>
      </c>
      <c r="Q98" s="98"/>
      <c r="R98" s="195">
        <f>R99+R296+R326</f>
        <v>30.991084910000001</v>
      </c>
      <c r="S98" s="98"/>
      <c r="T98" s="196">
        <f>T99+T296+T326</f>
        <v>22.100300000000001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75</v>
      </c>
      <c r="AU98" s="19" t="s">
        <v>125</v>
      </c>
      <c r="BK98" s="197">
        <f>BK99+BK296+BK326</f>
        <v>0</v>
      </c>
    </row>
    <row r="99" s="12" customFormat="1" ht="25.92" customHeight="1">
      <c r="A99" s="12"/>
      <c r="B99" s="198"/>
      <c r="C99" s="199"/>
      <c r="D99" s="200" t="s">
        <v>75</v>
      </c>
      <c r="E99" s="201" t="s">
        <v>152</v>
      </c>
      <c r="F99" s="201" t="s">
        <v>153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P100+P182+P206+P247+P254+P276+P293</f>
        <v>0</v>
      </c>
      <c r="Q99" s="206"/>
      <c r="R99" s="207">
        <f>R100+R182+R206+R247+R254+R276+R293</f>
        <v>30.941576910000002</v>
      </c>
      <c r="S99" s="206"/>
      <c r="T99" s="208">
        <f>T100+T182+T206+T247+T254+T276+T293</f>
        <v>22.100300000000001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83</v>
      </c>
      <c r="AT99" s="210" t="s">
        <v>75</v>
      </c>
      <c r="AU99" s="210" t="s">
        <v>76</v>
      </c>
      <c r="AY99" s="209" t="s">
        <v>154</v>
      </c>
      <c r="BK99" s="211">
        <f>BK100+BK182+BK206+BK247+BK254+BK276+BK293</f>
        <v>0</v>
      </c>
    </row>
    <row r="100" s="12" customFormat="1" ht="22.8" customHeight="1">
      <c r="A100" s="12"/>
      <c r="B100" s="198"/>
      <c r="C100" s="199"/>
      <c r="D100" s="200" t="s">
        <v>75</v>
      </c>
      <c r="E100" s="212" t="s">
        <v>83</v>
      </c>
      <c r="F100" s="212" t="s">
        <v>155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SUM(P101:P181)</f>
        <v>0</v>
      </c>
      <c r="Q100" s="206"/>
      <c r="R100" s="207">
        <f>SUM(R101:R181)</f>
        <v>0.0040000000000000001</v>
      </c>
      <c r="S100" s="206"/>
      <c r="T100" s="208">
        <f>SUM(T101:T181)</f>
        <v>14.8147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83</v>
      </c>
      <c r="AT100" s="210" t="s">
        <v>75</v>
      </c>
      <c r="AU100" s="210" t="s">
        <v>83</v>
      </c>
      <c r="AY100" s="209" t="s">
        <v>154</v>
      </c>
      <c r="BK100" s="211">
        <f>SUM(BK101:BK181)</f>
        <v>0</v>
      </c>
    </row>
    <row r="101" s="2" customFormat="1" ht="76.35" customHeight="1">
      <c r="A101" s="40"/>
      <c r="B101" s="41"/>
      <c r="C101" s="214" t="s">
        <v>83</v>
      </c>
      <c r="D101" s="214" t="s">
        <v>156</v>
      </c>
      <c r="E101" s="215" t="s">
        <v>1097</v>
      </c>
      <c r="F101" s="216" t="s">
        <v>1098</v>
      </c>
      <c r="G101" s="217" t="s">
        <v>236</v>
      </c>
      <c r="H101" s="218">
        <v>16.699999999999999</v>
      </c>
      <c r="I101" s="219"/>
      <c r="J101" s="220">
        <f>ROUND(I101*H101,2)</f>
        <v>0</v>
      </c>
      <c r="K101" s="216" t="s">
        <v>160</v>
      </c>
      <c r="L101" s="46"/>
      <c r="M101" s="221" t="s">
        <v>19</v>
      </c>
      <c r="N101" s="222" t="s">
        <v>47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0.255</v>
      </c>
      <c r="T101" s="224">
        <f>S101*H101</f>
        <v>4.2584999999999997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161</v>
      </c>
      <c r="AT101" s="225" t="s">
        <v>156</v>
      </c>
      <c r="AU101" s="225" t="s">
        <v>85</v>
      </c>
      <c r="AY101" s="19" t="s">
        <v>154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83</v>
      </c>
      <c r="BK101" s="226">
        <f>ROUND(I101*H101,2)</f>
        <v>0</v>
      </c>
      <c r="BL101" s="19" t="s">
        <v>161</v>
      </c>
      <c r="BM101" s="225" t="s">
        <v>1099</v>
      </c>
    </row>
    <row r="102" s="2" customFormat="1">
      <c r="A102" s="40"/>
      <c r="B102" s="41"/>
      <c r="C102" s="42"/>
      <c r="D102" s="227" t="s">
        <v>163</v>
      </c>
      <c r="E102" s="42"/>
      <c r="F102" s="228" t="s">
        <v>1100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163</v>
      </c>
      <c r="AU102" s="19" t="s">
        <v>85</v>
      </c>
    </row>
    <row r="103" s="13" customFormat="1">
      <c r="A103" s="13"/>
      <c r="B103" s="232"/>
      <c r="C103" s="233"/>
      <c r="D103" s="234" t="s">
        <v>165</v>
      </c>
      <c r="E103" s="235" t="s">
        <v>19</v>
      </c>
      <c r="F103" s="236" t="s">
        <v>166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165</v>
      </c>
      <c r="AU103" s="242" t="s">
        <v>85</v>
      </c>
      <c r="AV103" s="13" t="s">
        <v>83</v>
      </c>
      <c r="AW103" s="13" t="s">
        <v>37</v>
      </c>
      <c r="AX103" s="13" t="s">
        <v>76</v>
      </c>
      <c r="AY103" s="242" t="s">
        <v>154</v>
      </c>
    </row>
    <row r="104" s="14" customFormat="1">
      <c r="A104" s="14"/>
      <c r="B104" s="243"/>
      <c r="C104" s="244"/>
      <c r="D104" s="234" t="s">
        <v>165</v>
      </c>
      <c r="E104" s="245" t="s">
        <v>19</v>
      </c>
      <c r="F104" s="246" t="s">
        <v>1101</v>
      </c>
      <c r="G104" s="244"/>
      <c r="H104" s="247">
        <v>12.949999999999999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165</v>
      </c>
      <c r="AU104" s="253" t="s">
        <v>85</v>
      </c>
      <c r="AV104" s="14" t="s">
        <v>85</v>
      </c>
      <c r="AW104" s="14" t="s">
        <v>37</v>
      </c>
      <c r="AX104" s="14" t="s">
        <v>76</v>
      </c>
      <c r="AY104" s="253" t="s">
        <v>154</v>
      </c>
    </row>
    <row r="105" s="14" customFormat="1">
      <c r="A105" s="14"/>
      <c r="B105" s="243"/>
      <c r="C105" s="244"/>
      <c r="D105" s="234" t="s">
        <v>165</v>
      </c>
      <c r="E105" s="245" t="s">
        <v>19</v>
      </c>
      <c r="F105" s="246" t="s">
        <v>1102</v>
      </c>
      <c r="G105" s="244"/>
      <c r="H105" s="247">
        <v>3.75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165</v>
      </c>
      <c r="AU105" s="253" t="s">
        <v>85</v>
      </c>
      <c r="AV105" s="14" t="s">
        <v>85</v>
      </c>
      <c r="AW105" s="14" t="s">
        <v>37</v>
      </c>
      <c r="AX105" s="14" t="s">
        <v>76</v>
      </c>
      <c r="AY105" s="253" t="s">
        <v>154</v>
      </c>
    </row>
    <row r="106" s="15" customFormat="1">
      <c r="A106" s="15"/>
      <c r="B106" s="254"/>
      <c r="C106" s="255"/>
      <c r="D106" s="234" t="s">
        <v>165</v>
      </c>
      <c r="E106" s="256" t="s">
        <v>19</v>
      </c>
      <c r="F106" s="257" t="s">
        <v>168</v>
      </c>
      <c r="G106" s="255"/>
      <c r="H106" s="258">
        <v>16.699999999999999</v>
      </c>
      <c r="I106" s="259"/>
      <c r="J106" s="255"/>
      <c r="K106" s="255"/>
      <c r="L106" s="260"/>
      <c r="M106" s="261"/>
      <c r="N106" s="262"/>
      <c r="O106" s="262"/>
      <c r="P106" s="262"/>
      <c r="Q106" s="262"/>
      <c r="R106" s="262"/>
      <c r="S106" s="262"/>
      <c r="T106" s="26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4" t="s">
        <v>165</v>
      </c>
      <c r="AU106" s="264" t="s">
        <v>85</v>
      </c>
      <c r="AV106" s="15" t="s">
        <v>161</v>
      </c>
      <c r="AW106" s="15" t="s">
        <v>37</v>
      </c>
      <c r="AX106" s="15" t="s">
        <v>83</v>
      </c>
      <c r="AY106" s="264" t="s">
        <v>154</v>
      </c>
    </row>
    <row r="107" s="2" customFormat="1" ht="62.7" customHeight="1">
      <c r="A107" s="40"/>
      <c r="B107" s="41"/>
      <c r="C107" s="214" t="s">
        <v>85</v>
      </c>
      <c r="D107" s="214" t="s">
        <v>156</v>
      </c>
      <c r="E107" s="215" t="s">
        <v>1103</v>
      </c>
      <c r="F107" s="216" t="s">
        <v>1104</v>
      </c>
      <c r="G107" s="217" t="s">
        <v>236</v>
      </c>
      <c r="H107" s="218">
        <v>16.699999999999999</v>
      </c>
      <c r="I107" s="219"/>
      <c r="J107" s="220">
        <f>ROUND(I107*H107,2)</f>
        <v>0</v>
      </c>
      <c r="K107" s="216" t="s">
        <v>160</v>
      </c>
      <c r="L107" s="46"/>
      <c r="M107" s="221" t="s">
        <v>19</v>
      </c>
      <c r="N107" s="222" t="s">
        <v>47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0.19</v>
      </c>
      <c r="T107" s="224">
        <f>S107*H107</f>
        <v>3.173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161</v>
      </c>
      <c r="AT107" s="225" t="s">
        <v>156</v>
      </c>
      <c r="AU107" s="225" t="s">
        <v>85</v>
      </c>
      <c r="AY107" s="19" t="s">
        <v>154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83</v>
      </c>
      <c r="BK107" s="226">
        <f>ROUND(I107*H107,2)</f>
        <v>0</v>
      </c>
      <c r="BL107" s="19" t="s">
        <v>161</v>
      </c>
      <c r="BM107" s="225" t="s">
        <v>1105</v>
      </c>
    </row>
    <row r="108" s="2" customFormat="1">
      <c r="A108" s="40"/>
      <c r="B108" s="41"/>
      <c r="C108" s="42"/>
      <c r="D108" s="227" t="s">
        <v>163</v>
      </c>
      <c r="E108" s="42"/>
      <c r="F108" s="228" t="s">
        <v>1106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163</v>
      </c>
      <c r="AU108" s="19" t="s">
        <v>85</v>
      </c>
    </row>
    <row r="109" s="14" customFormat="1">
      <c r="A109" s="14"/>
      <c r="B109" s="243"/>
      <c r="C109" s="244"/>
      <c r="D109" s="234" t="s">
        <v>165</v>
      </c>
      <c r="E109" s="245" t="s">
        <v>19</v>
      </c>
      <c r="F109" s="246" t="s">
        <v>1107</v>
      </c>
      <c r="G109" s="244"/>
      <c r="H109" s="247">
        <v>16.699999999999999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165</v>
      </c>
      <c r="AU109" s="253" t="s">
        <v>85</v>
      </c>
      <c r="AV109" s="14" t="s">
        <v>85</v>
      </c>
      <c r="AW109" s="14" t="s">
        <v>37</v>
      </c>
      <c r="AX109" s="14" t="s">
        <v>76</v>
      </c>
      <c r="AY109" s="253" t="s">
        <v>154</v>
      </c>
    </row>
    <row r="110" s="15" customFormat="1">
      <c r="A110" s="15"/>
      <c r="B110" s="254"/>
      <c r="C110" s="255"/>
      <c r="D110" s="234" t="s">
        <v>165</v>
      </c>
      <c r="E110" s="256" t="s">
        <v>19</v>
      </c>
      <c r="F110" s="257" t="s">
        <v>168</v>
      </c>
      <c r="G110" s="255"/>
      <c r="H110" s="258">
        <v>16.699999999999999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4" t="s">
        <v>165</v>
      </c>
      <c r="AU110" s="264" t="s">
        <v>85</v>
      </c>
      <c r="AV110" s="15" t="s">
        <v>161</v>
      </c>
      <c r="AW110" s="15" t="s">
        <v>37</v>
      </c>
      <c r="AX110" s="15" t="s">
        <v>83</v>
      </c>
      <c r="AY110" s="264" t="s">
        <v>154</v>
      </c>
    </row>
    <row r="111" s="2" customFormat="1" ht="76.35" customHeight="1">
      <c r="A111" s="40"/>
      <c r="B111" s="41"/>
      <c r="C111" s="214" t="s">
        <v>175</v>
      </c>
      <c r="D111" s="214" t="s">
        <v>156</v>
      </c>
      <c r="E111" s="215" t="s">
        <v>1108</v>
      </c>
      <c r="F111" s="216" t="s">
        <v>1109</v>
      </c>
      <c r="G111" s="217" t="s">
        <v>236</v>
      </c>
      <c r="H111" s="218">
        <v>16.780000000000001</v>
      </c>
      <c r="I111" s="219"/>
      <c r="J111" s="220">
        <f>ROUND(I111*H111,2)</f>
        <v>0</v>
      </c>
      <c r="K111" s="216" t="s">
        <v>160</v>
      </c>
      <c r="L111" s="46"/>
      <c r="M111" s="221" t="s">
        <v>19</v>
      </c>
      <c r="N111" s="222" t="s">
        <v>47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0.44</v>
      </c>
      <c r="T111" s="224">
        <f>S111*H111</f>
        <v>7.3832000000000004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161</v>
      </c>
      <c r="AT111" s="225" t="s">
        <v>156</v>
      </c>
      <c r="AU111" s="225" t="s">
        <v>85</v>
      </c>
      <c r="AY111" s="19" t="s">
        <v>154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83</v>
      </c>
      <c r="BK111" s="226">
        <f>ROUND(I111*H111,2)</f>
        <v>0</v>
      </c>
      <c r="BL111" s="19" t="s">
        <v>161</v>
      </c>
      <c r="BM111" s="225" t="s">
        <v>1110</v>
      </c>
    </row>
    <row r="112" s="2" customFormat="1">
      <c r="A112" s="40"/>
      <c r="B112" s="41"/>
      <c r="C112" s="42"/>
      <c r="D112" s="227" t="s">
        <v>163</v>
      </c>
      <c r="E112" s="42"/>
      <c r="F112" s="228" t="s">
        <v>1111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163</v>
      </c>
      <c r="AU112" s="19" t="s">
        <v>85</v>
      </c>
    </row>
    <row r="113" s="13" customFormat="1">
      <c r="A113" s="13"/>
      <c r="B113" s="232"/>
      <c r="C113" s="233"/>
      <c r="D113" s="234" t="s">
        <v>165</v>
      </c>
      <c r="E113" s="235" t="s">
        <v>19</v>
      </c>
      <c r="F113" s="236" t="s">
        <v>1112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165</v>
      </c>
      <c r="AU113" s="242" t="s">
        <v>85</v>
      </c>
      <c r="AV113" s="13" t="s">
        <v>83</v>
      </c>
      <c r="AW113" s="13" t="s">
        <v>37</v>
      </c>
      <c r="AX113" s="13" t="s">
        <v>76</v>
      </c>
      <c r="AY113" s="242" t="s">
        <v>154</v>
      </c>
    </row>
    <row r="114" s="14" customFormat="1">
      <c r="A114" s="14"/>
      <c r="B114" s="243"/>
      <c r="C114" s="244"/>
      <c r="D114" s="234" t="s">
        <v>165</v>
      </c>
      <c r="E114" s="245" t="s">
        <v>19</v>
      </c>
      <c r="F114" s="246" t="s">
        <v>1113</v>
      </c>
      <c r="G114" s="244"/>
      <c r="H114" s="247">
        <v>16.780000000000001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165</v>
      </c>
      <c r="AU114" s="253" t="s">
        <v>85</v>
      </c>
      <c r="AV114" s="14" t="s">
        <v>85</v>
      </c>
      <c r="AW114" s="14" t="s">
        <v>37</v>
      </c>
      <c r="AX114" s="14" t="s">
        <v>76</v>
      </c>
      <c r="AY114" s="253" t="s">
        <v>154</v>
      </c>
    </row>
    <row r="115" s="15" customFormat="1">
      <c r="A115" s="15"/>
      <c r="B115" s="254"/>
      <c r="C115" s="255"/>
      <c r="D115" s="234" t="s">
        <v>165</v>
      </c>
      <c r="E115" s="256" t="s">
        <v>19</v>
      </c>
      <c r="F115" s="257" t="s">
        <v>168</v>
      </c>
      <c r="G115" s="255"/>
      <c r="H115" s="258">
        <v>16.780000000000001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165</v>
      </c>
      <c r="AU115" s="264" t="s">
        <v>85</v>
      </c>
      <c r="AV115" s="15" t="s">
        <v>161</v>
      </c>
      <c r="AW115" s="15" t="s">
        <v>37</v>
      </c>
      <c r="AX115" s="15" t="s">
        <v>83</v>
      </c>
      <c r="AY115" s="264" t="s">
        <v>154</v>
      </c>
    </row>
    <row r="116" s="2" customFormat="1" ht="24.15" customHeight="1">
      <c r="A116" s="40"/>
      <c r="B116" s="41"/>
      <c r="C116" s="214" t="s">
        <v>161</v>
      </c>
      <c r="D116" s="214" t="s">
        <v>156</v>
      </c>
      <c r="E116" s="215" t="s">
        <v>1114</v>
      </c>
      <c r="F116" s="216" t="s">
        <v>1115</v>
      </c>
      <c r="G116" s="217" t="s">
        <v>236</v>
      </c>
      <c r="H116" s="218">
        <v>157.88</v>
      </c>
      <c r="I116" s="219"/>
      <c r="J116" s="220">
        <f>ROUND(I116*H116,2)</f>
        <v>0</v>
      </c>
      <c r="K116" s="216" t="s">
        <v>265</v>
      </c>
      <c r="L116" s="46"/>
      <c r="M116" s="221" t="s">
        <v>19</v>
      </c>
      <c r="N116" s="222" t="s">
        <v>47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161</v>
      </c>
      <c r="AT116" s="225" t="s">
        <v>156</v>
      </c>
      <c r="AU116" s="225" t="s">
        <v>85</v>
      </c>
      <c r="AY116" s="19" t="s">
        <v>154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83</v>
      </c>
      <c r="BK116" s="226">
        <f>ROUND(I116*H116,2)</f>
        <v>0</v>
      </c>
      <c r="BL116" s="19" t="s">
        <v>161</v>
      </c>
      <c r="BM116" s="225" t="s">
        <v>1116</v>
      </c>
    </row>
    <row r="117" s="13" customFormat="1">
      <c r="A117" s="13"/>
      <c r="B117" s="232"/>
      <c r="C117" s="233"/>
      <c r="D117" s="234" t="s">
        <v>165</v>
      </c>
      <c r="E117" s="235" t="s">
        <v>19</v>
      </c>
      <c r="F117" s="236" t="s">
        <v>1117</v>
      </c>
      <c r="G117" s="233"/>
      <c r="H117" s="235" t="s">
        <v>19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165</v>
      </c>
      <c r="AU117" s="242" t="s">
        <v>85</v>
      </c>
      <c r="AV117" s="13" t="s">
        <v>83</v>
      </c>
      <c r="AW117" s="13" t="s">
        <v>37</v>
      </c>
      <c r="AX117" s="13" t="s">
        <v>76</v>
      </c>
      <c r="AY117" s="242" t="s">
        <v>154</v>
      </c>
    </row>
    <row r="118" s="13" customFormat="1">
      <c r="A118" s="13"/>
      <c r="B118" s="232"/>
      <c r="C118" s="233"/>
      <c r="D118" s="234" t="s">
        <v>165</v>
      </c>
      <c r="E118" s="235" t="s">
        <v>19</v>
      </c>
      <c r="F118" s="236" t="s">
        <v>1118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165</v>
      </c>
      <c r="AU118" s="242" t="s">
        <v>85</v>
      </c>
      <c r="AV118" s="13" t="s">
        <v>83</v>
      </c>
      <c r="AW118" s="13" t="s">
        <v>37</v>
      </c>
      <c r="AX118" s="13" t="s">
        <v>76</v>
      </c>
      <c r="AY118" s="242" t="s">
        <v>154</v>
      </c>
    </row>
    <row r="119" s="13" customFormat="1">
      <c r="A119" s="13"/>
      <c r="B119" s="232"/>
      <c r="C119" s="233"/>
      <c r="D119" s="234" t="s">
        <v>165</v>
      </c>
      <c r="E119" s="235" t="s">
        <v>19</v>
      </c>
      <c r="F119" s="236" t="s">
        <v>166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165</v>
      </c>
      <c r="AU119" s="242" t="s">
        <v>85</v>
      </c>
      <c r="AV119" s="13" t="s">
        <v>83</v>
      </c>
      <c r="AW119" s="13" t="s">
        <v>37</v>
      </c>
      <c r="AX119" s="13" t="s">
        <v>76</v>
      </c>
      <c r="AY119" s="242" t="s">
        <v>154</v>
      </c>
    </row>
    <row r="120" s="14" customFormat="1">
      <c r="A120" s="14"/>
      <c r="B120" s="243"/>
      <c r="C120" s="244"/>
      <c r="D120" s="234" t="s">
        <v>165</v>
      </c>
      <c r="E120" s="245" t="s">
        <v>19</v>
      </c>
      <c r="F120" s="246" t="s">
        <v>1119</v>
      </c>
      <c r="G120" s="244"/>
      <c r="H120" s="247">
        <v>78.379999999999995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165</v>
      </c>
      <c r="AU120" s="253" t="s">
        <v>85</v>
      </c>
      <c r="AV120" s="14" t="s">
        <v>85</v>
      </c>
      <c r="AW120" s="14" t="s">
        <v>37</v>
      </c>
      <c r="AX120" s="14" t="s">
        <v>76</v>
      </c>
      <c r="AY120" s="253" t="s">
        <v>154</v>
      </c>
    </row>
    <row r="121" s="13" customFormat="1">
      <c r="A121" s="13"/>
      <c r="B121" s="232"/>
      <c r="C121" s="233"/>
      <c r="D121" s="234" t="s">
        <v>165</v>
      </c>
      <c r="E121" s="235" t="s">
        <v>19</v>
      </c>
      <c r="F121" s="236" t="s">
        <v>1120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165</v>
      </c>
      <c r="AU121" s="242" t="s">
        <v>85</v>
      </c>
      <c r="AV121" s="13" t="s">
        <v>83</v>
      </c>
      <c r="AW121" s="13" t="s">
        <v>37</v>
      </c>
      <c r="AX121" s="13" t="s">
        <v>76</v>
      </c>
      <c r="AY121" s="242" t="s">
        <v>154</v>
      </c>
    </row>
    <row r="122" s="14" customFormat="1">
      <c r="A122" s="14"/>
      <c r="B122" s="243"/>
      <c r="C122" s="244"/>
      <c r="D122" s="234" t="s">
        <v>165</v>
      </c>
      <c r="E122" s="245" t="s">
        <v>19</v>
      </c>
      <c r="F122" s="246" t="s">
        <v>1121</v>
      </c>
      <c r="G122" s="244"/>
      <c r="H122" s="247">
        <v>61.899999999999999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165</v>
      </c>
      <c r="AU122" s="253" t="s">
        <v>85</v>
      </c>
      <c r="AV122" s="14" t="s">
        <v>85</v>
      </c>
      <c r="AW122" s="14" t="s">
        <v>37</v>
      </c>
      <c r="AX122" s="14" t="s">
        <v>76</v>
      </c>
      <c r="AY122" s="253" t="s">
        <v>154</v>
      </c>
    </row>
    <row r="123" s="14" customFormat="1">
      <c r="A123" s="14"/>
      <c r="B123" s="243"/>
      <c r="C123" s="244"/>
      <c r="D123" s="234" t="s">
        <v>165</v>
      </c>
      <c r="E123" s="245" t="s">
        <v>19</v>
      </c>
      <c r="F123" s="246" t="s">
        <v>1122</v>
      </c>
      <c r="G123" s="244"/>
      <c r="H123" s="247">
        <v>6.5999999999999996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165</v>
      </c>
      <c r="AU123" s="253" t="s">
        <v>85</v>
      </c>
      <c r="AV123" s="14" t="s">
        <v>85</v>
      </c>
      <c r="AW123" s="14" t="s">
        <v>37</v>
      </c>
      <c r="AX123" s="14" t="s">
        <v>76</v>
      </c>
      <c r="AY123" s="253" t="s">
        <v>154</v>
      </c>
    </row>
    <row r="124" s="14" customFormat="1">
      <c r="A124" s="14"/>
      <c r="B124" s="243"/>
      <c r="C124" s="244"/>
      <c r="D124" s="234" t="s">
        <v>165</v>
      </c>
      <c r="E124" s="245" t="s">
        <v>19</v>
      </c>
      <c r="F124" s="246" t="s">
        <v>1123</v>
      </c>
      <c r="G124" s="244"/>
      <c r="H124" s="247">
        <v>11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165</v>
      </c>
      <c r="AU124" s="253" t="s">
        <v>85</v>
      </c>
      <c r="AV124" s="14" t="s">
        <v>85</v>
      </c>
      <c r="AW124" s="14" t="s">
        <v>37</v>
      </c>
      <c r="AX124" s="14" t="s">
        <v>76</v>
      </c>
      <c r="AY124" s="253" t="s">
        <v>154</v>
      </c>
    </row>
    <row r="125" s="15" customFormat="1">
      <c r="A125" s="15"/>
      <c r="B125" s="254"/>
      <c r="C125" s="255"/>
      <c r="D125" s="234" t="s">
        <v>165</v>
      </c>
      <c r="E125" s="256" t="s">
        <v>19</v>
      </c>
      <c r="F125" s="257" t="s">
        <v>168</v>
      </c>
      <c r="G125" s="255"/>
      <c r="H125" s="258">
        <v>157.88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4" t="s">
        <v>165</v>
      </c>
      <c r="AU125" s="264" t="s">
        <v>85</v>
      </c>
      <c r="AV125" s="15" t="s">
        <v>161</v>
      </c>
      <c r="AW125" s="15" t="s">
        <v>37</v>
      </c>
      <c r="AX125" s="15" t="s">
        <v>83</v>
      </c>
      <c r="AY125" s="264" t="s">
        <v>154</v>
      </c>
    </row>
    <row r="126" s="2" customFormat="1" ht="62.7" customHeight="1">
      <c r="A126" s="40"/>
      <c r="B126" s="41"/>
      <c r="C126" s="214" t="s">
        <v>188</v>
      </c>
      <c r="D126" s="214" t="s">
        <v>156</v>
      </c>
      <c r="E126" s="215" t="s">
        <v>1124</v>
      </c>
      <c r="F126" s="216" t="s">
        <v>1125</v>
      </c>
      <c r="G126" s="217" t="s">
        <v>183</v>
      </c>
      <c r="H126" s="218">
        <v>63.200000000000003</v>
      </c>
      <c r="I126" s="219"/>
      <c r="J126" s="220">
        <f>ROUND(I126*H126,2)</f>
        <v>0</v>
      </c>
      <c r="K126" s="216" t="s">
        <v>160</v>
      </c>
      <c r="L126" s="46"/>
      <c r="M126" s="221" t="s">
        <v>19</v>
      </c>
      <c r="N126" s="222" t="s">
        <v>47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161</v>
      </c>
      <c r="AT126" s="225" t="s">
        <v>156</v>
      </c>
      <c r="AU126" s="225" t="s">
        <v>85</v>
      </c>
      <c r="AY126" s="19" t="s">
        <v>154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83</v>
      </c>
      <c r="BK126" s="226">
        <f>ROUND(I126*H126,2)</f>
        <v>0</v>
      </c>
      <c r="BL126" s="19" t="s">
        <v>161</v>
      </c>
      <c r="BM126" s="225" t="s">
        <v>1126</v>
      </c>
    </row>
    <row r="127" s="2" customFormat="1">
      <c r="A127" s="40"/>
      <c r="B127" s="41"/>
      <c r="C127" s="42"/>
      <c r="D127" s="227" t="s">
        <v>163</v>
      </c>
      <c r="E127" s="42"/>
      <c r="F127" s="228" t="s">
        <v>1127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163</v>
      </c>
      <c r="AU127" s="19" t="s">
        <v>85</v>
      </c>
    </row>
    <row r="128" s="13" customFormat="1">
      <c r="A128" s="13"/>
      <c r="B128" s="232"/>
      <c r="C128" s="233"/>
      <c r="D128" s="234" t="s">
        <v>165</v>
      </c>
      <c r="E128" s="235" t="s">
        <v>19</v>
      </c>
      <c r="F128" s="236" t="s">
        <v>1128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165</v>
      </c>
      <c r="AU128" s="242" t="s">
        <v>85</v>
      </c>
      <c r="AV128" s="13" t="s">
        <v>83</v>
      </c>
      <c r="AW128" s="13" t="s">
        <v>37</v>
      </c>
      <c r="AX128" s="13" t="s">
        <v>76</v>
      </c>
      <c r="AY128" s="242" t="s">
        <v>154</v>
      </c>
    </row>
    <row r="129" s="14" customFormat="1">
      <c r="A129" s="14"/>
      <c r="B129" s="243"/>
      <c r="C129" s="244"/>
      <c r="D129" s="234" t="s">
        <v>165</v>
      </c>
      <c r="E129" s="245" t="s">
        <v>19</v>
      </c>
      <c r="F129" s="246" t="s">
        <v>1129</v>
      </c>
      <c r="G129" s="244"/>
      <c r="H129" s="247">
        <v>63.200000000000003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165</v>
      </c>
      <c r="AU129" s="253" t="s">
        <v>85</v>
      </c>
      <c r="AV129" s="14" t="s">
        <v>85</v>
      </c>
      <c r="AW129" s="14" t="s">
        <v>37</v>
      </c>
      <c r="AX129" s="14" t="s">
        <v>76</v>
      </c>
      <c r="AY129" s="253" t="s">
        <v>154</v>
      </c>
    </row>
    <row r="130" s="15" customFormat="1">
      <c r="A130" s="15"/>
      <c r="B130" s="254"/>
      <c r="C130" s="255"/>
      <c r="D130" s="234" t="s">
        <v>165</v>
      </c>
      <c r="E130" s="256" t="s">
        <v>19</v>
      </c>
      <c r="F130" s="257" t="s">
        <v>168</v>
      </c>
      <c r="G130" s="255"/>
      <c r="H130" s="258">
        <v>63.200000000000003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4" t="s">
        <v>165</v>
      </c>
      <c r="AU130" s="264" t="s">
        <v>85</v>
      </c>
      <c r="AV130" s="15" t="s">
        <v>161</v>
      </c>
      <c r="AW130" s="15" t="s">
        <v>37</v>
      </c>
      <c r="AX130" s="15" t="s">
        <v>83</v>
      </c>
      <c r="AY130" s="264" t="s">
        <v>154</v>
      </c>
    </row>
    <row r="131" s="2" customFormat="1" ht="62.7" customHeight="1">
      <c r="A131" s="40"/>
      <c r="B131" s="41"/>
      <c r="C131" s="214" t="s">
        <v>196</v>
      </c>
      <c r="D131" s="214" t="s">
        <v>156</v>
      </c>
      <c r="E131" s="215" t="s">
        <v>726</v>
      </c>
      <c r="F131" s="216" t="s">
        <v>727</v>
      </c>
      <c r="G131" s="217" t="s">
        <v>183</v>
      </c>
      <c r="H131" s="218">
        <v>135.72</v>
      </c>
      <c r="I131" s="219"/>
      <c r="J131" s="220">
        <f>ROUND(I131*H131,2)</f>
        <v>0</v>
      </c>
      <c r="K131" s="216" t="s">
        <v>160</v>
      </c>
      <c r="L131" s="46"/>
      <c r="M131" s="221" t="s">
        <v>19</v>
      </c>
      <c r="N131" s="222" t="s">
        <v>47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161</v>
      </c>
      <c r="AT131" s="225" t="s">
        <v>156</v>
      </c>
      <c r="AU131" s="225" t="s">
        <v>85</v>
      </c>
      <c r="AY131" s="19" t="s">
        <v>154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83</v>
      </c>
      <c r="BK131" s="226">
        <f>ROUND(I131*H131,2)</f>
        <v>0</v>
      </c>
      <c r="BL131" s="19" t="s">
        <v>161</v>
      </c>
      <c r="BM131" s="225" t="s">
        <v>1130</v>
      </c>
    </row>
    <row r="132" s="2" customFormat="1">
      <c r="A132" s="40"/>
      <c r="B132" s="41"/>
      <c r="C132" s="42"/>
      <c r="D132" s="227" t="s">
        <v>163</v>
      </c>
      <c r="E132" s="42"/>
      <c r="F132" s="228" t="s">
        <v>729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163</v>
      </c>
      <c r="AU132" s="19" t="s">
        <v>85</v>
      </c>
    </row>
    <row r="133" s="13" customFormat="1">
      <c r="A133" s="13"/>
      <c r="B133" s="232"/>
      <c r="C133" s="233"/>
      <c r="D133" s="234" t="s">
        <v>165</v>
      </c>
      <c r="E133" s="235" t="s">
        <v>19</v>
      </c>
      <c r="F133" s="236" t="s">
        <v>1131</v>
      </c>
      <c r="G133" s="233"/>
      <c r="H133" s="235" t="s">
        <v>19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165</v>
      </c>
      <c r="AU133" s="242" t="s">
        <v>85</v>
      </c>
      <c r="AV133" s="13" t="s">
        <v>83</v>
      </c>
      <c r="AW133" s="13" t="s">
        <v>37</v>
      </c>
      <c r="AX133" s="13" t="s">
        <v>76</v>
      </c>
      <c r="AY133" s="242" t="s">
        <v>154</v>
      </c>
    </row>
    <row r="134" s="13" customFormat="1">
      <c r="A134" s="13"/>
      <c r="B134" s="232"/>
      <c r="C134" s="233"/>
      <c r="D134" s="234" t="s">
        <v>165</v>
      </c>
      <c r="E134" s="235" t="s">
        <v>19</v>
      </c>
      <c r="F134" s="236" t="s">
        <v>1132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165</v>
      </c>
      <c r="AU134" s="242" t="s">
        <v>85</v>
      </c>
      <c r="AV134" s="13" t="s">
        <v>83</v>
      </c>
      <c r="AW134" s="13" t="s">
        <v>37</v>
      </c>
      <c r="AX134" s="13" t="s">
        <v>76</v>
      </c>
      <c r="AY134" s="242" t="s">
        <v>154</v>
      </c>
    </row>
    <row r="135" s="14" customFormat="1">
      <c r="A135" s="14"/>
      <c r="B135" s="243"/>
      <c r="C135" s="244"/>
      <c r="D135" s="234" t="s">
        <v>165</v>
      </c>
      <c r="E135" s="245" t="s">
        <v>19</v>
      </c>
      <c r="F135" s="246" t="s">
        <v>1133</v>
      </c>
      <c r="G135" s="244"/>
      <c r="H135" s="247">
        <v>135.72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165</v>
      </c>
      <c r="AU135" s="253" t="s">
        <v>85</v>
      </c>
      <c r="AV135" s="14" t="s">
        <v>85</v>
      </c>
      <c r="AW135" s="14" t="s">
        <v>37</v>
      </c>
      <c r="AX135" s="14" t="s">
        <v>76</v>
      </c>
      <c r="AY135" s="253" t="s">
        <v>154</v>
      </c>
    </row>
    <row r="136" s="15" customFormat="1">
      <c r="A136" s="15"/>
      <c r="B136" s="254"/>
      <c r="C136" s="255"/>
      <c r="D136" s="234" t="s">
        <v>165</v>
      </c>
      <c r="E136" s="256" t="s">
        <v>19</v>
      </c>
      <c r="F136" s="257" t="s">
        <v>168</v>
      </c>
      <c r="G136" s="255"/>
      <c r="H136" s="258">
        <v>135.72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165</v>
      </c>
      <c r="AU136" s="264" t="s">
        <v>85</v>
      </c>
      <c r="AV136" s="15" t="s">
        <v>161</v>
      </c>
      <c r="AW136" s="15" t="s">
        <v>37</v>
      </c>
      <c r="AX136" s="15" t="s">
        <v>83</v>
      </c>
      <c r="AY136" s="264" t="s">
        <v>154</v>
      </c>
    </row>
    <row r="137" s="2" customFormat="1" ht="44.25" customHeight="1">
      <c r="A137" s="40"/>
      <c r="B137" s="41"/>
      <c r="C137" s="214" t="s">
        <v>202</v>
      </c>
      <c r="D137" s="214" t="s">
        <v>156</v>
      </c>
      <c r="E137" s="215" t="s">
        <v>733</v>
      </c>
      <c r="F137" s="216" t="s">
        <v>734</v>
      </c>
      <c r="G137" s="217" t="s">
        <v>183</v>
      </c>
      <c r="H137" s="218">
        <v>82.319999999999993</v>
      </c>
      <c r="I137" s="219"/>
      <c r="J137" s="220">
        <f>ROUND(I137*H137,2)</f>
        <v>0</v>
      </c>
      <c r="K137" s="216" t="s">
        <v>160</v>
      </c>
      <c r="L137" s="46"/>
      <c r="M137" s="221" t="s">
        <v>19</v>
      </c>
      <c r="N137" s="222" t="s">
        <v>47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161</v>
      </c>
      <c r="AT137" s="225" t="s">
        <v>156</v>
      </c>
      <c r="AU137" s="225" t="s">
        <v>85</v>
      </c>
      <c r="AY137" s="19" t="s">
        <v>154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83</v>
      </c>
      <c r="BK137" s="226">
        <f>ROUND(I137*H137,2)</f>
        <v>0</v>
      </c>
      <c r="BL137" s="19" t="s">
        <v>161</v>
      </c>
      <c r="BM137" s="225" t="s">
        <v>1134</v>
      </c>
    </row>
    <row r="138" s="2" customFormat="1">
      <c r="A138" s="40"/>
      <c r="B138" s="41"/>
      <c r="C138" s="42"/>
      <c r="D138" s="227" t="s">
        <v>163</v>
      </c>
      <c r="E138" s="42"/>
      <c r="F138" s="228" t="s">
        <v>736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163</v>
      </c>
      <c r="AU138" s="19" t="s">
        <v>85</v>
      </c>
    </row>
    <row r="139" s="13" customFormat="1">
      <c r="A139" s="13"/>
      <c r="B139" s="232"/>
      <c r="C139" s="233"/>
      <c r="D139" s="234" t="s">
        <v>165</v>
      </c>
      <c r="E139" s="235" t="s">
        <v>19</v>
      </c>
      <c r="F139" s="236" t="s">
        <v>1135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165</v>
      </c>
      <c r="AU139" s="242" t="s">
        <v>85</v>
      </c>
      <c r="AV139" s="13" t="s">
        <v>83</v>
      </c>
      <c r="AW139" s="13" t="s">
        <v>37</v>
      </c>
      <c r="AX139" s="13" t="s">
        <v>76</v>
      </c>
      <c r="AY139" s="242" t="s">
        <v>154</v>
      </c>
    </row>
    <row r="140" s="13" customFormat="1">
      <c r="A140" s="13"/>
      <c r="B140" s="232"/>
      <c r="C140" s="233"/>
      <c r="D140" s="234" t="s">
        <v>165</v>
      </c>
      <c r="E140" s="235" t="s">
        <v>19</v>
      </c>
      <c r="F140" s="236" t="s">
        <v>1136</v>
      </c>
      <c r="G140" s="233"/>
      <c r="H140" s="235" t="s">
        <v>19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165</v>
      </c>
      <c r="AU140" s="242" t="s">
        <v>85</v>
      </c>
      <c r="AV140" s="13" t="s">
        <v>83</v>
      </c>
      <c r="AW140" s="13" t="s">
        <v>37</v>
      </c>
      <c r="AX140" s="13" t="s">
        <v>76</v>
      </c>
      <c r="AY140" s="242" t="s">
        <v>154</v>
      </c>
    </row>
    <row r="141" s="14" customFormat="1">
      <c r="A141" s="14"/>
      <c r="B141" s="243"/>
      <c r="C141" s="244"/>
      <c r="D141" s="234" t="s">
        <v>165</v>
      </c>
      <c r="E141" s="245" t="s">
        <v>19</v>
      </c>
      <c r="F141" s="246" t="s">
        <v>1137</v>
      </c>
      <c r="G141" s="244"/>
      <c r="H141" s="247">
        <v>50.719999999999999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165</v>
      </c>
      <c r="AU141" s="253" t="s">
        <v>85</v>
      </c>
      <c r="AV141" s="14" t="s">
        <v>85</v>
      </c>
      <c r="AW141" s="14" t="s">
        <v>37</v>
      </c>
      <c r="AX141" s="14" t="s">
        <v>76</v>
      </c>
      <c r="AY141" s="253" t="s">
        <v>154</v>
      </c>
    </row>
    <row r="142" s="13" customFormat="1">
      <c r="A142" s="13"/>
      <c r="B142" s="232"/>
      <c r="C142" s="233"/>
      <c r="D142" s="234" t="s">
        <v>165</v>
      </c>
      <c r="E142" s="235" t="s">
        <v>19</v>
      </c>
      <c r="F142" s="236" t="s">
        <v>1138</v>
      </c>
      <c r="G142" s="233"/>
      <c r="H142" s="235" t="s">
        <v>19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165</v>
      </c>
      <c r="AU142" s="242" t="s">
        <v>85</v>
      </c>
      <c r="AV142" s="13" t="s">
        <v>83</v>
      </c>
      <c r="AW142" s="13" t="s">
        <v>37</v>
      </c>
      <c r="AX142" s="13" t="s">
        <v>76</v>
      </c>
      <c r="AY142" s="242" t="s">
        <v>154</v>
      </c>
    </row>
    <row r="143" s="14" customFormat="1">
      <c r="A143" s="14"/>
      <c r="B143" s="243"/>
      <c r="C143" s="244"/>
      <c r="D143" s="234" t="s">
        <v>165</v>
      </c>
      <c r="E143" s="245" t="s">
        <v>19</v>
      </c>
      <c r="F143" s="246" t="s">
        <v>1139</v>
      </c>
      <c r="G143" s="244"/>
      <c r="H143" s="247">
        <v>31.600000000000001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165</v>
      </c>
      <c r="AU143" s="253" t="s">
        <v>85</v>
      </c>
      <c r="AV143" s="14" t="s">
        <v>85</v>
      </c>
      <c r="AW143" s="14" t="s">
        <v>37</v>
      </c>
      <c r="AX143" s="14" t="s">
        <v>76</v>
      </c>
      <c r="AY143" s="253" t="s">
        <v>154</v>
      </c>
    </row>
    <row r="144" s="15" customFormat="1">
      <c r="A144" s="15"/>
      <c r="B144" s="254"/>
      <c r="C144" s="255"/>
      <c r="D144" s="234" t="s">
        <v>165</v>
      </c>
      <c r="E144" s="256" t="s">
        <v>19</v>
      </c>
      <c r="F144" s="257" t="s">
        <v>168</v>
      </c>
      <c r="G144" s="255"/>
      <c r="H144" s="258">
        <v>82.319999999999993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165</v>
      </c>
      <c r="AU144" s="264" t="s">
        <v>85</v>
      </c>
      <c r="AV144" s="15" t="s">
        <v>161</v>
      </c>
      <c r="AW144" s="15" t="s">
        <v>37</v>
      </c>
      <c r="AX144" s="15" t="s">
        <v>83</v>
      </c>
      <c r="AY144" s="264" t="s">
        <v>154</v>
      </c>
    </row>
    <row r="145" s="2" customFormat="1" ht="37.8" customHeight="1">
      <c r="A145" s="40"/>
      <c r="B145" s="41"/>
      <c r="C145" s="214" t="s">
        <v>173</v>
      </c>
      <c r="D145" s="214" t="s">
        <v>156</v>
      </c>
      <c r="E145" s="215" t="s">
        <v>1140</v>
      </c>
      <c r="F145" s="216" t="s">
        <v>1141</v>
      </c>
      <c r="G145" s="217" t="s">
        <v>183</v>
      </c>
      <c r="H145" s="218">
        <v>116.59999999999999</v>
      </c>
      <c r="I145" s="219"/>
      <c r="J145" s="220">
        <f>ROUND(I145*H145,2)</f>
        <v>0</v>
      </c>
      <c r="K145" s="216" t="s">
        <v>160</v>
      </c>
      <c r="L145" s="46"/>
      <c r="M145" s="221" t="s">
        <v>19</v>
      </c>
      <c r="N145" s="222" t="s">
        <v>47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161</v>
      </c>
      <c r="AT145" s="225" t="s">
        <v>156</v>
      </c>
      <c r="AU145" s="225" t="s">
        <v>85</v>
      </c>
      <c r="AY145" s="19" t="s">
        <v>154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83</v>
      </c>
      <c r="BK145" s="226">
        <f>ROUND(I145*H145,2)</f>
        <v>0</v>
      </c>
      <c r="BL145" s="19" t="s">
        <v>161</v>
      </c>
      <c r="BM145" s="225" t="s">
        <v>1142</v>
      </c>
    </row>
    <row r="146" s="2" customFormat="1">
      <c r="A146" s="40"/>
      <c r="B146" s="41"/>
      <c r="C146" s="42"/>
      <c r="D146" s="227" t="s">
        <v>163</v>
      </c>
      <c r="E146" s="42"/>
      <c r="F146" s="228" t="s">
        <v>1143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163</v>
      </c>
      <c r="AU146" s="19" t="s">
        <v>85</v>
      </c>
    </row>
    <row r="147" s="13" customFormat="1">
      <c r="A147" s="13"/>
      <c r="B147" s="232"/>
      <c r="C147" s="233"/>
      <c r="D147" s="234" t="s">
        <v>165</v>
      </c>
      <c r="E147" s="235" t="s">
        <v>19</v>
      </c>
      <c r="F147" s="236" t="s">
        <v>1131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165</v>
      </c>
      <c r="AU147" s="242" t="s">
        <v>85</v>
      </c>
      <c r="AV147" s="13" t="s">
        <v>83</v>
      </c>
      <c r="AW147" s="13" t="s">
        <v>37</v>
      </c>
      <c r="AX147" s="13" t="s">
        <v>76</v>
      </c>
      <c r="AY147" s="242" t="s">
        <v>154</v>
      </c>
    </row>
    <row r="148" s="14" customFormat="1">
      <c r="A148" s="14"/>
      <c r="B148" s="243"/>
      <c r="C148" s="244"/>
      <c r="D148" s="234" t="s">
        <v>165</v>
      </c>
      <c r="E148" s="245" t="s">
        <v>19</v>
      </c>
      <c r="F148" s="246" t="s">
        <v>1144</v>
      </c>
      <c r="G148" s="244"/>
      <c r="H148" s="247">
        <v>85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165</v>
      </c>
      <c r="AU148" s="253" t="s">
        <v>85</v>
      </c>
      <c r="AV148" s="14" t="s">
        <v>85</v>
      </c>
      <c r="AW148" s="14" t="s">
        <v>37</v>
      </c>
      <c r="AX148" s="14" t="s">
        <v>76</v>
      </c>
      <c r="AY148" s="253" t="s">
        <v>154</v>
      </c>
    </row>
    <row r="149" s="13" customFormat="1">
      <c r="A149" s="13"/>
      <c r="B149" s="232"/>
      <c r="C149" s="233"/>
      <c r="D149" s="234" t="s">
        <v>165</v>
      </c>
      <c r="E149" s="235" t="s">
        <v>19</v>
      </c>
      <c r="F149" s="236" t="s">
        <v>1138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165</v>
      </c>
      <c r="AU149" s="242" t="s">
        <v>85</v>
      </c>
      <c r="AV149" s="13" t="s">
        <v>83</v>
      </c>
      <c r="AW149" s="13" t="s">
        <v>37</v>
      </c>
      <c r="AX149" s="13" t="s">
        <v>76</v>
      </c>
      <c r="AY149" s="242" t="s">
        <v>154</v>
      </c>
    </row>
    <row r="150" s="14" customFormat="1">
      <c r="A150" s="14"/>
      <c r="B150" s="243"/>
      <c r="C150" s="244"/>
      <c r="D150" s="234" t="s">
        <v>165</v>
      </c>
      <c r="E150" s="245" t="s">
        <v>19</v>
      </c>
      <c r="F150" s="246" t="s">
        <v>1139</v>
      </c>
      <c r="G150" s="244"/>
      <c r="H150" s="247">
        <v>31.600000000000001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165</v>
      </c>
      <c r="AU150" s="253" t="s">
        <v>85</v>
      </c>
      <c r="AV150" s="14" t="s">
        <v>85</v>
      </c>
      <c r="AW150" s="14" t="s">
        <v>37</v>
      </c>
      <c r="AX150" s="14" t="s">
        <v>76</v>
      </c>
      <c r="AY150" s="253" t="s">
        <v>154</v>
      </c>
    </row>
    <row r="151" s="15" customFormat="1">
      <c r="A151" s="15"/>
      <c r="B151" s="254"/>
      <c r="C151" s="255"/>
      <c r="D151" s="234" t="s">
        <v>165</v>
      </c>
      <c r="E151" s="256" t="s">
        <v>19</v>
      </c>
      <c r="F151" s="257" t="s">
        <v>168</v>
      </c>
      <c r="G151" s="255"/>
      <c r="H151" s="258">
        <v>116.59999999999999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165</v>
      </c>
      <c r="AU151" s="264" t="s">
        <v>85</v>
      </c>
      <c r="AV151" s="15" t="s">
        <v>161</v>
      </c>
      <c r="AW151" s="15" t="s">
        <v>37</v>
      </c>
      <c r="AX151" s="15" t="s">
        <v>83</v>
      </c>
      <c r="AY151" s="264" t="s">
        <v>154</v>
      </c>
    </row>
    <row r="152" s="2" customFormat="1" ht="44.25" customHeight="1">
      <c r="A152" s="40"/>
      <c r="B152" s="41"/>
      <c r="C152" s="214" t="s">
        <v>217</v>
      </c>
      <c r="D152" s="214" t="s">
        <v>156</v>
      </c>
      <c r="E152" s="215" t="s">
        <v>737</v>
      </c>
      <c r="F152" s="216" t="s">
        <v>738</v>
      </c>
      <c r="G152" s="217" t="s">
        <v>183</v>
      </c>
      <c r="H152" s="218">
        <v>50.719999999999999</v>
      </c>
      <c r="I152" s="219"/>
      <c r="J152" s="220">
        <f>ROUND(I152*H152,2)</f>
        <v>0</v>
      </c>
      <c r="K152" s="216" t="s">
        <v>160</v>
      </c>
      <c r="L152" s="46"/>
      <c r="M152" s="221" t="s">
        <v>19</v>
      </c>
      <c r="N152" s="222" t="s">
        <v>47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161</v>
      </c>
      <c r="AT152" s="225" t="s">
        <v>156</v>
      </c>
      <c r="AU152" s="225" t="s">
        <v>85</v>
      </c>
      <c r="AY152" s="19" t="s">
        <v>154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83</v>
      </c>
      <c r="BK152" s="226">
        <f>ROUND(I152*H152,2)</f>
        <v>0</v>
      </c>
      <c r="BL152" s="19" t="s">
        <v>161</v>
      </c>
      <c r="BM152" s="225" t="s">
        <v>1145</v>
      </c>
    </row>
    <row r="153" s="2" customFormat="1">
      <c r="A153" s="40"/>
      <c r="B153" s="41"/>
      <c r="C153" s="42"/>
      <c r="D153" s="227" t="s">
        <v>163</v>
      </c>
      <c r="E153" s="42"/>
      <c r="F153" s="228" t="s">
        <v>740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163</v>
      </c>
      <c r="AU153" s="19" t="s">
        <v>85</v>
      </c>
    </row>
    <row r="154" s="13" customFormat="1">
      <c r="A154" s="13"/>
      <c r="B154" s="232"/>
      <c r="C154" s="233"/>
      <c r="D154" s="234" t="s">
        <v>165</v>
      </c>
      <c r="E154" s="235" t="s">
        <v>19</v>
      </c>
      <c r="F154" s="236" t="s">
        <v>1131</v>
      </c>
      <c r="G154" s="233"/>
      <c r="H154" s="235" t="s">
        <v>19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165</v>
      </c>
      <c r="AU154" s="242" t="s">
        <v>85</v>
      </c>
      <c r="AV154" s="13" t="s">
        <v>83</v>
      </c>
      <c r="AW154" s="13" t="s">
        <v>37</v>
      </c>
      <c r="AX154" s="13" t="s">
        <v>76</v>
      </c>
      <c r="AY154" s="242" t="s">
        <v>154</v>
      </c>
    </row>
    <row r="155" s="14" customFormat="1">
      <c r="A155" s="14"/>
      <c r="B155" s="243"/>
      <c r="C155" s="244"/>
      <c r="D155" s="234" t="s">
        <v>165</v>
      </c>
      <c r="E155" s="245" t="s">
        <v>19</v>
      </c>
      <c r="F155" s="246" t="s">
        <v>1146</v>
      </c>
      <c r="G155" s="244"/>
      <c r="H155" s="247">
        <v>85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165</v>
      </c>
      <c r="AU155" s="253" t="s">
        <v>85</v>
      </c>
      <c r="AV155" s="14" t="s">
        <v>85</v>
      </c>
      <c r="AW155" s="14" t="s">
        <v>37</v>
      </c>
      <c r="AX155" s="14" t="s">
        <v>76</v>
      </c>
      <c r="AY155" s="253" t="s">
        <v>154</v>
      </c>
    </row>
    <row r="156" s="14" customFormat="1">
      <c r="A156" s="14"/>
      <c r="B156" s="243"/>
      <c r="C156" s="244"/>
      <c r="D156" s="234" t="s">
        <v>165</v>
      </c>
      <c r="E156" s="245" t="s">
        <v>19</v>
      </c>
      <c r="F156" s="246" t="s">
        <v>1147</v>
      </c>
      <c r="G156" s="244"/>
      <c r="H156" s="247">
        <v>-24.280000000000001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165</v>
      </c>
      <c r="AU156" s="253" t="s">
        <v>85</v>
      </c>
      <c r="AV156" s="14" t="s">
        <v>85</v>
      </c>
      <c r="AW156" s="14" t="s">
        <v>37</v>
      </c>
      <c r="AX156" s="14" t="s">
        <v>76</v>
      </c>
      <c r="AY156" s="253" t="s">
        <v>154</v>
      </c>
    </row>
    <row r="157" s="14" customFormat="1">
      <c r="A157" s="14"/>
      <c r="B157" s="243"/>
      <c r="C157" s="244"/>
      <c r="D157" s="234" t="s">
        <v>165</v>
      </c>
      <c r="E157" s="245" t="s">
        <v>19</v>
      </c>
      <c r="F157" s="246" t="s">
        <v>1148</v>
      </c>
      <c r="G157" s="244"/>
      <c r="H157" s="247">
        <v>-10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165</v>
      </c>
      <c r="AU157" s="253" t="s">
        <v>85</v>
      </c>
      <c r="AV157" s="14" t="s">
        <v>85</v>
      </c>
      <c r="AW157" s="14" t="s">
        <v>37</v>
      </c>
      <c r="AX157" s="14" t="s">
        <v>76</v>
      </c>
      <c r="AY157" s="253" t="s">
        <v>154</v>
      </c>
    </row>
    <row r="158" s="15" customFormat="1">
      <c r="A158" s="15"/>
      <c r="B158" s="254"/>
      <c r="C158" s="255"/>
      <c r="D158" s="234" t="s">
        <v>165</v>
      </c>
      <c r="E158" s="256" t="s">
        <v>19</v>
      </c>
      <c r="F158" s="257" t="s">
        <v>168</v>
      </c>
      <c r="G158" s="255"/>
      <c r="H158" s="258">
        <v>50.719999999999999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165</v>
      </c>
      <c r="AU158" s="264" t="s">
        <v>85</v>
      </c>
      <c r="AV158" s="15" t="s">
        <v>161</v>
      </c>
      <c r="AW158" s="15" t="s">
        <v>37</v>
      </c>
      <c r="AX158" s="15" t="s">
        <v>83</v>
      </c>
      <c r="AY158" s="264" t="s">
        <v>154</v>
      </c>
    </row>
    <row r="159" s="2" customFormat="1" ht="37.8" customHeight="1">
      <c r="A159" s="40"/>
      <c r="B159" s="41"/>
      <c r="C159" s="214" t="s">
        <v>226</v>
      </c>
      <c r="D159" s="214" t="s">
        <v>156</v>
      </c>
      <c r="E159" s="215" t="s">
        <v>1149</v>
      </c>
      <c r="F159" s="216" t="s">
        <v>1150</v>
      </c>
      <c r="G159" s="217" t="s">
        <v>236</v>
      </c>
      <c r="H159" s="218">
        <v>100</v>
      </c>
      <c r="I159" s="219"/>
      <c r="J159" s="220">
        <f>ROUND(I159*H159,2)</f>
        <v>0</v>
      </c>
      <c r="K159" s="216" t="s">
        <v>160</v>
      </c>
      <c r="L159" s="46"/>
      <c r="M159" s="221" t="s">
        <v>19</v>
      </c>
      <c r="N159" s="222" t="s">
        <v>47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161</v>
      </c>
      <c r="AT159" s="225" t="s">
        <v>156</v>
      </c>
      <c r="AU159" s="225" t="s">
        <v>85</v>
      </c>
      <c r="AY159" s="19" t="s">
        <v>154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83</v>
      </c>
      <c r="BK159" s="226">
        <f>ROUND(I159*H159,2)</f>
        <v>0</v>
      </c>
      <c r="BL159" s="19" t="s">
        <v>161</v>
      </c>
      <c r="BM159" s="225" t="s">
        <v>1151</v>
      </c>
    </row>
    <row r="160" s="2" customFormat="1">
      <c r="A160" s="40"/>
      <c r="B160" s="41"/>
      <c r="C160" s="42"/>
      <c r="D160" s="227" t="s">
        <v>163</v>
      </c>
      <c r="E160" s="42"/>
      <c r="F160" s="228" t="s">
        <v>1152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163</v>
      </c>
      <c r="AU160" s="19" t="s">
        <v>85</v>
      </c>
    </row>
    <row r="161" s="13" customFormat="1">
      <c r="A161" s="13"/>
      <c r="B161" s="232"/>
      <c r="C161" s="233"/>
      <c r="D161" s="234" t="s">
        <v>165</v>
      </c>
      <c r="E161" s="235" t="s">
        <v>19</v>
      </c>
      <c r="F161" s="236" t="s">
        <v>1153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165</v>
      </c>
      <c r="AU161" s="242" t="s">
        <v>85</v>
      </c>
      <c r="AV161" s="13" t="s">
        <v>83</v>
      </c>
      <c r="AW161" s="13" t="s">
        <v>37</v>
      </c>
      <c r="AX161" s="13" t="s">
        <v>76</v>
      </c>
      <c r="AY161" s="242" t="s">
        <v>154</v>
      </c>
    </row>
    <row r="162" s="14" customFormat="1">
      <c r="A162" s="14"/>
      <c r="B162" s="243"/>
      <c r="C162" s="244"/>
      <c r="D162" s="234" t="s">
        <v>165</v>
      </c>
      <c r="E162" s="245" t="s">
        <v>19</v>
      </c>
      <c r="F162" s="246" t="s">
        <v>290</v>
      </c>
      <c r="G162" s="244"/>
      <c r="H162" s="247">
        <v>20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165</v>
      </c>
      <c r="AU162" s="253" t="s">
        <v>85</v>
      </c>
      <c r="AV162" s="14" t="s">
        <v>85</v>
      </c>
      <c r="AW162" s="14" t="s">
        <v>37</v>
      </c>
      <c r="AX162" s="14" t="s">
        <v>76</v>
      </c>
      <c r="AY162" s="253" t="s">
        <v>154</v>
      </c>
    </row>
    <row r="163" s="13" customFormat="1">
      <c r="A163" s="13"/>
      <c r="B163" s="232"/>
      <c r="C163" s="233"/>
      <c r="D163" s="234" t="s">
        <v>165</v>
      </c>
      <c r="E163" s="235" t="s">
        <v>19</v>
      </c>
      <c r="F163" s="236" t="s">
        <v>1154</v>
      </c>
      <c r="G163" s="233"/>
      <c r="H163" s="235" t="s">
        <v>19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165</v>
      </c>
      <c r="AU163" s="242" t="s">
        <v>85</v>
      </c>
      <c r="AV163" s="13" t="s">
        <v>83</v>
      </c>
      <c r="AW163" s="13" t="s">
        <v>37</v>
      </c>
      <c r="AX163" s="13" t="s">
        <v>76</v>
      </c>
      <c r="AY163" s="242" t="s">
        <v>154</v>
      </c>
    </row>
    <row r="164" s="14" customFormat="1">
      <c r="A164" s="14"/>
      <c r="B164" s="243"/>
      <c r="C164" s="244"/>
      <c r="D164" s="234" t="s">
        <v>165</v>
      </c>
      <c r="E164" s="245" t="s">
        <v>19</v>
      </c>
      <c r="F164" s="246" t="s">
        <v>1052</v>
      </c>
      <c r="G164" s="244"/>
      <c r="H164" s="247">
        <v>80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165</v>
      </c>
      <c r="AU164" s="253" t="s">
        <v>85</v>
      </c>
      <c r="AV164" s="14" t="s">
        <v>85</v>
      </c>
      <c r="AW164" s="14" t="s">
        <v>37</v>
      </c>
      <c r="AX164" s="14" t="s">
        <v>76</v>
      </c>
      <c r="AY164" s="253" t="s">
        <v>154</v>
      </c>
    </row>
    <row r="165" s="15" customFormat="1">
      <c r="A165" s="15"/>
      <c r="B165" s="254"/>
      <c r="C165" s="255"/>
      <c r="D165" s="234" t="s">
        <v>165</v>
      </c>
      <c r="E165" s="256" t="s">
        <v>19</v>
      </c>
      <c r="F165" s="257" t="s">
        <v>168</v>
      </c>
      <c r="G165" s="255"/>
      <c r="H165" s="258">
        <v>100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165</v>
      </c>
      <c r="AU165" s="264" t="s">
        <v>85</v>
      </c>
      <c r="AV165" s="15" t="s">
        <v>161</v>
      </c>
      <c r="AW165" s="15" t="s">
        <v>37</v>
      </c>
      <c r="AX165" s="15" t="s">
        <v>83</v>
      </c>
      <c r="AY165" s="264" t="s">
        <v>154</v>
      </c>
    </row>
    <row r="166" s="2" customFormat="1" ht="37.8" customHeight="1">
      <c r="A166" s="40"/>
      <c r="B166" s="41"/>
      <c r="C166" s="214" t="s">
        <v>233</v>
      </c>
      <c r="D166" s="214" t="s">
        <v>156</v>
      </c>
      <c r="E166" s="215" t="s">
        <v>1155</v>
      </c>
      <c r="F166" s="216" t="s">
        <v>1156</v>
      </c>
      <c r="G166" s="217" t="s">
        <v>236</v>
      </c>
      <c r="H166" s="218">
        <v>60</v>
      </c>
      <c r="I166" s="219"/>
      <c r="J166" s="220">
        <f>ROUND(I166*H166,2)</f>
        <v>0</v>
      </c>
      <c r="K166" s="216" t="s">
        <v>160</v>
      </c>
      <c r="L166" s="46"/>
      <c r="M166" s="221" t="s">
        <v>19</v>
      </c>
      <c r="N166" s="222" t="s">
        <v>47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161</v>
      </c>
      <c r="AT166" s="225" t="s">
        <v>156</v>
      </c>
      <c r="AU166" s="225" t="s">
        <v>85</v>
      </c>
      <c r="AY166" s="19" t="s">
        <v>154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83</v>
      </c>
      <c r="BK166" s="226">
        <f>ROUND(I166*H166,2)</f>
        <v>0</v>
      </c>
      <c r="BL166" s="19" t="s">
        <v>161</v>
      </c>
      <c r="BM166" s="225" t="s">
        <v>1157</v>
      </c>
    </row>
    <row r="167" s="2" customFormat="1">
      <c r="A167" s="40"/>
      <c r="B167" s="41"/>
      <c r="C167" s="42"/>
      <c r="D167" s="227" t="s">
        <v>163</v>
      </c>
      <c r="E167" s="42"/>
      <c r="F167" s="228" t="s">
        <v>1158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163</v>
      </c>
      <c r="AU167" s="19" t="s">
        <v>85</v>
      </c>
    </row>
    <row r="168" s="13" customFormat="1">
      <c r="A168" s="13"/>
      <c r="B168" s="232"/>
      <c r="C168" s="233"/>
      <c r="D168" s="234" t="s">
        <v>165</v>
      </c>
      <c r="E168" s="235" t="s">
        <v>19</v>
      </c>
      <c r="F168" s="236" t="s">
        <v>1153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165</v>
      </c>
      <c r="AU168" s="242" t="s">
        <v>85</v>
      </c>
      <c r="AV168" s="13" t="s">
        <v>83</v>
      </c>
      <c r="AW168" s="13" t="s">
        <v>37</v>
      </c>
      <c r="AX168" s="13" t="s">
        <v>76</v>
      </c>
      <c r="AY168" s="242" t="s">
        <v>154</v>
      </c>
    </row>
    <row r="169" s="14" customFormat="1">
      <c r="A169" s="14"/>
      <c r="B169" s="243"/>
      <c r="C169" s="244"/>
      <c r="D169" s="234" t="s">
        <v>165</v>
      </c>
      <c r="E169" s="245" t="s">
        <v>19</v>
      </c>
      <c r="F169" s="246" t="s">
        <v>943</v>
      </c>
      <c r="G169" s="244"/>
      <c r="H169" s="247">
        <v>60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165</v>
      </c>
      <c r="AU169" s="253" t="s">
        <v>85</v>
      </c>
      <c r="AV169" s="14" t="s">
        <v>85</v>
      </c>
      <c r="AW169" s="14" t="s">
        <v>37</v>
      </c>
      <c r="AX169" s="14" t="s">
        <v>83</v>
      </c>
      <c r="AY169" s="253" t="s">
        <v>154</v>
      </c>
    </row>
    <row r="170" s="2" customFormat="1" ht="16.5" customHeight="1">
      <c r="A170" s="40"/>
      <c r="B170" s="41"/>
      <c r="C170" s="265" t="s">
        <v>242</v>
      </c>
      <c r="D170" s="265" t="s">
        <v>169</v>
      </c>
      <c r="E170" s="266" t="s">
        <v>1159</v>
      </c>
      <c r="F170" s="267" t="s">
        <v>1160</v>
      </c>
      <c r="G170" s="268" t="s">
        <v>564</v>
      </c>
      <c r="H170" s="269">
        <v>4</v>
      </c>
      <c r="I170" s="270"/>
      <c r="J170" s="271">
        <f>ROUND(I170*H170,2)</f>
        <v>0</v>
      </c>
      <c r="K170" s="267" t="s">
        <v>160</v>
      </c>
      <c r="L170" s="272"/>
      <c r="M170" s="273" t="s">
        <v>19</v>
      </c>
      <c r="N170" s="274" t="s">
        <v>47</v>
      </c>
      <c r="O170" s="86"/>
      <c r="P170" s="223">
        <f>O170*H170</f>
        <v>0</v>
      </c>
      <c r="Q170" s="223">
        <v>0.001</v>
      </c>
      <c r="R170" s="223">
        <f>Q170*H170</f>
        <v>0.0040000000000000001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173</v>
      </c>
      <c r="AT170" s="225" t="s">
        <v>169</v>
      </c>
      <c r="AU170" s="225" t="s">
        <v>85</v>
      </c>
      <c r="AY170" s="19" t="s">
        <v>154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83</v>
      </c>
      <c r="BK170" s="226">
        <f>ROUND(I170*H170,2)</f>
        <v>0</v>
      </c>
      <c r="BL170" s="19" t="s">
        <v>161</v>
      </c>
      <c r="BM170" s="225" t="s">
        <v>1161</v>
      </c>
    </row>
    <row r="171" s="14" customFormat="1">
      <c r="A171" s="14"/>
      <c r="B171" s="243"/>
      <c r="C171" s="244"/>
      <c r="D171" s="234" t="s">
        <v>165</v>
      </c>
      <c r="E171" s="245" t="s">
        <v>19</v>
      </c>
      <c r="F171" s="246" t="s">
        <v>1162</v>
      </c>
      <c r="G171" s="244"/>
      <c r="H171" s="247">
        <v>4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165</v>
      </c>
      <c r="AU171" s="253" t="s">
        <v>85</v>
      </c>
      <c r="AV171" s="14" t="s">
        <v>85</v>
      </c>
      <c r="AW171" s="14" t="s">
        <v>37</v>
      </c>
      <c r="AX171" s="14" t="s">
        <v>76</v>
      </c>
      <c r="AY171" s="253" t="s">
        <v>154</v>
      </c>
    </row>
    <row r="172" s="15" customFormat="1">
      <c r="A172" s="15"/>
      <c r="B172" s="254"/>
      <c r="C172" s="255"/>
      <c r="D172" s="234" t="s">
        <v>165</v>
      </c>
      <c r="E172" s="256" t="s">
        <v>19</v>
      </c>
      <c r="F172" s="257" t="s">
        <v>168</v>
      </c>
      <c r="G172" s="255"/>
      <c r="H172" s="258">
        <v>4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165</v>
      </c>
      <c r="AU172" s="264" t="s">
        <v>85</v>
      </c>
      <c r="AV172" s="15" t="s">
        <v>161</v>
      </c>
      <c r="AW172" s="15" t="s">
        <v>37</v>
      </c>
      <c r="AX172" s="15" t="s">
        <v>83</v>
      </c>
      <c r="AY172" s="264" t="s">
        <v>154</v>
      </c>
    </row>
    <row r="173" s="2" customFormat="1" ht="37.8" customHeight="1">
      <c r="A173" s="40"/>
      <c r="B173" s="41"/>
      <c r="C173" s="214" t="s">
        <v>247</v>
      </c>
      <c r="D173" s="214" t="s">
        <v>156</v>
      </c>
      <c r="E173" s="215" t="s">
        <v>1163</v>
      </c>
      <c r="F173" s="216" t="s">
        <v>1164</v>
      </c>
      <c r="G173" s="217" t="s">
        <v>236</v>
      </c>
      <c r="H173" s="218">
        <v>157.88</v>
      </c>
      <c r="I173" s="219"/>
      <c r="J173" s="220">
        <f>ROUND(I173*H173,2)</f>
        <v>0</v>
      </c>
      <c r="K173" s="216" t="s">
        <v>160</v>
      </c>
      <c r="L173" s="46"/>
      <c r="M173" s="221" t="s">
        <v>19</v>
      </c>
      <c r="N173" s="222" t="s">
        <v>47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161</v>
      </c>
      <c r="AT173" s="225" t="s">
        <v>156</v>
      </c>
      <c r="AU173" s="225" t="s">
        <v>85</v>
      </c>
      <c r="AY173" s="19" t="s">
        <v>154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83</v>
      </c>
      <c r="BK173" s="226">
        <f>ROUND(I173*H173,2)</f>
        <v>0</v>
      </c>
      <c r="BL173" s="19" t="s">
        <v>161</v>
      </c>
      <c r="BM173" s="225" t="s">
        <v>1165</v>
      </c>
    </row>
    <row r="174" s="2" customFormat="1">
      <c r="A174" s="40"/>
      <c r="B174" s="41"/>
      <c r="C174" s="42"/>
      <c r="D174" s="227" t="s">
        <v>163</v>
      </c>
      <c r="E174" s="42"/>
      <c r="F174" s="228" t="s">
        <v>1166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163</v>
      </c>
      <c r="AU174" s="19" t="s">
        <v>85</v>
      </c>
    </row>
    <row r="175" s="14" customFormat="1">
      <c r="A175" s="14"/>
      <c r="B175" s="243"/>
      <c r="C175" s="244"/>
      <c r="D175" s="234" t="s">
        <v>165</v>
      </c>
      <c r="E175" s="245" t="s">
        <v>19</v>
      </c>
      <c r="F175" s="246" t="s">
        <v>1167</v>
      </c>
      <c r="G175" s="244"/>
      <c r="H175" s="247">
        <v>157.88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165</v>
      </c>
      <c r="AU175" s="253" t="s">
        <v>85</v>
      </c>
      <c r="AV175" s="14" t="s">
        <v>85</v>
      </c>
      <c r="AW175" s="14" t="s">
        <v>37</v>
      </c>
      <c r="AX175" s="14" t="s">
        <v>76</v>
      </c>
      <c r="AY175" s="253" t="s">
        <v>154</v>
      </c>
    </row>
    <row r="176" s="15" customFormat="1">
      <c r="A176" s="15"/>
      <c r="B176" s="254"/>
      <c r="C176" s="255"/>
      <c r="D176" s="234" t="s">
        <v>165</v>
      </c>
      <c r="E176" s="256" t="s">
        <v>19</v>
      </c>
      <c r="F176" s="257" t="s">
        <v>168</v>
      </c>
      <c r="G176" s="255"/>
      <c r="H176" s="258">
        <v>157.88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165</v>
      </c>
      <c r="AU176" s="264" t="s">
        <v>85</v>
      </c>
      <c r="AV176" s="15" t="s">
        <v>161</v>
      </c>
      <c r="AW176" s="15" t="s">
        <v>37</v>
      </c>
      <c r="AX176" s="15" t="s">
        <v>83</v>
      </c>
      <c r="AY176" s="264" t="s">
        <v>154</v>
      </c>
    </row>
    <row r="177" s="2" customFormat="1" ht="16.5" customHeight="1">
      <c r="A177" s="40"/>
      <c r="B177" s="41"/>
      <c r="C177" s="214" t="s">
        <v>255</v>
      </c>
      <c r="D177" s="214" t="s">
        <v>156</v>
      </c>
      <c r="E177" s="215" t="s">
        <v>1168</v>
      </c>
      <c r="F177" s="216" t="s">
        <v>1169</v>
      </c>
      <c r="G177" s="217" t="s">
        <v>236</v>
      </c>
      <c r="H177" s="218">
        <v>160</v>
      </c>
      <c r="I177" s="219"/>
      <c r="J177" s="220">
        <f>ROUND(I177*H177,2)</f>
        <v>0</v>
      </c>
      <c r="K177" s="216" t="s">
        <v>265</v>
      </c>
      <c r="L177" s="46"/>
      <c r="M177" s="221" t="s">
        <v>19</v>
      </c>
      <c r="N177" s="222" t="s">
        <v>47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161</v>
      </c>
      <c r="AT177" s="225" t="s">
        <v>156</v>
      </c>
      <c r="AU177" s="225" t="s">
        <v>85</v>
      </c>
      <c r="AY177" s="19" t="s">
        <v>154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83</v>
      </c>
      <c r="BK177" s="226">
        <f>ROUND(I177*H177,2)</f>
        <v>0</v>
      </c>
      <c r="BL177" s="19" t="s">
        <v>161</v>
      </c>
      <c r="BM177" s="225" t="s">
        <v>1170</v>
      </c>
    </row>
    <row r="178" s="14" customFormat="1">
      <c r="A178" s="14"/>
      <c r="B178" s="243"/>
      <c r="C178" s="244"/>
      <c r="D178" s="234" t="s">
        <v>165</v>
      </c>
      <c r="E178" s="245" t="s">
        <v>19</v>
      </c>
      <c r="F178" s="246" t="s">
        <v>1171</v>
      </c>
      <c r="G178" s="244"/>
      <c r="H178" s="247">
        <v>160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165</v>
      </c>
      <c r="AU178" s="253" t="s">
        <v>85</v>
      </c>
      <c r="AV178" s="14" t="s">
        <v>85</v>
      </c>
      <c r="AW178" s="14" t="s">
        <v>37</v>
      </c>
      <c r="AX178" s="14" t="s">
        <v>83</v>
      </c>
      <c r="AY178" s="253" t="s">
        <v>154</v>
      </c>
    </row>
    <row r="179" s="2" customFormat="1" ht="16.5" customHeight="1">
      <c r="A179" s="40"/>
      <c r="B179" s="41"/>
      <c r="C179" s="265" t="s">
        <v>8</v>
      </c>
      <c r="D179" s="265" t="s">
        <v>169</v>
      </c>
      <c r="E179" s="266" t="s">
        <v>274</v>
      </c>
      <c r="F179" s="267" t="s">
        <v>275</v>
      </c>
      <c r="G179" s="268" t="s">
        <v>183</v>
      </c>
      <c r="H179" s="269">
        <v>0.064000000000000001</v>
      </c>
      <c r="I179" s="270"/>
      <c r="J179" s="271">
        <f>ROUND(I179*H179,2)</f>
        <v>0</v>
      </c>
      <c r="K179" s="267" t="s">
        <v>160</v>
      </c>
      <c r="L179" s="272"/>
      <c r="M179" s="273" t="s">
        <v>19</v>
      </c>
      <c r="N179" s="274" t="s">
        <v>47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173</v>
      </c>
      <c r="AT179" s="225" t="s">
        <v>169</v>
      </c>
      <c r="AU179" s="225" t="s">
        <v>85</v>
      </c>
      <c r="AY179" s="19" t="s">
        <v>154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83</v>
      </c>
      <c r="BK179" s="226">
        <f>ROUND(I179*H179,2)</f>
        <v>0</v>
      </c>
      <c r="BL179" s="19" t="s">
        <v>161</v>
      </c>
      <c r="BM179" s="225" t="s">
        <v>1172</v>
      </c>
    </row>
    <row r="180" s="14" customFormat="1">
      <c r="A180" s="14"/>
      <c r="B180" s="243"/>
      <c r="C180" s="244"/>
      <c r="D180" s="234" t="s">
        <v>165</v>
      </c>
      <c r="E180" s="245" t="s">
        <v>19</v>
      </c>
      <c r="F180" s="246" t="s">
        <v>1173</v>
      </c>
      <c r="G180" s="244"/>
      <c r="H180" s="247">
        <v>3.2000000000000002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165</v>
      </c>
      <c r="AU180" s="253" t="s">
        <v>85</v>
      </c>
      <c r="AV180" s="14" t="s">
        <v>85</v>
      </c>
      <c r="AW180" s="14" t="s">
        <v>37</v>
      </c>
      <c r="AX180" s="14" t="s">
        <v>83</v>
      </c>
      <c r="AY180" s="253" t="s">
        <v>154</v>
      </c>
    </row>
    <row r="181" s="14" customFormat="1">
      <c r="A181" s="14"/>
      <c r="B181" s="243"/>
      <c r="C181" s="244"/>
      <c r="D181" s="234" t="s">
        <v>165</v>
      </c>
      <c r="E181" s="244"/>
      <c r="F181" s="246" t="s">
        <v>1174</v>
      </c>
      <c r="G181" s="244"/>
      <c r="H181" s="247">
        <v>0.064000000000000001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165</v>
      </c>
      <c r="AU181" s="253" t="s">
        <v>85</v>
      </c>
      <c r="AV181" s="14" t="s">
        <v>85</v>
      </c>
      <c r="AW181" s="14" t="s">
        <v>4</v>
      </c>
      <c r="AX181" s="14" t="s">
        <v>83</v>
      </c>
      <c r="AY181" s="253" t="s">
        <v>154</v>
      </c>
    </row>
    <row r="182" s="12" customFormat="1" ht="22.8" customHeight="1">
      <c r="A182" s="12"/>
      <c r="B182" s="198"/>
      <c r="C182" s="199"/>
      <c r="D182" s="200" t="s">
        <v>75</v>
      </c>
      <c r="E182" s="212" t="s">
        <v>161</v>
      </c>
      <c r="F182" s="212" t="s">
        <v>443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SUM(P183:P205)</f>
        <v>0</v>
      </c>
      <c r="Q182" s="206"/>
      <c r="R182" s="207">
        <f>SUM(R183:R205)</f>
        <v>4.92552141</v>
      </c>
      <c r="S182" s="206"/>
      <c r="T182" s="208">
        <f>SUM(T183:T205)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83</v>
      </c>
      <c r="AT182" s="210" t="s">
        <v>75</v>
      </c>
      <c r="AU182" s="210" t="s">
        <v>83</v>
      </c>
      <c r="AY182" s="209" t="s">
        <v>154</v>
      </c>
      <c r="BK182" s="211">
        <f>SUM(BK183:BK205)</f>
        <v>0</v>
      </c>
    </row>
    <row r="183" s="2" customFormat="1" ht="37.8" customHeight="1">
      <c r="A183" s="40"/>
      <c r="B183" s="41"/>
      <c r="C183" s="214" t="s">
        <v>268</v>
      </c>
      <c r="D183" s="214" t="s">
        <v>156</v>
      </c>
      <c r="E183" s="215" t="s">
        <v>1175</v>
      </c>
      <c r="F183" s="216" t="s">
        <v>1176</v>
      </c>
      <c r="G183" s="217" t="s">
        <v>183</v>
      </c>
      <c r="H183" s="218">
        <v>1.7330000000000001</v>
      </c>
      <c r="I183" s="219"/>
      <c r="J183" s="220">
        <f>ROUND(I183*H183,2)</f>
        <v>0</v>
      </c>
      <c r="K183" s="216" t="s">
        <v>160</v>
      </c>
      <c r="L183" s="46"/>
      <c r="M183" s="221" t="s">
        <v>19</v>
      </c>
      <c r="N183" s="222" t="s">
        <v>47</v>
      </c>
      <c r="O183" s="86"/>
      <c r="P183" s="223">
        <f>O183*H183</f>
        <v>0</v>
      </c>
      <c r="Q183" s="223">
        <v>2.5019499999999999</v>
      </c>
      <c r="R183" s="223">
        <f>Q183*H183</f>
        <v>4.3358793499999999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161</v>
      </c>
      <c r="AT183" s="225" t="s">
        <v>156</v>
      </c>
      <c r="AU183" s="225" t="s">
        <v>85</v>
      </c>
      <c r="AY183" s="19" t="s">
        <v>154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83</v>
      </c>
      <c r="BK183" s="226">
        <f>ROUND(I183*H183,2)</f>
        <v>0</v>
      </c>
      <c r="BL183" s="19" t="s">
        <v>161</v>
      </c>
      <c r="BM183" s="225" t="s">
        <v>1177</v>
      </c>
    </row>
    <row r="184" s="2" customFormat="1">
      <c r="A184" s="40"/>
      <c r="B184" s="41"/>
      <c r="C184" s="42"/>
      <c r="D184" s="227" t="s">
        <v>163</v>
      </c>
      <c r="E184" s="42"/>
      <c r="F184" s="228" t="s">
        <v>1178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163</v>
      </c>
      <c r="AU184" s="19" t="s">
        <v>85</v>
      </c>
    </row>
    <row r="185" s="13" customFormat="1">
      <c r="A185" s="13"/>
      <c r="B185" s="232"/>
      <c r="C185" s="233"/>
      <c r="D185" s="234" t="s">
        <v>165</v>
      </c>
      <c r="E185" s="235" t="s">
        <v>19</v>
      </c>
      <c r="F185" s="236" t="s">
        <v>87</v>
      </c>
      <c r="G185" s="233"/>
      <c r="H185" s="235" t="s">
        <v>19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165</v>
      </c>
      <c r="AU185" s="242" t="s">
        <v>85</v>
      </c>
      <c r="AV185" s="13" t="s">
        <v>83</v>
      </c>
      <c r="AW185" s="13" t="s">
        <v>37</v>
      </c>
      <c r="AX185" s="13" t="s">
        <v>76</v>
      </c>
      <c r="AY185" s="242" t="s">
        <v>154</v>
      </c>
    </row>
    <row r="186" s="14" customFormat="1">
      <c r="A186" s="14"/>
      <c r="B186" s="243"/>
      <c r="C186" s="244"/>
      <c r="D186" s="234" t="s">
        <v>165</v>
      </c>
      <c r="E186" s="245" t="s">
        <v>19</v>
      </c>
      <c r="F186" s="246" t="s">
        <v>1179</v>
      </c>
      <c r="G186" s="244"/>
      <c r="H186" s="247">
        <v>1.7330000000000001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165</v>
      </c>
      <c r="AU186" s="253" t="s">
        <v>85</v>
      </c>
      <c r="AV186" s="14" t="s">
        <v>85</v>
      </c>
      <c r="AW186" s="14" t="s">
        <v>37</v>
      </c>
      <c r="AX186" s="14" t="s">
        <v>76</v>
      </c>
      <c r="AY186" s="253" t="s">
        <v>154</v>
      </c>
    </row>
    <row r="187" s="15" customFormat="1">
      <c r="A187" s="15"/>
      <c r="B187" s="254"/>
      <c r="C187" s="255"/>
      <c r="D187" s="234" t="s">
        <v>165</v>
      </c>
      <c r="E187" s="256" t="s">
        <v>19</v>
      </c>
      <c r="F187" s="257" t="s">
        <v>168</v>
      </c>
      <c r="G187" s="255"/>
      <c r="H187" s="258">
        <v>1.7330000000000001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165</v>
      </c>
      <c r="AU187" s="264" t="s">
        <v>85</v>
      </c>
      <c r="AV187" s="15" t="s">
        <v>161</v>
      </c>
      <c r="AW187" s="15" t="s">
        <v>37</v>
      </c>
      <c r="AX187" s="15" t="s">
        <v>83</v>
      </c>
      <c r="AY187" s="264" t="s">
        <v>154</v>
      </c>
    </row>
    <row r="188" s="2" customFormat="1" ht="37.8" customHeight="1">
      <c r="A188" s="40"/>
      <c r="B188" s="41"/>
      <c r="C188" s="214" t="s">
        <v>273</v>
      </c>
      <c r="D188" s="214" t="s">
        <v>156</v>
      </c>
      <c r="E188" s="215" t="s">
        <v>1180</v>
      </c>
      <c r="F188" s="216" t="s">
        <v>1181</v>
      </c>
      <c r="G188" s="217" t="s">
        <v>236</v>
      </c>
      <c r="H188" s="218">
        <v>5.7750000000000004</v>
      </c>
      <c r="I188" s="219"/>
      <c r="J188" s="220">
        <f>ROUND(I188*H188,2)</f>
        <v>0</v>
      </c>
      <c r="K188" s="216" t="s">
        <v>160</v>
      </c>
      <c r="L188" s="46"/>
      <c r="M188" s="221" t="s">
        <v>19</v>
      </c>
      <c r="N188" s="222" t="s">
        <v>47</v>
      </c>
      <c r="O188" s="86"/>
      <c r="P188" s="223">
        <f>O188*H188</f>
        <v>0</v>
      </c>
      <c r="Q188" s="223">
        <v>0.012959999999999999</v>
      </c>
      <c r="R188" s="223">
        <f>Q188*H188</f>
        <v>0.074843999999999994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161</v>
      </c>
      <c r="AT188" s="225" t="s">
        <v>156</v>
      </c>
      <c r="AU188" s="225" t="s">
        <v>85</v>
      </c>
      <c r="AY188" s="19" t="s">
        <v>154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83</v>
      </c>
      <c r="BK188" s="226">
        <f>ROUND(I188*H188,2)</f>
        <v>0</v>
      </c>
      <c r="BL188" s="19" t="s">
        <v>161</v>
      </c>
      <c r="BM188" s="225" t="s">
        <v>1182</v>
      </c>
    </row>
    <row r="189" s="2" customFormat="1">
      <c r="A189" s="40"/>
      <c r="B189" s="41"/>
      <c r="C189" s="42"/>
      <c r="D189" s="227" t="s">
        <v>163</v>
      </c>
      <c r="E189" s="42"/>
      <c r="F189" s="228" t="s">
        <v>1183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163</v>
      </c>
      <c r="AU189" s="19" t="s">
        <v>85</v>
      </c>
    </row>
    <row r="190" s="14" customFormat="1">
      <c r="A190" s="14"/>
      <c r="B190" s="243"/>
      <c r="C190" s="244"/>
      <c r="D190" s="234" t="s">
        <v>165</v>
      </c>
      <c r="E190" s="245" t="s">
        <v>19</v>
      </c>
      <c r="F190" s="246" t="s">
        <v>1184</v>
      </c>
      <c r="G190" s="244"/>
      <c r="H190" s="247">
        <v>3.4649999999999999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165</v>
      </c>
      <c r="AU190" s="253" t="s">
        <v>85</v>
      </c>
      <c r="AV190" s="14" t="s">
        <v>85</v>
      </c>
      <c r="AW190" s="14" t="s">
        <v>37</v>
      </c>
      <c r="AX190" s="14" t="s">
        <v>76</v>
      </c>
      <c r="AY190" s="253" t="s">
        <v>154</v>
      </c>
    </row>
    <row r="191" s="14" customFormat="1">
      <c r="A191" s="14"/>
      <c r="B191" s="243"/>
      <c r="C191" s="244"/>
      <c r="D191" s="234" t="s">
        <v>165</v>
      </c>
      <c r="E191" s="245" t="s">
        <v>19</v>
      </c>
      <c r="F191" s="246" t="s">
        <v>1185</v>
      </c>
      <c r="G191" s="244"/>
      <c r="H191" s="247">
        <v>2.3100000000000001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165</v>
      </c>
      <c r="AU191" s="253" t="s">
        <v>85</v>
      </c>
      <c r="AV191" s="14" t="s">
        <v>85</v>
      </c>
      <c r="AW191" s="14" t="s">
        <v>37</v>
      </c>
      <c r="AX191" s="14" t="s">
        <v>76</v>
      </c>
      <c r="AY191" s="253" t="s">
        <v>154</v>
      </c>
    </row>
    <row r="192" s="15" customFormat="1">
      <c r="A192" s="15"/>
      <c r="B192" s="254"/>
      <c r="C192" s="255"/>
      <c r="D192" s="234" t="s">
        <v>165</v>
      </c>
      <c r="E192" s="256" t="s">
        <v>19</v>
      </c>
      <c r="F192" s="257" t="s">
        <v>168</v>
      </c>
      <c r="G192" s="255"/>
      <c r="H192" s="258">
        <v>5.7750000000000004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165</v>
      </c>
      <c r="AU192" s="264" t="s">
        <v>85</v>
      </c>
      <c r="AV192" s="15" t="s">
        <v>161</v>
      </c>
      <c r="AW192" s="15" t="s">
        <v>37</v>
      </c>
      <c r="AX192" s="15" t="s">
        <v>83</v>
      </c>
      <c r="AY192" s="264" t="s">
        <v>154</v>
      </c>
    </row>
    <row r="193" s="2" customFormat="1" ht="37.8" customHeight="1">
      <c r="A193" s="40"/>
      <c r="B193" s="41"/>
      <c r="C193" s="214" t="s">
        <v>278</v>
      </c>
      <c r="D193" s="214" t="s">
        <v>156</v>
      </c>
      <c r="E193" s="215" t="s">
        <v>1186</v>
      </c>
      <c r="F193" s="216" t="s">
        <v>1187</v>
      </c>
      <c r="G193" s="217" t="s">
        <v>236</v>
      </c>
      <c r="H193" s="218">
        <v>5.7750000000000004</v>
      </c>
      <c r="I193" s="219"/>
      <c r="J193" s="220">
        <f>ROUND(I193*H193,2)</f>
        <v>0</v>
      </c>
      <c r="K193" s="216" t="s">
        <v>160</v>
      </c>
      <c r="L193" s="46"/>
      <c r="M193" s="221" t="s">
        <v>19</v>
      </c>
      <c r="N193" s="222" t="s">
        <v>47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161</v>
      </c>
      <c r="AT193" s="225" t="s">
        <v>156</v>
      </c>
      <c r="AU193" s="225" t="s">
        <v>85</v>
      </c>
      <c r="AY193" s="19" t="s">
        <v>154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83</v>
      </c>
      <c r="BK193" s="226">
        <f>ROUND(I193*H193,2)</f>
        <v>0</v>
      </c>
      <c r="BL193" s="19" t="s">
        <v>161</v>
      </c>
      <c r="BM193" s="225" t="s">
        <v>1188</v>
      </c>
    </row>
    <row r="194" s="2" customFormat="1">
      <c r="A194" s="40"/>
      <c r="B194" s="41"/>
      <c r="C194" s="42"/>
      <c r="D194" s="227" t="s">
        <v>163</v>
      </c>
      <c r="E194" s="42"/>
      <c r="F194" s="228" t="s">
        <v>1189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163</v>
      </c>
      <c r="AU194" s="19" t="s">
        <v>85</v>
      </c>
    </row>
    <row r="195" s="2" customFormat="1" ht="33" customHeight="1">
      <c r="A195" s="40"/>
      <c r="B195" s="41"/>
      <c r="C195" s="214" t="s">
        <v>283</v>
      </c>
      <c r="D195" s="214" t="s">
        <v>156</v>
      </c>
      <c r="E195" s="215" t="s">
        <v>1190</v>
      </c>
      <c r="F195" s="216" t="s">
        <v>1191</v>
      </c>
      <c r="G195" s="217" t="s">
        <v>236</v>
      </c>
      <c r="H195" s="218">
        <v>0.79200000000000004</v>
      </c>
      <c r="I195" s="219"/>
      <c r="J195" s="220">
        <f>ROUND(I195*H195,2)</f>
        <v>0</v>
      </c>
      <c r="K195" s="216" t="s">
        <v>160</v>
      </c>
      <c r="L195" s="46"/>
      <c r="M195" s="221" t="s">
        <v>19</v>
      </c>
      <c r="N195" s="222" t="s">
        <v>47</v>
      </c>
      <c r="O195" s="86"/>
      <c r="P195" s="223">
        <f>O195*H195</f>
        <v>0</v>
      </c>
      <c r="Q195" s="223">
        <v>0.00792</v>
      </c>
      <c r="R195" s="223">
        <f>Q195*H195</f>
        <v>0.0062726400000000003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161</v>
      </c>
      <c r="AT195" s="225" t="s">
        <v>156</v>
      </c>
      <c r="AU195" s="225" t="s">
        <v>85</v>
      </c>
      <c r="AY195" s="19" t="s">
        <v>154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83</v>
      </c>
      <c r="BK195" s="226">
        <f>ROUND(I195*H195,2)</f>
        <v>0</v>
      </c>
      <c r="BL195" s="19" t="s">
        <v>161</v>
      </c>
      <c r="BM195" s="225" t="s">
        <v>1192</v>
      </c>
    </row>
    <row r="196" s="2" customFormat="1">
      <c r="A196" s="40"/>
      <c r="B196" s="41"/>
      <c r="C196" s="42"/>
      <c r="D196" s="227" t="s">
        <v>163</v>
      </c>
      <c r="E196" s="42"/>
      <c r="F196" s="228" t="s">
        <v>1193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163</v>
      </c>
      <c r="AU196" s="19" t="s">
        <v>85</v>
      </c>
    </row>
    <row r="197" s="14" customFormat="1">
      <c r="A197" s="14"/>
      <c r="B197" s="243"/>
      <c r="C197" s="244"/>
      <c r="D197" s="234" t="s">
        <v>165</v>
      </c>
      <c r="E197" s="245" t="s">
        <v>19</v>
      </c>
      <c r="F197" s="246" t="s">
        <v>1194</v>
      </c>
      <c r="G197" s="244"/>
      <c r="H197" s="247">
        <v>0.79200000000000004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165</v>
      </c>
      <c r="AU197" s="253" t="s">
        <v>85</v>
      </c>
      <c r="AV197" s="14" t="s">
        <v>85</v>
      </c>
      <c r="AW197" s="14" t="s">
        <v>37</v>
      </c>
      <c r="AX197" s="14" t="s">
        <v>76</v>
      </c>
      <c r="AY197" s="253" t="s">
        <v>154</v>
      </c>
    </row>
    <row r="198" s="15" customFormat="1">
      <c r="A198" s="15"/>
      <c r="B198" s="254"/>
      <c r="C198" s="255"/>
      <c r="D198" s="234" t="s">
        <v>165</v>
      </c>
      <c r="E198" s="256" t="s">
        <v>19</v>
      </c>
      <c r="F198" s="257" t="s">
        <v>168</v>
      </c>
      <c r="G198" s="255"/>
      <c r="H198" s="258">
        <v>0.79200000000000004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165</v>
      </c>
      <c r="AU198" s="264" t="s">
        <v>85</v>
      </c>
      <c r="AV198" s="15" t="s">
        <v>161</v>
      </c>
      <c r="AW198" s="15" t="s">
        <v>37</v>
      </c>
      <c r="AX198" s="15" t="s">
        <v>83</v>
      </c>
      <c r="AY198" s="264" t="s">
        <v>154</v>
      </c>
    </row>
    <row r="199" s="2" customFormat="1" ht="33" customHeight="1">
      <c r="A199" s="40"/>
      <c r="B199" s="41"/>
      <c r="C199" s="214" t="s">
        <v>290</v>
      </c>
      <c r="D199" s="214" t="s">
        <v>156</v>
      </c>
      <c r="E199" s="215" t="s">
        <v>1195</v>
      </c>
      <c r="F199" s="216" t="s">
        <v>1196</v>
      </c>
      <c r="G199" s="217" t="s">
        <v>236</v>
      </c>
      <c r="H199" s="218">
        <v>0.79200000000000004</v>
      </c>
      <c r="I199" s="219"/>
      <c r="J199" s="220">
        <f>ROUND(I199*H199,2)</f>
        <v>0</v>
      </c>
      <c r="K199" s="216" t="s">
        <v>160</v>
      </c>
      <c r="L199" s="46"/>
      <c r="M199" s="221" t="s">
        <v>19</v>
      </c>
      <c r="N199" s="222" t="s">
        <v>47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161</v>
      </c>
      <c r="AT199" s="225" t="s">
        <v>156</v>
      </c>
      <c r="AU199" s="225" t="s">
        <v>85</v>
      </c>
      <c r="AY199" s="19" t="s">
        <v>154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83</v>
      </c>
      <c r="BK199" s="226">
        <f>ROUND(I199*H199,2)</f>
        <v>0</v>
      </c>
      <c r="BL199" s="19" t="s">
        <v>161</v>
      </c>
      <c r="BM199" s="225" t="s">
        <v>1197</v>
      </c>
    </row>
    <row r="200" s="2" customFormat="1">
      <c r="A200" s="40"/>
      <c r="B200" s="41"/>
      <c r="C200" s="42"/>
      <c r="D200" s="227" t="s">
        <v>163</v>
      </c>
      <c r="E200" s="42"/>
      <c r="F200" s="228" t="s">
        <v>1198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163</v>
      </c>
      <c r="AU200" s="19" t="s">
        <v>85</v>
      </c>
    </row>
    <row r="201" s="2" customFormat="1" ht="49.05" customHeight="1">
      <c r="A201" s="40"/>
      <c r="B201" s="41"/>
      <c r="C201" s="214" t="s">
        <v>7</v>
      </c>
      <c r="D201" s="214" t="s">
        <v>156</v>
      </c>
      <c r="E201" s="215" t="s">
        <v>799</v>
      </c>
      <c r="F201" s="216" t="s">
        <v>800</v>
      </c>
      <c r="G201" s="217" t="s">
        <v>183</v>
      </c>
      <c r="H201" s="218">
        <v>0.221</v>
      </c>
      <c r="I201" s="219"/>
      <c r="J201" s="220">
        <f>ROUND(I201*H201,2)</f>
        <v>0</v>
      </c>
      <c r="K201" s="216" t="s">
        <v>160</v>
      </c>
      <c r="L201" s="46"/>
      <c r="M201" s="221" t="s">
        <v>19</v>
      </c>
      <c r="N201" s="222" t="s">
        <v>47</v>
      </c>
      <c r="O201" s="86"/>
      <c r="P201" s="223">
        <f>O201*H201</f>
        <v>0</v>
      </c>
      <c r="Q201" s="223">
        <v>2.3010199999999998</v>
      </c>
      <c r="R201" s="223">
        <f>Q201*H201</f>
        <v>0.50852542000000001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161</v>
      </c>
      <c r="AT201" s="225" t="s">
        <v>156</v>
      </c>
      <c r="AU201" s="225" t="s">
        <v>85</v>
      </c>
      <c r="AY201" s="19" t="s">
        <v>154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83</v>
      </c>
      <c r="BK201" s="226">
        <f>ROUND(I201*H201,2)</f>
        <v>0</v>
      </c>
      <c r="BL201" s="19" t="s">
        <v>161</v>
      </c>
      <c r="BM201" s="225" t="s">
        <v>1199</v>
      </c>
    </row>
    <row r="202" s="2" customFormat="1">
      <c r="A202" s="40"/>
      <c r="B202" s="41"/>
      <c r="C202" s="42"/>
      <c r="D202" s="227" t="s">
        <v>163</v>
      </c>
      <c r="E202" s="42"/>
      <c r="F202" s="228" t="s">
        <v>802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163</v>
      </c>
      <c r="AU202" s="19" t="s">
        <v>85</v>
      </c>
    </row>
    <row r="203" s="13" customFormat="1">
      <c r="A203" s="13"/>
      <c r="B203" s="232"/>
      <c r="C203" s="233"/>
      <c r="D203" s="234" t="s">
        <v>165</v>
      </c>
      <c r="E203" s="235" t="s">
        <v>19</v>
      </c>
      <c r="F203" s="236" t="s">
        <v>1200</v>
      </c>
      <c r="G203" s="233"/>
      <c r="H203" s="235" t="s">
        <v>19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165</v>
      </c>
      <c r="AU203" s="242" t="s">
        <v>85</v>
      </c>
      <c r="AV203" s="13" t="s">
        <v>83</v>
      </c>
      <c r="AW203" s="13" t="s">
        <v>37</v>
      </c>
      <c r="AX203" s="13" t="s">
        <v>76</v>
      </c>
      <c r="AY203" s="242" t="s">
        <v>154</v>
      </c>
    </row>
    <row r="204" s="14" customFormat="1">
      <c r="A204" s="14"/>
      <c r="B204" s="243"/>
      <c r="C204" s="244"/>
      <c r="D204" s="234" t="s">
        <v>165</v>
      </c>
      <c r="E204" s="245" t="s">
        <v>19</v>
      </c>
      <c r="F204" s="246" t="s">
        <v>1201</v>
      </c>
      <c r="G204" s="244"/>
      <c r="H204" s="247">
        <v>0.221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165</v>
      </c>
      <c r="AU204" s="253" t="s">
        <v>85</v>
      </c>
      <c r="AV204" s="14" t="s">
        <v>85</v>
      </c>
      <c r="AW204" s="14" t="s">
        <v>37</v>
      </c>
      <c r="AX204" s="14" t="s">
        <v>76</v>
      </c>
      <c r="AY204" s="253" t="s">
        <v>154</v>
      </c>
    </row>
    <row r="205" s="15" customFormat="1">
      <c r="A205" s="15"/>
      <c r="B205" s="254"/>
      <c r="C205" s="255"/>
      <c r="D205" s="234" t="s">
        <v>165</v>
      </c>
      <c r="E205" s="256" t="s">
        <v>19</v>
      </c>
      <c r="F205" s="257" t="s">
        <v>168</v>
      </c>
      <c r="G205" s="255"/>
      <c r="H205" s="258">
        <v>0.221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4" t="s">
        <v>165</v>
      </c>
      <c r="AU205" s="264" t="s">
        <v>85</v>
      </c>
      <c r="AV205" s="15" t="s">
        <v>161</v>
      </c>
      <c r="AW205" s="15" t="s">
        <v>37</v>
      </c>
      <c r="AX205" s="15" t="s">
        <v>83</v>
      </c>
      <c r="AY205" s="264" t="s">
        <v>154</v>
      </c>
    </row>
    <row r="206" s="12" customFormat="1" ht="22.8" customHeight="1">
      <c r="A206" s="12"/>
      <c r="B206" s="198"/>
      <c r="C206" s="199"/>
      <c r="D206" s="200" t="s">
        <v>75</v>
      </c>
      <c r="E206" s="212" t="s">
        <v>188</v>
      </c>
      <c r="F206" s="212" t="s">
        <v>1202</v>
      </c>
      <c r="G206" s="199"/>
      <c r="H206" s="199"/>
      <c r="I206" s="202"/>
      <c r="J206" s="213">
        <f>BK206</f>
        <v>0</v>
      </c>
      <c r="K206" s="199"/>
      <c r="L206" s="204"/>
      <c r="M206" s="205"/>
      <c r="N206" s="206"/>
      <c r="O206" s="206"/>
      <c r="P206" s="207">
        <f>SUM(P207:P246)</f>
        <v>0</v>
      </c>
      <c r="Q206" s="206"/>
      <c r="R206" s="207">
        <f>SUM(R207:R246)</f>
        <v>19.794103200000002</v>
      </c>
      <c r="S206" s="206"/>
      <c r="T206" s="208">
        <f>SUM(T207:T246)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9" t="s">
        <v>83</v>
      </c>
      <c r="AT206" s="210" t="s">
        <v>75</v>
      </c>
      <c r="AU206" s="210" t="s">
        <v>83</v>
      </c>
      <c r="AY206" s="209" t="s">
        <v>154</v>
      </c>
      <c r="BK206" s="211">
        <f>SUM(BK207:BK246)</f>
        <v>0</v>
      </c>
    </row>
    <row r="207" s="2" customFormat="1" ht="33" customHeight="1">
      <c r="A207" s="40"/>
      <c r="B207" s="41"/>
      <c r="C207" s="214" t="s">
        <v>302</v>
      </c>
      <c r="D207" s="214" t="s">
        <v>156</v>
      </c>
      <c r="E207" s="215" t="s">
        <v>1203</v>
      </c>
      <c r="F207" s="216" t="s">
        <v>1204</v>
      </c>
      <c r="G207" s="217" t="s">
        <v>236</v>
      </c>
      <c r="H207" s="218">
        <v>18</v>
      </c>
      <c r="I207" s="219"/>
      <c r="J207" s="220">
        <f>ROUND(I207*H207,2)</f>
        <v>0</v>
      </c>
      <c r="K207" s="216" t="s">
        <v>160</v>
      </c>
      <c r="L207" s="46"/>
      <c r="M207" s="221" t="s">
        <v>19</v>
      </c>
      <c r="N207" s="222" t="s">
        <v>47</v>
      </c>
      <c r="O207" s="86"/>
      <c r="P207" s="223">
        <f>O207*H207</f>
        <v>0</v>
      </c>
      <c r="Q207" s="223">
        <v>0.23000000000000001</v>
      </c>
      <c r="R207" s="223">
        <f>Q207*H207</f>
        <v>4.1400000000000006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161</v>
      </c>
      <c r="AT207" s="225" t="s">
        <v>156</v>
      </c>
      <c r="AU207" s="225" t="s">
        <v>85</v>
      </c>
      <c r="AY207" s="19" t="s">
        <v>154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83</v>
      </c>
      <c r="BK207" s="226">
        <f>ROUND(I207*H207,2)</f>
        <v>0</v>
      </c>
      <c r="BL207" s="19" t="s">
        <v>161</v>
      </c>
      <c r="BM207" s="225" t="s">
        <v>1205</v>
      </c>
    </row>
    <row r="208" s="2" customFormat="1">
      <c r="A208" s="40"/>
      <c r="B208" s="41"/>
      <c r="C208" s="42"/>
      <c r="D208" s="227" t="s">
        <v>163</v>
      </c>
      <c r="E208" s="42"/>
      <c r="F208" s="228" t="s">
        <v>1206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163</v>
      </c>
      <c r="AU208" s="19" t="s">
        <v>85</v>
      </c>
    </row>
    <row r="209" s="14" customFormat="1">
      <c r="A209" s="14"/>
      <c r="B209" s="243"/>
      <c r="C209" s="244"/>
      <c r="D209" s="234" t="s">
        <v>165</v>
      </c>
      <c r="E209" s="245" t="s">
        <v>19</v>
      </c>
      <c r="F209" s="246" t="s">
        <v>1207</v>
      </c>
      <c r="G209" s="244"/>
      <c r="H209" s="247">
        <v>18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165</v>
      </c>
      <c r="AU209" s="253" t="s">
        <v>85</v>
      </c>
      <c r="AV209" s="14" t="s">
        <v>85</v>
      </c>
      <c r="AW209" s="14" t="s">
        <v>37</v>
      </c>
      <c r="AX209" s="14" t="s">
        <v>76</v>
      </c>
      <c r="AY209" s="253" t="s">
        <v>154</v>
      </c>
    </row>
    <row r="210" s="15" customFormat="1">
      <c r="A210" s="15"/>
      <c r="B210" s="254"/>
      <c r="C210" s="255"/>
      <c r="D210" s="234" t="s">
        <v>165</v>
      </c>
      <c r="E210" s="256" t="s">
        <v>19</v>
      </c>
      <c r="F210" s="257" t="s">
        <v>168</v>
      </c>
      <c r="G210" s="255"/>
      <c r="H210" s="258">
        <v>18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165</v>
      </c>
      <c r="AU210" s="264" t="s">
        <v>85</v>
      </c>
      <c r="AV210" s="15" t="s">
        <v>161</v>
      </c>
      <c r="AW210" s="15" t="s">
        <v>37</v>
      </c>
      <c r="AX210" s="15" t="s">
        <v>83</v>
      </c>
      <c r="AY210" s="264" t="s">
        <v>154</v>
      </c>
    </row>
    <row r="211" s="2" customFormat="1" ht="33" customHeight="1">
      <c r="A211" s="40"/>
      <c r="B211" s="41"/>
      <c r="C211" s="214" t="s">
        <v>308</v>
      </c>
      <c r="D211" s="214" t="s">
        <v>156</v>
      </c>
      <c r="E211" s="215" t="s">
        <v>1208</v>
      </c>
      <c r="F211" s="216" t="s">
        <v>1209</v>
      </c>
      <c r="G211" s="217" t="s">
        <v>236</v>
      </c>
      <c r="H211" s="218">
        <v>16.02</v>
      </c>
      <c r="I211" s="219"/>
      <c r="J211" s="220">
        <f>ROUND(I211*H211,2)</f>
        <v>0</v>
      </c>
      <c r="K211" s="216" t="s">
        <v>160</v>
      </c>
      <c r="L211" s="46"/>
      <c r="M211" s="221" t="s">
        <v>19</v>
      </c>
      <c r="N211" s="222" t="s">
        <v>47</v>
      </c>
      <c r="O211" s="86"/>
      <c r="P211" s="223">
        <f>O211*H211</f>
        <v>0</v>
      </c>
      <c r="Q211" s="223">
        <v>0.46000000000000002</v>
      </c>
      <c r="R211" s="223">
        <f>Q211*H211</f>
        <v>7.3692000000000002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161</v>
      </c>
      <c r="AT211" s="225" t="s">
        <v>156</v>
      </c>
      <c r="AU211" s="225" t="s">
        <v>85</v>
      </c>
      <c r="AY211" s="19" t="s">
        <v>154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83</v>
      </c>
      <c r="BK211" s="226">
        <f>ROUND(I211*H211,2)</f>
        <v>0</v>
      </c>
      <c r="BL211" s="19" t="s">
        <v>161</v>
      </c>
      <c r="BM211" s="225" t="s">
        <v>1210</v>
      </c>
    </row>
    <row r="212" s="2" customFormat="1">
      <c r="A212" s="40"/>
      <c r="B212" s="41"/>
      <c r="C212" s="42"/>
      <c r="D212" s="227" t="s">
        <v>163</v>
      </c>
      <c r="E212" s="42"/>
      <c r="F212" s="228" t="s">
        <v>1211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163</v>
      </c>
      <c r="AU212" s="19" t="s">
        <v>85</v>
      </c>
    </row>
    <row r="213" s="13" customFormat="1">
      <c r="A213" s="13"/>
      <c r="B213" s="232"/>
      <c r="C213" s="233"/>
      <c r="D213" s="234" t="s">
        <v>165</v>
      </c>
      <c r="E213" s="235" t="s">
        <v>19</v>
      </c>
      <c r="F213" s="236" t="s">
        <v>1112</v>
      </c>
      <c r="G213" s="233"/>
      <c r="H213" s="235" t="s">
        <v>19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165</v>
      </c>
      <c r="AU213" s="242" t="s">
        <v>85</v>
      </c>
      <c r="AV213" s="13" t="s">
        <v>83</v>
      </c>
      <c r="AW213" s="13" t="s">
        <v>37</v>
      </c>
      <c r="AX213" s="13" t="s">
        <v>76</v>
      </c>
      <c r="AY213" s="242" t="s">
        <v>154</v>
      </c>
    </row>
    <row r="214" s="13" customFormat="1">
      <c r="A214" s="13"/>
      <c r="B214" s="232"/>
      <c r="C214" s="233"/>
      <c r="D214" s="234" t="s">
        <v>165</v>
      </c>
      <c r="E214" s="235" t="s">
        <v>19</v>
      </c>
      <c r="F214" s="236" t="s">
        <v>1212</v>
      </c>
      <c r="G214" s="233"/>
      <c r="H214" s="235" t="s">
        <v>19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165</v>
      </c>
      <c r="AU214" s="242" t="s">
        <v>85</v>
      </c>
      <c r="AV214" s="13" t="s">
        <v>83</v>
      </c>
      <c r="AW214" s="13" t="s">
        <v>37</v>
      </c>
      <c r="AX214" s="13" t="s">
        <v>76</v>
      </c>
      <c r="AY214" s="242" t="s">
        <v>154</v>
      </c>
    </row>
    <row r="215" s="14" customFormat="1">
      <c r="A215" s="14"/>
      <c r="B215" s="243"/>
      <c r="C215" s="244"/>
      <c r="D215" s="234" t="s">
        <v>165</v>
      </c>
      <c r="E215" s="245" t="s">
        <v>19</v>
      </c>
      <c r="F215" s="246" t="s">
        <v>1213</v>
      </c>
      <c r="G215" s="244"/>
      <c r="H215" s="247">
        <v>3.5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165</v>
      </c>
      <c r="AU215" s="253" t="s">
        <v>85</v>
      </c>
      <c r="AV215" s="14" t="s">
        <v>85</v>
      </c>
      <c r="AW215" s="14" t="s">
        <v>37</v>
      </c>
      <c r="AX215" s="14" t="s">
        <v>76</v>
      </c>
      <c r="AY215" s="253" t="s">
        <v>154</v>
      </c>
    </row>
    <row r="216" s="13" customFormat="1">
      <c r="A216" s="13"/>
      <c r="B216" s="232"/>
      <c r="C216" s="233"/>
      <c r="D216" s="234" t="s">
        <v>165</v>
      </c>
      <c r="E216" s="235" t="s">
        <v>19</v>
      </c>
      <c r="F216" s="236" t="s">
        <v>638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165</v>
      </c>
      <c r="AU216" s="242" t="s">
        <v>85</v>
      </c>
      <c r="AV216" s="13" t="s">
        <v>83</v>
      </c>
      <c r="AW216" s="13" t="s">
        <v>37</v>
      </c>
      <c r="AX216" s="13" t="s">
        <v>76</v>
      </c>
      <c r="AY216" s="242" t="s">
        <v>154</v>
      </c>
    </row>
    <row r="217" s="14" customFormat="1">
      <c r="A217" s="14"/>
      <c r="B217" s="243"/>
      <c r="C217" s="244"/>
      <c r="D217" s="234" t="s">
        <v>165</v>
      </c>
      <c r="E217" s="245" t="s">
        <v>19</v>
      </c>
      <c r="F217" s="246" t="s">
        <v>1214</v>
      </c>
      <c r="G217" s="244"/>
      <c r="H217" s="247">
        <v>12.52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165</v>
      </c>
      <c r="AU217" s="253" t="s">
        <v>85</v>
      </c>
      <c r="AV217" s="14" t="s">
        <v>85</v>
      </c>
      <c r="AW217" s="14" t="s">
        <v>37</v>
      </c>
      <c r="AX217" s="14" t="s">
        <v>76</v>
      </c>
      <c r="AY217" s="253" t="s">
        <v>154</v>
      </c>
    </row>
    <row r="218" s="15" customFormat="1">
      <c r="A218" s="15"/>
      <c r="B218" s="254"/>
      <c r="C218" s="255"/>
      <c r="D218" s="234" t="s">
        <v>165</v>
      </c>
      <c r="E218" s="256" t="s">
        <v>19</v>
      </c>
      <c r="F218" s="257" t="s">
        <v>168</v>
      </c>
      <c r="G218" s="255"/>
      <c r="H218" s="258">
        <v>16.02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165</v>
      </c>
      <c r="AU218" s="264" t="s">
        <v>85</v>
      </c>
      <c r="AV218" s="15" t="s">
        <v>161</v>
      </c>
      <c r="AW218" s="15" t="s">
        <v>37</v>
      </c>
      <c r="AX218" s="15" t="s">
        <v>83</v>
      </c>
      <c r="AY218" s="264" t="s">
        <v>154</v>
      </c>
    </row>
    <row r="219" s="2" customFormat="1" ht="37.8" customHeight="1">
      <c r="A219" s="40"/>
      <c r="B219" s="41"/>
      <c r="C219" s="214" t="s">
        <v>313</v>
      </c>
      <c r="D219" s="214" t="s">
        <v>156</v>
      </c>
      <c r="E219" s="215" t="s">
        <v>1215</v>
      </c>
      <c r="F219" s="216" t="s">
        <v>1216</v>
      </c>
      <c r="G219" s="217" t="s">
        <v>236</v>
      </c>
      <c r="H219" s="218">
        <v>16.02</v>
      </c>
      <c r="I219" s="219"/>
      <c r="J219" s="220">
        <f>ROUND(I219*H219,2)</f>
        <v>0</v>
      </c>
      <c r="K219" s="216" t="s">
        <v>160</v>
      </c>
      <c r="L219" s="46"/>
      <c r="M219" s="221" t="s">
        <v>19</v>
      </c>
      <c r="N219" s="222" t="s">
        <v>47</v>
      </c>
      <c r="O219" s="86"/>
      <c r="P219" s="223">
        <f>O219*H219</f>
        <v>0</v>
      </c>
      <c r="Q219" s="223">
        <v>0.24793999999999999</v>
      </c>
      <c r="R219" s="223">
        <f>Q219*H219</f>
        <v>3.9719987999999997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161</v>
      </c>
      <c r="AT219" s="225" t="s">
        <v>156</v>
      </c>
      <c r="AU219" s="225" t="s">
        <v>85</v>
      </c>
      <c r="AY219" s="19" t="s">
        <v>154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83</v>
      </c>
      <c r="BK219" s="226">
        <f>ROUND(I219*H219,2)</f>
        <v>0</v>
      </c>
      <c r="BL219" s="19" t="s">
        <v>161</v>
      </c>
      <c r="BM219" s="225" t="s">
        <v>1217</v>
      </c>
    </row>
    <row r="220" s="2" customFormat="1">
      <c r="A220" s="40"/>
      <c r="B220" s="41"/>
      <c r="C220" s="42"/>
      <c r="D220" s="227" t="s">
        <v>163</v>
      </c>
      <c r="E220" s="42"/>
      <c r="F220" s="228" t="s">
        <v>1218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163</v>
      </c>
      <c r="AU220" s="19" t="s">
        <v>85</v>
      </c>
    </row>
    <row r="221" s="14" customFormat="1">
      <c r="A221" s="14"/>
      <c r="B221" s="243"/>
      <c r="C221" s="244"/>
      <c r="D221" s="234" t="s">
        <v>165</v>
      </c>
      <c r="E221" s="245" t="s">
        <v>19</v>
      </c>
      <c r="F221" s="246" t="s">
        <v>1219</v>
      </c>
      <c r="G221" s="244"/>
      <c r="H221" s="247">
        <v>16.02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165</v>
      </c>
      <c r="AU221" s="253" t="s">
        <v>85</v>
      </c>
      <c r="AV221" s="14" t="s">
        <v>85</v>
      </c>
      <c r="AW221" s="14" t="s">
        <v>37</v>
      </c>
      <c r="AX221" s="14" t="s">
        <v>76</v>
      </c>
      <c r="AY221" s="253" t="s">
        <v>154</v>
      </c>
    </row>
    <row r="222" s="15" customFormat="1">
      <c r="A222" s="15"/>
      <c r="B222" s="254"/>
      <c r="C222" s="255"/>
      <c r="D222" s="234" t="s">
        <v>165</v>
      </c>
      <c r="E222" s="256" t="s">
        <v>19</v>
      </c>
      <c r="F222" s="257" t="s">
        <v>168</v>
      </c>
      <c r="G222" s="255"/>
      <c r="H222" s="258">
        <v>16.02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4" t="s">
        <v>165</v>
      </c>
      <c r="AU222" s="264" t="s">
        <v>85</v>
      </c>
      <c r="AV222" s="15" t="s">
        <v>161</v>
      </c>
      <c r="AW222" s="15" t="s">
        <v>37</v>
      </c>
      <c r="AX222" s="15" t="s">
        <v>83</v>
      </c>
      <c r="AY222" s="264" t="s">
        <v>154</v>
      </c>
    </row>
    <row r="223" s="2" customFormat="1" ht="49.05" customHeight="1">
      <c r="A223" s="40"/>
      <c r="B223" s="41"/>
      <c r="C223" s="214" t="s">
        <v>317</v>
      </c>
      <c r="D223" s="214" t="s">
        <v>156</v>
      </c>
      <c r="E223" s="215" t="s">
        <v>1220</v>
      </c>
      <c r="F223" s="216" t="s">
        <v>1221</v>
      </c>
      <c r="G223" s="217" t="s">
        <v>236</v>
      </c>
      <c r="H223" s="218">
        <v>16.02</v>
      </c>
      <c r="I223" s="219"/>
      <c r="J223" s="220">
        <f>ROUND(I223*H223,2)</f>
        <v>0</v>
      </c>
      <c r="K223" s="216" t="s">
        <v>160</v>
      </c>
      <c r="L223" s="46"/>
      <c r="M223" s="221" t="s">
        <v>19</v>
      </c>
      <c r="N223" s="222" t="s">
        <v>47</v>
      </c>
      <c r="O223" s="86"/>
      <c r="P223" s="223">
        <f>O223*H223</f>
        <v>0</v>
      </c>
      <c r="Q223" s="223">
        <v>0.15826000000000001</v>
      </c>
      <c r="R223" s="223">
        <f>Q223*H223</f>
        <v>2.5353251999999999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161</v>
      </c>
      <c r="AT223" s="225" t="s">
        <v>156</v>
      </c>
      <c r="AU223" s="225" t="s">
        <v>85</v>
      </c>
      <c r="AY223" s="19" t="s">
        <v>154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83</v>
      </c>
      <c r="BK223" s="226">
        <f>ROUND(I223*H223,2)</f>
        <v>0</v>
      </c>
      <c r="BL223" s="19" t="s">
        <v>161</v>
      </c>
      <c r="BM223" s="225" t="s">
        <v>1222</v>
      </c>
    </row>
    <row r="224" s="2" customFormat="1">
      <c r="A224" s="40"/>
      <c r="B224" s="41"/>
      <c r="C224" s="42"/>
      <c r="D224" s="227" t="s">
        <v>163</v>
      </c>
      <c r="E224" s="42"/>
      <c r="F224" s="228" t="s">
        <v>1223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163</v>
      </c>
      <c r="AU224" s="19" t="s">
        <v>85</v>
      </c>
    </row>
    <row r="225" s="13" customFormat="1">
      <c r="A225" s="13"/>
      <c r="B225" s="232"/>
      <c r="C225" s="233"/>
      <c r="D225" s="234" t="s">
        <v>165</v>
      </c>
      <c r="E225" s="235" t="s">
        <v>19</v>
      </c>
      <c r="F225" s="236" t="s">
        <v>1112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165</v>
      </c>
      <c r="AU225" s="242" t="s">
        <v>85</v>
      </c>
      <c r="AV225" s="13" t="s">
        <v>83</v>
      </c>
      <c r="AW225" s="13" t="s">
        <v>37</v>
      </c>
      <c r="AX225" s="13" t="s">
        <v>76</v>
      </c>
      <c r="AY225" s="242" t="s">
        <v>154</v>
      </c>
    </row>
    <row r="226" s="13" customFormat="1">
      <c r="A226" s="13"/>
      <c r="B226" s="232"/>
      <c r="C226" s="233"/>
      <c r="D226" s="234" t="s">
        <v>165</v>
      </c>
      <c r="E226" s="235" t="s">
        <v>19</v>
      </c>
      <c r="F226" s="236" t="s">
        <v>1224</v>
      </c>
      <c r="G226" s="233"/>
      <c r="H226" s="235" t="s">
        <v>19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165</v>
      </c>
      <c r="AU226" s="242" t="s">
        <v>85</v>
      </c>
      <c r="AV226" s="13" t="s">
        <v>83</v>
      </c>
      <c r="AW226" s="13" t="s">
        <v>37</v>
      </c>
      <c r="AX226" s="13" t="s">
        <v>76</v>
      </c>
      <c r="AY226" s="242" t="s">
        <v>154</v>
      </c>
    </row>
    <row r="227" s="14" customFormat="1">
      <c r="A227" s="14"/>
      <c r="B227" s="243"/>
      <c r="C227" s="244"/>
      <c r="D227" s="234" t="s">
        <v>165</v>
      </c>
      <c r="E227" s="245" t="s">
        <v>19</v>
      </c>
      <c r="F227" s="246" t="s">
        <v>1213</v>
      </c>
      <c r="G227" s="244"/>
      <c r="H227" s="247">
        <v>3.5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165</v>
      </c>
      <c r="AU227" s="253" t="s">
        <v>85</v>
      </c>
      <c r="AV227" s="14" t="s">
        <v>85</v>
      </c>
      <c r="AW227" s="14" t="s">
        <v>37</v>
      </c>
      <c r="AX227" s="14" t="s">
        <v>76</v>
      </c>
      <c r="AY227" s="253" t="s">
        <v>154</v>
      </c>
    </row>
    <row r="228" s="13" customFormat="1">
      <c r="A228" s="13"/>
      <c r="B228" s="232"/>
      <c r="C228" s="233"/>
      <c r="D228" s="234" t="s">
        <v>165</v>
      </c>
      <c r="E228" s="235" t="s">
        <v>19</v>
      </c>
      <c r="F228" s="236" t="s">
        <v>1120</v>
      </c>
      <c r="G228" s="233"/>
      <c r="H228" s="235" t="s">
        <v>19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165</v>
      </c>
      <c r="AU228" s="242" t="s">
        <v>85</v>
      </c>
      <c r="AV228" s="13" t="s">
        <v>83</v>
      </c>
      <c r="AW228" s="13" t="s">
        <v>37</v>
      </c>
      <c r="AX228" s="13" t="s">
        <v>76</v>
      </c>
      <c r="AY228" s="242" t="s">
        <v>154</v>
      </c>
    </row>
    <row r="229" s="14" customFormat="1">
      <c r="A229" s="14"/>
      <c r="B229" s="243"/>
      <c r="C229" s="244"/>
      <c r="D229" s="234" t="s">
        <v>165</v>
      </c>
      <c r="E229" s="245" t="s">
        <v>19</v>
      </c>
      <c r="F229" s="246" t="s">
        <v>1214</v>
      </c>
      <c r="G229" s="244"/>
      <c r="H229" s="247">
        <v>12.52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165</v>
      </c>
      <c r="AU229" s="253" t="s">
        <v>85</v>
      </c>
      <c r="AV229" s="14" t="s">
        <v>85</v>
      </c>
      <c r="AW229" s="14" t="s">
        <v>37</v>
      </c>
      <c r="AX229" s="14" t="s">
        <v>76</v>
      </c>
      <c r="AY229" s="253" t="s">
        <v>154</v>
      </c>
    </row>
    <row r="230" s="15" customFormat="1">
      <c r="A230" s="15"/>
      <c r="B230" s="254"/>
      <c r="C230" s="255"/>
      <c r="D230" s="234" t="s">
        <v>165</v>
      </c>
      <c r="E230" s="256" t="s">
        <v>19</v>
      </c>
      <c r="F230" s="257" t="s">
        <v>168</v>
      </c>
      <c r="G230" s="255"/>
      <c r="H230" s="258">
        <v>16.02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165</v>
      </c>
      <c r="AU230" s="264" t="s">
        <v>85</v>
      </c>
      <c r="AV230" s="15" t="s">
        <v>161</v>
      </c>
      <c r="AW230" s="15" t="s">
        <v>37</v>
      </c>
      <c r="AX230" s="15" t="s">
        <v>83</v>
      </c>
      <c r="AY230" s="264" t="s">
        <v>154</v>
      </c>
    </row>
    <row r="231" s="2" customFormat="1" ht="24.15" customHeight="1">
      <c r="A231" s="40"/>
      <c r="B231" s="41"/>
      <c r="C231" s="214" t="s">
        <v>321</v>
      </c>
      <c r="D231" s="214" t="s">
        <v>156</v>
      </c>
      <c r="E231" s="215" t="s">
        <v>1225</v>
      </c>
      <c r="F231" s="216" t="s">
        <v>1226</v>
      </c>
      <c r="G231" s="217" t="s">
        <v>236</v>
      </c>
      <c r="H231" s="218">
        <v>16.02</v>
      </c>
      <c r="I231" s="219"/>
      <c r="J231" s="220">
        <f>ROUND(I231*H231,2)</f>
        <v>0</v>
      </c>
      <c r="K231" s="216" t="s">
        <v>160</v>
      </c>
      <c r="L231" s="46"/>
      <c r="M231" s="221" t="s">
        <v>19</v>
      </c>
      <c r="N231" s="222" t="s">
        <v>47</v>
      </c>
      <c r="O231" s="86"/>
      <c r="P231" s="223">
        <f>O231*H231</f>
        <v>0</v>
      </c>
      <c r="Q231" s="223">
        <v>0.0065199999999999998</v>
      </c>
      <c r="R231" s="223">
        <f>Q231*H231</f>
        <v>0.1044504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161</v>
      </c>
      <c r="AT231" s="225" t="s">
        <v>156</v>
      </c>
      <c r="AU231" s="225" t="s">
        <v>85</v>
      </c>
      <c r="AY231" s="19" t="s">
        <v>154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83</v>
      </c>
      <c r="BK231" s="226">
        <f>ROUND(I231*H231,2)</f>
        <v>0</v>
      </c>
      <c r="BL231" s="19" t="s">
        <v>161</v>
      </c>
      <c r="BM231" s="225" t="s">
        <v>1227</v>
      </c>
    </row>
    <row r="232" s="2" customFormat="1">
      <c r="A232" s="40"/>
      <c r="B232" s="41"/>
      <c r="C232" s="42"/>
      <c r="D232" s="227" t="s">
        <v>163</v>
      </c>
      <c r="E232" s="42"/>
      <c r="F232" s="228" t="s">
        <v>1228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163</v>
      </c>
      <c r="AU232" s="19" t="s">
        <v>85</v>
      </c>
    </row>
    <row r="233" s="14" customFormat="1">
      <c r="A233" s="14"/>
      <c r="B233" s="243"/>
      <c r="C233" s="244"/>
      <c r="D233" s="234" t="s">
        <v>165</v>
      </c>
      <c r="E233" s="245" t="s">
        <v>19</v>
      </c>
      <c r="F233" s="246" t="s">
        <v>1229</v>
      </c>
      <c r="G233" s="244"/>
      <c r="H233" s="247">
        <v>16.02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165</v>
      </c>
      <c r="AU233" s="253" t="s">
        <v>85</v>
      </c>
      <c r="AV233" s="14" t="s">
        <v>85</v>
      </c>
      <c r="AW233" s="14" t="s">
        <v>37</v>
      </c>
      <c r="AX233" s="14" t="s">
        <v>76</v>
      </c>
      <c r="AY233" s="253" t="s">
        <v>154</v>
      </c>
    </row>
    <row r="234" s="15" customFormat="1">
      <c r="A234" s="15"/>
      <c r="B234" s="254"/>
      <c r="C234" s="255"/>
      <c r="D234" s="234" t="s">
        <v>165</v>
      </c>
      <c r="E234" s="256" t="s">
        <v>19</v>
      </c>
      <c r="F234" s="257" t="s">
        <v>168</v>
      </c>
      <c r="G234" s="255"/>
      <c r="H234" s="258">
        <v>16.02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165</v>
      </c>
      <c r="AU234" s="264" t="s">
        <v>85</v>
      </c>
      <c r="AV234" s="15" t="s">
        <v>161</v>
      </c>
      <c r="AW234" s="15" t="s">
        <v>37</v>
      </c>
      <c r="AX234" s="15" t="s">
        <v>83</v>
      </c>
      <c r="AY234" s="264" t="s">
        <v>154</v>
      </c>
    </row>
    <row r="235" s="2" customFormat="1" ht="24.15" customHeight="1">
      <c r="A235" s="40"/>
      <c r="B235" s="41"/>
      <c r="C235" s="214" t="s">
        <v>330</v>
      </c>
      <c r="D235" s="214" t="s">
        <v>156</v>
      </c>
      <c r="E235" s="215" t="s">
        <v>1230</v>
      </c>
      <c r="F235" s="216" t="s">
        <v>1231</v>
      </c>
      <c r="G235" s="217" t="s">
        <v>236</v>
      </c>
      <c r="H235" s="218">
        <v>16.02</v>
      </c>
      <c r="I235" s="219"/>
      <c r="J235" s="220">
        <f>ROUND(I235*H235,2)</f>
        <v>0</v>
      </c>
      <c r="K235" s="216" t="s">
        <v>160</v>
      </c>
      <c r="L235" s="46"/>
      <c r="M235" s="221" t="s">
        <v>19</v>
      </c>
      <c r="N235" s="222" t="s">
        <v>47</v>
      </c>
      <c r="O235" s="86"/>
      <c r="P235" s="223">
        <f>O235*H235</f>
        <v>0</v>
      </c>
      <c r="Q235" s="223">
        <v>0.00071000000000000002</v>
      </c>
      <c r="R235" s="223">
        <f>Q235*H235</f>
        <v>0.011374199999999999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161</v>
      </c>
      <c r="AT235" s="225" t="s">
        <v>156</v>
      </c>
      <c r="AU235" s="225" t="s">
        <v>85</v>
      </c>
      <c r="AY235" s="19" t="s">
        <v>154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83</v>
      </c>
      <c r="BK235" s="226">
        <f>ROUND(I235*H235,2)</f>
        <v>0</v>
      </c>
      <c r="BL235" s="19" t="s">
        <v>161</v>
      </c>
      <c r="BM235" s="225" t="s">
        <v>1232</v>
      </c>
    </row>
    <row r="236" s="2" customFormat="1">
      <c r="A236" s="40"/>
      <c r="B236" s="41"/>
      <c r="C236" s="42"/>
      <c r="D236" s="227" t="s">
        <v>163</v>
      </c>
      <c r="E236" s="42"/>
      <c r="F236" s="228" t="s">
        <v>1233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163</v>
      </c>
      <c r="AU236" s="19" t="s">
        <v>85</v>
      </c>
    </row>
    <row r="237" s="14" customFormat="1">
      <c r="A237" s="14"/>
      <c r="B237" s="243"/>
      <c r="C237" s="244"/>
      <c r="D237" s="234" t="s">
        <v>165</v>
      </c>
      <c r="E237" s="245" t="s">
        <v>19</v>
      </c>
      <c r="F237" s="246" t="s">
        <v>1219</v>
      </c>
      <c r="G237" s="244"/>
      <c r="H237" s="247">
        <v>16.02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165</v>
      </c>
      <c r="AU237" s="253" t="s">
        <v>85</v>
      </c>
      <c r="AV237" s="14" t="s">
        <v>85</v>
      </c>
      <c r="AW237" s="14" t="s">
        <v>37</v>
      </c>
      <c r="AX237" s="14" t="s">
        <v>76</v>
      </c>
      <c r="AY237" s="253" t="s">
        <v>154</v>
      </c>
    </row>
    <row r="238" s="15" customFormat="1">
      <c r="A238" s="15"/>
      <c r="B238" s="254"/>
      <c r="C238" s="255"/>
      <c r="D238" s="234" t="s">
        <v>165</v>
      </c>
      <c r="E238" s="256" t="s">
        <v>19</v>
      </c>
      <c r="F238" s="257" t="s">
        <v>168</v>
      </c>
      <c r="G238" s="255"/>
      <c r="H238" s="258">
        <v>16.02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165</v>
      </c>
      <c r="AU238" s="264" t="s">
        <v>85</v>
      </c>
      <c r="AV238" s="15" t="s">
        <v>161</v>
      </c>
      <c r="AW238" s="15" t="s">
        <v>37</v>
      </c>
      <c r="AX238" s="15" t="s">
        <v>83</v>
      </c>
      <c r="AY238" s="264" t="s">
        <v>154</v>
      </c>
    </row>
    <row r="239" s="2" customFormat="1" ht="44.25" customHeight="1">
      <c r="A239" s="40"/>
      <c r="B239" s="41"/>
      <c r="C239" s="214" t="s">
        <v>336</v>
      </c>
      <c r="D239" s="214" t="s">
        <v>156</v>
      </c>
      <c r="E239" s="215" t="s">
        <v>1234</v>
      </c>
      <c r="F239" s="216" t="s">
        <v>1235</v>
      </c>
      <c r="G239" s="217" t="s">
        <v>236</v>
      </c>
      <c r="H239" s="218">
        <v>16.02</v>
      </c>
      <c r="I239" s="219"/>
      <c r="J239" s="220">
        <f>ROUND(I239*H239,2)</f>
        <v>0</v>
      </c>
      <c r="K239" s="216" t="s">
        <v>160</v>
      </c>
      <c r="L239" s="46"/>
      <c r="M239" s="221" t="s">
        <v>19</v>
      </c>
      <c r="N239" s="222" t="s">
        <v>47</v>
      </c>
      <c r="O239" s="86"/>
      <c r="P239" s="223">
        <f>O239*H239</f>
        <v>0</v>
      </c>
      <c r="Q239" s="223">
        <v>0.10373</v>
      </c>
      <c r="R239" s="223">
        <f>Q239*H239</f>
        <v>1.6617546000000001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161</v>
      </c>
      <c r="AT239" s="225" t="s">
        <v>156</v>
      </c>
      <c r="AU239" s="225" t="s">
        <v>85</v>
      </c>
      <c r="AY239" s="19" t="s">
        <v>154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83</v>
      </c>
      <c r="BK239" s="226">
        <f>ROUND(I239*H239,2)</f>
        <v>0</v>
      </c>
      <c r="BL239" s="19" t="s">
        <v>161</v>
      </c>
      <c r="BM239" s="225" t="s">
        <v>1236</v>
      </c>
    </row>
    <row r="240" s="2" customFormat="1">
      <c r="A240" s="40"/>
      <c r="B240" s="41"/>
      <c r="C240" s="42"/>
      <c r="D240" s="227" t="s">
        <v>163</v>
      </c>
      <c r="E240" s="42"/>
      <c r="F240" s="228" t="s">
        <v>1237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163</v>
      </c>
      <c r="AU240" s="19" t="s">
        <v>85</v>
      </c>
    </row>
    <row r="241" s="13" customFormat="1">
      <c r="A241" s="13"/>
      <c r="B241" s="232"/>
      <c r="C241" s="233"/>
      <c r="D241" s="234" t="s">
        <v>165</v>
      </c>
      <c r="E241" s="235" t="s">
        <v>19</v>
      </c>
      <c r="F241" s="236" t="s">
        <v>1112</v>
      </c>
      <c r="G241" s="233"/>
      <c r="H241" s="235" t="s">
        <v>19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165</v>
      </c>
      <c r="AU241" s="242" t="s">
        <v>85</v>
      </c>
      <c r="AV241" s="13" t="s">
        <v>83</v>
      </c>
      <c r="AW241" s="13" t="s">
        <v>37</v>
      </c>
      <c r="AX241" s="13" t="s">
        <v>76</v>
      </c>
      <c r="AY241" s="242" t="s">
        <v>154</v>
      </c>
    </row>
    <row r="242" s="13" customFormat="1">
      <c r="A242" s="13"/>
      <c r="B242" s="232"/>
      <c r="C242" s="233"/>
      <c r="D242" s="234" t="s">
        <v>165</v>
      </c>
      <c r="E242" s="235" t="s">
        <v>19</v>
      </c>
      <c r="F242" s="236" t="s">
        <v>1224</v>
      </c>
      <c r="G242" s="233"/>
      <c r="H242" s="235" t="s">
        <v>19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165</v>
      </c>
      <c r="AU242" s="242" t="s">
        <v>85</v>
      </c>
      <c r="AV242" s="13" t="s">
        <v>83</v>
      </c>
      <c r="AW242" s="13" t="s">
        <v>37</v>
      </c>
      <c r="AX242" s="13" t="s">
        <v>76</v>
      </c>
      <c r="AY242" s="242" t="s">
        <v>154</v>
      </c>
    </row>
    <row r="243" s="14" customFormat="1">
      <c r="A243" s="14"/>
      <c r="B243" s="243"/>
      <c r="C243" s="244"/>
      <c r="D243" s="234" t="s">
        <v>165</v>
      </c>
      <c r="E243" s="245" t="s">
        <v>19</v>
      </c>
      <c r="F243" s="246" t="s">
        <v>1213</v>
      </c>
      <c r="G243" s="244"/>
      <c r="H243" s="247">
        <v>3.5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165</v>
      </c>
      <c r="AU243" s="253" t="s">
        <v>85</v>
      </c>
      <c r="AV243" s="14" t="s">
        <v>85</v>
      </c>
      <c r="AW243" s="14" t="s">
        <v>37</v>
      </c>
      <c r="AX243" s="14" t="s">
        <v>76</v>
      </c>
      <c r="AY243" s="253" t="s">
        <v>154</v>
      </c>
    </row>
    <row r="244" s="13" customFormat="1">
      <c r="A244" s="13"/>
      <c r="B244" s="232"/>
      <c r="C244" s="233"/>
      <c r="D244" s="234" t="s">
        <v>165</v>
      </c>
      <c r="E244" s="235" t="s">
        <v>19</v>
      </c>
      <c r="F244" s="236" t="s">
        <v>1120</v>
      </c>
      <c r="G244" s="233"/>
      <c r="H244" s="235" t="s">
        <v>19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165</v>
      </c>
      <c r="AU244" s="242" t="s">
        <v>85</v>
      </c>
      <c r="AV244" s="13" t="s">
        <v>83</v>
      </c>
      <c r="AW244" s="13" t="s">
        <v>37</v>
      </c>
      <c r="AX244" s="13" t="s">
        <v>76</v>
      </c>
      <c r="AY244" s="242" t="s">
        <v>154</v>
      </c>
    </row>
    <row r="245" s="14" customFormat="1">
      <c r="A245" s="14"/>
      <c r="B245" s="243"/>
      <c r="C245" s="244"/>
      <c r="D245" s="234" t="s">
        <v>165</v>
      </c>
      <c r="E245" s="245" t="s">
        <v>19</v>
      </c>
      <c r="F245" s="246" t="s">
        <v>1214</v>
      </c>
      <c r="G245" s="244"/>
      <c r="H245" s="247">
        <v>12.52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165</v>
      </c>
      <c r="AU245" s="253" t="s">
        <v>85</v>
      </c>
      <c r="AV245" s="14" t="s">
        <v>85</v>
      </c>
      <c r="AW245" s="14" t="s">
        <v>37</v>
      </c>
      <c r="AX245" s="14" t="s">
        <v>76</v>
      </c>
      <c r="AY245" s="253" t="s">
        <v>154</v>
      </c>
    </row>
    <row r="246" s="15" customFormat="1">
      <c r="A246" s="15"/>
      <c r="B246" s="254"/>
      <c r="C246" s="255"/>
      <c r="D246" s="234" t="s">
        <v>165</v>
      </c>
      <c r="E246" s="256" t="s">
        <v>19</v>
      </c>
      <c r="F246" s="257" t="s">
        <v>168</v>
      </c>
      <c r="G246" s="255"/>
      <c r="H246" s="258">
        <v>16.02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165</v>
      </c>
      <c r="AU246" s="264" t="s">
        <v>85</v>
      </c>
      <c r="AV246" s="15" t="s">
        <v>161</v>
      </c>
      <c r="AW246" s="15" t="s">
        <v>37</v>
      </c>
      <c r="AX246" s="15" t="s">
        <v>83</v>
      </c>
      <c r="AY246" s="264" t="s">
        <v>154</v>
      </c>
    </row>
    <row r="247" s="12" customFormat="1" ht="22.8" customHeight="1">
      <c r="A247" s="12"/>
      <c r="B247" s="198"/>
      <c r="C247" s="199"/>
      <c r="D247" s="200" t="s">
        <v>75</v>
      </c>
      <c r="E247" s="212" t="s">
        <v>196</v>
      </c>
      <c r="F247" s="212" t="s">
        <v>254</v>
      </c>
      <c r="G247" s="199"/>
      <c r="H247" s="199"/>
      <c r="I247" s="202"/>
      <c r="J247" s="213">
        <f>BK247</f>
        <v>0</v>
      </c>
      <c r="K247" s="199"/>
      <c r="L247" s="204"/>
      <c r="M247" s="205"/>
      <c r="N247" s="206"/>
      <c r="O247" s="206"/>
      <c r="P247" s="207">
        <f>SUM(P248:P253)</f>
        <v>0</v>
      </c>
      <c r="Q247" s="206"/>
      <c r="R247" s="207">
        <f>SUM(R248:R253)</f>
        <v>3.8959360000000003</v>
      </c>
      <c r="S247" s="206"/>
      <c r="T247" s="208">
        <f>SUM(T248:T253)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9" t="s">
        <v>83</v>
      </c>
      <c r="AT247" s="210" t="s">
        <v>75</v>
      </c>
      <c r="AU247" s="210" t="s">
        <v>83</v>
      </c>
      <c r="AY247" s="209" t="s">
        <v>154</v>
      </c>
      <c r="BK247" s="211">
        <f>SUM(BK248:BK253)</f>
        <v>0</v>
      </c>
    </row>
    <row r="248" s="2" customFormat="1" ht="33" customHeight="1">
      <c r="A248" s="40"/>
      <c r="B248" s="41"/>
      <c r="C248" s="214" t="s">
        <v>344</v>
      </c>
      <c r="D248" s="214" t="s">
        <v>156</v>
      </c>
      <c r="E248" s="215" t="s">
        <v>1238</v>
      </c>
      <c r="F248" s="216" t="s">
        <v>1239</v>
      </c>
      <c r="G248" s="217" t="s">
        <v>236</v>
      </c>
      <c r="H248" s="218">
        <v>17.600000000000001</v>
      </c>
      <c r="I248" s="219"/>
      <c r="J248" s="220">
        <f>ROUND(I248*H248,2)</f>
        <v>0</v>
      </c>
      <c r="K248" s="216" t="s">
        <v>160</v>
      </c>
      <c r="L248" s="46"/>
      <c r="M248" s="221" t="s">
        <v>19</v>
      </c>
      <c r="N248" s="222" t="s">
        <v>47</v>
      </c>
      <c r="O248" s="86"/>
      <c r="P248" s="223">
        <f>O248*H248</f>
        <v>0</v>
      </c>
      <c r="Q248" s="223">
        <v>0.22136</v>
      </c>
      <c r="R248" s="223">
        <f>Q248*H248</f>
        <v>3.8959360000000003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161</v>
      </c>
      <c r="AT248" s="225" t="s">
        <v>156</v>
      </c>
      <c r="AU248" s="225" t="s">
        <v>85</v>
      </c>
      <c r="AY248" s="19" t="s">
        <v>154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83</v>
      </c>
      <c r="BK248" s="226">
        <f>ROUND(I248*H248,2)</f>
        <v>0</v>
      </c>
      <c r="BL248" s="19" t="s">
        <v>161</v>
      </c>
      <c r="BM248" s="225" t="s">
        <v>1240</v>
      </c>
    </row>
    <row r="249" s="2" customFormat="1">
      <c r="A249" s="40"/>
      <c r="B249" s="41"/>
      <c r="C249" s="42"/>
      <c r="D249" s="227" t="s">
        <v>163</v>
      </c>
      <c r="E249" s="42"/>
      <c r="F249" s="228" t="s">
        <v>1241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163</v>
      </c>
      <c r="AU249" s="19" t="s">
        <v>85</v>
      </c>
    </row>
    <row r="250" s="13" customFormat="1">
      <c r="A250" s="13"/>
      <c r="B250" s="232"/>
      <c r="C250" s="233"/>
      <c r="D250" s="234" t="s">
        <v>165</v>
      </c>
      <c r="E250" s="235" t="s">
        <v>19</v>
      </c>
      <c r="F250" s="236" t="s">
        <v>1112</v>
      </c>
      <c r="G250" s="233"/>
      <c r="H250" s="235" t="s">
        <v>19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165</v>
      </c>
      <c r="AU250" s="242" t="s">
        <v>85</v>
      </c>
      <c r="AV250" s="13" t="s">
        <v>83</v>
      </c>
      <c r="AW250" s="13" t="s">
        <v>37</v>
      </c>
      <c r="AX250" s="13" t="s">
        <v>76</v>
      </c>
      <c r="AY250" s="242" t="s">
        <v>154</v>
      </c>
    </row>
    <row r="251" s="14" customFormat="1">
      <c r="A251" s="14"/>
      <c r="B251" s="243"/>
      <c r="C251" s="244"/>
      <c r="D251" s="234" t="s">
        <v>165</v>
      </c>
      <c r="E251" s="245" t="s">
        <v>19</v>
      </c>
      <c r="F251" s="246" t="s">
        <v>1242</v>
      </c>
      <c r="G251" s="244"/>
      <c r="H251" s="247">
        <v>14.300000000000001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165</v>
      </c>
      <c r="AU251" s="253" t="s">
        <v>85</v>
      </c>
      <c r="AV251" s="14" t="s">
        <v>85</v>
      </c>
      <c r="AW251" s="14" t="s">
        <v>37</v>
      </c>
      <c r="AX251" s="14" t="s">
        <v>76</v>
      </c>
      <c r="AY251" s="253" t="s">
        <v>154</v>
      </c>
    </row>
    <row r="252" s="14" customFormat="1">
      <c r="A252" s="14"/>
      <c r="B252" s="243"/>
      <c r="C252" s="244"/>
      <c r="D252" s="234" t="s">
        <v>165</v>
      </c>
      <c r="E252" s="245" t="s">
        <v>19</v>
      </c>
      <c r="F252" s="246" t="s">
        <v>1243</v>
      </c>
      <c r="G252" s="244"/>
      <c r="H252" s="247">
        <v>3.2999999999999998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165</v>
      </c>
      <c r="AU252" s="253" t="s">
        <v>85</v>
      </c>
      <c r="AV252" s="14" t="s">
        <v>85</v>
      </c>
      <c r="AW252" s="14" t="s">
        <v>37</v>
      </c>
      <c r="AX252" s="14" t="s">
        <v>76</v>
      </c>
      <c r="AY252" s="253" t="s">
        <v>154</v>
      </c>
    </row>
    <row r="253" s="15" customFormat="1">
      <c r="A253" s="15"/>
      <c r="B253" s="254"/>
      <c r="C253" s="255"/>
      <c r="D253" s="234" t="s">
        <v>165</v>
      </c>
      <c r="E253" s="256" t="s">
        <v>19</v>
      </c>
      <c r="F253" s="257" t="s">
        <v>168</v>
      </c>
      <c r="G253" s="255"/>
      <c r="H253" s="258">
        <v>17.600000000000001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4" t="s">
        <v>165</v>
      </c>
      <c r="AU253" s="264" t="s">
        <v>85</v>
      </c>
      <c r="AV253" s="15" t="s">
        <v>161</v>
      </c>
      <c r="AW253" s="15" t="s">
        <v>37</v>
      </c>
      <c r="AX253" s="15" t="s">
        <v>83</v>
      </c>
      <c r="AY253" s="264" t="s">
        <v>154</v>
      </c>
    </row>
    <row r="254" s="12" customFormat="1" ht="22.8" customHeight="1">
      <c r="A254" s="12"/>
      <c r="B254" s="198"/>
      <c r="C254" s="199"/>
      <c r="D254" s="200" t="s">
        <v>75</v>
      </c>
      <c r="E254" s="212" t="s">
        <v>217</v>
      </c>
      <c r="F254" s="212" t="s">
        <v>267</v>
      </c>
      <c r="G254" s="199"/>
      <c r="H254" s="199"/>
      <c r="I254" s="202"/>
      <c r="J254" s="213">
        <f>BK254</f>
        <v>0</v>
      </c>
      <c r="K254" s="199"/>
      <c r="L254" s="204"/>
      <c r="M254" s="205"/>
      <c r="N254" s="206"/>
      <c r="O254" s="206"/>
      <c r="P254" s="207">
        <f>SUM(P255:P275)</f>
        <v>0</v>
      </c>
      <c r="Q254" s="206"/>
      <c r="R254" s="207">
        <f>SUM(R255:R275)</f>
        <v>2.3220163</v>
      </c>
      <c r="S254" s="206"/>
      <c r="T254" s="208">
        <f>SUM(T255:T275)</f>
        <v>7.2856000000000005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83</v>
      </c>
      <c r="AT254" s="210" t="s">
        <v>75</v>
      </c>
      <c r="AU254" s="210" t="s">
        <v>83</v>
      </c>
      <c r="AY254" s="209" t="s">
        <v>154</v>
      </c>
      <c r="BK254" s="211">
        <f>SUM(BK255:BK275)</f>
        <v>0</v>
      </c>
    </row>
    <row r="255" s="2" customFormat="1" ht="62.7" customHeight="1">
      <c r="A255" s="40"/>
      <c r="B255" s="41"/>
      <c r="C255" s="214" t="s">
        <v>353</v>
      </c>
      <c r="D255" s="214" t="s">
        <v>156</v>
      </c>
      <c r="E255" s="215" t="s">
        <v>1244</v>
      </c>
      <c r="F255" s="216" t="s">
        <v>1245</v>
      </c>
      <c r="G255" s="217" t="s">
        <v>293</v>
      </c>
      <c r="H255" s="218">
        <v>20.734999999999999</v>
      </c>
      <c r="I255" s="219"/>
      <c r="J255" s="220">
        <f>ROUND(I255*H255,2)</f>
        <v>0</v>
      </c>
      <c r="K255" s="216" t="s">
        <v>160</v>
      </c>
      <c r="L255" s="46"/>
      <c r="M255" s="221" t="s">
        <v>19</v>
      </c>
      <c r="N255" s="222" t="s">
        <v>47</v>
      </c>
      <c r="O255" s="86"/>
      <c r="P255" s="223">
        <f>O255*H255</f>
        <v>0</v>
      </c>
      <c r="Q255" s="223">
        <v>0.089779999999999999</v>
      </c>
      <c r="R255" s="223">
        <f>Q255*H255</f>
        <v>1.8615883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161</v>
      </c>
      <c r="AT255" s="225" t="s">
        <v>156</v>
      </c>
      <c r="AU255" s="225" t="s">
        <v>85</v>
      </c>
      <c r="AY255" s="19" t="s">
        <v>154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83</v>
      </c>
      <c r="BK255" s="226">
        <f>ROUND(I255*H255,2)</f>
        <v>0</v>
      </c>
      <c r="BL255" s="19" t="s">
        <v>161</v>
      </c>
      <c r="BM255" s="225" t="s">
        <v>1246</v>
      </c>
    </row>
    <row r="256" s="2" customFormat="1">
      <c r="A256" s="40"/>
      <c r="B256" s="41"/>
      <c r="C256" s="42"/>
      <c r="D256" s="227" t="s">
        <v>163</v>
      </c>
      <c r="E256" s="42"/>
      <c r="F256" s="228" t="s">
        <v>1247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163</v>
      </c>
      <c r="AU256" s="19" t="s">
        <v>85</v>
      </c>
    </row>
    <row r="257" s="13" customFormat="1">
      <c r="A257" s="13"/>
      <c r="B257" s="232"/>
      <c r="C257" s="233"/>
      <c r="D257" s="234" t="s">
        <v>165</v>
      </c>
      <c r="E257" s="235" t="s">
        <v>19</v>
      </c>
      <c r="F257" s="236" t="s">
        <v>1248</v>
      </c>
      <c r="G257" s="233"/>
      <c r="H257" s="235" t="s">
        <v>19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165</v>
      </c>
      <c r="AU257" s="242" t="s">
        <v>85</v>
      </c>
      <c r="AV257" s="13" t="s">
        <v>83</v>
      </c>
      <c r="AW257" s="13" t="s">
        <v>37</v>
      </c>
      <c r="AX257" s="13" t="s">
        <v>76</v>
      </c>
      <c r="AY257" s="242" t="s">
        <v>154</v>
      </c>
    </row>
    <row r="258" s="14" customFormat="1">
      <c r="A258" s="14"/>
      <c r="B258" s="243"/>
      <c r="C258" s="244"/>
      <c r="D258" s="234" t="s">
        <v>165</v>
      </c>
      <c r="E258" s="245" t="s">
        <v>19</v>
      </c>
      <c r="F258" s="246" t="s">
        <v>1249</v>
      </c>
      <c r="G258" s="244"/>
      <c r="H258" s="247">
        <v>20.734999999999999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165</v>
      </c>
      <c r="AU258" s="253" t="s">
        <v>85</v>
      </c>
      <c r="AV258" s="14" t="s">
        <v>85</v>
      </c>
      <c r="AW258" s="14" t="s">
        <v>37</v>
      </c>
      <c r="AX258" s="14" t="s">
        <v>83</v>
      </c>
      <c r="AY258" s="253" t="s">
        <v>154</v>
      </c>
    </row>
    <row r="259" s="2" customFormat="1" ht="16.5" customHeight="1">
      <c r="A259" s="40"/>
      <c r="B259" s="41"/>
      <c r="C259" s="265" t="s">
        <v>360</v>
      </c>
      <c r="D259" s="265" t="s">
        <v>169</v>
      </c>
      <c r="E259" s="266" t="s">
        <v>1250</v>
      </c>
      <c r="F259" s="267" t="s">
        <v>1251</v>
      </c>
      <c r="G259" s="268" t="s">
        <v>236</v>
      </c>
      <c r="H259" s="269">
        <v>2.0739999999999998</v>
      </c>
      <c r="I259" s="270"/>
      <c r="J259" s="271">
        <f>ROUND(I259*H259,2)</f>
        <v>0</v>
      </c>
      <c r="K259" s="267" t="s">
        <v>160</v>
      </c>
      <c r="L259" s="272"/>
      <c r="M259" s="273" t="s">
        <v>19</v>
      </c>
      <c r="N259" s="274" t="s">
        <v>47</v>
      </c>
      <c r="O259" s="86"/>
      <c r="P259" s="223">
        <f>O259*H259</f>
        <v>0</v>
      </c>
      <c r="Q259" s="223">
        <v>0.222</v>
      </c>
      <c r="R259" s="223">
        <f>Q259*H259</f>
        <v>0.46042799999999995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173</v>
      </c>
      <c r="AT259" s="225" t="s">
        <v>169</v>
      </c>
      <c r="AU259" s="225" t="s">
        <v>85</v>
      </c>
      <c r="AY259" s="19" t="s">
        <v>154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83</v>
      </c>
      <c r="BK259" s="226">
        <f>ROUND(I259*H259,2)</f>
        <v>0</v>
      </c>
      <c r="BL259" s="19" t="s">
        <v>161</v>
      </c>
      <c r="BM259" s="225" t="s">
        <v>1252</v>
      </c>
    </row>
    <row r="260" s="14" customFormat="1">
      <c r="A260" s="14"/>
      <c r="B260" s="243"/>
      <c r="C260" s="244"/>
      <c r="D260" s="234" t="s">
        <v>165</v>
      </c>
      <c r="E260" s="244"/>
      <c r="F260" s="246" t="s">
        <v>1253</v>
      </c>
      <c r="G260" s="244"/>
      <c r="H260" s="247">
        <v>2.0739999999999998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165</v>
      </c>
      <c r="AU260" s="253" t="s">
        <v>85</v>
      </c>
      <c r="AV260" s="14" t="s">
        <v>85</v>
      </c>
      <c r="AW260" s="14" t="s">
        <v>4</v>
      </c>
      <c r="AX260" s="14" t="s">
        <v>83</v>
      </c>
      <c r="AY260" s="253" t="s">
        <v>154</v>
      </c>
    </row>
    <row r="261" s="2" customFormat="1" ht="24.15" customHeight="1">
      <c r="A261" s="40"/>
      <c r="B261" s="41"/>
      <c r="C261" s="214" t="s">
        <v>363</v>
      </c>
      <c r="D261" s="214" t="s">
        <v>156</v>
      </c>
      <c r="E261" s="215" t="s">
        <v>1254</v>
      </c>
      <c r="F261" s="216" t="s">
        <v>1255</v>
      </c>
      <c r="G261" s="217" t="s">
        <v>293</v>
      </c>
      <c r="H261" s="218">
        <v>27.600000000000001</v>
      </c>
      <c r="I261" s="219"/>
      <c r="J261" s="220">
        <f>ROUND(I261*H261,2)</f>
        <v>0</v>
      </c>
      <c r="K261" s="216" t="s">
        <v>160</v>
      </c>
      <c r="L261" s="46"/>
      <c r="M261" s="221" t="s">
        <v>19</v>
      </c>
      <c r="N261" s="222" t="s">
        <v>47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161</v>
      </c>
      <c r="AT261" s="225" t="s">
        <v>156</v>
      </c>
      <c r="AU261" s="225" t="s">
        <v>85</v>
      </c>
      <c r="AY261" s="19" t="s">
        <v>154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83</v>
      </c>
      <c r="BK261" s="226">
        <f>ROUND(I261*H261,2)</f>
        <v>0</v>
      </c>
      <c r="BL261" s="19" t="s">
        <v>161</v>
      </c>
      <c r="BM261" s="225" t="s">
        <v>1256</v>
      </c>
    </row>
    <row r="262" s="2" customFormat="1">
      <c r="A262" s="40"/>
      <c r="B262" s="41"/>
      <c r="C262" s="42"/>
      <c r="D262" s="227" t="s">
        <v>163</v>
      </c>
      <c r="E262" s="42"/>
      <c r="F262" s="228" t="s">
        <v>1257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163</v>
      </c>
      <c r="AU262" s="19" t="s">
        <v>85</v>
      </c>
    </row>
    <row r="263" s="13" customFormat="1">
      <c r="A263" s="13"/>
      <c r="B263" s="232"/>
      <c r="C263" s="233"/>
      <c r="D263" s="234" t="s">
        <v>165</v>
      </c>
      <c r="E263" s="235" t="s">
        <v>19</v>
      </c>
      <c r="F263" s="236" t="s">
        <v>1112</v>
      </c>
      <c r="G263" s="233"/>
      <c r="H263" s="235" t="s">
        <v>19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165</v>
      </c>
      <c r="AU263" s="242" t="s">
        <v>85</v>
      </c>
      <c r="AV263" s="13" t="s">
        <v>83</v>
      </c>
      <c r="AW263" s="13" t="s">
        <v>37</v>
      </c>
      <c r="AX263" s="13" t="s">
        <v>76</v>
      </c>
      <c r="AY263" s="242" t="s">
        <v>154</v>
      </c>
    </row>
    <row r="264" s="14" customFormat="1">
      <c r="A264" s="14"/>
      <c r="B264" s="243"/>
      <c r="C264" s="244"/>
      <c r="D264" s="234" t="s">
        <v>165</v>
      </c>
      <c r="E264" s="245" t="s">
        <v>19</v>
      </c>
      <c r="F264" s="246" t="s">
        <v>1258</v>
      </c>
      <c r="G264" s="244"/>
      <c r="H264" s="247">
        <v>27.600000000000001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165</v>
      </c>
      <c r="AU264" s="253" t="s">
        <v>85</v>
      </c>
      <c r="AV264" s="14" t="s">
        <v>85</v>
      </c>
      <c r="AW264" s="14" t="s">
        <v>37</v>
      </c>
      <c r="AX264" s="14" t="s">
        <v>76</v>
      </c>
      <c r="AY264" s="253" t="s">
        <v>154</v>
      </c>
    </row>
    <row r="265" s="15" customFormat="1">
      <c r="A265" s="15"/>
      <c r="B265" s="254"/>
      <c r="C265" s="255"/>
      <c r="D265" s="234" t="s">
        <v>165</v>
      </c>
      <c r="E265" s="256" t="s">
        <v>19</v>
      </c>
      <c r="F265" s="257" t="s">
        <v>168</v>
      </c>
      <c r="G265" s="255"/>
      <c r="H265" s="258">
        <v>27.600000000000001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165</v>
      </c>
      <c r="AU265" s="264" t="s">
        <v>85</v>
      </c>
      <c r="AV265" s="15" t="s">
        <v>161</v>
      </c>
      <c r="AW265" s="15" t="s">
        <v>37</v>
      </c>
      <c r="AX265" s="15" t="s">
        <v>83</v>
      </c>
      <c r="AY265" s="264" t="s">
        <v>154</v>
      </c>
    </row>
    <row r="266" s="2" customFormat="1" ht="62.7" customHeight="1">
      <c r="A266" s="40"/>
      <c r="B266" s="41"/>
      <c r="C266" s="214" t="s">
        <v>372</v>
      </c>
      <c r="D266" s="214" t="s">
        <v>156</v>
      </c>
      <c r="E266" s="215" t="s">
        <v>1259</v>
      </c>
      <c r="F266" s="216" t="s">
        <v>1260</v>
      </c>
      <c r="G266" s="217" t="s">
        <v>236</v>
      </c>
      <c r="H266" s="218">
        <v>16.780000000000001</v>
      </c>
      <c r="I266" s="219"/>
      <c r="J266" s="220">
        <f>ROUND(I266*H266,2)</f>
        <v>0</v>
      </c>
      <c r="K266" s="216" t="s">
        <v>160</v>
      </c>
      <c r="L266" s="46"/>
      <c r="M266" s="221" t="s">
        <v>19</v>
      </c>
      <c r="N266" s="222" t="s">
        <v>47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0.22</v>
      </c>
      <c r="T266" s="224">
        <f>S266*H266</f>
        <v>3.6916000000000002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161</v>
      </c>
      <c r="AT266" s="225" t="s">
        <v>156</v>
      </c>
      <c r="AU266" s="225" t="s">
        <v>85</v>
      </c>
      <c r="AY266" s="19" t="s">
        <v>154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83</v>
      </c>
      <c r="BK266" s="226">
        <f>ROUND(I266*H266,2)</f>
        <v>0</v>
      </c>
      <c r="BL266" s="19" t="s">
        <v>161</v>
      </c>
      <c r="BM266" s="225" t="s">
        <v>1261</v>
      </c>
    </row>
    <row r="267" s="2" customFormat="1">
      <c r="A267" s="40"/>
      <c r="B267" s="41"/>
      <c r="C267" s="42"/>
      <c r="D267" s="227" t="s">
        <v>163</v>
      </c>
      <c r="E267" s="42"/>
      <c r="F267" s="228" t="s">
        <v>1262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163</v>
      </c>
      <c r="AU267" s="19" t="s">
        <v>85</v>
      </c>
    </row>
    <row r="268" s="13" customFormat="1">
      <c r="A268" s="13"/>
      <c r="B268" s="232"/>
      <c r="C268" s="233"/>
      <c r="D268" s="234" t="s">
        <v>165</v>
      </c>
      <c r="E268" s="235" t="s">
        <v>19</v>
      </c>
      <c r="F268" s="236" t="s">
        <v>1112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165</v>
      </c>
      <c r="AU268" s="242" t="s">
        <v>85</v>
      </c>
      <c r="AV268" s="13" t="s">
        <v>83</v>
      </c>
      <c r="AW268" s="13" t="s">
        <v>37</v>
      </c>
      <c r="AX268" s="13" t="s">
        <v>76</v>
      </c>
      <c r="AY268" s="242" t="s">
        <v>154</v>
      </c>
    </row>
    <row r="269" s="14" customFormat="1">
      <c r="A269" s="14"/>
      <c r="B269" s="243"/>
      <c r="C269" s="244"/>
      <c r="D269" s="234" t="s">
        <v>165</v>
      </c>
      <c r="E269" s="245" t="s">
        <v>19</v>
      </c>
      <c r="F269" s="246" t="s">
        <v>1113</v>
      </c>
      <c r="G269" s="244"/>
      <c r="H269" s="247">
        <v>16.780000000000001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165</v>
      </c>
      <c r="AU269" s="253" t="s">
        <v>85</v>
      </c>
      <c r="AV269" s="14" t="s">
        <v>85</v>
      </c>
      <c r="AW269" s="14" t="s">
        <v>37</v>
      </c>
      <c r="AX269" s="14" t="s">
        <v>76</v>
      </c>
      <c r="AY269" s="253" t="s">
        <v>154</v>
      </c>
    </row>
    <row r="270" s="15" customFormat="1">
      <c r="A270" s="15"/>
      <c r="B270" s="254"/>
      <c r="C270" s="255"/>
      <c r="D270" s="234" t="s">
        <v>165</v>
      </c>
      <c r="E270" s="256" t="s">
        <v>19</v>
      </c>
      <c r="F270" s="257" t="s">
        <v>168</v>
      </c>
      <c r="G270" s="255"/>
      <c r="H270" s="258">
        <v>16.780000000000001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165</v>
      </c>
      <c r="AU270" s="264" t="s">
        <v>85</v>
      </c>
      <c r="AV270" s="15" t="s">
        <v>161</v>
      </c>
      <c r="AW270" s="15" t="s">
        <v>37</v>
      </c>
      <c r="AX270" s="15" t="s">
        <v>83</v>
      </c>
      <c r="AY270" s="264" t="s">
        <v>154</v>
      </c>
    </row>
    <row r="271" s="2" customFormat="1" ht="16.5" customHeight="1">
      <c r="A271" s="40"/>
      <c r="B271" s="41"/>
      <c r="C271" s="214" t="s">
        <v>377</v>
      </c>
      <c r="D271" s="214" t="s">
        <v>156</v>
      </c>
      <c r="E271" s="215" t="s">
        <v>1263</v>
      </c>
      <c r="F271" s="216" t="s">
        <v>1264</v>
      </c>
      <c r="G271" s="217" t="s">
        <v>183</v>
      </c>
      <c r="H271" s="218">
        <v>1.7969999999999999</v>
      </c>
      <c r="I271" s="219"/>
      <c r="J271" s="220">
        <f>ROUND(I271*H271,2)</f>
        <v>0</v>
      </c>
      <c r="K271" s="216" t="s">
        <v>160</v>
      </c>
      <c r="L271" s="46"/>
      <c r="M271" s="221" t="s">
        <v>19</v>
      </c>
      <c r="N271" s="222" t="s">
        <v>47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2</v>
      </c>
      <c r="T271" s="224">
        <f>S271*H271</f>
        <v>3.5939999999999999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161</v>
      </c>
      <c r="AT271" s="225" t="s">
        <v>156</v>
      </c>
      <c r="AU271" s="225" t="s">
        <v>85</v>
      </c>
      <c r="AY271" s="19" t="s">
        <v>154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83</v>
      </c>
      <c r="BK271" s="226">
        <f>ROUND(I271*H271,2)</f>
        <v>0</v>
      </c>
      <c r="BL271" s="19" t="s">
        <v>161</v>
      </c>
      <c r="BM271" s="225" t="s">
        <v>1265</v>
      </c>
    </row>
    <row r="272" s="2" customFormat="1">
      <c r="A272" s="40"/>
      <c r="B272" s="41"/>
      <c r="C272" s="42"/>
      <c r="D272" s="227" t="s">
        <v>163</v>
      </c>
      <c r="E272" s="42"/>
      <c r="F272" s="228" t="s">
        <v>1266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163</v>
      </c>
      <c r="AU272" s="19" t="s">
        <v>85</v>
      </c>
    </row>
    <row r="273" s="13" customFormat="1">
      <c r="A273" s="13"/>
      <c r="B273" s="232"/>
      <c r="C273" s="233"/>
      <c r="D273" s="234" t="s">
        <v>165</v>
      </c>
      <c r="E273" s="235" t="s">
        <v>19</v>
      </c>
      <c r="F273" s="236" t="s">
        <v>1267</v>
      </c>
      <c r="G273" s="233"/>
      <c r="H273" s="235" t="s">
        <v>19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165</v>
      </c>
      <c r="AU273" s="242" t="s">
        <v>85</v>
      </c>
      <c r="AV273" s="13" t="s">
        <v>83</v>
      </c>
      <c r="AW273" s="13" t="s">
        <v>37</v>
      </c>
      <c r="AX273" s="13" t="s">
        <v>76</v>
      </c>
      <c r="AY273" s="242" t="s">
        <v>154</v>
      </c>
    </row>
    <row r="274" s="14" customFormat="1">
      <c r="A274" s="14"/>
      <c r="B274" s="243"/>
      <c r="C274" s="244"/>
      <c r="D274" s="234" t="s">
        <v>165</v>
      </c>
      <c r="E274" s="245" t="s">
        <v>19</v>
      </c>
      <c r="F274" s="246" t="s">
        <v>1268</v>
      </c>
      <c r="G274" s="244"/>
      <c r="H274" s="247">
        <v>1.7969999999999999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165</v>
      </c>
      <c r="AU274" s="253" t="s">
        <v>85</v>
      </c>
      <c r="AV274" s="14" t="s">
        <v>85</v>
      </c>
      <c r="AW274" s="14" t="s">
        <v>37</v>
      </c>
      <c r="AX274" s="14" t="s">
        <v>76</v>
      </c>
      <c r="AY274" s="253" t="s">
        <v>154</v>
      </c>
    </row>
    <row r="275" s="15" customFormat="1">
      <c r="A275" s="15"/>
      <c r="B275" s="254"/>
      <c r="C275" s="255"/>
      <c r="D275" s="234" t="s">
        <v>165</v>
      </c>
      <c r="E275" s="256" t="s">
        <v>19</v>
      </c>
      <c r="F275" s="257" t="s">
        <v>168</v>
      </c>
      <c r="G275" s="255"/>
      <c r="H275" s="258">
        <v>1.7969999999999999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165</v>
      </c>
      <c r="AU275" s="264" t="s">
        <v>85</v>
      </c>
      <c r="AV275" s="15" t="s">
        <v>161</v>
      </c>
      <c r="AW275" s="15" t="s">
        <v>37</v>
      </c>
      <c r="AX275" s="15" t="s">
        <v>83</v>
      </c>
      <c r="AY275" s="264" t="s">
        <v>154</v>
      </c>
    </row>
    <row r="276" s="12" customFormat="1" ht="22.8" customHeight="1">
      <c r="A276" s="12"/>
      <c r="B276" s="198"/>
      <c r="C276" s="199"/>
      <c r="D276" s="200" t="s">
        <v>75</v>
      </c>
      <c r="E276" s="212" t="s">
        <v>328</v>
      </c>
      <c r="F276" s="212" t="s">
        <v>329</v>
      </c>
      <c r="G276" s="199"/>
      <c r="H276" s="199"/>
      <c r="I276" s="202"/>
      <c r="J276" s="213">
        <f>BK276</f>
        <v>0</v>
      </c>
      <c r="K276" s="199"/>
      <c r="L276" s="204"/>
      <c r="M276" s="205"/>
      <c r="N276" s="206"/>
      <c r="O276" s="206"/>
      <c r="P276" s="207">
        <f>SUM(P277:P292)</f>
        <v>0</v>
      </c>
      <c r="Q276" s="206"/>
      <c r="R276" s="207">
        <f>SUM(R277:R292)</f>
        <v>0</v>
      </c>
      <c r="S276" s="206"/>
      <c r="T276" s="208">
        <f>SUM(T277:T292)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9" t="s">
        <v>83</v>
      </c>
      <c r="AT276" s="210" t="s">
        <v>75</v>
      </c>
      <c r="AU276" s="210" t="s">
        <v>83</v>
      </c>
      <c r="AY276" s="209" t="s">
        <v>154</v>
      </c>
      <c r="BK276" s="211">
        <f>SUM(BK277:BK292)</f>
        <v>0</v>
      </c>
    </row>
    <row r="277" s="2" customFormat="1" ht="37.8" customHeight="1">
      <c r="A277" s="40"/>
      <c r="B277" s="41"/>
      <c r="C277" s="214" t="s">
        <v>384</v>
      </c>
      <c r="D277" s="214" t="s">
        <v>156</v>
      </c>
      <c r="E277" s="215" t="s">
        <v>331</v>
      </c>
      <c r="F277" s="216" t="s">
        <v>332</v>
      </c>
      <c r="G277" s="217" t="s">
        <v>250</v>
      </c>
      <c r="H277" s="218">
        <v>10.555999999999999</v>
      </c>
      <c r="I277" s="219"/>
      <c r="J277" s="220">
        <f>ROUND(I277*H277,2)</f>
        <v>0</v>
      </c>
      <c r="K277" s="216" t="s">
        <v>160</v>
      </c>
      <c r="L277" s="46"/>
      <c r="M277" s="221" t="s">
        <v>19</v>
      </c>
      <c r="N277" s="222" t="s">
        <v>47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161</v>
      </c>
      <c r="AT277" s="225" t="s">
        <v>156</v>
      </c>
      <c r="AU277" s="225" t="s">
        <v>85</v>
      </c>
      <c r="AY277" s="19" t="s">
        <v>154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83</v>
      </c>
      <c r="BK277" s="226">
        <f>ROUND(I277*H277,2)</f>
        <v>0</v>
      </c>
      <c r="BL277" s="19" t="s">
        <v>161</v>
      </c>
      <c r="BM277" s="225" t="s">
        <v>1269</v>
      </c>
    </row>
    <row r="278" s="2" customFormat="1">
      <c r="A278" s="40"/>
      <c r="B278" s="41"/>
      <c r="C278" s="42"/>
      <c r="D278" s="227" t="s">
        <v>163</v>
      </c>
      <c r="E278" s="42"/>
      <c r="F278" s="228" t="s">
        <v>334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163</v>
      </c>
      <c r="AU278" s="19" t="s">
        <v>85</v>
      </c>
    </row>
    <row r="279" s="14" customFormat="1">
      <c r="A279" s="14"/>
      <c r="B279" s="243"/>
      <c r="C279" s="244"/>
      <c r="D279" s="234" t="s">
        <v>165</v>
      </c>
      <c r="E279" s="245" t="s">
        <v>19</v>
      </c>
      <c r="F279" s="246" t="s">
        <v>1270</v>
      </c>
      <c r="G279" s="244"/>
      <c r="H279" s="247">
        <v>10.555999999999999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165</v>
      </c>
      <c r="AU279" s="253" t="s">
        <v>85</v>
      </c>
      <c r="AV279" s="14" t="s">
        <v>85</v>
      </c>
      <c r="AW279" s="14" t="s">
        <v>37</v>
      </c>
      <c r="AX279" s="14" t="s">
        <v>76</v>
      </c>
      <c r="AY279" s="253" t="s">
        <v>154</v>
      </c>
    </row>
    <row r="280" s="15" customFormat="1">
      <c r="A280" s="15"/>
      <c r="B280" s="254"/>
      <c r="C280" s="255"/>
      <c r="D280" s="234" t="s">
        <v>165</v>
      </c>
      <c r="E280" s="256" t="s">
        <v>19</v>
      </c>
      <c r="F280" s="257" t="s">
        <v>168</v>
      </c>
      <c r="G280" s="255"/>
      <c r="H280" s="258">
        <v>10.555999999999999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4" t="s">
        <v>165</v>
      </c>
      <c r="AU280" s="264" t="s">
        <v>85</v>
      </c>
      <c r="AV280" s="15" t="s">
        <v>161</v>
      </c>
      <c r="AW280" s="15" t="s">
        <v>37</v>
      </c>
      <c r="AX280" s="15" t="s">
        <v>83</v>
      </c>
      <c r="AY280" s="264" t="s">
        <v>154</v>
      </c>
    </row>
    <row r="281" s="2" customFormat="1" ht="37.8" customHeight="1">
      <c r="A281" s="40"/>
      <c r="B281" s="41"/>
      <c r="C281" s="214" t="s">
        <v>391</v>
      </c>
      <c r="D281" s="214" t="s">
        <v>156</v>
      </c>
      <c r="E281" s="215" t="s">
        <v>337</v>
      </c>
      <c r="F281" s="216" t="s">
        <v>338</v>
      </c>
      <c r="G281" s="217" t="s">
        <v>250</v>
      </c>
      <c r="H281" s="218">
        <v>42.223999999999997</v>
      </c>
      <c r="I281" s="219"/>
      <c r="J281" s="220">
        <f>ROUND(I281*H281,2)</f>
        <v>0</v>
      </c>
      <c r="K281" s="216" t="s">
        <v>160</v>
      </c>
      <c r="L281" s="46"/>
      <c r="M281" s="221" t="s">
        <v>19</v>
      </c>
      <c r="N281" s="222" t="s">
        <v>47</v>
      </c>
      <c r="O281" s="86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161</v>
      </c>
      <c r="AT281" s="225" t="s">
        <v>156</v>
      </c>
      <c r="AU281" s="225" t="s">
        <v>85</v>
      </c>
      <c r="AY281" s="19" t="s">
        <v>154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83</v>
      </c>
      <c r="BK281" s="226">
        <f>ROUND(I281*H281,2)</f>
        <v>0</v>
      </c>
      <c r="BL281" s="19" t="s">
        <v>161</v>
      </c>
      <c r="BM281" s="225" t="s">
        <v>1271</v>
      </c>
    </row>
    <row r="282" s="2" customFormat="1">
      <c r="A282" s="40"/>
      <c r="B282" s="41"/>
      <c r="C282" s="42"/>
      <c r="D282" s="227" t="s">
        <v>163</v>
      </c>
      <c r="E282" s="42"/>
      <c r="F282" s="228" t="s">
        <v>340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163</v>
      </c>
      <c r="AU282" s="19" t="s">
        <v>85</v>
      </c>
    </row>
    <row r="283" s="14" customFormat="1">
      <c r="A283" s="14"/>
      <c r="B283" s="243"/>
      <c r="C283" s="244"/>
      <c r="D283" s="234" t="s">
        <v>165</v>
      </c>
      <c r="E283" s="244"/>
      <c r="F283" s="246" t="s">
        <v>1272</v>
      </c>
      <c r="G283" s="244"/>
      <c r="H283" s="247">
        <v>42.223999999999997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165</v>
      </c>
      <c r="AU283" s="253" t="s">
        <v>85</v>
      </c>
      <c r="AV283" s="14" t="s">
        <v>85</v>
      </c>
      <c r="AW283" s="14" t="s">
        <v>4</v>
      </c>
      <c r="AX283" s="14" t="s">
        <v>83</v>
      </c>
      <c r="AY283" s="253" t="s">
        <v>154</v>
      </c>
    </row>
    <row r="284" s="2" customFormat="1" ht="37.8" customHeight="1">
      <c r="A284" s="40"/>
      <c r="B284" s="41"/>
      <c r="C284" s="214" t="s">
        <v>396</v>
      </c>
      <c r="D284" s="214" t="s">
        <v>156</v>
      </c>
      <c r="E284" s="215" t="s">
        <v>547</v>
      </c>
      <c r="F284" s="216" t="s">
        <v>548</v>
      </c>
      <c r="G284" s="217" t="s">
        <v>250</v>
      </c>
      <c r="H284" s="218">
        <v>11.545</v>
      </c>
      <c r="I284" s="219"/>
      <c r="J284" s="220">
        <f>ROUND(I284*H284,2)</f>
        <v>0</v>
      </c>
      <c r="K284" s="216" t="s">
        <v>160</v>
      </c>
      <c r="L284" s="46"/>
      <c r="M284" s="221" t="s">
        <v>19</v>
      </c>
      <c r="N284" s="222" t="s">
        <v>47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161</v>
      </c>
      <c r="AT284" s="225" t="s">
        <v>156</v>
      </c>
      <c r="AU284" s="225" t="s">
        <v>85</v>
      </c>
      <c r="AY284" s="19" t="s">
        <v>154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83</v>
      </c>
      <c r="BK284" s="226">
        <f>ROUND(I284*H284,2)</f>
        <v>0</v>
      </c>
      <c r="BL284" s="19" t="s">
        <v>161</v>
      </c>
      <c r="BM284" s="225" t="s">
        <v>1273</v>
      </c>
    </row>
    <row r="285" s="2" customFormat="1">
      <c r="A285" s="40"/>
      <c r="B285" s="41"/>
      <c r="C285" s="42"/>
      <c r="D285" s="227" t="s">
        <v>163</v>
      </c>
      <c r="E285" s="42"/>
      <c r="F285" s="228" t="s">
        <v>550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163</v>
      </c>
      <c r="AU285" s="19" t="s">
        <v>85</v>
      </c>
    </row>
    <row r="286" s="14" customFormat="1">
      <c r="A286" s="14"/>
      <c r="B286" s="243"/>
      <c r="C286" s="244"/>
      <c r="D286" s="234" t="s">
        <v>165</v>
      </c>
      <c r="E286" s="245" t="s">
        <v>19</v>
      </c>
      <c r="F286" s="246" t="s">
        <v>1274</v>
      </c>
      <c r="G286" s="244"/>
      <c r="H286" s="247">
        <v>4.2590000000000003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165</v>
      </c>
      <c r="AU286" s="253" t="s">
        <v>85</v>
      </c>
      <c r="AV286" s="14" t="s">
        <v>85</v>
      </c>
      <c r="AW286" s="14" t="s">
        <v>37</v>
      </c>
      <c r="AX286" s="14" t="s">
        <v>76</v>
      </c>
      <c r="AY286" s="253" t="s">
        <v>154</v>
      </c>
    </row>
    <row r="287" s="14" customFormat="1">
      <c r="A287" s="14"/>
      <c r="B287" s="243"/>
      <c r="C287" s="244"/>
      <c r="D287" s="234" t="s">
        <v>165</v>
      </c>
      <c r="E287" s="245" t="s">
        <v>19</v>
      </c>
      <c r="F287" s="246" t="s">
        <v>1275</v>
      </c>
      <c r="G287" s="244"/>
      <c r="H287" s="247">
        <v>3.5939999999999999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165</v>
      </c>
      <c r="AU287" s="253" t="s">
        <v>85</v>
      </c>
      <c r="AV287" s="14" t="s">
        <v>85</v>
      </c>
      <c r="AW287" s="14" t="s">
        <v>37</v>
      </c>
      <c r="AX287" s="14" t="s">
        <v>76</v>
      </c>
      <c r="AY287" s="253" t="s">
        <v>154</v>
      </c>
    </row>
    <row r="288" s="14" customFormat="1">
      <c r="A288" s="14"/>
      <c r="B288" s="243"/>
      <c r="C288" s="244"/>
      <c r="D288" s="234" t="s">
        <v>165</v>
      </c>
      <c r="E288" s="245" t="s">
        <v>19</v>
      </c>
      <c r="F288" s="246" t="s">
        <v>1276</v>
      </c>
      <c r="G288" s="244"/>
      <c r="H288" s="247">
        <v>3.6920000000000002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165</v>
      </c>
      <c r="AU288" s="253" t="s">
        <v>85</v>
      </c>
      <c r="AV288" s="14" t="s">
        <v>85</v>
      </c>
      <c r="AW288" s="14" t="s">
        <v>37</v>
      </c>
      <c r="AX288" s="14" t="s">
        <v>76</v>
      </c>
      <c r="AY288" s="253" t="s">
        <v>154</v>
      </c>
    </row>
    <row r="289" s="15" customFormat="1">
      <c r="A289" s="15"/>
      <c r="B289" s="254"/>
      <c r="C289" s="255"/>
      <c r="D289" s="234" t="s">
        <v>165</v>
      </c>
      <c r="E289" s="256" t="s">
        <v>19</v>
      </c>
      <c r="F289" s="257" t="s">
        <v>168</v>
      </c>
      <c r="G289" s="255"/>
      <c r="H289" s="258">
        <v>11.545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4" t="s">
        <v>165</v>
      </c>
      <c r="AU289" s="264" t="s">
        <v>85</v>
      </c>
      <c r="AV289" s="15" t="s">
        <v>161</v>
      </c>
      <c r="AW289" s="15" t="s">
        <v>37</v>
      </c>
      <c r="AX289" s="15" t="s">
        <v>83</v>
      </c>
      <c r="AY289" s="264" t="s">
        <v>154</v>
      </c>
    </row>
    <row r="290" s="2" customFormat="1" ht="37.8" customHeight="1">
      <c r="A290" s="40"/>
      <c r="B290" s="41"/>
      <c r="C290" s="214" t="s">
        <v>402</v>
      </c>
      <c r="D290" s="214" t="s">
        <v>156</v>
      </c>
      <c r="E290" s="215" t="s">
        <v>551</v>
      </c>
      <c r="F290" s="216" t="s">
        <v>338</v>
      </c>
      <c r="G290" s="217" t="s">
        <v>250</v>
      </c>
      <c r="H290" s="218">
        <v>46.18</v>
      </c>
      <c r="I290" s="219"/>
      <c r="J290" s="220">
        <f>ROUND(I290*H290,2)</f>
        <v>0</v>
      </c>
      <c r="K290" s="216" t="s">
        <v>160</v>
      </c>
      <c r="L290" s="46"/>
      <c r="M290" s="221" t="s">
        <v>19</v>
      </c>
      <c r="N290" s="222" t="s">
        <v>47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161</v>
      </c>
      <c r="AT290" s="225" t="s">
        <v>156</v>
      </c>
      <c r="AU290" s="225" t="s">
        <v>85</v>
      </c>
      <c r="AY290" s="19" t="s">
        <v>154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83</v>
      </c>
      <c r="BK290" s="226">
        <f>ROUND(I290*H290,2)</f>
        <v>0</v>
      </c>
      <c r="BL290" s="19" t="s">
        <v>161</v>
      </c>
      <c r="BM290" s="225" t="s">
        <v>1277</v>
      </c>
    </row>
    <row r="291" s="2" customFormat="1">
      <c r="A291" s="40"/>
      <c r="B291" s="41"/>
      <c r="C291" s="42"/>
      <c r="D291" s="227" t="s">
        <v>163</v>
      </c>
      <c r="E291" s="42"/>
      <c r="F291" s="228" t="s">
        <v>553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163</v>
      </c>
      <c r="AU291" s="19" t="s">
        <v>85</v>
      </c>
    </row>
    <row r="292" s="14" customFormat="1">
      <c r="A292" s="14"/>
      <c r="B292" s="243"/>
      <c r="C292" s="244"/>
      <c r="D292" s="234" t="s">
        <v>165</v>
      </c>
      <c r="E292" s="244"/>
      <c r="F292" s="246" t="s">
        <v>1278</v>
      </c>
      <c r="G292" s="244"/>
      <c r="H292" s="247">
        <v>46.18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165</v>
      </c>
      <c r="AU292" s="253" t="s">
        <v>85</v>
      </c>
      <c r="AV292" s="14" t="s">
        <v>85</v>
      </c>
      <c r="AW292" s="14" t="s">
        <v>4</v>
      </c>
      <c r="AX292" s="14" t="s">
        <v>83</v>
      </c>
      <c r="AY292" s="253" t="s">
        <v>154</v>
      </c>
    </row>
    <row r="293" s="12" customFormat="1" ht="22.8" customHeight="1">
      <c r="A293" s="12"/>
      <c r="B293" s="198"/>
      <c r="C293" s="199"/>
      <c r="D293" s="200" t="s">
        <v>75</v>
      </c>
      <c r="E293" s="212" t="s">
        <v>342</v>
      </c>
      <c r="F293" s="212" t="s">
        <v>343</v>
      </c>
      <c r="G293" s="199"/>
      <c r="H293" s="199"/>
      <c r="I293" s="202"/>
      <c r="J293" s="213">
        <f>BK293</f>
        <v>0</v>
      </c>
      <c r="K293" s="199"/>
      <c r="L293" s="204"/>
      <c r="M293" s="205"/>
      <c r="N293" s="206"/>
      <c r="O293" s="206"/>
      <c r="P293" s="207">
        <f>SUM(P294:P295)</f>
        <v>0</v>
      </c>
      <c r="Q293" s="206"/>
      <c r="R293" s="207">
        <f>SUM(R294:R295)</f>
        <v>0</v>
      </c>
      <c r="S293" s="206"/>
      <c r="T293" s="208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9" t="s">
        <v>83</v>
      </c>
      <c r="AT293" s="210" t="s">
        <v>75</v>
      </c>
      <c r="AU293" s="210" t="s">
        <v>83</v>
      </c>
      <c r="AY293" s="209" t="s">
        <v>154</v>
      </c>
      <c r="BK293" s="211">
        <f>SUM(BK294:BK295)</f>
        <v>0</v>
      </c>
    </row>
    <row r="294" s="2" customFormat="1" ht="44.25" customHeight="1">
      <c r="A294" s="40"/>
      <c r="B294" s="41"/>
      <c r="C294" s="214" t="s">
        <v>408</v>
      </c>
      <c r="D294" s="214" t="s">
        <v>156</v>
      </c>
      <c r="E294" s="215" t="s">
        <v>1279</v>
      </c>
      <c r="F294" s="216" t="s">
        <v>1280</v>
      </c>
      <c r="G294" s="217" t="s">
        <v>250</v>
      </c>
      <c r="H294" s="218">
        <v>30.942</v>
      </c>
      <c r="I294" s="219"/>
      <c r="J294" s="220">
        <f>ROUND(I294*H294,2)</f>
        <v>0</v>
      </c>
      <c r="K294" s="216" t="s">
        <v>160</v>
      </c>
      <c r="L294" s="46"/>
      <c r="M294" s="221" t="s">
        <v>19</v>
      </c>
      <c r="N294" s="222" t="s">
        <v>47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161</v>
      </c>
      <c r="AT294" s="225" t="s">
        <v>156</v>
      </c>
      <c r="AU294" s="225" t="s">
        <v>85</v>
      </c>
      <c r="AY294" s="19" t="s">
        <v>154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83</v>
      </c>
      <c r="BK294" s="226">
        <f>ROUND(I294*H294,2)</f>
        <v>0</v>
      </c>
      <c r="BL294" s="19" t="s">
        <v>161</v>
      </c>
      <c r="BM294" s="225" t="s">
        <v>1281</v>
      </c>
    </row>
    <row r="295" s="2" customFormat="1">
      <c r="A295" s="40"/>
      <c r="B295" s="41"/>
      <c r="C295" s="42"/>
      <c r="D295" s="227" t="s">
        <v>163</v>
      </c>
      <c r="E295" s="42"/>
      <c r="F295" s="228" t="s">
        <v>1282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163</v>
      </c>
      <c r="AU295" s="19" t="s">
        <v>85</v>
      </c>
    </row>
    <row r="296" s="12" customFormat="1" ht="25.92" customHeight="1">
      <c r="A296" s="12"/>
      <c r="B296" s="198"/>
      <c r="C296" s="199"/>
      <c r="D296" s="200" t="s">
        <v>75</v>
      </c>
      <c r="E296" s="201" t="s">
        <v>349</v>
      </c>
      <c r="F296" s="201" t="s">
        <v>350</v>
      </c>
      <c r="G296" s="199"/>
      <c r="H296" s="199"/>
      <c r="I296" s="202"/>
      <c r="J296" s="203">
        <f>BK296</f>
        <v>0</v>
      </c>
      <c r="K296" s="199"/>
      <c r="L296" s="204"/>
      <c r="M296" s="205"/>
      <c r="N296" s="206"/>
      <c r="O296" s="206"/>
      <c r="P296" s="207">
        <f>P297+P313+P319</f>
        <v>0</v>
      </c>
      <c r="Q296" s="206"/>
      <c r="R296" s="207">
        <f>R297+R313+R319</f>
        <v>0.049508000000000003</v>
      </c>
      <c r="S296" s="206"/>
      <c r="T296" s="208">
        <f>T297+T313+T319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9" t="s">
        <v>85</v>
      </c>
      <c r="AT296" s="210" t="s">
        <v>75</v>
      </c>
      <c r="AU296" s="210" t="s">
        <v>76</v>
      </c>
      <c r="AY296" s="209" t="s">
        <v>154</v>
      </c>
      <c r="BK296" s="211">
        <f>BK297+BK313+BK319</f>
        <v>0</v>
      </c>
    </row>
    <row r="297" s="12" customFormat="1" ht="22.8" customHeight="1">
      <c r="A297" s="12"/>
      <c r="B297" s="198"/>
      <c r="C297" s="199"/>
      <c r="D297" s="200" t="s">
        <v>75</v>
      </c>
      <c r="E297" s="212" t="s">
        <v>382</v>
      </c>
      <c r="F297" s="212" t="s">
        <v>383</v>
      </c>
      <c r="G297" s="199"/>
      <c r="H297" s="199"/>
      <c r="I297" s="202"/>
      <c r="J297" s="213">
        <f>BK297</f>
        <v>0</v>
      </c>
      <c r="K297" s="199"/>
      <c r="L297" s="204"/>
      <c r="M297" s="205"/>
      <c r="N297" s="206"/>
      <c r="O297" s="206"/>
      <c r="P297" s="207">
        <f>SUM(P298:P312)</f>
        <v>0</v>
      </c>
      <c r="Q297" s="206"/>
      <c r="R297" s="207">
        <f>SUM(R298:R312)</f>
        <v>0.046200000000000005</v>
      </c>
      <c r="S297" s="206"/>
      <c r="T297" s="208">
        <f>SUM(T298:T312)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9" t="s">
        <v>85</v>
      </c>
      <c r="AT297" s="210" t="s">
        <v>75</v>
      </c>
      <c r="AU297" s="210" t="s">
        <v>83</v>
      </c>
      <c r="AY297" s="209" t="s">
        <v>154</v>
      </c>
      <c r="BK297" s="211">
        <f>SUM(BK298:BK312)</f>
        <v>0</v>
      </c>
    </row>
    <row r="298" s="2" customFormat="1" ht="33" customHeight="1">
      <c r="A298" s="40"/>
      <c r="B298" s="41"/>
      <c r="C298" s="214" t="s">
        <v>415</v>
      </c>
      <c r="D298" s="214" t="s">
        <v>156</v>
      </c>
      <c r="E298" s="215" t="s">
        <v>385</v>
      </c>
      <c r="F298" s="216" t="s">
        <v>386</v>
      </c>
      <c r="G298" s="217" t="s">
        <v>293</v>
      </c>
      <c r="H298" s="218">
        <v>1.5</v>
      </c>
      <c r="I298" s="219"/>
      <c r="J298" s="220">
        <f>ROUND(I298*H298,2)</f>
        <v>0</v>
      </c>
      <c r="K298" s="216" t="s">
        <v>160</v>
      </c>
      <c r="L298" s="46"/>
      <c r="M298" s="221" t="s">
        <v>19</v>
      </c>
      <c r="N298" s="222" t="s">
        <v>47</v>
      </c>
      <c r="O298" s="86"/>
      <c r="P298" s="223">
        <f>O298*H298</f>
        <v>0</v>
      </c>
      <c r="Q298" s="223">
        <v>0.00040000000000000002</v>
      </c>
      <c r="R298" s="223">
        <f>Q298*H298</f>
        <v>0.00060000000000000006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268</v>
      </c>
      <c r="AT298" s="225" t="s">
        <v>156</v>
      </c>
      <c r="AU298" s="225" t="s">
        <v>85</v>
      </c>
      <c r="AY298" s="19" t="s">
        <v>154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83</v>
      </c>
      <c r="BK298" s="226">
        <f>ROUND(I298*H298,2)</f>
        <v>0</v>
      </c>
      <c r="BL298" s="19" t="s">
        <v>268</v>
      </c>
      <c r="BM298" s="225" t="s">
        <v>1283</v>
      </c>
    </row>
    <row r="299" s="2" customFormat="1">
      <c r="A299" s="40"/>
      <c r="B299" s="41"/>
      <c r="C299" s="42"/>
      <c r="D299" s="227" t="s">
        <v>163</v>
      </c>
      <c r="E299" s="42"/>
      <c r="F299" s="228" t="s">
        <v>388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163</v>
      </c>
      <c r="AU299" s="19" t="s">
        <v>85</v>
      </c>
    </row>
    <row r="300" s="13" customFormat="1">
      <c r="A300" s="13"/>
      <c r="B300" s="232"/>
      <c r="C300" s="233"/>
      <c r="D300" s="234" t="s">
        <v>165</v>
      </c>
      <c r="E300" s="235" t="s">
        <v>19</v>
      </c>
      <c r="F300" s="236" t="s">
        <v>1284</v>
      </c>
      <c r="G300" s="233"/>
      <c r="H300" s="235" t="s">
        <v>19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165</v>
      </c>
      <c r="AU300" s="242" t="s">
        <v>85</v>
      </c>
      <c r="AV300" s="13" t="s">
        <v>83</v>
      </c>
      <c r="AW300" s="13" t="s">
        <v>37</v>
      </c>
      <c r="AX300" s="13" t="s">
        <v>76</v>
      </c>
      <c r="AY300" s="242" t="s">
        <v>154</v>
      </c>
    </row>
    <row r="301" s="14" customFormat="1">
      <c r="A301" s="14"/>
      <c r="B301" s="243"/>
      <c r="C301" s="244"/>
      <c r="D301" s="234" t="s">
        <v>165</v>
      </c>
      <c r="E301" s="245" t="s">
        <v>19</v>
      </c>
      <c r="F301" s="246" t="s">
        <v>1285</v>
      </c>
      <c r="G301" s="244"/>
      <c r="H301" s="247">
        <v>1.5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165</v>
      </c>
      <c r="AU301" s="253" t="s">
        <v>85</v>
      </c>
      <c r="AV301" s="14" t="s">
        <v>85</v>
      </c>
      <c r="AW301" s="14" t="s">
        <v>37</v>
      </c>
      <c r="AX301" s="14" t="s">
        <v>76</v>
      </c>
      <c r="AY301" s="253" t="s">
        <v>154</v>
      </c>
    </row>
    <row r="302" s="15" customFormat="1">
      <c r="A302" s="15"/>
      <c r="B302" s="254"/>
      <c r="C302" s="255"/>
      <c r="D302" s="234" t="s">
        <v>165</v>
      </c>
      <c r="E302" s="256" t="s">
        <v>19</v>
      </c>
      <c r="F302" s="257" t="s">
        <v>168</v>
      </c>
      <c r="G302" s="255"/>
      <c r="H302" s="258">
        <v>1.5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165</v>
      </c>
      <c r="AU302" s="264" t="s">
        <v>85</v>
      </c>
      <c r="AV302" s="15" t="s">
        <v>161</v>
      </c>
      <c r="AW302" s="15" t="s">
        <v>37</v>
      </c>
      <c r="AX302" s="15" t="s">
        <v>83</v>
      </c>
      <c r="AY302" s="264" t="s">
        <v>154</v>
      </c>
    </row>
    <row r="303" s="2" customFormat="1" ht="24.15" customHeight="1">
      <c r="A303" s="40"/>
      <c r="B303" s="41"/>
      <c r="C303" s="214" t="s">
        <v>422</v>
      </c>
      <c r="D303" s="214" t="s">
        <v>156</v>
      </c>
      <c r="E303" s="215" t="s">
        <v>1286</v>
      </c>
      <c r="F303" s="216" t="s">
        <v>1287</v>
      </c>
      <c r="G303" s="217" t="s">
        <v>293</v>
      </c>
      <c r="H303" s="218">
        <v>1.5</v>
      </c>
      <c r="I303" s="219"/>
      <c r="J303" s="220">
        <f>ROUND(I303*H303,2)</f>
        <v>0</v>
      </c>
      <c r="K303" s="216" t="s">
        <v>160</v>
      </c>
      <c r="L303" s="46"/>
      <c r="M303" s="221" t="s">
        <v>19</v>
      </c>
      <c r="N303" s="222" t="s">
        <v>47</v>
      </c>
      <c r="O303" s="86"/>
      <c r="P303" s="223">
        <f>O303*H303</f>
        <v>0</v>
      </c>
      <c r="Q303" s="223">
        <v>0.00040000000000000002</v>
      </c>
      <c r="R303" s="223">
        <f>Q303*H303</f>
        <v>0.00060000000000000006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268</v>
      </c>
      <c r="AT303" s="225" t="s">
        <v>156</v>
      </c>
      <c r="AU303" s="225" t="s">
        <v>85</v>
      </c>
      <c r="AY303" s="19" t="s">
        <v>154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83</v>
      </c>
      <c r="BK303" s="226">
        <f>ROUND(I303*H303,2)</f>
        <v>0</v>
      </c>
      <c r="BL303" s="19" t="s">
        <v>268</v>
      </c>
      <c r="BM303" s="225" t="s">
        <v>1288</v>
      </c>
    </row>
    <row r="304" s="2" customFormat="1">
      <c r="A304" s="40"/>
      <c r="B304" s="41"/>
      <c r="C304" s="42"/>
      <c r="D304" s="227" t="s">
        <v>163</v>
      </c>
      <c r="E304" s="42"/>
      <c r="F304" s="228" t="s">
        <v>1289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163</v>
      </c>
      <c r="AU304" s="19" t="s">
        <v>85</v>
      </c>
    </row>
    <row r="305" s="13" customFormat="1">
      <c r="A305" s="13"/>
      <c r="B305" s="232"/>
      <c r="C305" s="233"/>
      <c r="D305" s="234" t="s">
        <v>165</v>
      </c>
      <c r="E305" s="235" t="s">
        <v>19</v>
      </c>
      <c r="F305" s="236" t="s">
        <v>1284</v>
      </c>
      <c r="G305" s="233"/>
      <c r="H305" s="235" t="s">
        <v>19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165</v>
      </c>
      <c r="AU305" s="242" t="s">
        <v>85</v>
      </c>
      <c r="AV305" s="13" t="s">
        <v>83</v>
      </c>
      <c r="AW305" s="13" t="s">
        <v>37</v>
      </c>
      <c r="AX305" s="13" t="s">
        <v>76</v>
      </c>
      <c r="AY305" s="242" t="s">
        <v>154</v>
      </c>
    </row>
    <row r="306" s="14" customFormat="1">
      <c r="A306" s="14"/>
      <c r="B306" s="243"/>
      <c r="C306" s="244"/>
      <c r="D306" s="234" t="s">
        <v>165</v>
      </c>
      <c r="E306" s="245" t="s">
        <v>19</v>
      </c>
      <c r="F306" s="246" t="s">
        <v>1285</v>
      </c>
      <c r="G306" s="244"/>
      <c r="H306" s="247">
        <v>1.5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165</v>
      </c>
      <c r="AU306" s="253" t="s">
        <v>85</v>
      </c>
      <c r="AV306" s="14" t="s">
        <v>85</v>
      </c>
      <c r="AW306" s="14" t="s">
        <v>37</v>
      </c>
      <c r="AX306" s="14" t="s">
        <v>76</v>
      </c>
      <c r="AY306" s="253" t="s">
        <v>154</v>
      </c>
    </row>
    <row r="307" s="15" customFormat="1">
      <c r="A307" s="15"/>
      <c r="B307" s="254"/>
      <c r="C307" s="255"/>
      <c r="D307" s="234" t="s">
        <v>165</v>
      </c>
      <c r="E307" s="256" t="s">
        <v>19</v>
      </c>
      <c r="F307" s="257" t="s">
        <v>168</v>
      </c>
      <c r="G307" s="255"/>
      <c r="H307" s="258">
        <v>1.5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4" t="s">
        <v>165</v>
      </c>
      <c r="AU307" s="264" t="s">
        <v>85</v>
      </c>
      <c r="AV307" s="15" t="s">
        <v>161</v>
      </c>
      <c r="AW307" s="15" t="s">
        <v>37</v>
      </c>
      <c r="AX307" s="15" t="s">
        <v>83</v>
      </c>
      <c r="AY307" s="264" t="s">
        <v>154</v>
      </c>
    </row>
    <row r="308" s="2" customFormat="1" ht="24.15" customHeight="1">
      <c r="A308" s="40"/>
      <c r="B308" s="41"/>
      <c r="C308" s="265" t="s">
        <v>849</v>
      </c>
      <c r="D308" s="265" t="s">
        <v>169</v>
      </c>
      <c r="E308" s="266" t="s">
        <v>1290</v>
      </c>
      <c r="F308" s="267" t="s">
        <v>1291</v>
      </c>
      <c r="G308" s="268" t="s">
        <v>172</v>
      </c>
      <c r="H308" s="269">
        <v>1</v>
      </c>
      <c r="I308" s="270"/>
      <c r="J308" s="271">
        <f>ROUND(I308*H308,2)</f>
        <v>0</v>
      </c>
      <c r="K308" s="267" t="s">
        <v>265</v>
      </c>
      <c r="L308" s="272"/>
      <c r="M308" s="273" t="s">
        <v>19</v>
      </c>
      <c r="N308" s="274" t="s">
        <v>47</v>
      </c>
      <c r="O308" s="86"/>
      <c r="P308" s="223">
        <f>O308*H308</f>
        <v>0</v>
      </c>
      <c r="Q308" s="223">
        <v>0.044999999999999998</v>
      </c>
      <c r="R308" s="223">
        <f>Q308*H308</f>
        <v>0.044999999999999998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363</v>
      </c>
      <c r="AT308" s="225" t="s">
        <v>169</v>
      </c>
      <c r="AU308" s="225" t="s">
        <v>85</v>
      </c>
      <c r="AY308" s="19" t="s">
        <v>154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83</v>
      </c>
      <c r="BK308" s="226">
        <f>ROUND(I308*H308,2)</f>
        <v>0</v>
      </c>
      <c r="BL308" s="19" t="s">
        <v>268</v>
      </c>
      <c r="BM308" s="225" t="s">
        <v>1292</v>
      </c>
    </row>
    <row r="309" s="14" customFormat="1">
      <c r="A309" s="14"/>
      <c r="B309" s="243"/>
      <c r="C309" s="244"/>
      <c r="D309" s="234" t="s">
        <v>165</v>
      </c>
      <c r="E309" s="245" t="s">
        <v>19</v>
      </c>
      <c r="F309" s="246" t="s">
        <v>1293</v>
      </c>
      <c r="G309" s="244"/>
      <c r="H309" s="247">
        <v>1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165</v>
      </c>
      <c r="AU309" s="253" t="s">
        <v>85</v>
      </c>
      <c r="AV309" s="14" t="s">
        <v>85</v>
      </c>
      <c r="AW309" s="14" t="s">
        <v>37</v>
      </c>
      <c r="AX309" s="14" t="s">
        <v>76</v>
      </c>
      <c r="AY309" s="253" t="s">
        <v>154</v>
      </c>
    </row>
    <row r="310" s="15" customFormat="1">
      <c r="A310" s="15"/>
      <c r="B310" s="254"/>
      <c r="C310" s="255"/>
      <c r="D310" s="234" t="s">
        <v>165</v>
      </c>
      <c r="E310" s="256" t="s">
        <v>19</v>
      </c>
      <c r="F310" s="257" t="s">
        <v>168</v>
      </c>
      <c r="G310" s="255"/>
      <c r="H310" s="258">
        <v>1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4" t="s">
        <v>165</v>
      </c>
      <c r="AU310" s="264" t="s">
        <v>85</v>
      </c>
      <c r="AV310" s="15" t="s">
        <v>161</v>
      </c>
      <c r="AW310" s="15" t="s">
        <v>37</v>
      </c>
      <c r="AX310" s="15" t="s">
        <v>83</v>
      </c>
      <c r="AY310" s="264" t="s">
        <v>154</v>
      </c>
    </row>
    <row r="311" s="2" customFormat="1" ht="44.25" customHeight="1">
      <c r="A311" s="40"/>
      <c r="B311" s="41"/>
      <c r="C311" s="214" t="s">
        <v>853</v>
      </c>
      <c r="D311" s="214" t="s">
        <v>156</v>
      </c>
      <c r="E311" s="215" t="s">
        <v>409</v>
      </c>
      <c r="F311" s="216" t="s">
        <v>410</v>
      </c>
      <c r="G311" s="217" t="s">
        <v>250</v>
      </c>
      <c r="H311" s="218">
        <v>0.045999999999999999</v>
      </c>
      <c r="I311" s="219"/>
      <c r="J311" s="220">
        <f>ROUND(I311*H311,2)</f>
        <v>0</v>
      </c>
      <c r="K311" s="216" t="s">
        <v>160</v>
      </c>
      <c r="L311" s="46"/>
      <c r="M311" s="221" t="s">
        <v>19</v>
      </c>
      <c r="N311" s="222" t="s">
        <v>47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268</v>
      </c>
      <c r="AT311" s="225" t="s">
        <v>156</v>
      </c>
      <c r="AU311" s="225" t="s">
        <v>85</v>
      </c>
      <c r="AY311" s="19" t="s">
        <v>154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83</v>
      </c>
      <c r="BK311" s="226">
        <f>ROUND(I311*H311,2)</f>
        <v>0</v>
      </c>
      <c r="BL311" s="19" t="s">
        <v>268</v>
      </c>
      <c r="BM311" s="225" t="s">
        <v>1294</v>
      </c>
    </row>
    <row r="312" s="2" customFormat="1">
      <c r="A312" s="40"/>
      <c r="B312" s="41"/>
      <c r="C312" s="42"/>
      <c r="D312" s="227" t="s">
        <v>163</v>
      </c>
      <c r="E312" s="42"/>
      <c r="F312" s="228" t="s">
        <v>412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163</v>
      </c>
      <c r="AU312" s="19" t="s">
        <v>85</v>
      </c>
    </row>
    <row r="313" s="12" customFormat="1" ht="22.8" customHeight="1">
      <c r="A313" s="12"/>
      <c r="B313" s="198"/>
      <c r="C313" s="199"/>
      <c r="D313" s="200" t="s">
        <v>75</v>
      </c>
      <c r="E313" s="212" t="s">
        <v>413</v>
      </c>
      <c r="F313" s="212" t="s">
        <v>414</v>
      </c>
      <c r="G313" s="199"/>
      <c r="H313" s="199"/>
      <c r="I313" s="202"/>
      <c r="J313" s="213">
        <f>BK313</f>
        <v>0</v>
      </c>
      <c r="K313" s="199"/>
      <c r="L313" s="204"/>
      <c r="M313" s="205"/>
      <c r="N313" s="206"/>
      <c r="O313" s="206"/>
      <c r="P313" s="207">
        <f>SUM(P314:P318)</f>
        <v>0</v>
      </c>
      <c r="Q313" s="206"/>
      <c r="R313" s="207">
        <f>SUM(R314:R318)</f>
        <v>0.00019799999999999999</v>
      </c>
      <c r="S313" s="206"/>
      <c r="T313" s="208">
        <f>SUM(T314:T318)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9" t="s">
        <v>85</v>
      </c>
      <c r="AT313" s="210" t="s">
        <v>75</v>
      </c>
      <c r="AU313" s="210" t="s">
        <v>83</v>
      </c>
      <c r="AY313" s="209" t="s">
        <v>154</v>
      </c>
      <c r="BK313" s="211">
        <f>SUM(BK314:BK318)</f>
        <v>0</v>
      </c>
    </row>
    <row r="314" s="2" customFormat="1" ht="24.15" customHeight="1">
      <c r="A314" s="40"/>
      <c r="B314" s="41"/>
      <c r="C314" s="214" t="s">
        <v>858</v>
      </c>
      <c r="D314" s="214" t="s">
        <v>156</v>
      </c>
      <c r="E314" s="215" t="s">
        <v>423</v>
      </c>
      <c r="F314" s="216" t="s">
        <v>424</v>
      </c>
      <c r="G314" s="217" t="s">
        <v>236</v>
      </c>
      <c r="H314" s="218">
        <v>1.6499999999999999</v>
      </c>
      <c r="I314" s="219"/>
      <c r="J314" s="220">
        <f>ROUND(I314*H314,2)</f>
        <v>0</v>
      </c>
      <c r="K314" s="216" t="s">
        <v>160</v>
      </c>
      <c r="L314" s="46"/>
      <c r="M314" s="221" t="s">
        <v>19</v>
      </c>
      <c r="N314" s="222" t="s">
        <v>47</v>
      </c>
      <c r="O314" s="86"/>
      <c r="P314" s="223">
        <f>O314*H314</f>
        <v>0</v>
      </c>
      <c r="Q314" s="223">
        <v>0.00012</v>
      </c>
      <c r="R314" s="223">
        <f>Q314*H314</f>
        <v>0.00019799999999999999</v>
      </c>
      <c r="S314" s="223">
        <v>0</v>
      </c>
      <c r="T314" s="22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268</v>
      </c>
      <c r="AT314" s="225" t="s">
        <v>156</v>
      </c>
      <c r="AU314" s="225" t="s">
        <v>85</v>
      </c>
      <c r="AY314" s="19" t="s">
        <v>154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83</v>
      </c>
      <c r="BK314" s="226">
        <f>ROUND(I314*H314,2)</f>
        <v>0</v>
      </c>
      <c r="BL314" s="19" t="s">
        <v>268</v>
      </c>
      <c r="BM314" s="225" t="s">
        <v>1295</v>
      </c>
    </row>
    <row r="315" s="2" customFormat="1">
      <c r="A315" s="40"/>
      <c r="B315" s="41"/>
      <c r="C315" s="42"/>
      <c r="D315" s="227" t="s">
        <v>163</v>
      </c>
      <c r="E315" s="42"/>
      <c r="F315" s="228" t="s">
        <v>426</v>
      </c>
      <c r="G315" s="42"/>
      <c r="H315" s="42"/>
      <c r="I315" s="229"/>
      <c r="J315" s="42"/>
      <c r="K315" s="42"/>
      <c r="L315" s="46"/>
      <c r="M315" s="230"/>
      <c r="N315" s="231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163</v>
      </c>
      <c r="AU315" s="19" t="s">
        <v>85</v>
      </c>
    </row>
    <row r="316" s="13" customFormat="1">
      <c r="A316" s="13"/>
      <c r="B316" s="232"/>
      <c r="C316" s="233"/>
      <c r="D316" s="234" t="s">
        <v>165</v>
      </c>
      <c r="E316" s="235" t="s">
        <v>19</v>
      </c>
      <c r="F316" s="236" t="s">
        <v>1296</v>
      </c>
      <c r="G316" s="233"/>
      <c r="H316" s="235" t="s">
        <v>19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165</v>
      </c>
      <c r="AU316" s="242" t="s">
        <v>85</v>
      </c>
      <c r="AV316" s="13" t="s">
        <v>83</v>
      </c>
      <c r="AW316" s="13" t="s">
        <v>37</v>
      </c>
      <c r="AX316" s="13" t="s">
        <v>76</v>
      </c>
      <c r="AY316" s="242" t="s">
        <v>154</v>
      </c>
    </row>
    <row r="317" s="14" customFormat="1">
      <c r="A317" s="14"/>
      <c r="B317" s="243"/>
      <c r="C317" s="244"/>
      <c r="D317" s="234" t="s">
        <v>165</v>
      </c>
      <c r="E317" s="245" t="s">
        <v>19</v>
      </c>
      <c r="F317" s="246" t="s">
        <v>1297</v>
      </c>
      <c r="G317" s="244"/>
      <c r="H317" s="247">
        <v>1.6499999999999999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165</v>
      </c>
      <c r="AU317" s="253" t="s">
        <v>85</v>
      </c>
      <c r="AV317" s="14" t="s">
        <v>85</v>
      </c>
      <c r="AW317" s="14" t="s">
        <v>37</v>
      </c>
      <c r="AX317" s="14" t="s">
        <v>76</v>
      </c>
      <c r="AY317" s="253" t="s">
        <v>154</v>
      </c>
    </row>
    <row r="318" s="15" customFormat="1">
      <c r="A318" s="15"/>
      <c r="B318" s="254"/>
      <c r="C318" s="255"/>
      <c r="D318" s="234" t="s">
        <v>165</v>
      </c>
      <c r="E318" s="256" t="s">
        <v>19</v>
      </c>
      <c r="F318" s="257" t="s">
        <v>168</v>
      </c>
      <c r="G318" s="255"/>
      <c r="H318" s="258">
        <v>1.6499999999999999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4" t="s">
        <v>165</v>
      </c>
      <c r="AU318" s="264" t="s">
        <v>85</v>
      </c>
      <c r="AV318" s="15" t="s">
        <v>161</v>
      </c>
      <c r="AW318" s="15" t="s">
        <v>37</v>
      </c>
      <c r="AX318" s="15" t="s">
        <v>83</v>
      </c>
      <c r="AY318" s="264" t="s">
        <v>154</v>
      </c>
    </row>
    <row r="319" s="12" customFormat="1" ht="22.8" customHeight="1">
      <c r="A319" s="12"/>
      <c r="B319" s="198"/>
      <c r="C319" s="199"/>
      <c r="D319" s="200" t="s">
        <v>75</v>
      </c>
      <c r="E319" s="212" t="s">
        <v>1298</v>
      </c>
      <c r="F319" s="212" t="s">
        <v>1299</v>
      </c>
      <c r="G319" s="199"/>
      <c r="H319" s="199"/>
      <c r="I319" s="202"/>
      <c r="J319" s="213">
        <f>BK319</f>
        <v>0</v>
      </c>
      <c r="K319" s="199"/>
      <c r="L319" s="204"/>
      <c r="M319" s="205"/>
      <c r="N319" s="206"/>
      <c r="O319" s="206"/>
      <c r="P319" s="207">
        <f>SUM(P320:P325)</f>
        <v>0</v>
      </c>
      <c r="Q319" s="206"/>
      <c r="R319" s="207">
        <f>SUM(R320:R325)</f>
        <v>0.0031099999999999999</v>
      </c>
      <c r="S319" s="206"/>
      <c r="T319" s="208">
        <f>SUM(T320:T325)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9" t="s">
        <v>85</v>
      </c>
      <c r="AT319" s="210" t="s">
        <v>75</v>
      </c>
      <c r="AU319" s="210" t="s">
        <v>83</v>
      </c>
      <c r="AY319" s="209" t="s">
        <v>154</v>
      </c>
      <c r="BK319" s="211">
        <f>SUM(BK320:BK325)</f>
        <v>0</v>
      </c>
    </row>
    <row r="320" s="2" customFormat="1" ht="24.15" customHeight="1">
      <c r="A320" s="40"/>
      <c r="B320" s="41"/>
      <c r="C320" s="214" t="s">
        <v>862</v>
      </c>
      <c r="D320" s="214" t="s">
        <v>156</v>
      </c>
      <c r="E320" s="215" t="s">
        <v>1300</v>
      </c>
      <c r="F320" s="216" t="s">
        <v>1301</v>
      </c>
      <c r="G320" s="217" t="s">
        <v>236</v>
      </c>
      <c r="H320" s="218">
        <v>1.6499999999999999</v>
      </c>
      <c r="I320" s="219"/>
      <c r="J320" s="220">
        <f>ROUND(I320*H320,2)</f>
        <v>0</v>
      </c>
      <c r="K320" s="216" t="s">
        <v>160</v>
      </c>
      <c r="L320" s="46"/>
      <c r="M320" s="221" t="s">
        <v>19</v>
      </c>
      <c r="N320" s="222" t="s">
        <v>47</v>
      </c>
      <c r="O320" s="86"/>
      <c r="P320" s="223">
        <f>O320*H320</f>
        <v>0</v>
      </c>
      <c r="Q320" s="223">
        <v>0.00096000000000000002</v>
      </c>
      <c r="R320" s="223">
        <f>Q320*H320</f>
        <v>0.0015839999999999999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268</v>
      </c>
      <c r="AT320" s="225" t="s">
        <v>156</v>
      </c>
      <c r="AU320" s="225" t="s">
        <v>85</v>
      </c>
      <c r="AY320" s="19" t="s">
        <v>154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83</v>
      </c>
      <c r="BK320" s="226">
        <f>ROUND(I320*H320,2)</f>
        <v>0</v>
      </c>
      <c r="BL320" s="19" t="s">
        <v>268</v>
      </c>
      <c r="BM320" s="225" t="s">
        <v>1302</v>
      </c>
    </row>
    <row r="321" s="2" customFormat="1">
      <c r="A321" s="40"/>
      <c r="B321" s="41"/>
      <c r="C321" s="42"/>
      <c r="D321" s="227" t="s">
        <v>163</v>
      </c>
      <c r="E321" s="42"/>
      <c r="F321" s="228" t="s">
        <v>1303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163</v>
      </c>
      <c r="AU321" s="19" t="s">
        <v>85</v>
      </c>
    </row>
    <row r="322" s="14" customFormat="1">
      <c r="A322" s="14"/>
      <c r="B322" s="243"/>
      <c r="C322" s="244"/>
      <c r="D322" s="234" t="s">
        <v>165</v>
      </c>
      <c r="E322" s="245" t="s">
        <v>19</v>
      </c>
      <c r="F322" s="246" t="s">
        <v>1304</v>
      </c>
      <c r="G322" s="244"/>
      <c r="H322" s="247">
        <v>1.6499999999999999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165</v>
      </c>
      <c r="AU322" s="253" t="s">
        <v>85</v>
      </c>
      <c r="AV322" s="14" t="s">
        <v>85</v>
      </c>
      <c r="AW322" s="14" t="s">
        <v>37</v>
      </c>
      <c r="AX322" s="14" t="s">
        <v>76</v>
      </c>
      <c r="AY322" s="253" t="s">
        <v>154</v>
      </c>
    </row>
    <row r="323" s="15" customFormat="1">
      <c r="A323" s="15"/>
      <c r="B323" s="254"/>
      <c r="C323" s="255"/>
      <c r="D323" s="234" t="s">
        <v>165</v>
      </c>
      <c r="E323" s="256" t="s">
        <v>19</v>
      </c>
      <c r="F323" s="257" t="s">
        <v>168</v>
      </c>
      <c r="G323" s="255"/>
      <c r="H323" s="258">
        <v>1.6499999999999999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4" t="s">
        <v>165</v>
      </c>
      <c r="AU323" s="264" t="s">
        <v>85</v>
      </c>
      <c r="AV323" s="15" t="s">
        <v>161</v>
      </c>
      <c r="AW323" s="15" t="s">
        <v>37</v>
      </c>
      <c r="AX323" s="15" t="s">
        <v>83</v>
      </c>
      <c r="AY323" s="264" t="s">
        <v>154</v>
      </c>
    </row>
    <row r="324" s="2" customFormat="1" ht="16.5" customHeight="1">
      <c r="A324" s="40"/>
      <c r="B324" s="41"/>
      <c r="C324" s="265" t="s">
        <v>867</v>
      </c>
      <c r="D324" s="265" t="s">
        <v>169</v>
      </c>
      <c r="E324" s="266" t="s">
        <v>1305</v>
      </c>
      <c r="F324" s="267" t="s">
        <v>1306</v>
      </c>
      <c r="G324" s="268" t="s">
        <v>564</v>
      </c>
      <c r="H324" s="269">
        <v>1.526</v>
      </c>
      <c r="I324" s="270"/>
      <c r="J324" s="271">
        <f>ROUND(I324*H324,2)</f>
        <v>0</v>
      </c>
      <c r="K324" s="267" t="s">
        <v>160</v>
      </c>
      <c r="L324" s="272"/>
      <c r="M324" s="273" t="s">
        <v>19</v>
      </c>
      <c r="N324" s="274" t="s">
        <v>47</v>
      </c>
      <c r="O324" s="86"/>
      <c r="P324" s="223">
        <f>O324*H324</f>
        <v>0</v>
      </c>
      <c r="Q324" s="223">
        <v>0.001</v>
      </c>
      <c r="R324" s="223">
        <f>Q324*H324</f>
        <v>0.001526</v>
      </c>
      <c r="S324" s="223">
        <v>0</v>
      </c>
      <c r="T324" s="22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363</v>
      </c>
      <c r="AT324" s="225" t="s">
        <v>169</v>
      </c>
      <c r="AU324" s="225" t="s">
        <v>85</v>
      </c>
      <c r="AY324" s="19" t="s">
        <v>154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83</v>
      </c>
      <c r="BK324" s="226">
        <f>ROUND(I324*H324,2)</f>
        <v>0</v>
      </c>
      <c r="BL324" s="19" t="s">
        <v>268</v>
      </c>
      <c r="BM324" s="225" t="s">
        <v>1307</v>
      </c>
    </row>
    <row r="325" s="14" customFormat="1">
      <c r="A325" s="14"/>
      <c r="B325" s="243"/>
      <c r="C325" s="244"/>
      <c r="D325" s="234" t="s">
        <v>165</v>
      </c>
      <c r="E325" s="244"/>
      <c r="F325" s="246" t="s">
        <v>1308</v>
      </c>
      <c r="G325" s="244"/>
      <c r="H325" s="247">
        <v>1.526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165</v>
      </c>
      <c r="AU325" s="253" t="s">
        <v>85</v>
      </c>
      <c r="AV325" s="14" t="s">
        <v>85</v>
      </c>
      <c r="AW325" s="14" t="s">
        <v>4</v>
      </c>
      <c r="AX325" s="14" t="s">
        <v>83</v>
      </c>
      <c r="AY325" s="253" t="s">
        <v>154</v>
      </c>
    </row>
    <row r="326" s="12" customFormat="1" ht="25.92" customHeight="1">
      <c r="A326" s="12"/>
      <c r="B326" s="198"/>
      <c r="C326" s="199"/>
      <c r="D326" s="200" t="s">
        <v>75</v>
      </c>
      <c r="E326" s="201" t="s">
        <v>621</v>
      </c>
      <c r="F326" s="201" t="s">
        <v>622</v>
      </c>
      <c r="G326" s="199"/>
      <c r="H326" s="199"/>
      <c r="I326" s="202"/>
      <c r="J326" s="203">
        <f>BK326</f>
        <v>0</v>
      </c>
      <c r="K326" s="199"/>
      <c r="L326" s="204"/>
      <c r="M326" s="205"/>
      <c r="N326" s="206"/>
      <c r="O326" s="206"/>
      <c r="P326" s="207">
        <f>SUM(P327:P341)</f>
        <v>0</v>
      </c>
      <c r="Q326" s="206"/>
      <c r="R326" s="207">
        <f>SUM(R327:R341)</f>
        <v>0</v>
      </c>
      <c r="S326" s="206"/>
      <c r="T326" s="208">
        <f>SUM(T327:T341)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9" t="s">
        <v>161</v>
      </c>
      <c r="AT326" s="210" t="s">
        <v>75</v>
      </c>
      <c r="AU326" s="210" t="s">
        <v>76</v>
      </c>
      <c r="AY326" s="209" t="s">
        <v>154</v>
      </c>
      <c r="BK326" s="211">
        <f>SUM(BK327:BK341)</f>
        <v>0</v>
      </c>
    </row>
    <row r="327" s="2" customFormat="1" ht="44.25" customHeight="1">
      <c r="A327" s="40"/>
      <c r="B327" s="41"/>
      <c r="C327" s="214" t="s">
        <v>871</v>
      </c>
      <c r="D327" s="214" t="s">
        <v>156</v>
      </c>
      <c r="E327" s="215" t="s">
        <v>1309</v>
      </c>
      <c r="F327" s="216" t="s">
        <v>629</v>
      </c>
      <c r="G327" s="217" t="s">
        <v>250</v>
      </c>
      <c r="H327" s="218">
        <v>61.704000000000001</v>
      </c>
      <c r="I327" s="219"/>
      <c r="J327" s="220">
        <f>ROUND(I327*H327,2)</f>
        <v>0</v>
      </c>
      <c r="K327" s="216" t="s">
        <v>160</v>
      </c>
      <c r="L327" s="46"/>
      <c r="M327" s="221" t="s">
        <v>19</v>
      </c>
      <c r="N327" s="222" t="s">
        <v>47</v>
      </c>
      <c r="O327" s="86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161</v>
      </c>
      <c r="AT327" s="225" t="s">
        <v>156</v>
      </c>
      <c r="AU327" s="225" t="s">
        <v>83</v>
      </c>
      <c r="AY327" s="19" t="s">
        <v>154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83</v>
      </c>
      <c r="BK327" s="226">
        <f>ROUND(I327*H327,2)</f>
        <v>0</v>
      </c>
      <c r="BL327" s="19" t="s">
        <v>161</v>
      </c>
      <c r="BM327" s="225" t="s">
        <v>1310</v>
      </c>
    </row>
    <row r="328" s="2" customFormat="1">
      <c r="A328" s="40"/>
      <c r="B328" s="41"/>
      <c r="C328" s="42"/>
      <c r="D328" s="227" t="s">
        <v>163</v>
      </c>
      <c r="E328" s="42"/>
      <c r="F328" s="228" t="s">
        <v>1311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163</v>
      </c>
      <c r="AU328" s="19" t="s">
        <v>83</v>
      </c>
    </row>
    <row r="329" s="13" customFormat="1">
      <c r="A329" s="13"/>
      <c r="B329" s="232"/>
      <c r="C329" s="233"/>
      <c r="D329" s="234" t="s">
        <v>165</v>
      </c>
      <c r="E329" s="235" t="s">
        <v>19</v>
      </c>
      <c r="F329" s="236" t="s">
        <v>1131</v>
      </c>
      <c r="G329" s="233"/>
      <c r="H329" s="235" t="s">
        <v>19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165</v>
      </c>
      <c r="AU329" s="242" t="s">
        <v>83</v>
      </c>
      <c r="AV329" s="13" t="s">
        <v>83</v>
      </c>
      <c r="AW329" s="13" t="s">
        <v>37</v>
      </c>
      <c r="AX329" s="13" t="s">
        <v>76</v>
      </c>
      <c r="AY329" s="242" t="s">
        <v>154</v>
      </c>
    </row>
    <row r="330" s="14" customFormat="1">
      <c r="A330" s="14"/>
      <c r="B330" s="243"/>
      <c r="C330" s="244"/>
      <c r="D330" s="234" t="s">
        <v>165</v>
      </c>
      <c r="E330" s="245" t="s">
        <v>19</v>
      </c>
      <c r="F330" s="246" t="s">
        <v>1312</v>
      </c>
      <c r="G330" s="244"/>
      <c r="H330" s="247">
        <v>34.280000000000001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165</v>
      </c>
      <c r="AU330" s="253" t="s">
        <v>83</v>
      </c>
      <c r="AV330" s="14" t="s">
        <v>85</v>
      </c>
      <c r="AW330" s="14" t="s">
        <v>37</v>
      </c>
      <c r="AX330" s="14" t="s">
        <v>76</v>
      </c>
      <c r="AY330" s="253" t="s">
        <v>154</v>
      </c>
    </row>
    <row r="331" s="15" customFormat="1">
      <c r="A331" s="15"/>
      <c r="B331" s="254"/>
      <c r="C331" s="255"/>
      <c r="D331" s="234" t="s">
        <v>165</v>
      </c>
      <c r="E331" s="256" t="s">
        <v>19</v>
      </c>
      <c r="F331" s="257" t="s">
        <v>168</v>
      </c>
      <c r="G331" s="255"/>
      <c r="H331" s="258">
        <v>34.280000000000001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4" t="s">
        <v>165</v>
      </c>
      <c r="AU331" s="264" t="s">
        <v>83</v>
      </c>
      <c r="AV331" s="15" t="s">
        <v>161</v>
      </c>
      <c r="AW331" s="15" t="s">
        <v>37</v>
      </c>
      <c r="AX331" s="15" t="s">
        <v>83</v>
      </c>
      <c r="AY331" s="264" t="s">
        <v>154</v>
      </c>
    </row>
    <row r="332" s="14" customFormat="1">
      <c r="A332" s="14"/>
      <c r="B332" s="243"/>
      <c r="C332" s="244"/>
      <c r="D332" s="234" t="s">
        <v>165</v>
      </c>
      <c r="E332" s="244"/>
      <c r="F332" s="246" t="s">
        <v>1313</v>
      </c>
      <c r="G332" s="244"/>
      <c r="H332" s="247">
        <v>61.704000000000001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165</v>
      </c>
      <c r="AU332" s="253" t="s">
        <v>83</v>
      </c>
      <c r="AV332" s="14" t="s">
        <v>85</v>
      </c>
      <c r="AW332" s="14" t="s">
        <v>4</v>
      </c>
      <c r="AX332" s="14" t="s">
        <v>83</v>
      </c>
      <c r="AY332" s="253" t="s">
        <v>154</v>
      </c>
    </row>
    <row r="333" s="2" customFormat="1" ht="44.25" customHeight="1">
      <c r="A333" s="40"/>
      <c r="B333" s="41"/>
      <c r="C333" s="214" t="s">
        <v>877</v>
      </c>
      <c r="D333" s="214" t="s">
        <v>156</v>
      </c>
      <c r="E333" s="215" t="s">
        <v>1314</v>
      </c>
      <c r="F333" s="216" t="s">
        <v>1315</v>
      </c>
      <c r="G333" s="217" t="s">
        <v>250</v>
      </c>
      <c r="H333" s="218">
        <v>7.8529999999999998</v>
      </c>
      <c r="I333" s="219"/>
      <c r="J333" s="220">
        <f>ROUND(I333*H333,2)</f>
        <v>0</v>
      </c>
      <c r="K333" s="216" t="s">
        <v>160</v>
      </c>
      <c r="L333" s="46"/>
      <c r="M333" s="221" t="s">
        <v>19</v>
      </c>
      <c r="N333" s="222" t="s">
        <v>47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161</v>
      </c>
      <c r="AT333" s="225" t="s">
        <v>156</v>
      </c>
      <c r="AU333" s="225" t="s">
        <v>83</v>
      </c>
      <c r="AY333" s="19" t="s">
        <v>154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83</v>
      </c>
      <c r="BK333" s="226">
        <f>ROUND(I333*H333,2)</f>
        <v>0</v>
      </c>
      <c r="BL333" s="19" t="s">
        <v>161</v>
      </c>
      <c r="BM333" s="225" t="s">
        <v>1316</v>
      </c>
    </row>
    <row r="334" s="2" customFormat="1">
      <c r="A334" s="40"/>
      <c r="B334" s="41"/>
      <c r="C334" s="42"/>
      <c r="D334" s="227" t="s">
        <v>163</v>
      </c>
      <c r="E334" s="42"/>
      <c r="F334" s="228" t="s">
        <v>1317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163</v>
      </c>
      <c r="AU334" s="19" t="s">
        <v>83</v>
      </c>
    </row>
    <row r="335" s="14" customFormat="1">
      <c r="A335" s="14"/>
      <c r="B335" s="243"/>
      <c r="C335" s="244"/>
      <c r="D335" s="234" t="s">
        <v>165</v>
      </c>
      <c r="E335" s="245" t="s">
        <v>19</v>
      </c>
      <c r="F335" s="246" t="s">
        <v>1318</v>
      </c>
      <c r="G335" s="244"/>
      <c r="H335" s="247">
        <v>3.5939999999999999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165</v>
      </c>
      <c r="AU335" s="253" t="s">
        <v>83</v>
      </c>
      <c r="AV335" s="14" t="s">
        <v>85</v>
      </c>
      <c r="AW335" s="14" t="s">
        <v>37</v>
      </c>
      <c r="AX335" s="14" t="s">
        <v>76</v>
      </c>
      <c r="AY335" s="253" t="s">
        <v>154</v>
      </c>
    </row>
    <row r="336" s="14" customFormat="1">
      <c r="A336" s="14"/>
      <c r="B336" s="243"/>
      <c r="C336" s="244"/>
      <c r="D336" s="234" t="s">
        <v>165</v>
      </c>
      <c r="E336" s="245" t="s">
        <v>19</v>
      </c>
      <c r="F336" s="246" t="s">
        <v>1274</v>
      </c>
      <c r="G336" s="244"/>
      <c r="H336" s="247">
        <v>4.2590000000000003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165</v>
      </c>
      <c r="AU336" s="253" t="s">
        <v>83</v>
      </c>
      <c r="AV336" s="14" t="s">
        <v>85</v>
      </c>
      <c r="AW336" s="14" t="s">
        <v>37</v>
      </c>
      <c r="AX336" s="14" t="s">
        <v>76</v>
      </c>
      <c r="AY336" s="253" t="s">
        <v>154</v>
      </c>
    </row>
    <row r="337" s="15" customFormat="1">
      <c r="A337" s="15"/>
      <c r="B337" s="254"/>
      <c r="C337" s="255"/>
      <c r="D337" s="234" t="s">
        <v>165</v>
      </c>
      <c r="E337" s="256" t="s">
        <v>19</v>
      </c>
      <c r="F337" s="257" t="s">
        <v>168</v>
      </c>
      <c r="G337" s="255"/>
      <c r="H337" s="258">
        <v>7.8529999999999998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4" t="s">
        <v>165</v>
      </c>
      <c r="AU337" s="264" t="s">
        <v>83</v>
      </c>
      <c r="AV337" s="15" t="s">
        <v>161</v>
      </c>
      <c r="AW337" s="15" t="s">
        <v>37</v>
      </c>
      <c r="AX337" s="15" t="s">
        <v>83</v>
      </c>
      <c r="AY337" s="264" t="s">
        <v>154</v>
      </c>
    </row>
    <row r="338" s="2" customFormat="1" ht="44.25" customHeight="1">
      <c r="A338" s="40"/>
      <c r="B338" s="41"/>
      <c r="C338" s="214" t="s">
        <v>884</v>
      </c>
      <c r="D338" s="214" t="s">
        <v>156</v>
      </c>
      <c r="E338" s="215" t="s">
        <v>1319</v>
      </c>
      <c r="F338" s="216" t="s">
        <v>1320</v>
      </c>
      <c r="G338" s="217" t="s">
        <v>250</v>
      </c>
      <c r="H338" s="218">
        <v>3.6920000000000002</v>
      </c>
      <c r="I338" s="219"/>
      <c r="J338" s="220">
        <f>ROUND(I338*H338,2)</f>
        <v>0</v>
      </c>
      <c r="K338" s="216" t="s">
        <v>160</v>
      </c>
      <c r="L338" s="46"/>
      <c r="M338" s="221" t="s">
        <v>19</v>
      </c>
      <c r="N338" s="222" t="s">
        <v>47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161</v>
      </c>
      <c r="AT338" s="225" t="s">
        <v>156</v>
      </c>
      <c r="AU338" s="225" t="s">
        <v>83</v>
      </c>
      <c r="AY338" s="19" t="s">
        <v>154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83</v>
      </c>
      <c r="BK338" s="226">
        <f>ROUND(I338*H338,2)</f>
        <v>0</v>
      </c>
      <c r="BL338" s="19" t="s">
        <v>161</v>
      </c>
      <c r="BM338" s="225" t="s">
        <v>1321</v>
      </c>
    </row>
    <row r="339" s="2" customFormat="1">
      <c r="A339" s="40"/>
      <c r="B339" s="41"/>
      <c r="C339" s="42"/>
      <c r="D339" s="227" t="s">
        <v>163</v>
      </c>
      <c r="E339" s="42"/>
      <c r="F339" s="228" t="s">
        <v>1322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163</v>
      </c>
      <c r="AU339" s="19" t="s">
        <v>83</v>
      </c>
    </row>
    <row r="340" s="14" customFormat="1">
      <c r="A340" s="14"/>
      <c r="B340" s="243"/>
      <c r="C340" s="244"/>
      <c r="D340" s="234" t="s">
        <v>165</v>
      </c>
      <c r="E340" s="245" t="s">
        <v>19</v>
      </c>
      <c r="F340" s="246" t="s">
        <v>1323</v>
      </c>
      <c r="G340" s="244"/>
      <c r="H340" s="247">
        <v>3.6920000000000002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165</v>
      </c>
      <c r="AU340" s="253" t="s">
        <v>83</v>
      </c>
      <c r="AV340" s="14" t="s">
        <v>85</v>
      </c>
      <c r="AW340" s="14" t="s">
        <v>37</v>
      </c>
      <c r="AX340" s="14" t="s">
        <v>76</v>
      </c>
      <c r="AY340" s="253" t="s">
        <v>154</v>
      </c>
    </row>
    <row r="341" s="15" customFormat="1">
      <c r="A341" s="15"/>
      <c r="B341" s="254"/>
      <c r="C341" s="255"/>
      <c r="D341" s="234" t="s">
        <v>165</v>
      </c>
      <c r="E341" s="256" t="s">
        <v>19</v>
      </c>
      <c r="F341" s="257" t="s">
        <v>168</v>
      </c>
      <c r="G341" s="255"/>
      <c r="H341" s="258">
        <v>3.6920000000000002</v>
      </c>
      <c r="I341" s="259"/>
      <c r="J341" s="255"/>
      <c r="K341" s="255"/>
      <c r="L341" s="260"/>
      <c r="M341" s="275"/>
      <c r="N341" s="276"/>
      <c r="O341" s="276"/>
      <c r="P341" s="276"/>
      <c r="Q341" s="276"/>
      <c r="R341" s="276"/>
      <c r="S341" s="276"/>
      <c r="T341" s="27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4" t="s">
        <v>165</v>
      </c>
      <c r="AU341" s="264" t="s">
        <v>83</v>
      </c>
      <c r="AV341" s="15" t="s">
        <v>161</v>
      </c>
      <c r="AW341" s="15" t="s">
        <v>37</v>
      </c>
      <c r="AX341" s="15" t="s">
        <v>83</v>
      </c>
      <c r="AY341" s="264" t="s">
        <v>154</v>
      </c>
    </row>
    <row r="342" s="2" customFormat="1" ht="6.96" customHeight="1">
      <c r="A342" s="40"/>
      <c r="B342" s="61"/>
      <c r="C342" s="62"/>
      <c r="D342" s="62"/>
      <c r="E342" s="62"/>
      <c r="F342" s="62"/>
      <c r="G342" s="62"/>
      <c r="H342" s="62"/>
      <c r="I342" s="62"/>
      <c r="J342" s="62"/>
      <c r="K342" s="62"/>
      <c r="L342" s="46"/>
      <c r="M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</row>
  </sheetData>
  <sheetProtection sheet="1" autoFilter="0" formatColumns="0" formatRows="0" objects="1" scenarios="1" spinCount="100000" saltValue="mSUXm2UZoi2BRT7swZIYDzCN+Z9x0XqS3B88KQoDFz5+NwuGGAU4ojtIKNaxspdi4VXGHRnogT8wXfnMILRrwQ==" hashValue="020tEhgexMIBl+3Zfi35KUSe9iawPVY3k70Tq5vMp1Ta8YY6AByGS/gV53+DuRIL0HwETlBPuvVxBAtybWIVDA==" algorithmName="SHA-512" password="CC35"/>
  <autoFilter ref="C97:K3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2" r:id="rId1" display="https://podminky.urs.cz/item/CS_URS_2023_02/113106121"/>
    <hyperlink ref="F108" r:id="rId2" display="https://podminky.urs.cz/item/CS_URS_2023_02/113107021"/>
    <hyperlink ref="F112" r:id="rId3" display="https://podminky.urs.cz/item/CS_URS_2023_02/113107423"/>
    <hyperlink ref="F127" r:id="rId4" display="https://podminky.urs.cz/item/CS_URS_2023_02/162351103"/>
    <hyperlink ref="F132" r:id="rId5" display="https://podminky.urs.cz/item/CS_URS_2023_02/162651112"/>
    <hyperlink ref="F138" r:id="rId6" display="https://podminky.urs.cz/item/CS_URS_2023_02/167151101"/>
    <hyperlink ref="F146" r:id="rId7" display="https://podminky.urs.cz/item/CS_URS_2023_02/171251201"/>
    <hyperlink ref="F153" r:id="rId8" display="https://podminky.urs.cz/item/CS_URS_2023_02/174151101"/>
    <hyperlink ref="F160" r:id="rId9" display="https://podminky.urs.cz/item/CS_URS_2023_02/181411131"/>
    <hyperlink ref="F167" r:id="rId10" display="https://podminky.urs.cz/item/CS_URS_2023_02/181411132"/>
    <hyperlink ref="F174" r:id="rId11" display="https://podminky.urs.cz/item/CS_URS_2023_02/182351023"/>
    <hyperlink ref="F184" r:id="rId12" display="https://podminky.urs.cz/item/CS_URS_2023_02/430321414"/>
    <hyperlink ref="F189" r:id="rId13" display="https://podminky.urs.cz/item/CS_URS_2023_02/431351121"/>
    <hyperlink ref="F194" r:id="rId14" display="https://podminky.urs.cz/item/CS_URS_2023_02/431351122"/>
    <hyperlink ref="F196" r:id="rId15" display="https://podminky.urs.cz/item/CS_URS_2023_02/434351141"/>
    <hyperlink ref="F200" r:id="rId16" display="https://podminky.urs.cz/item/CS_URS_2023_02/434351142"/>
    <hyperlink ref="F202" r:id="rId17" display="https://podminky.urs.cz/item/CS_URS_2023_02/452311131"/>
    <hyperlink ref="F208" r:id="rId18" display="https://podminky.urs.cz/item/CS_URS_2023_02/564831011"/>
    <hyperlink ref="F212" r:id="rId19" display="https://podminky.urs.cz/item/CS_URS_2023_02/564861011"/>
    <hyperlink ref="F220" r:id="rId20" display="https://podminky.urs.cz/item/CS_URS_2023_02/564932111"/>
    <hyperlink ref="F224" r:id="rId21" display="https://podminky.urs.cz/item/CS_URS_2023_02/565145101"/>
    <hyperlink ref="F232" r:id="rId22" display="https://podminky.urs.cz/item/CS_URS_2023_02/573111113"/>
    <hyperlink ref="F236" r:id="rId23" display="https://podminky.urs.cz/item/CS_URS_2023_02/573211112"/>
    <hyperlink ref="F240" r:id="rId24" display="https://podminky.urs.cz/item/CS_URS_2023_02/577134111"/>
    <hyperlink ref="F249" r:id="rId25" display="https://podminky.urs.cz/item/CS_URS_2023_02/637211134"/>
    <hyperlink ref="F256" r:id="rId26" display="https://podminky.urs.cz/item/CS_URS_2023_02/916111123"/>
    <hyperlink ref="F262" r:id="rId27" display="https://podminky.urs.cz/item/CS_URS_2023_02/919735112"/>
    <hyperlink ref="F267" r:id="rId28" display="https://podminky.urs.cz/item/CS_URS_2023_02/113107042"/>
    <hyperlink ref="F272" r:id="rId29" display="https://podminky.urs.cz/item/CS_URS_2023_02/961044111"/>
    <hyperlink ref="F278" r:id="rId30" display="https://podminky.urs.cz/item/CS_URS_2023_02/997221551"/>
    <hyperlink ref="F282" r:id="rId31" display="https://podminky.urs.cz/item/CS_URS_2023_02/997221559"/>
    <hyperlink ref="F285" r:id="rId32" display="https://podminky.urs.cz/item/CS_URS_2023_02/997221561"/>
    <hyperlink ref="F291" r:id="rId33" display="https://podminky.urs.cz/item/CS_URS_2023_02/997221569"/>
    <hyperlink ref="F295" r:id="rId34" display="https://podminky.urs.cz/item/CS_URS_2023_02/998225111"/>
    <hyperlink ref="F299" r:id="rId35" display="https://podminky.urs.cz/item/CS_URS_2023_02/767163121"/>
    <hyperlink ref="F304" r:id="rId36" display="https://podminky.urs.cz/item/CS_URS_2023_02/767163221"/>
    <hyperlink ref="F312" r:id="rId37" display="https://podminky.urs.cz/item/CS_URS_2023_02/998767101"/>
    <hyperlink ref="F315" r:id="rId38" display="https://podminky.urs.cz/item/CS_URS_2023_02/783317101"/>
    <hyperlink ref="F321" r:id="rId39" display="https://podminky.urs.cz/item/CS_URS_2023_02/789431211"/>
    <hyperlink ref="F328" r:id="rId40" display="https://podminky.urs.cz/item/CS_URS_2023_02/171201231"/>
    <hyperlink ref="F334" r:id="rId41" display="https://podminky.urs.cz/item/CS_URS_2023_02/997013861"/>
    <hyperlink ref="F339" r:id="rId42" display="https://podminky.urs.cz/item/CS_URS_2023_02/99701387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ČOV TPCA Kolín objekty Měření průtoku a Hrubé přečistění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1324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1325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17. 1. 2024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41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ROUND((SUM(BE87:BE99)),  2)</f>
        <v>0</v>
      </c>
      <c r="G35" s="40"/>
      <c r="H35" s="40"/>
      <c r="I35" s="159">
        <v>0.20999999999999999</v>
      </c>
      <c r="J35" s="158">
        <f>ROUND(((SUM(BE87:BE99))*I35),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ROUND((SUM(BF87:BF99)),  2)</f>
        <v>0</v>
      </c>
      <c r="G36" s="40"/>
      <c r="H36" s="40"/>
      <c r="I36" s="159">
        <v>0.14999999999999999</v>
      </c>
      <c r="J36" s="158">
        <f>ROUND(((SUM(BF87:BF99))*I36),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ROUND((SUM(BG87:BG99)),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ROUND((SUM(BH87:BH99)),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ROUND((SUM(BI87:BI99)),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ČOV TPCA Kolín objekty Měření průtoku a Hrubé přečistění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1324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PS 01 - Strojně technologická část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Kolín</v>
      </c>
      <c r="G56" s="42"/>
      <c r="H56" s="42"/>
      <c r="I56" s="34" t="s">
        <v>23</v>
      </c>
      <c r="J56" s="74" t="str">
        <f>IF(J14="","",J14)</f>
        <v>17. 1. 2024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Kolín</v>
      </c>
      <c r="G58" s="42"/>
      <c r="H58" s="42"/>
      <c r="I58" s="34" t="s">
        <v>33</v>
      </c>
      <c r="J58" s="38" t="str">
        <f>E23</f>
        <v>Sweco a.s.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Horniecký, Braun, Zelený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1326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429</v>
      </c>
      <c r="E65" s="179"/>
      <c r="F65" s="179"/>
      <c r="G65" s="179"/>
      <c r="H65" s="179"/>
      <c r="I65" s="179"/>
      <c r="J65" s="180">
        <f>J97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139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ČOV TPCA Kolín objekty Měření průtoku a Hrubé přečistění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118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1324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120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PS 01 - Strojně technologická část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Kolín</v>
      </c>
      <c r="G81" s="42"/>
      <c r="H81" s="42"/>
      <c r="I81" s="34" t="s">
        <v>23</v>
      </c>
      <c r="J81" s="74" t="str">
        <f>IF(J14="","",J14)</f>
        <v>17. 1. 2024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Město Kolín</v>
      </c>
      <c r="G83" s="42"/>
      <c r="H83" s="42"/>
      <c r="I83" s="34" t="s">
        <v>33</v>
      </c>
      <c r="J83" s="38" t="str">
        <f>E23</f>
        <v>Sweco a.s.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38</v>
      </c>
      <c r="J84" s="38" t="str">
        <f>E26</f>
        <v>Horniecký, Braun, Zelený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140</v>
      </c>
      <c r="D86" s="190" t="s">
        <v>61</v>
      </c>
      <c r="E86" s="190" t="s">
        <v>57</v>
      </c>
      <c r="F86" s="190" t="s">
        <v>58</v>
      </c>
      <c r="G86" s="190" t="s">
        <v>141</v>
      </c>
      <c r="H86" s="190" t="s">
        <v>142</v>
      </c>
      <c r="I86" s="190" t="s">
        <v>143</v>
      </c>
      <c r="J86" s="190" t="s">
        <v>124</v>
      </c>
      <c r="K86" s="191" t="s">
        <v>144</v>
      </c>
      <c r="L86" s="192"/>
      <c r="M86" s="94" t="s">
        <v>19</v>
      </c>
      <c r="N86" s="95" t="s">
        <v>46</v>
      </c>
      <c r="O86" s="95" t="s">
        <v>145</v>
      </c>
      <c r="P86" s="95" t="s">
        <v>146</v>
      </c>
      <c r="Q86" s="95" t="s">
        <v>147</v>
      </c>
      <c r="R86" s="95" t="s">
        <v>148</v>
      </c>
      <c r="S86" s="95" t="s">
        <v>149</v>
      </c>
      <c r="T86" s="96" t="s">
        <v>150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151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P88+P97</f>
        <v>0</v>
      </c>
      <c r="Q87" s="98"/>
      <c r="R87" s="195">
        <f>R88+R97</f>
        <v>0</v>
      </c>
      <c r="S87" s="98"/>
      <c r="T87" s="196">
        <f>T88+T97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75</v>
      </c>
      <c r="AU87" s="19" t="s">
        <v>125</v>
      </c>
      <c r="BK87" s="197">
        <f>BK88+BK97</f>
        <v>0</v>
      </c>
    </row>
    <row r="88" s="12" customFormat="1" ht="25.92" customHeight="1">
      <c r="A88" s="12"/>
      <c r="B88" s="198"/>
      <c r="C88" s="199"/>
      <c r="D88" s="200" t="s">
        <v>75</v>
      </c>
      <c r="E88" s="201" t="s">
        <v>1327</v>
      </c>
      <c r="F88" s="201" t="s">
        <v>1328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SUM(P89:P96)</f>
        <v>0</v>
      </c>
      <c r="Q88" s="206"/>
      <c r="R88" s="207">
        <f>SUM(R89:R96)</f>
        <v>0</v>
      </c>
      <c r="S88" s="206"/>
      <c r="T88" s="208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83</v>
      </c>
      <c r="AT88" s="210" t="s">
        <v>75</v>
      </c>
      <c r="AU88" s="210" t="s">
        <v>76</v>
      </c>
      <c r="AY88" s="209" t="s">
        <v>154</v>
      </c>
      <c r="BK88" s="211">
        <f>SUM(BK89:BK96)</f>
        <v>0</v>
      </c>
    </row>
    <row r="89" s="2" customFormat="1" ht="16.5" customHeight="1">
      <c r="A89" s="40"/>
      <c r="B89" s="41"/>
      <c r="C89" s="214" t="s">
        <v>83</v>
      </c>
      <c r="D89" s="214" t="s">
        <v>156</v>
      </c>
      <c r="E89" s="215" t="s">
        <v>1329</v>
      </c>
      <c r="F89" s="216" t="s">
        <v>1330</v>
      </c>
      <c r="G89" s="217" t="s">
        <v>974</v>
      </c>
      <c r="H89" s="218">
        <v>1</v>
      </c>
      <c r="I89" s="219"/>
      <c r="J89" s="220">
        <f>ROUND(I89*H89,2)</f>
        <v>0</v>
      </c>
      <c r="K89" s="216" t="s">
        <v>19</v>
      </c>
      <c r="L89" s="46"/>
      <c r="M89" s="221" t="s">
        <v>19</v>
      </c>
      <c r="N89" s="222" t="s">
        <v>47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83</v>
      </c>
      <c r="AT89" s="225" t="s">
        <v>156</v>
      </c>
      <c r="AU89" s="225" t="s">
        <v>83</v>
      </c>
      <c r="AY89" s="19" t="s">
        <v>154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83</v>
      </c>
      <c r="BK89" s="226">
        <f>ROUND(I89*H89,2)</f>
        <v>0</v>
      </c>
      <c r="BL89" s="19" t="s">
        <v>83</v>
      </c>
      <c r="BM89" s="225" t="s">
        <v>1331</v>
      </c>
    </row>
    <row r="90" s="2" customFormat="1">
      <c r="A90" s="40"/>
      <c r="B90" s="41"/>
      <c r="C90" s="42"/>
      <c r="D90" s="234" t="s">
        <v>1332</v>
      </c>
      <c r="E90" s="42"/>
      <c r="F90" s="289" t="s">
        <v>1333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1332</v>
      </c>
      <c r="AU90" s="19" t="s">
        <v>83</v>
      </c>
    </row>
    <row r="91" s="2" customFormat="1" ht="24.15" customHeight="1">
      <c r="A91" s="40"/>
      <c r="B91" s="41"/>
      <c r="C91" s="214" t="s">
        <v>85</v>
      </c>
      <c r="D91" s="214" t="s">
        <v>156</v>
      </c>
      <c r="E91" s="215" t="s">
        <v>1334</v>
      </c>
      <c r="F91" s="216" t="s">
        <v>1335</v>
      </c>
      <c r="G91" s="217" t="s">
        <v>974</v>
      </c>
      <c r="H91" s="218">
        <v>3</v>
      </c>
      <c r="I91" s="219"/>
      <c r="J91" s="220">
        <f>ROUND(I91*H91,2)</f>
        <v>0</v>
      </c>
      <c r="K91" s="216" t="s">
        <v>19</v>
      </c>
      <c r="L91" s="46"/>
      <c r="M91" s="221" t="s">
        <v>19</v>
      </c>
      <c r="N91" s="222" t="s">
        <v>47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83</v>
      </c>
      <c r="AT91" s="225" t="s">
        <v>156</v>
      </c>
      <c r="AU91" s="225" t="s">
        <v>83</v>
      </c>
      <c r="AY91" s="19" t="s">
        <v>154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83</v>
      </c>
      <c r="BK91" s="226">
        <f>ROUND(I91*H91,2)</f>
        <v>0</v>
      </c>
      <c r="BL91" s="19" t="s">
        <v>83</v>
      </c>
      <c r="BM91" s="225" t="s">
        <v>1336</v>
      </c>
    </row>
    <row r="92" s="2" customFormat="1">
      <c r="A92" s="40"/>
      <c r="B92" s="41"/>
      <c r="C92" s="42"/>
      <c r="D92" s="234" t="s">
        <v>1332</v>
      </c>
      <c r="E92" s="42"/>
      <c r="F92" s="289" t="s">
        <v>1337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1332</v>
      </c>
      <c r="AU92" s="19" t="s">
        <v>83</v>
      </c>
    </row>
    <row r="93" s="2" customFormat="1" ht="21.75" customHeight="1">
      <c r="A93" s="40"/>
      <c r="B93" s="41"/>
      <c r="C93" s="214" t="s">
        <v>175</v>
      </c>
      <c r="D93" s="214" t="s">
        <v>156</v>
      </c>
      <c r="E93" s="215" t="s">
        <v>1338</v>
      </c>
      <c r="F93" s="216" t="s">
        <v>1339</v>
      </c>
      <c r="G93" s="217" t="s">
        <v>616</v>
      </c>
      <c r="H93" s="218">
        <v>1</v>
      </c>
      <c r="I93" s="219"/>
      <c r="J93" s="220">
        <f>ROUND(I93*H93,2)</f>
        <v>0</v>
      </c>
      <c r="K93" s="216" t="s">
        <v>19</v>
      </c>
      <c r="L93" s="46"/>
      <c r="M93" s="221" t="s">
        <v>19</v>
      </c>
      <c r="N93" s="222" t="s">
        <v>47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83</v>
      </c>
      <c r="AT93" s="225" t="s">
        <v>156</v>
      </c>
      <c r="AU93" s="225" t="s">
        <v>83</v>
      </c>
      <c r="AY93" s="19" t="s">
        <v>154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83</v>
      </c>
      <c r="BK93" s="226">
        <f>ROUND(I93*H93,2)</f>
        <v>0</v>
      </c>
      <c r="BL93" s="19" t="s">
        <v>83</v>
      </c>
      <c r="BM93" s="225" t="s">
        <v>1340</v>
      </c>
    </row>
    <row r="94" s="2" customFormat="1">
      <c r="A94" s="40"/>
      <c r="B94" s="41"/>
      <c r="C94" s="42"/>
      <c r="D94" s="234" t="s">
        <v>1332</v>
      </c>
      <c r="E94" s="42"/>
      <c r="F94" s="289" t="s">
        <v>1341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1332</v>
      </c>
      <c r="AU94" s="19" t="s">
        <v>83</v>
      </c>
    </row>
    <row r="95" s="2" customFormat="1" ht="16.5" customHeight="1">
      <c r="A95" s="40"/>
      <c r="B95" s="41"/>
      <c r="C95" s="214" t="s">
        <v>161</v>
      </c>
      <c r="D95" s="214" t="s">
        <v>156</v>
      </c>
      <c r="E95" s="215" t="s">
        <v>1342</v>
      </c>
      <c r="F95" s="216" t="s">
        <v>1343</v>
      </c>
      <c r="G95" s="217" t="s">
        <v>616</v>
      </c>
      <c r="H95" s="218">
        <v>1</v>
      </c>
      <c r="I95" s="219"/>
      <c r="J95" s="220">
        <f>ROUND(I95*H95,2)</f>
        <v>0</v>
      </c>
      <c r="K95" s="216" t="s">
        <v>19</v>
      </c>
      <c r="L95" s="46"/>
      <c r="M95" s="221" t="s">
        <v>19</v>
      </c>
      <c r="N95" s="222" t="s">
        <v>47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83</v>
      </c>
      <c r="AT95" s="225" t="s">
        <v>156</v>
      </c>
      <c r="AU95" s="225" t="s">
        <v>83</v>
      </c>
      <c r="AY95" s="19" t="s">
        <v>154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83</v>
      </c>
      <c r="BK95" s="226">
        <f>ROUND(I95*H95,2)</f>
        <v>0</v>
      </c>
      <c r="BL95" s="19" t="s">
        <v>83</v>
      </c>
      <c r="BM95" s="225" t="s">
        <v>1344</v>
      </c>
    </row>
    <row r="96" s="2" customFormat="1">
      <c r="A96" s="40"/>
      <c r="B96" s="41"/>
      <c r="C96" s="42"/>
      <c r="D96" s="234" t="s">
        <v>1332</v>
      </c>
      <c r="E96" s="42"/>
      <c r="F96" s="289" t="s">
        <v>1345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1332</v>
      </c>
      <c r="AU96" s="19" t="s">
        <v>83</v>
      </c>
    </row>
    <row r="97" s="12" customFormat="1" ht="25.92" customHeight="1">
      <c r="A97" s="12"/>
      <c r="B97" s="198"/>
      <c r="C97" s="199"/>
      <c r="D97" s="200" t="s">
        <v>75</v>
      </c>
      <c r="E97" s="201" t="s">
        <v>621</v>
      </c>
      <c r="F97" s="201" t="s">
        <v>622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SUM(P98:P99)</f>
        <v>0</v>
      </c>
      <c r="Q97" s="206"/>
      <c r="R97" s="207">
        <f>SUM(R98:R99)</f>
        <v>0</v>
      </c>
      <c r="S97" s="206"/>
      <c r="T97" s="208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161</v>
      </c>
      <c r="AT97" s="210" t="s">
        <v>75</v>
      </c>
      <c r="AU97" s="210" t="s">
        <v>76</v>
      </c>
      <c r="AY97" s="209" t="s">
        <v>154</v>
      </c>
      <c r="BK97" s="211">
        <f>SUM(BK98:BK99)</f>
        <v>0</v>
      </c>
    </row>
    <row r="98" s="2" customFormat="1" ht="16.5" customHeight="1">
      <c r="A98" s="40"/>
      <c r="B98" s="41"/>
      <c r="C98" s="214" t="s">
        <v>188</v>
      </c>
      <c r="D98" s="214" t="s">
        <v>156</v>
      </c>
      <c r="E98" s="215" t="s">
        <v>1346</v>
      </c>
      <c r="F98" s="216" t="s">
        <v>1347</v>
      </c>
      <c r="G98" s="217" t="s">
        <v>1348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47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83</v>
      </c>
      <c r="AT98" s="225" t="s">
        <v>156</v>
      </c>
      <c r="AU98" s="225" t="s">
        <v>83</v>
      </c>
      <c r="AY98" s="19" t="s">
        <v>154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83</v>
      </c>
      <c r="BK98" s="226">
        <f>ROUND(I98*H98,2)</f>
        <v>0</v>
      </c>
      <c r="BL98" s="19" t="s">
        <v>83</v>
      </c>
      <c r="BM98" s="225" t="s">
        <v>1349</v>
      </c>
    </row>
    <row r="99" s="2" customFormat="1" ht="16.5" customHeight="1">
      <c r="A99" s="40"/>
      <c r="B99" s="41"/>
      <c r="C99" s="214" t="s">
        <v>196</v>
      </c>
      <c r="D99" s="214" t="s">
        <v>156</v>
      </c>
      <c r="E99" s="215" t="s">
        <v>1350</v>
      </c>
      <c r="F99" s="216" t="s">
        <v>1351</v>
      </c>
      <c r="G99" s="217" t="s">
        <v>1348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90" t="s">
        <v>19</v>
      </c>
      <c r="N99" s="291" t="s">
        <v>47</v>
      </c>
      <c r="O99" s="292"/>
      <c r="P99" s="293">
        <f>O99*H99</f>
        <v>0</v>
      </c>
      <c r="Q99" s="293">
        <v>0</v>
      </c>
      <c r="R99" s="293">
        <f>Q99*H99</f>
        <v>0</v>
      </c>
      <c r="S99" s="293">
        <v>0</v>
      </c>
      <c r="T99" s="29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83</v>
      </c>
      <c r="AT99" s="225" t="s">
        <v>156</v>
      </c>
      <c r="AU99" s="225" t="s">
        <v>83</v>
      </c>
      <c r="AY99" s="19" t="s">
        <v>154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83</v>
      </c>
      <c r="BK99" s="226">
        <f>ROUND(I99*H99,2)</f>
        <v>0</v>
      </c>
      <c r="BL99" s="19" t="s">
        <v>83</v>
      </c>
      <c r="BM99" s="225" t="s">
        <v>1352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B0PJBei/lFBJ6kZmtzemSHllwJhUMUD2/j6e5Lvm1UEjOXs1kzrgPz+Bcp9HtSEWxaIGM1CHp94yMYNdnejXlQ==" hashValue="Pse8wzuoiQcYz5K1+HxzedJvR5hj2G1ndEtkbXkdqGZtB44Fu7q1kRUQmXXwMsg3QWbeuKWuRocQu8Nm3kJ71g==" algorithmName="SHA-512" password="CC35"/>
  <autoFilter ref="C86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ČOV TPCA Kolín objekty Měření průtoku a Hrubé přečistění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1324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1353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110</v>
      </c>
      <c r="G13" s="40"/>
      <c r="H13" s="40"/>
      <c r="I13" s="144" t="s">
        <v>20</v>
      </c>
      <c r="J13" s="135" t="s">
        <v>1354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17. 1. 2024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295" t="s">
        <v>1355</v>
      </c>
      <c r="E15" s="40"/>
      <c r="F15" s="296" t="s">
        <v>1356</v>
      </c>
      <c r="G15" s="40"/>
      <c r="H15" s="40"/>
      <c r="I15" s="295" t="s">
        <v>1357</v>
      </c>
      <c r="J15" s="296" t="s">
        <v>1358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39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41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ROUND((SUM(BE92:BE255)),  2)</f>
        <v>0</v>
      </c>
      <c r="G35" s="40"/>
      <c r="H35" s="40"/>
      <c r="I35" s="159">
        <v>0.20999999999999999</v>
      </c>
      <c r="J35" s="158">
        <f>ROUND(((SUM(BE92:BE255))*I35),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ROUND((SUM(BF92:BF255)),  2)</f>
        <v>0</v>
      </c>
      <c r="G36" s="40"/>
      <c r="H36" s="40"/>
      <c r="I36" s="159">
        <v>0.14999999999999999</v>
      </c>
      <c r="J36" s="158">
        <f>ROUND(((SUM(BF92:BF255))*I36),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ROUND((SUM(BG92:BG255)),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ROUND((SUM(BH92:BH255)),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ROUND((SUM(BI92:BI255)),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ČOV TPCA Kolín objekty Měření průtoku a Hrubé přečistění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1324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PS 02 - Elektrotechnologická část a SŘTP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Kolín</v>
      </c>
      <c r="G56" s="42"/>
      <c r="H56" s="42"/>
      <c r="I56" s="34" t="s">
        <v>23</v>
      </c>
      <c r="J56" s="74" t="str">
        <f>IF(J14="","",J14)</f>
        <v>17. 1. 2024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Kolín</v>
      </c>
      <c r="G58" s="42"/>
      <c r="H58" s="42"/>
      <c r="I58" s="34" t="s">
        <v>33</v>
      </c>
      <c r="J58" s="38" t="str">
        <f>E23</f>
        <v>Sweco a.s.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Horniecký, Braun, Zelený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135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1359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1360</v>
      </c>
      <c r="E66" s="184"/>
      <c r="F66" s="184"/>
      <c r="G66" s="184"/>
      <c r="H66" s="184"/>
      <c r="I66" s="184"/>
      <c r="J66" s="185">
        <f>J181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1361</v>
      </c>
      <c r="E67" s="179"/>
      <c r="F67" s="179"/>
      <c r="G67" s="179"/>
      <c r="H67" s="179"/>
      <c r="I67" s="179"/>
      <c r="J67" s="180">
        <f>J190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1362</v>
      </c>
      <c r="E68" s="184"/>
      <c r="F68" s="184"/>
      <c r="G68" s="184"/>
      <c r="H68" s="184"/>
      <c r="I68" s="184"/>
      <c r="J68" s="185">
        <f>J191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1363</v>
      </c>
      <c r="E69" s="184"/>
      <c r="F69" s="184"/>
      <c r="G69" s="184"/>
      <c r="H69" s="184"/>
      <c r="I69" s="184"/>
      <c r="J69" s="185">
        <f>J216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429</v>
      </c>
      <c r="E70" s="179"/>
      <c r="F70" s="179"/>
      <c r="G70" s="179"/>
      <c r="H70" s="179"/>
      <c r="I70" s="179"/>
      <c r="J70" s="180">
        <f>J254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139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ČOV TPCA Kolín objekty Měření průtoku a Hrubé přečistění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118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1324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120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PS 02 - Elektrotechnologická část a SŘTP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Kolín</v>
      </c>
      <c r="G86" s="42"/>
      <c r="H86" s="42"/>
      <c r="I86" s="34" t="s">
        <v>23</v>
      </c>
      <c r="J86" s="74" t="str">
        <f>IF(J14="","",J14)</f>
        <v>17. 1. 2024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>Město Kolín</v>
      </c>
      <c r="G88" s="42"/>
      <c r="H88" s="42"/>
      <c r="I88" s="34" t="s">
        <v>33</v>
      </c>
      <c r="J88" s="38" t="str">
        <f>E23</f>
        <v>Sweco a.s.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31</v>
      </c>
      <c r="D89" s="42"/>
      <c r="E89" s="42"/>
      <c r="F89" s="29" t="str">
        <f>IF(E20="","",E20)</f>
        <v>Vyplň údaj</v>
      </c>
      <c r="G89" s="42"/>
      <c r="H89" s="42"/>
      <c r="I89" s="34" t="s">
        <v>38</v>
      </c>
      <c r="J89" s="38" t="str">
        <f>E26</f>
        <v>Horniecký, Braun, Zelený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140</v>
      </c>
      <c r="D91" s="190" t="s">
        <v>61</v>
      </c>
      <c r="E91" s="190" t="s">
        <v>57</v>
      </c>
      <c r="F91" s="190" t="s">
        <v>58</v>
      </c>
      <c r="G91" s="190" t="s">
        <v>141</v>
      </c>
      <c r="H91" s="190" t="s">
        <v>142</v>
      </c>
      <c r="I91" s="190" t="s">
        <v>143</v>
      </c>
      <c r="J91" s="190" t="s">
        <v>124</v>
      </c>
      <c r="K91" s="191" t="s">
        <v>144</v>
      </c>
      <c r="L91" s="192"/>
      <c r="M91" s="94" t="s">
        <v>19</v>
      </c>
      <c r="N91" s="95" t="s">
        <v>46</v>
      </c>
      <c r="O91" s="95" t="s">
        <v>145</v>
      </c>
      <c r="P91" s="95" t="s">
        <v>146</v>
      </c>
      <c r="Q91" s="95" t="s">
        <v>147</v>
      </c>
      <c r="R91" s="95" t="s">
        <v>148</v>
      </c>
      <c r="S91" s="95" t="s">
        <v>149</v>
      </c>
      <c r="T91" s="96" t="s">
        <v>150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151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P93+P190+P254</f>
        <v>0</v>
      </c>
      <c r="Q92" s="98"/>
      <c r="R92" s="195">
        <f>R93+R190+R254</f>
        <v>0.035119999999999998</v>
      </c>
      <c r="S92" s="98"/>
      <c r="T92" s="196">
        <f>T93+T190+T254</f>
        <v>0.071999999999999995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75</v>
      </c>
      <c r="AU92" s="19" t="s">
        <v>125</v>
      </c>
      <c r="BK92" s="197">
        <f>BK93+BK190+BK254</f>
        <v>0</v>
      </c>
    </row>
    <row r="93" s="12" customFormat="1" ht="25.92" customHeight="1">
      <c r="A93" s="12"/>
      <c r="B93" s="198"/>
      <c r="C93" s="199"/>
      <c r="D93" s="200" t="s">
        <v>75</v>
      </c>
      <c r="E93" s="201" t="s">
        <v>349</v>
      </c>
      <c r="F93" s="201" t="s">
        <v>350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P94+P181</f>
        <v>0</v>
      </c>
      <c r="Q93" s="206"/>
      <c r="R93" s="207">
        <f>R94+R181</f>
        <v>0.017999999999999999</v>
      </c>
      <c r="S93" s="206"/>
      <c r="T93" s="208">
        <f>T94+T181</f>
        <v>0.071999999999999995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85</v>
      </c>
      <c r="AT93" s="210" t="s">
        <v>75</v>
      </c>
      <c r="AU93" s="210" t="s">
        <v>76</v>
      </c>
      <c r="AY93" s="209" t="s">
        <v>154</v>
      </c>
      <c r="BK93" s="211">
        <f>BK94+BK181</f>
        <v>0</v>
      </c>
    </row>
    <row r="94" s="12" customFormat="1" ht="22.8" customHeight="1">
      <c r="A94" s="12"/>
      <c r="B94" s="198"/>
      <c r="C94" s="199"/>
      <c r="D94" s="200" t="s">
        <v>75</v>
      </c>
      <c r="E94" s="212" t="s">
        <v>1364</v>
      </c>
      <c r="F94" s="212" t="s">
        <v>1365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SUM(P95:P180)</f>
        <v>0</v>
      </c>
      <c r="Q94" s="206"/>
      <c r="R94" s="207">
        <f>SUM(R95:R180)</f>
        <v>0.017999999999999999</v>
      </c>
      <c r="S94" s="206"/>
      <c r="T94" s="208">
        <f>SUM(T95:T180)</f>
        <v>0.071999999999999995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85</v>
      </c>
      <c r="AT94" s="210" t="s">
        <v>75</v>
      </c>
      <c r="AU94" s="210" t="s">
        <v>83</v>
      </c>
      <c r="AY94" s="209" t="s">
        <v>154</v>
      </c>
      <c r="BK94" s="211">
        <f>SUM(BK95:BK180)</f>
        <v>0</v>
      </c>
    </row>
    <row r="95" s="2" customFormat="1" ht="37.8" customHeight="1">
      <c r="A95" s="40"/>
      <c r="B95" s="41"/>
      <c r="C95" s="214" t="s">
        <v>83</v>
      </c>
      <c r="D95" s="214" t="s">
        <v>156</v>
      </c>
      <c r="E95" s="215" t="s">
        <v>1366</v>
      </c>
      <c r="F95" s="216" t="s">
        <v>1367</v>
      </c>
      <c r="G95" s="217" t="s">
        <v>172</v>
      </c>
      <c r="H95" s="218">
        <v>2</v>
      </c>
      <c r="I95" s="219"/>
      <c r="J95" s="220">
        <f>ROUND(I95*H95,2)</f>
        <v>0</v>
      </c>
      <c r="K95" s="216" t="s">
        <v>160</v>
      </c>
      <c r="L95" s="46"/>
      <c r="M95" s="221" t="s">
        <v>19</v>
      </c>
      <c r="N95" s="222" t="s">
        <v>47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268</v>
      </c>
      <c r="AT95" s="225" t="s">
        <v>156</v>
      </c>
      <c r="AU95" s="225" t="s">
        <v>85</v>
      </c>
      <c r="AY95" s="19" t="s">
        <v>154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83</v>
      </c>
      <c r="BK95" s="226">
        <f>ROUND(I95*H95,2)</f>
        <v>0</v>
      </c>
      <c r="BL95" s="19" t="s">
        <v>268</v>
      </c>
      <c r="BM95" s="225" t="s">
        <v>1368</v>
      </c>
    </row>
    <row r="96" s="2" customFormat="1">
      <c r="A96" s="40"/>
      <c r="B96" s="41"/>
      <c r="C96" s="42"/>
      <c r="D96" s="227" t="s">
        <v>163</v>
      </c>
      <c r="E96" s="42"/>
      <c r="F96" s="228" t="s">
        <v>1369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163</v>
      </c>
      <c r="AU96" s="19" t="s">
        <v>85</v>
      </c>
    </row>
    <row r="97" s="13" customFormat="1">
      <c r="A97" s="13"/>
      <c r="B97" s="232"/>
      <c r="C97" s="233"/>
      <c r="D97" s="234" t="s">
        <v>165</v>
      </c>
      <c r="E97" s="235" t="s">
        <v>19</v>
      </c>
      <c r="F97" s="236" t="s">
        <v>1370</v>
      </c>
      <c r="G97" s="233"/>
      <c r="H97" s="235" t="s">
        <v>19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165</v>
      </c>
      <c r="AU97" s="242" t="s">
        <v>85</v>
      </c>
      <c r="AV97" s="13" t="s">
        <v>83</v>
      </c>
      <c r="AW97" s="13" t="s">
        <v>37</v>
      </c>
      <c r="AX97" s="13" t="s">
        <v>76</v>
      </c>
      <c r="AY97" s="242" t="s">
        <v>154</v>
      </c>
    </row>
    <row r="98" s="13" customFormat="1">
      <c r="A98" s="13"/>
      <c r="B98" s="232"/>
      <c r="C98" s="233"/>
      <c r="D98" s="234" t="s">
        <v>165</v>
      </c>
      <c r="E98" s="235" t="s">
        <v>19</v>
      </c>
      <c r="F98" s="236" t="s">
        <v>1371</v>
      </c>
      <c r="G98" s="233"/>
      <c r="H98" s="235" t="s">
        <v>19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165</v>
      </c>
      <c r="AU98" s="242" t="s">
        <v>85</v>
      </c>
      <c r="AV98" s="13" t="s">
        <v>83</v>
      </c>
      <c r="AW98" s="13" t="s">
        <v>37</v>
      </c>
      <c r="AX98" s="13" t="s">
        <v>76</v>
      </c>
      <c r="AY98" s="242" t="s">
        <v>154</v>
      </c>
    </row>
    <row r="99" s="13" customFormat="1">
      <c r="A99" s="13"/>
      <c r="B99" s="232"/>
      <c r="C99" s="233"/>
      <c r="D99" s="234" t="s">
        <v>165</v>
      </c>
      <c r="E99" s="235" t="s">
        <v>19</v>
      </c>
      <c r="F99" s="236" t="s">
        <v>1372</v>
      </c>
      <c r="G99" s="233"/>
      <c r="H99" s="235" t="s">
        <v>19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165</v>
      </c>
      <c r="AU99" s="242" t="s">
        <v>85</v>
      </c>
      <c r="AV99" s="13" t="s">
        <v>83</v>
      </c>
      <c r="AW99" s="13" t="s">
        <v>37</v>
      </c>
      <c r="AX99" s="13" t="s">
        <v>76</v>
      </c>
      <c r="AY99" s="242" t="s">
        <v>154</v>
      </c>
    </row>
    <row r="100" s="13" customFormat="1">
      <c r="A100" s="13"/>
      <c r="B100" s="232"/>
      <c r="C100" s="233"/>
      <c r="D100" s="234" t="s">
        <v>165</v>
      </c>
      <c r="E100" s="235" t="s">
        <v>19</v>
      </c>
      <c r="F100" s="236" t="s">
        <v>1373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165</v>
      </c>
      <c r="AU100" s="242" t="s">
        <v>85</v>
      </c>
      <c r="AV100" s="13" t="s">
        <v>83</v>
      </c>
      <c r="AW100" s="13" t="s">
        <v>37</v>
      </c>
      <c r="AX100" s="13" t="s">
        <v>76</v>
      </c>
      <c r="AY100" s="242" t="s">
        <v>154</v>
      </c>
    </row>
    <row r="101" s="13" customFormat="1">
      <c r="A101" s="13"/>
      <c r="B101" s="232"/>
      <c r="C101" s="233"/>
      <c r="D101" s="234" t="s">
        <v>165</v>
      </c>
      <c r="E101" s="235" t="s">
        <v>19</v>
      </c>
      <c r="F101" s="236" t="s">
        <v>1374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165</v>
      </c>
      <c r="AU101" s="242" t="s">
        <v>85</v>
      </c>
      <c r="AV101" s="13" t="s">
        <v>83</v>
      </c>
      <c r="AW101" s="13" t="s">
        <v>37</v>
      </c>
      <c r="AX101" s="13" t="s">
        <v>76</v>
      </c>
      <c r="AY101" s="242" t="s">
        <v>154</v>
      </c>
    </row>
    <row r="102" s="13" customFormat="1">
      <c r="A102" s="13"/>
      <c r="B102" s="232"/>
      <c r="C102" s="233"/>
      <c r="D102" s="234" t="s">
        <v>165</v>
      </c>
      <c r="E102" s="235" t="s">
        <v>19</v>
      </c>
      <c r="F102" s="236" t="s">
        <v>1375</v>
      </c>
      <c r="G102" s="233"/>
      <c r="H102" s="235" t="s">
        <v>19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165</v>
      </c>
      <c r="AU102" s="242" t="s">
        <v>85</v>
      </c>
      <c r="AV102" s="13" t="s">
        <v>83</v>
      </c>
      <c r="AW102" s="13" t="s">
        <v>37</v>
      </c>
      <c r="AX102" s="13" t="s">
        <v>76</v>
      </c>
      <c r="AY102" s="242" t="s">
        <v>154</v>
      </c>
    </row>
    <row r="103" s="13" customFormat="1">
      <c r="A103" s="13"/>
      <c r="B103" s="232"/>
      <c r="C103" s="233"/>
      <c r="D103" s="234" t="s">
        <v>165</v>
      </c>
      <c r="E103" s="235" t="s">
        <v>19</v>
      </c>
      <c r="F103" s="236" t="s">
        <v>1376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165</v>
      </c>
      <c r="AU103" s="242" t="s">
        <v>85</v>
      </c>
      <c r="AV103" s="13" t="s">
        <v>83</v>
      </c>
      <c r="AW103" s="13" t="s">
        <v>37</v>
      </c>
      <c r="AX103" s="13" t="s">
        <v>76</v>
      </c>
      <c r="AY103" s="242" t="s">
        <v>154</v>
      </c>
    </row>
    <row r="104" s="13" customFormat="1">
      <c r="A104" s="13"/>
      <c r="B104" s="232"/>
      <c r="C104" s="233"/>
      <c r="D104" s="234" t="s">
        <v>165</v>
      </c>
      <c r="E104" s="235" t="s">
        <v>19</v>
      </c>
      <c r="F104" s="236" t="s">
        <v>1377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165</v>
      </c>
      <c r="AU104" s="242" t="s">
        <v>85</v>
      </c>
      <c r="AV104" s="13" t="s">
        <v>83</v>
      </c>
      <c r="AW104" s="13" t="s">
        <v>37</v>
      </c>
      <c r="AX104" s="13" t="s">
        <v>76</v>
      </c>
      <c r="AY104" s="242" t="s">
        <v>154</v>
      </c>
    </row>
    <row r="105" s="14" customFormat="1">
      <c r="A105" s="14"/>
      <c r="B105" s="243"/>
      <c r="C105" s="244"/>
      <c r="D105" s="234" t="s">
        <v>165</v>
      </c>
      <c r="E105" s="245" t="s">
        <v>19</v>
      </c>
      <c r="F105" s="246" t="s">
        <v>1378</v>
      </c>
      <c r="G105" s="244"/>
      <c r="H105" s="247">
        <v>2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165</v>
      </c>
      <c r="AU105" s="253" t="s">
        <v>85</v>
      </c>
      <c r="AV105" s="14" t="s">
        <v>85</v>
      </c>
      <c r="AW105" s="14" t="s">
        <v>37</v>
      </c>
      <c r="AX105" s="14" t="s">
        <v>76</v>
      </c>
      <c r="AY105" s="253" t="s">
        <v>154</v>
      </c>
    </row>
    <row r="106" s="15" customFormat="1">
      <c r="A106" s="15"/>
      <c r="B106" s="254"/>
      <c r="C106" s="255"/>
      <c r="D106" s="234" t="s">
        <v>165</v>
      </c>
      <c r="E106" s="256" t="s">
        <v>19</v>
      </c>
      <c r="F106" s="257" t="s">
        <v>168</v>
      </c>
      <c r="G106" s="255"/>
      <c r="H106" s="258">
        <v>2</v>
      </c>
      <c r="I106" s="259"/>
      <c r="J106" s="255"/>
      <c r="K106" s="255"/>
      <c r="L106" s="260"/>
      <c r="M106" s="261"/>
      <c r="N106" s="262"/>
      <c r="O106" s="262"/>
      <c r="P106" s="262"/>
      <c r="Q106" s="262"/>
      <c r="R106" s="262"/>
      <c r="S106" s="262"/>
      <c r="T106" s="26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4" t="s">
        <v>165</v>
      </c>
      <c r="AU106" s="264" t="s">
        <v>85</v>
      </c>
      <c r="AV106" s="15" t="s">
        <v>161</v>
      </c>
      <c r="AW106" s="15" t="s">
        <v>37</v>
      </c>
      <c r="AX106" s="15" t="s">
        <v>83</v>
      </c>
      <c r="AY106" s="264" t="s">
        <v>154</v>
      </c>
    </row>
    <row r="107" s="2" customFormat="1" ht="16.5" customHeight="1">
      <c r="A107" s="40"/>
      <c r="B107" s="41"/>
      <c r="C107" s="265" t="s">
        <v>85</v>
      </c>
      <c r="D107" s="265" t="s">
        <v>169</v>
      </c>
      <c r="E107" s="266" t="s">
        <v>1379</v>
      </c>
      <c r="F107" s="267" t="s">
        <v>1380</v>
      </c>
      <c r="G107" s="268" t="s">
        <v>172</v>
      </c>
      <c r="H107" s="269">
        <v>2</v>
      </c>
      <c r="I107" s="270"/>
      <c r="J107" s="271">
        <f>ROUND(I107*H107,2)</f>
        <v>0</v>
      </c>
      <c r="K107" s="267" t="s">
        <v>1381</v>
      </c>
      <c r="L107" s="272"/>
      <c r="M107" s="273" t="s">
        <v>19</v>
      </c>
      <c r="N107" s="274" t="s">
        <v>47</v>
      </c>
      <c r="O107" s="86"/>
      <c r="P107" s="223">
        <f>O107*H107</f>
        <v>0</v>
      </c>
      <c r="Q107" s="223">
        <v>0.0089999999999999993</v>
      </c>
      <c r="R107" s="223">
        <f>Q107*H107</f>
        <v>0.017999999999999999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363</v>
      </c>
      <c r="AT107" s="225" t="s">
        <v>169</v>
      </c>
      <c r="AU107" s="225" t="s">
        <v>85</v>
      </c>
      <c r="AY107" s="19" t="s">
        <v>154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83</v>
      </c>
      <c r="BK107" s="226">
        <f>ROUND(I107*H107,2)</f>
        <v>0</v>
      </c>
      <c r="BL107" s="19" t="s">
        <v>268</v>
      </c>
      <c r="BM107" s="225" t="s">
        <v>1382</v>
      </c>
    </row>
    <row r="108" s="13" customFormat="1">
      <c r="A108" s="13"/>
      <c r="B108" s="232"/>
      <c r="C108" s="233"/>
      <c r="D108" s="234" t="s">
        <v>165</v>
      </c>
      <c r="E108" s="235" t="s">
        <v>19</v>
      </c>
      <c r="F108" s="236" t="s">
        <v>1370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165</v>
      </c>
      <c r="AU108" s="242" t="s">
        <v>85</v>
      </c>
      <c r="AV108" s="13" t="s">
        <v>83</v>
      </c>
      <c r="AW108" s="13" t="s">
        <v>37</v>
      </c>
      <c r="AX108" s="13" t="s">
        <v>76</v>
      </c>
      <c r="AY108" s="242" t="s">
        <v>154</v>
      </c>
    </row>
    <row r="109" s="13" customFormat="1">
      <c r="A109" s="13"/>
      <c r="B109" s="232"/>
      <c r="C109" s="233"/>
      <c r="D109" s="234" t="s">
        <v>165</v>
      </c>
      <c r="E109" s="235" t="s">
        <v>19</v>
      </c>
      <c r="F109" s="236" t="s">
        <v>1371</v>
      </c>
      <c r="G109" s="233"/>
      <c r="H109" s="235" t="s">
        <v>19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165</v>
      </c>
      <c r="AU109" s="242" t="s">
        <v>85</v>
      </c>
      <c r="AV109" s="13" t="s">
        <v>83</v>
      </c>
      <c r="AW109" s="13" t="s">
        <v>37</v>
      </c>
      <c r="AX109" s="13" t="s">
        <v>76</v>
      </c>
      <c r="AY109" s="242" t="s">
        <v>154</v>
      </c>
    </row>
    <row r="110" s="13" customFormat="1">
      <c r="A110" s="13"/>
      <c r="B110" s="232"/>
      <c r="C110" s="233"/>
      <c r="D110" s="234" t="s">
        <v>165</v>
      </c>
      <c r="E110" s="235" t="s">
        <v>19</v>
      </c>
      <c r="F110" s="236" t="s">
        <v>1372</v>
      </c>
      <c r="G110" s="233"/>
      <c r="H110" s="235" t="s">
        <v>19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165</v>
      </c>
      <c r="AU110" s="242" t="s">
        <v>85</v>
      </c>
      <c r="AV110" s="13" t="s">
        <v>83</v>
      </c>
      <c r="AW110" s="13" t="s">
        <v>37</v>
      </c>
      <c r="AX110" s="13" t="s">
        <v>76</v>
      </c>
      <c r="AY110" s="242" t="s">
        <v>154</v>
      </c>
    </row>
    <row r="111" s="13" customFormat="1">
      <c r="A111" s="13"/>
      <c r="B111" s="232"/>
      <c r="C111" s="233"/>
      <c r="D111" s="234" t="s">
        <v>165</v>
      </c>
      <c r="E111" s="235" t="s">
        <v>19</v>
      </c>
      <c r="F111" s="236" t="s">
        <v>1373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165</v>
      </c>
      <c r="AU111" s="242" t="s">
        <v>85</v>
      </c>
      <c r="AV111" s="13" t="s">
        <v>83</v>
      </c>
      <c r="AW111" s="13" t="s">
        <v>37</v>
      </c>
      <c r="AX111" s="13" t="s">
        <v>76</v>
      </c>
      <c r="AY111" s="242" t="s">
        <v>154</v>
      </c>
    </row>
    <row r="112" s="13" customFormat="1">
      <c r="A112" s="13"/>
      <c r="B112" s="232"/>
      <c r="C112" s="233"/>
      <c r="D112" s="234" t="s">
        <v>165</v>
      </c>
      <c r="E112" s="235" t="s">
        <v>19</v>
      </c>
      <c r="F112" s="236" t="s">
        <v>1374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165</v>
      </c>
      <c r="AU112" s="242" t="s">
        <v>85</v>
      </c>
      <c r="AV112" s="13" t="s">
        <v>83</v>
      </c>
      <c r="AW112" s="13" t="s">
        <v>37</v>
      </c>
      <c r="AX112" s="13" t="s">
        <v>76</v>
      </c>
      <c r="AY112" s="242" t="s">
        <v>154</v>
      </c>
    </row>
    <row r="113" s="13" customFormat="1">
      <c r="A113" s="13"/>
      <c r="B113" s="232"/>
      <c r="C113" s="233"/>
      <c r="D113" s="234" t="s">
        <v>165</v>
      </c>
      <c r="E113" s="235" t="s">
        <v>19</v>
      </c>
      <c r="F113" s="236" t="s">
        <v>1375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165</v>
      </c>
      <c r="AU113" s="242" t="s">
        <v>85</v>
      </c>
      <c r="AV113" s="13" t="s">
        <v>83</v>
      </c>
      <c r="AW113" s="13" t="s">
        <v>37</v>
      </c>
      <c r="AX113" s="13" t="s">
        <v>76</v>
      </c>
      <c r="AY113" s="242" t="s">
        <v>154</v>
      </c>
    </row>
    <row r="114" s="13" customFormat="1">
      <c r="A114" s="13"/>
      <c r="B114" s="232"/>
      <c r="C114" s="233"/>
      <c r="D114" s="234" t="s">
        <v>165</v>
      </c>
      <c r="E114" s="235" t="s">
        <v>19</v>
      </c>
      <c r="F114" s="236" t="s">
        <v>1376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165</v>
      </c>
      <c r="AU114" s="242" t="s">
        <v>85</v>
      </c>
      <c r="AV114" s="13" t="s">
        <v>83</v>
      </c>
      <c r="AW114" s="13" t="s">
        <v>37</v>
      </c>
      <c r="AX114" s="13" t="s">
        <v>76</v>
      </c>
      <c r="AY114" s="242" t="s">
        <v>154</v>
      </c>
    </row>
    <row r="115" s="13" customFormat="1">
      <c r="A115" s="13"/>
      <c r="B115" s="232"/>
      <c r="C115" s="233"/>
      <c r="D115" s="234" t="s">
        <v>165</v>
      </c>
      <c r="E115" s="235" t="s">
        <v>19</v>
      </c>
      <c r="F115" s="236" t="s">
        <v>1377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165</v>
      </c>
      <c r="AU115" s="242" t="s">
        <v>85</v>
      </c>
      <c r="AV115" s="13" t="s">
        <v>83</v>
      </c>
      <c r="AW115" s="13" t="s">
        <v>37</v>
      </c>
      <c r="AX115" s="13" t="s">
        <v>76</v>
      </c>
      <c r="AY115" s="242" t="s">
        <v>154</v>
      </c>
    </row>
    <row r="116" s="14" customFormat="1">
      <c r="A116" s="14"/>
      <c r="B116" s="243"/>
      <c r="C116" s="244"/>
      <c r="D116" s="234" t="s">
        <v>165</v>
      </c>
      <c r="E116" s="245" t="s">
        <v>19</v>
      </c>
      <c r="F116" s="246" t="s">
        <v>1378</v>
      </c>
      <c r="G116" s="244"/>
      <c r="H116" s="247">
        <v>2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165</v>
      </c>
      <c r="AU116" s="253" t="s">
        <v>85</v>
      </c>
      <c r="AV116" s="14" t="s">
        <v>85</v>
      </c>
      <c r="AW116" s="14" t="s">
        <v>37</v>
      </c>
      <c r="AX116" s="14" t="s">
        <v>76</v>
      </c>
      <c r="AY116" s="253" t="s">
        <v>154</v>
      </c>
    </row>
    <row r="117" s="15" customFormat="1">
      <c r="A117" s="15"/>
      <c r="B117" s="254"/>
      <c r="C117" s="255"/>
      <c r="D117" s="234" t="s">
        <v>165</v>
      </c>
      <c r="E117" s="256" t="s">
        <v>19</v>
      </c>
      <c r="F117" s="257" t="s">
        <v>168</v>
      </c>
      <c r="G117" s="255"/>
      <c r="H117" s="258">
        <v>2</v>
      </c>
      <c r="I117" s="259"/>
      <c r="J117" s="255"/>
      <c r="K117" s="255"/>
      <c r="L117" s="260"/>
      <c r="M117" s="261"/>
      <c r="N117" s="262"/>
      <c r="O117" s="262"/>
      <c r="P117" s="262"/>
      <c r="Q117" s="262"/>
      <c r="R117" s="262"/>
      <c r="S117" s="262"/>
      <c r="T117" s="263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4" t="s">
        <v>165</v>
      </c>
      <c r="AU117" s="264" t="s">
        <v>85</v>
      </c>
      <c r="AV117" s="15" t="s">
        <v>161</v>
      </c>
      <c r="AW117" s="15" t="s">
        <v>37</v>
      </c>
      <c r="AX117" s="15" t="s">
        <v>83</v>
      </c>
      <c r="AY117" s="264" t="s">
        <v>154</v>
      </c>
    </row>
    <row r="118" s="2" customFormat="1" ht="24.15" customHeight="1">
      <c r="A118" s="40"/>
      <c r="B118" s="41"/>
      <c r="C118" s="214" t="s">
        <v>175</v>
      </c>
      <c r="D118" s="214" t="s">
        <v>156</v>
      </c>
      <c r="E118" s="215" t="s">
        <v>1383</v>
      </c>
      <c r="F118" s="216" t="s">
        <v>1384</v>
      </c>
      <c r="G118" s="217" t="s">
        <v>172</v>
      </c>
      <c r="H118" s="218">
        <v>2</v>
      </c>
      <c r="I118" s="219"/>
      <c r="J118" s="220">
        <f>ROUND(I118*H118,2)</f>
        <v>0</v>
      </c>
      <c r="K118" s="216" t="s">
        <v>160</v>
      </c>
      <c r="L118" s="46"/>
      <c r="M118" s="221" t="s">
        <v>19</v>
      </c>
      <c r="N118" s="222" t="s">
        <v>47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268</v>
      </c>
      <c r="AT118" s="225" t="s">
        <v>156</v>
      </c>
      <c r="AU118" s="225" t="s">
        <v>85</v>
      </c>
      <c r="AY118" s="19" t="s">
        <v>154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83</v>
      </c>
      <c r="BK118" s="226">
        <f>ROUND(I118*H118,2)</f>
        <v>0</v>
      </c>
      <c r="BL118" s="19" t="s">
        <v>268</v>
      </c>
      <c r="BM118" s="225" t="s">
        <v>1385</v>
      </c>
    </row>
    <row r="119" s="2" customFormat="1">
      <c r="A119" s="40"/>
      <c r="B119" s="41"/>
      <c r="C119" s="42"/>
      <c r="D119" s="227" t="s">
        <v>163</v>
      </c>
      <c r="E119" s="42"/>
      <c r="F119" s="228" t="s">
        <v>1386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163</v>
      </c>
      <c r="AU119" s="19" t="s">
        <v>85</v>
      </c>
    </row>
    <row r="120" s="13" customFormat="1">
      <c r="A120" s="13"/>
      <c r="B120" s="232"/>
      <c r="C120" s="233"/>
      <c r="D120" s="234" t="s">
        <v>165</v>
      </c>
      <c r="E120" s="235" t="s">
        <v>19</v>
      </c>
      <c r="F120" s="236" t="s">
        <v>1370</v>
      </c>
      <c r="G120" s="233"/>
      <c r="H120" s="235" t="s">
        <v>19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165</v>
      </c>
      <c r="AU120" s="242" t="s">
        <v>85</v>
      </c>
      <c r="AV120" s="13" t="s">
        <v>83</v>
      </c>
      <c r="AW120" s="13" t="s">
        <v>37</v>
      </c>
      <c r="AX120" s="13" t="s">
        <v>76</v>
      </c>
      <c r="AY120" s="242" t="s">
        <v>154</v>
      </c>
    </row>
    <row r="121" s="13" customFormat="1">
      <c r="A121" s="13"/>
      <c r="B121" s="232"/>
      <c r="C121" s="233"/>
      <c r="D121" s="234" t="s">
        <v>165</v>
      </c>
      <c r="E121" s="235" t="s">
        <v>19</v>
      </c>
      <c r="F121" s="236" t="s">
        <v>1371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165</v>
      </c>
      <c r="AU121" s="242" t="s">
        <v>85</v>
      </c>
      <c r="AV121" s="13" t="s">
        <v>83</v>
      </c>
      <c r="AW121" s="13" t="s">
        <v>37</v>
      </c>
      <c r="AX121" s="13" t="s">
        <v>76</v>
      </c>
      <c r="AY121" s="242" t="s">
        <v>154</v>
      </c>
    </row>
    <row r="122" s="13" customFormat="1">
      <c r="A122" s="13"/>
      <c r="B122" s="232"/>
      <c r="C122" s="233"/>
      <c r="D122" s="234" t="s">
        <v>165</v>
      </c>
      <c r="E122" s="235" t="s">
        <v>19</v>
      </c>
      <c r="F122" s="236" t="s">
        <v>1372</v>
      </c>
      <c r="G122" s="233"/>
      <c r="H122" s="235" t="s">
        <v>19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165</v>
      </c>
      <c r="AU122" s="242" t="s">
        <v>85</v>
      </c>
      <c r="AV122" s="13" t="s">
        <v>83</v>
      </c>
      <c r="AW122" s="13" t="s">
        <v>37</v>
      </c>
      <c r="AX122" s="13" t="s">
        <v>76</v>
      </c>
      <c r="AY122" s="242" t="s">
        <v>154</v>
      </c>
    </row>
    <row r="123" s="13" customFormat="1">
      <c r="A123" s="13"/>
      <c r="B123" s="232"/>
      <c r="C123" s="233"/>
      <c r="D123" s="234" t="s">
        <v>165</v>
      </c>
      <c r="E123" s="235" t="s">
        <v>19</v>
      </c>
      <c r="F123" s="236" t="s">
        <v>1373</v>
      </c>
      <c r="G123" s="233"/>
      <c r="H123" s="235" t="s">
        <v>19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165</v>
      </c>
      <c r="AU123" s="242" t="s">
        <v>85</v>
      </c>
      <c r="AV123" s="13" t="s">
        <v>83</v>
      </c>
      <c r="AW123" s="13" t="s">
        <v>37</v>
      </c>
      <c r="AX123" s="13" t="s">
        <v>76</v>
      </c>
      <c r="AY123" s="242" t="s">
        <v>154</v>
      </c>
    </row>
    <row r="124" s="13" customFormat="1">
      <c r="A124" s="13"/>
      <c r="B124" s="232"/>
      <c r="C124" s="233"/>
      <c r="D124" s="234" t="s">
        <v>165</v>
      </c>
      <c r="E124" s="235" t="s">
        <v>19</v>
      </c>
      <c r="F124" s="236" t="s">
        <v>1374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165</v>
      </c>
      <c r="AU124" s="242" t="s">
        <v>85</v>
      </c>
      <c r="AV124" s="13" t="s">
        <v>83</v>
      </c>
      <c r="AW124" s="13" t="s">
        <v>37</v>
      </c>
      <c r="AX124" s="13" t="s">
        <v>76</v>
      </c>
      <c r="AY124" s="242" t="s">
        <v>154</v>
      </c>
    </row>
    <row r="125" s="13" customFormat="1">
      <c r="A125" s="13"/>
      <c r="B125" s="232"/>
      <c r="C125" s="233"/>
      <c r="D125" s="234" t="s">
        <v>165</v>
      </c>
      <c r="E125" s="235" t="s">
        <v>19</v>
      </c>
      <c r="F125" s="236" t="s">
        <v>1375</v>
      </c>
      <c r="G125" s="233"/>
      <c r="H125" s="235" t="s">
        <v>19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165</v>
      </c>
      <c r="AU125" s="242" t="s">
        <v>85</v>
      </c>
      <c r="AV125" s="13" t="s">
        <v>83</v>
      </c>
      <c r="AW125" s="13" t="s">
        <v>37</v>
      </c>
      <c r="AX125" s="13" t="s">
        <v>76</v>
      </c>
      <c r="AY125" s="242" t="s">
        <v>154</v>
      </c>
    </row>
    <row r="126" s="13" customFormat="1">
      <c r="A126" s="13"/>
      <c r="B126" s="232"/>
      <c r="C126" s="233"/>
      <c r="D126" s="234" t="s">
        <v>165</v>
      </c>
      <c r="E126" s="235" t="s">
        <v>19</v>
      </c>
      <c r="F126" s="236" t="s">
        <v>1376</v>
      </c>
      <c r="G126" s="233"/>
      <c r="H126" s="235" t="s">
        <v>19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165</v>
      </c>
      <c r="AU126" s="242" t="s">
        <v>85</v>
      </c>
      <c r="AV126" s="13" t="s">
        <v>83</v>
      </c>
      <c r="AW126" s="13" t="s">
        <v>37</v>
      </c>
      <c r="AX126" s="13" t="s">
        <v>76</v>
      </c>
      <c r="AY126" s="242" t="s">
        <v>154</v>
      </c>
    </row>
    <row r="127" s="13" customFormat="1">
      <c r="A127" s="13"/>
      <c r="B127" s="232"/>
      <c r="C127" s="233"/>
      <c r="D127" s="234" t="s">
        <v>165</v>
      </c>
      <c r="E127" s="235" t="s">
        <v>19</v>
      </c>
      <c r="F127" s="236" t="s">
        <v>1377</v>
      </c>
      <c r="G127" s="233"/>
      <c r="H127" s="235" t="s">
        <v>19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165</v>
      </c>
      <c r="AU127" s="242" t="s">
        <v>85</v>
      </c>
      <c r="AV127" s="13" t="s">
        <v>83</v>
      </c>
      <c r="AW127" s="13" t="s">
        <v>37</v>
      </c>
      <c r="AX127" s="13" t="s">
        <v>76</v>
      </c>
      <c r="AY127" s="242" t="s">
        <v>154</v>
      </c>
    </row>
    <row r="128" s="14" customFormat="1">
      <c r="A128" s="14"/>
      <c r="B128" s="243"/>
      <c r="C128" s="244"/>
      <c r="D128" s="234" t="s">
        <v>165</v>
      </c>
      <c r="E128" s="245" t="s">
        <v>19</v>
      </c>
      <c r="F128" s="246" t="s">
        <v>1378</v>
      </c>
      <c r="G128" s="244"/>
      <c r="H128" s="247">
        <v>2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165</v>
      </c>
      <c r="AU128" s="253" t="s">
        <v>85</v>
      </c>
      <c r="AV128" s="14" t="s">
        <v>85</v>
      </c>
      <c r="AW128" s="14" t="s">
        <v>37</v>
      </c>
      <c r="AX128" s="14" t="s">
        <v>76</v>
      </c>
      <c r="AY128" s="253" t="s">
        <v>154</v>
      </c>
    </row>
    <row r="129" s="15" customFormat="1">
      <c r="A129" s="15"/>
      <c r="B129" s="254"/>
      <c r="C129" s="255"/>
      <c r="D129" s="234" t="s">
        <v>165</v>
      </c>
      <c r="E129" s="256" t="s">
        <v>19</v>
      </c>
      <c r="F129" s="257" t="s">
        <v>168</v>
      </c>
      <c r="G129" s="255"/>
      <c r="H129" s="258">
        <v>2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4" t="s">
        <v>165</v>
      </c>
      <c r="AU129" s="264" t="s">
        <v>85</v>
      </c>
      <c r="AV129" s="15" t="s">
        <v>161</v>
      </c>
      <c r="AW129" s="15" t="s">
        <v>37</v>
      </c>
      <c r="AX129" s="15" t="s">
        <v>83</v>
      </c>
      <c r="AY129" s="264" t="s">
        <v>154</v>
      </c>
    </row>
    <row r="130" s="2" customFormat="1" ht="24.15" customHeight="1">
      <c r="A130" s="40"/>
      <c r="B130" s="41"/>
      <c r="C130" s="265" t="s">
        <v>161</v>
      </c>
      <c r="D130" s="265" t="s">
        <v>169</v>
      </c>
      <c r="E130" s="266" t="s">
        <v>1387</v>
      </c>
      <c r="F130" s="267" t="s">
        <v>1388</v>
      </c>
      <c r="G130" s="268" t="s">
        <v>172</v>
      </c>
      <c r="H130" s="269">
        <v>2</v>
      </c>
      <c r="I130" s="270"/>
      <c r="J130" s="271">
        <f>ROUND(I130*H130,2)</f>
        <v>0</v>
      </c>
      <c r="K130" s="267" t="s">
        <v>160</v>
      </c>
      <c r="L130" s="272"/>
      <c r="M130" s="273" t="s">
        <v>19</v>
      </c>
      <c r="N130" s="274" t="s">
        <v>47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363</v>
      </c>
      <c r="AT130" s="225" t="s">
        <v>169</v>
      </c>
      <c r="AU130" s="225" t="s">
        <v>85</v>
      </c>
      <c r="AY130" s="19" t="s">
        <v>154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83</v>
      </c>
      <c r="BK130" s="226">
        <f>ROUND(I130*H130,2)</f>
        <v>0</v>
      </c>
      <c r="BL130" s="19" t="s">
        <v>268</v>
      </c>
      <c r="BM130" s="225" t="s">
        <v>1389</v>
      </c>
    </row>
    <row r="131" s="2" customFormat="1" ht="16.5" customHeight="1">
      <c r="A131" s="40"/>
      <c r="B131" s="41"/>
      <c r="C131" s="214" t="s">
        <v>188</v>
      </c>
      <c r="D131" s="214" t="s">
        <v>156</v>
      </c>
      <c r="E131" s="215" t="s">
        <v>1390</v>
      </c>
      <c r="F131" s="216" t="s">
        <v>1391</v>
      </c>
      <c r="G131" s="217" t="s">
        <v>172</v>
      </c>
      <c r="H131" s="218">
        <v>1</v>
      </c>
      <c r="I131" s="219"/>
      <c r="J131" s="220">
        <f>ROUND(I131*H131,2)</f>
        <v>0</v>
      </c>
      <c r="K131" s="216" t="s">
        <v>1381</v>
      </c>
      <c r="L131" s="46"/>
      <c r="M131" s="221" t="s">
        <v>19</v>
      </c>
      <c r="N131" s="222" t="s">
        <v>47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0.071999999999999995</v>
      </c>
      <c r="T131" s="224">
        <f>S131*H131</f>
        <v>0.071999999999999995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268</v>
      </c>
      <c r="AT131" s="225" t="s">
        <v>156</v>
      </c>
      <c r="AU131" s="225" t="s">
        <v>85</v>
      </c>
      <c r="AY131" s="19" t="s">
        <v>154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83</v>
      </c>
      <c r="BK131" s="226">
        <f>ROUND(I131*H131,2)</f>
        <v>0</v>
      </c>
      <c r="BL131" s="19" t="s">
        <v>268</v>
      </c>
      <c r="BM131" s="225" t="s">
        <v>1392</v>
      </c>
    </row>
    <row r="132" s="13" customFormat="1">
      <c r="A132" s="13"/>
      <c r="B132" s="232"/>
      <c r="C132" s="233"/>
      <c r="D132" s="234" t="s">
        <v>165</v>
      </c>
      <c r="E132" s="235" t="s">
        <v>19</v>
      </c>
      <c r="F132" s="236" t="s">
        <v>1370</v>
      </c>
      <c r="G132" s="233"/>
      <c r="H132" s="235" t="s">
        <v>19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165</v>
      </c>
      <c r="AU132" s="242" t="s">
        <v>85</v>
      </c>
      <c r="AV132" s="13" t="s">
        <v>83</v>
      </c>
      <c r="AW132" s="13" t="s">
        <v>37</v>
      </c>
      <c r="AX132" s="13" t="s">
        <v>76</v>
      </c>
      <c r="AY132" s="242" t="s">
        <v>154</v>
      </c>
    </row>
    <row r="133" s="13" customFormat="1">
      <c r="A133" s="13"/>
      <c r="B133" s="232"/>
      <c r="C133" s="233"/>
      <c r="D133" s="234" t="s">
        <v>165</v>
      </c>
      <c r="E133" s="235" t="s">
        <v>19</v>
      </c>
      <c r="F133" s="236" t="s">
        <v>1371</v>
      </c>
      <c r="G133" s="233"/>
      <c r="H133" s="235" t="s">
        <v>19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165</v>
      </c>
      <c r="AU133" s="242" t="s">
        <v>85</v>
      </c>
      <c r="AV133" s="13" t="s">
        <v>83</v>
      </c>
      <c r="AW133" s="13" t="s">
        <v>37</v>
      </c>
      <c r="AX133" s="13" t="s">
        <v>76</v>
      </c>
      <c r="AY133" s="242" t="s">
        <v>154</v>
      </c>
    </row>
    <row r="134" s="13" customFormat="1">
      <c r="A134" s="13"/>
      <c r="B134" s="232"/>
      <c r="C134" s="233"/>
      <c r="D134" s="234" t="s">
        <v>165</v>
      </c>
      <c r="E134" s="235" t="s">
        <v>19</v>
      </c>
      <c r="F134" s="236" t="s">
        <v>1372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165</v>
      </c>
      <c r="AU134" s="242" t="s">
        <v>85</v>
      </c>
      <c r="AV134" s="13" t="s">
        <v>83</v>
      </c>
      <c r="AW134" s="13" t="s">
        <v>37</v>
      </c>
      <c r="AX134" s="13" t="s">
        <v>76</v>
      </c>
      <c r="AY134" s="242" t="s">
        <v>154</v>
      </c>
    </row>
    <row r="135" s="13" customFormat="1">
      <c r="A135" s="13"/>
      <c r="B135" s="232"/>
      <c r="C135" s="233"/>
      <c r="D135" s="234" t="s">
        <v>165</v>
      </c>
      <c r="E135" s="235" t="s">
        <v>19</v>
      </c>
      <c r="F135" s="236" t="s">
        <v>1393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165</v>
      </c>
      <c r="AU135" s="242" t="s">
        <v>85</v>
      </c>
      <c r="AV135" s="13" t="s">
        <v>83</v>
      </c>
      <c r="AW135" s="13" t="s">
        <v>37</v>
      </c>
      <c r="AX135" s="13" t="s">
        <v>76</v>
      </c>
      <c r="AY135" s="242" t="s">
        <v>154</v>
      </c>
    </row>
    <row r="136" s="13" customFormat="1">
      <c r="A136" s="13"/>
      <c r="B136" s="232"/>
      <c r="C136" s="233"/>
      <c r="D136" s="234" t="s">
        <v>165</v>
      </c>
      <c r="E136" s="235" t="s">
        <v>19</v>
      </c>
      <c r="F136" s="236" t="s">
        <v>1394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165</v>
      </c>
      <c r="AU136" s="242" t="s">
        <v>85</v>
      </c>
      <c r="AV136" s="13" t="s">
        <v>83</v>
      </c>
      <c r="AW136" s="13" t="s">
        <v>37</v>
      </c>
      <c r="AX136" s="13" t="s">
        <v>76</v>
      </c>
      <c r="AY136" s="242" t="s">
        <v>154</v>
      </c>
    </row>
    <row r="137" s="13" customFormat="1">
      <c r="A137" s="13"/>
      <c r="B137" s="232"/>
      <c r="C137" s="233"/>
      <c r="D137" s="234" t="s">
        <v>165</v>
      </c>
      <c r="E137" s="235" t="s">
        <v>19</v>
      </c>
      <c r="F137" s="236" t="s">
        <v>1395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165</v>
      </c>
      <c r="AU137" s="242" t="s">
        <v>85</v>
      </c>
      <c r="AV137" s="13" t="s">
        <v>83</v>
      </c>
      <c r="AW137" s="13" t="s">
        <v>37</v>
      </c>
      <c r="AX137" s="13" t="s">
        <v>76</v>
      </c>
      <c r="AY137" s="242" t="s">
        <v>154</v>
      </c>
    </row>
    <row r="138" s="13" customFormat="1">
      <c r="A138" s="13"/>
      <c r="B138" s="232"/>
      <c r="C138" s="233"/>
      <c r="D138" s="234" t="s">
        <v>165</v>
      </c>
      <c r="E138" s="235" t="s">
        <v>19</v>
      </c>
      <c r="F138" s="236" t="s">
        <v>1396</v>
      </c>
      <c r="G138" s="233"/>
      <c r="H138" s="235" t="s">
        <v>19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165</v>
      </c>
      <c r="AU138" s="242" t="s">
        <v>85</v>
      </c>
      <c r="AV138" s="13" t="s">
        <v>83</v>
      </c>
      <c r="AW138" s="13" t="s">
        <v>37</v>
      </c>
      <c r="AX138" s="13" t="s">
        <v>76</v>
      </c>
      <c r="AY138" s="242" t="s">
        <v>154</v>
      </c>
    </row>
    <row r="139" s="14" customFormat="1">
      <c r="A139" s="14"/>
      <c r="B139" s="243"/>
      <c r="C139" s="244"/>
      <c r="D139" s="234" t="s">
        <v>165</v>
      </c>
      <c r="E139" s="245" t="s">
        <v>19</v>
      </c>
      <c r="F139" s="246" t="s">
        <v>1397</v>
      </c>
      <c r="G139" s="244"/>
      <c r="H139" s="247">
        <v>1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165</v>
      </c>
      <c r="AU139" s="253" t="s">
        <v>85</v>
      </c>
      <c r="AV139" s="14" t="s">
        <v>85</v>
      </c>
      <c r="AW139" s="14" t="s">
        <v>37</v>
      </c>
      <c r="AX139" s="14" t="s">
        <v>76</v>
      </c>
      <c r="AY139" s="253" t="s">
        <v>154</v>
      </c>
    </row>
    <row r="140" s="15" customFormat="1">
      <c r="A140" s="15"/>
      <c r="B140" s="254"/>
      <c r="C140" s="255"/>
      <c r="D140" s="234" t="s">
        <v>165</v>
      </c>
      <c r="E140" s="256" t="s">
        <v>19</v>
      </c>
      <c r="F140" s="257" t="s">
        <v>168</v>
      </c>
      <c r="G140" s="255"/>
      <c r="H140" s="258">
        <v>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165</v>
      </c>
      <c r="AU140" s="264" t="s">
        <v>85</v>
      </c>
      <c r="AV140" s="15" t="s">
        <v>161</v>
      </c>
      <c r="AW140" s="15" t="s">
        <v>37</v>
      </c>
      <c r="AX140" s="15" t="s">
        <v>83</v>
      </c>
      <c r="AY140" s="264" t="s">
        <v>154</v>
      </c>
    </row>
    <row r="141" s="2" customFormat="1" ht="44.25" customHeight="1">
      <c r="A141" s="40"/>
      <c r="B141" s="41"/>
      <c r="C141" s="214" t="s">
        <v>196</v>
      </c>
      <c r="D141" s="214" t="s">
        <v>156</v>
      </c>
      <c r="E141" s="215" t="s">
        <v>1398</v>
      </c>
      <c r="F141" s="216" t="s">
        <v>1399</v>
      </c>
      <c r="G141" s="217" t="s">
        <v>172</v>
      </c>
      <c r="H141" s="218">
        <v>1</v>
      </c>
      <c r="I141" s="219"/>
      <c r="J141" s="220">
        <f>ROUND(I141*H141,2)</f>
        <v>0</v>
      </c>
      <c r="K141" s="216" t="s">
        <v>160</v>
      </c>
      <c r="L141" s="46"/>
      <c r="M141" s="221" t="s">
        <v>19</v>
      </c>
      <c r="N141" s="222" t="s">
        <v>47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268</v>
      </c>
      <c r="AT141" s="225" t="s">
        <v>156</v>
      </c>
      <c r="AU141" s="225" t="s">
        <v>85</v>
      </c>
      <c r="AY141" s="19" t="s">
        <v>154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83</v>
      </c>
      <c r="BK141" s="226">
        <f>ROUND(I141*H141,2)</f>
        <v>0</v>
      </c>
      <c r="BL141" s="19" t="s">
        <v>268</v>
      </c>
      <c r="BM141" s="225" t="s">
        <v>1400</v>
      </c>
    </row>
    <row r="142" s="2" customFormat="1">
      <c r="A142" s="40"/>
      <c r="B142" s="41"/>
      <c r="C142" s="42"/>
      <c r="D142" s="227" t="s">
        <v>163</v>
      </c>
      <c r="E142" s="42"/>
      <c r="F142" s="228" t="s">
        <v>1401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163</v>
      </c>
      <c r="AU142" s="19" t="s">
        <v>85</v>
      </c>
    </row>
    <row r="143" s="13" customFormat="1">
      <c r="A143" s="13"/>
      <c r="B143" s="232"/>
      <c r="C143" s="233"/>
      <c r="D143" s="234" t="s">
        <v>165</v>
      </c>
      <c r="E143" s="235" t="s">
        <v>19</v>
      </c>
      <c r="F143" s="236" t="s">
        <v>1370</v>
      </c>
      <c r="G143" s="233"/>
      <c r="H143" s="235" t="s">
        <v>19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165</v>
      </c>
      <c r="AU143" s="242" t="s">
        <v>85</v>
      </c>
      <c r="AV143" s="13" t="s">
        <v>83</v>
      </c>
      <c r="AW143" s="13" t="s">
        <v>37</v>
      </c>
      <c r="AX143" s="13" t="s">
        <v>76</v>
      </c>
      <c r="AY143" s="242" t="s">
        <v>154</v>
      </c>
    </row>
    <row r="144" s="13" customFormat="1">
      <c r="A144" s="13"/>
      <c r="B144" s="232"/>
      <c r="C144" s="233"/>
      <c r="D144" s="234" t="s">
        <v>165</v>
      </c>
      <c r="E144" s="235" t="s">
        <v>19</v>
      </c>
      <c r="F144" s="236" t="s">
        <v>1371</v>
      </c>
      <c r="G144" s="233"/>
      <c r="H144" s="235" t="s">
        <v>19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165</v>
      </c>
      <c r="AU144" s="242" t="s">
        <v>85</v>
      </c>
      <c r="AV144" s="13" t="s">
        <v>83</v>
      </c>
      <c r="AW144" s="13" t="s">
        <v>37</v>
      </c>
      <c r="AX144" s="13" t="s">
        <v>76</v>
      </c>
      <c r="AY144" s="242" t="s">
        <v>154</v>
      </c>
    </row>
    <row r="145" s="13" customFormat="1">
      <c r="A145" s="13"/>
      <c r="B145" s="232"/>
      <c r="C145" s="233"/>
      <c r="D145" s="234" t="s">
        <v>165</v>
      </c>
      <c r="E145" s="235" t="s">
        <v>19</v>
      </c>
      <c r="F145" s="236" t="s">
        <v>1372</v>
      </c>
      <c r="G145" s="233"/>
      <c r="H145" s="235" t="s">
        <v>19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165</v>
      </c>
      <c r="AU145" s="242" t="s">
        <v>85</v>
      </c>
      <c r="AV145" s="13" t="s">
        <v>83</v>
      </c>
      <c r="AW145" s="13" t="s">
        <v>37</v>
      </c>
      <c r="AX145" s="13" t="s">
        <v>76</v>
      </c>
      <c r="AY145" s="242" t="s">
        <v>154</v>
      </c>
    </row>
    <row r="146" s="13" customFormat="1">
      <c r="A146" s="13"/>
      <c r="B146" s="232"/>
      <c r="C146" s="233"/>
      <c r="D146" s="234" t="s">
        <v>165</v>
      </c>
      <c r="E146" s="235" t="s">
        <v>19</v>
      </c>
      <c r="F146" s="236" t="s">
        <v>1373</v>
      </c>
      <c r="G146" s="233"/>
      <c r="H146" s="235" t="s">
        <v>19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165</v>
      </c>
      <c r="AU146" s="242" t="s">
        <v>85</v>
      </c>
      <c r="AV146" s="13" t="s">
        <v>83</v>
      </c>
      <c r="AW146" s="13" t="s">
        <v>37</v>
      </c>
      <c r="AX146" s="13" t="s">
        <v>76</v>
      </c>
      <c r="AY146" s="242" t="s">
        <v>154</v>
      </c>
    </row>
    <row r="147" s="13" customFormat="1">
      <c r="A147" s="13"/>
      <c r="B147" s="232"/>
      <c r="C147" s="233"/>
      <c r="D147" s="234" t="s">
        <v>165</v>
      </c>
      <c r="E147" s="235" t="s">
        <v>19</v>
      </c>
      <c r="F147" s="236" t="s">
        <v>1402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165</v>
      </c>
      <c r="AU147" s="242" t="s">
        <v>85</v>
      </c>
      <c r="AV147" s="13" t="s">
        <v>83</v>
      </c>
      <c r="AW147" s="13" t="s">
        <v>37</v>
      </c>
      <c r="AX147" s="13" t="s">
        <v>76</v>
      </c>
      <c r="AY147" s="242" t="s">
        <v>154</v>
      </c>
    </row>
    <row r="148" s="14" customFormat="1">
      <c r="A148" s="14"/>
      <c r="B148" s="243"/>
      <c r="C148" s="244"/>
      <c r="D148" s="234" t="s">
        <v>165</v>
      </c>
      <c r="E148" s="245" t="s">
        <v>19</v>
      </c>
      <c r="F148" s="246" t="s">
        <v>1397</v>
      </c>
      <c r="G148" s="244"/>
      <c r="H148" s="247">
        <v>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165</v>
      </c>
      <c r="AU148" s="253" t="s">
        <v>85</v>
      </c>
      <c r="AV148" s="14" t="s">
        <v>85</v>
      </c>
      <c r="AW148" s="14" t="s">
        <v>37</v>
      </c>
      <c r="AX148" s="14" t="s">
        <v>76</v>
      </c>
      <c r="AY148" s="253" t="s">
        <v>154</v>
      </c>
    </row>
    <row r="149" s="15" customFormat="1">
      <c r="A149" s="15"/>
      <c r="B149" s="254"/>
      <c r="C149" s="255"/>
      <c r="D149" s="234" t="s">
        <v>165</v>
      </c>
      <c r="E149" s="256" t="s">
        <v>19</v>
      </c>
      <c r="F149" s="257" t="s">
        <v>168</v>
      </c>
      <c r="G149" s="255"/>
      <c r="H149" s="258">
        <v>1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165</v>
      </c>
      <c r="AU149" s="264" t="s">
        <v>85</v>
      </c>
      <c r="AV149" s="15" t="s">
        <v>161</v>
      </c>
      <c r="AW149" s="15" t="s">
        <v>37</v>
      </c>
      <c r="AX149" s="15" t="s">
        <v>83</v>
      </c>
      <c r="AY149" s="264" t="s">
        <v>154</v>
      </c>
    </row>
    <row r="150" s="2" customFormat="1" ht="24.15" customHeight="1">
      <c r="A150" s="40"/>
      <c r="B150" s="41"/>
      <c r="C150" s="214" t="s">
        <v>202</v>
      </c>
      <c r="D150" s="214" t="s">
        <v>156</v>
      </c>
      <c r="E150" s="215" t="s">
        <v>1403</v>
      </c>
      <c r="F150" s="216" t="s">
        <v>1404</v>
      </c>
      <c r="G150" s="217" t="s">
        <v>172</v>
      </c>
      <c r="H150" s="218">
        <v>1</v>
      </c>
      <c r="I150" s="219"/>
      <c r="J150" s="220">
        <f>ROUND(I150*H150,2)</f>
        <v>0</v>
      </c>
      <c r="K150" s="216" t="s">
        <v>1381</v>
      </c>
      <c r="L150" s="46"/>
      <c r="M150" s="221" t="s">
        <v>19</v>
      </c>
      <c r="N150" s="222" t="s">
        <v>47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268</v>
      </c>
      <c r="AT150" s="225" t="s">
        <v>156</v>
      </c>
      <c r="AU150" s="225" t="s">
        <v>85</v>
      </c>
      <c r="AY150" s="19" t="s">
        <v>154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83</v>
      </c>
      <c r="BK150" s="226">
        <f>ROUND(I150*H150,2)</f>
        <v>0</v>
      </c>
      <c r="BL150" s="19" t="s">
        <v>268</v>
      </c>
      <c r="BM150" s="225" t="s">
        <v>1405</v>
      </c>
    </row>
    <row r="151" s="13" customFormat="1">
      <c r="A151" s="13"/>
      <c r="B151" s="232"/>
      <c r="C151" s="233"/>
      <c r="D151" s="234" t="s">
        <v>165</v>
      </c>
      <c r="E151" s="235" t="s">
        <v>19</v>
      </c>
      <c r="F151" s="236" t="s">
        <v>1370</v>
      </c>
      <c r="G151" s="233"/>
      <c r="H151" s="235" t="s">
        <v>19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165</v>
      </c>
      <c r="AU151" s="242" t="s">
        <v>85</v>
      </c>
      <c r="AV151" s="13" t="s">
        <v>83</v>
      </c>
      <c r="AW151" s="13" t="s">
        <v>37</v>
      </c>
      <c r="AX151" s="13" t="s">
        <v>76</v>
      </c>
      <c r="AY151" s="242" t="s">
        <v>154</v>
      </c>
    </row>
    <row r="152" s="13" customFormat="1">
      <c r="A152" s="13"/>
      <c r="B152" s="232"/>
      <c r="C152" s="233"/>
      <c r="D152" s="234" t="s">
        <v>165</v>
      </c>
      <c r="E152" s="235" t="s">
        <v>19</v>
      </c>
      <c r="F152" s="236" t="s">
        <v>1371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165</v>
      </c>
      <c r="AU152" s="242" t="s">
        <v>85</v>
      </c>
      <c r="AV152" s="13" t="s">
        <v>83</v>
      </c>
      <c r="AW152" s="13" t="s">
        <v>37</v>
      </c>
      <c r="AX152" s="13" t="s">
        <v>76</v>
      </c>
      <c r="AY152" s="242" t="s">
        <v>154</v>
      </c>
    </row>
    <row r="153" s="13" customFormat="1">
      <c r="A153" s="13"/>
      <c r="B153" s="232"/>
      <c r="C153" s="233"/>
      <c r="D153" s="234" t="s">
        <v>165</v>
      </c>
      <c r="E153" s="235" t="s">
        <v>19</v>
      </c>
      <c r="F153" s="236" t="s">
        <v>1372</v>
      </c>
      <c r="G153" s="233"/>
      <c r="H153" s="235" t="s">
        <v>19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165</v>
      </c>
      <c r="AU153" s="242" t="s">
        <v>85</v>
      </c>
      <c r="AV153" s="13" t="s">
        <v>83</v>
      </c>
      <c r="AW153" s="13" t="s">
        <v>37</v>
      </c>
      <c r="AX153" s="13" t="s">
        <v>76</v>
      </c>
      <c r="AY153" s="242" t="s">
        <v>154</v>
      </c>
    </row>
    <row r="154" s="13" customFormat="1">
      <c r="A154" s="13"/>
      <c r="B154" s="232"/>
      <c r="C154" s="233"/>
      <c r="D154" s="234" t="s">
        <v>165</v>
      </c>
      <c r="E154" s="235" t="s">
        <v>19</v>
      </c>
      <c r="F154" s="236" t="s">
        <v>1373</v>
      </c>
      <c r="G154" s="233"/>
      <c r="H154" s="235" t="s">
        <v>19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165</v>
      </c>
      <c r="AU154" s="242" t="s">
        <v>85</v>
      </c>
      <c r="AV154" s="13" t="s">
        <v>83</v>
      </c>
      <c r="AW154" s="13" t="s">
        <v>37</v>
      </c>
      <c r="AX154" s="13" t="s">
        <v>76</v>
      </c>
      <c r="AY154" s="242" t="s">
        <v>154</v>
      </c>
    </row>
    <row r="155" s="13" customFormat="1">
      <c r="A155" s="13"/>
      <c r="B155" s="232"/>
      <c r="C155" s="233"/>
      <c r="D155" s="234" t="s">
        <v>165</v>
      </c>
      <c r="E155" s="235" t="s">
        <v>19</v>
      </c>
      <c r="F155" s="236" t="s">
        <v>1406</v>
      </c>
      <c r="G155" s="233"/>
      <c r="H155" s="235" t="s">
        <v>19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165</v>
      </c>
      <c r="AU155" s="242" t="s">
        <v>85</v>
      </c>
      <c r="AV155" s="13" t="s">
        <v>83</v>
      </c>
      <c r="AW155" s="13" t="s">
        <v>37</v>
      </c>
      <c r="AX155" s="13" t="s">
        <v>76</v>
      </c>
      <c r="AY155" s="242" t="s">
        <v>154</v>
      </c>
    </row>
    <row r="156" s="14" customFormat="1">
      <c r="A156" s="14"/>
      <c r="B156" s="243"/>
      <c r="C156" s="244"/>
      <c r="D156" s="234" t="s">
        <v>165</v>
      </c>
      <c r="E156" s="245" t="s">
        <v>19</v>
      </c>
      <c r="F156" s="246" t="s">
        <v>1397</v>
      </c>
      <c r="G156" s="244"/>
      <c r="H156" s="247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165</v>
      </c>
      <c r="AU156" s="253" t="s">
        <v>85</v>
      </c>
      <c r="AV156" s="14" t="s">
        <v>85</v>
      </c>
      <c r="AW156" s="14" t="s">
        <v>37</v>
      </c>
      <c r="AX156" s="14" t="s">
        <v>76</v>
      </c>
      <c r="AY156" s="253" t="s">
        <v>154</v>
      </c>
    </row>
    <row r="157" s="15" customFormat="1">
      <c r="A157" s="15"/>
      <c r="B157" s="254"/>
      <c r="C157" s="255"/>
      <c r="D157" s="234" t="s">
        <v>165</v>
      </c>
      <c r="E157" s="256" t="s">
        <v>19</v>
      </c>
      <c r="F157" s="257" t="s">
        <v>168</v>
      </c>
      <c r="G157" s="255"/>
      <c r="H157" s="258">
        <v>1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165</v>
      </c>
      <c r="AU157" s="264" t="s">
        <v>85</v>
      </c>
      <c r="AV157" s="15" t="s">
        <v>161</v>
      </c>
      <c r="AW157" s="15" t="s">
        <v>37</v>
      </c>
      <c r="AX157" s="15" t="s">
        <v>83</v>
      </c>
      <c r="AY157" s="264" t="s">
        <v>154</v>
      </c>
    </row>
    <row r="158" s="2" customFormat="1" ht="24.15" customHeight="1">
      <c r="A158" s="40"/>
      <c r="B158" s="41"/>
      <c r="C158" s="214" t="s">
        <v>173</v>
      </c>
      <c r="D158" s="214" t="s">
        <v>156</v>
      </c>
      <c r="E158" s="215" t="s">
        <v>1407</v>
      </c>
      <c r="F158" s="216" t="s">
        <v>1408</v>
      </c>
      <c r="G158" s="217" t="s">
        <v>1348</v>
      </c>
      <c r="H158" s="218">
        <v>1</v>
      </c>
      <c r="I158" s="219"/>
      <c r="J158" s="220">
        <f>ROUND(I158*H158,2)</f>
        <v>0</v>
      </c>
      <c r="K158" s="216" t="s">
        <v>1381</v>
      </c>
      <c r="L158" s="46"/>
      <c r="M158" s="221" t="s">
        <v>19</v>
      </c>
      <c r="N158" s="222" t="s">
        <v>47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268</v>
      </c>
      <c r="AT158" s="225" t="s">
        <v>156</v>
      </c>
      <c r="AU158" s="225" t="s">
        <v>85</v>
      </c>
      <c r="AY158" s="19" t="s">
        <v>154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83</v>
      </c>
      <c r="BK158" s="226">
        <f>ROUND(I158*H158,2)</f>
        <v>0</v>
      </c>
      <c r="BL158" s="19" t="s">
        <v>268</v>
      </c>
      <c r="BM158" s="225" t="s">
        <v>1409</v>
      </c>
    </row>
    <row r="159" s="13" customFormat="1">
      <c r="A159" s="13"/>
      <c r="B159" s="232"/>
      <c r="C159" s="233"/>
      <c r="D159" s="234" t="s">
        <v>165</v>
      </c>
      <c r="E159" s="235" t="s">
        <v>19</v>
      </c>
      <c r="F159" s="236" t="s">
        <v>1370</v>
      </c>
      <c r="G159" s="233"/>
      <c r="H159" s="235" t="s">
        <v>19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165</v>
      </c>
      <c r="AU159" s="242" t="s">
        <v>85</v>
      </c>
      <c r="AV159" s="13" t="s">
        <v>83</v>
      </c>
      <c r="AW159" s="13" t="s">
        <v>37</v>
      </c>
      <c r="AX159" s="13" t="s">
        <v>76</v>
      </c>
      <c r="AY159" s="242" t="s">
        <v>154</v>
      </c>
    </row>
    <row r="160" s="13" customFormat="1">
      <c r="A160" s="13"/>
      <c r="B160" s="232"/>
      <c r="C160" s="233"/>
      <c r="D160" s="234" t="s">
        <v>165</v>
      </c>
      <c r="E160" s="235" t="s">
        <v>19</v>
      </c>
      <c r="F160" s="236" t="s">
        <v>1371</v>
      </c>
      <c r="G160" s="233"/>
      <c r="H160" s="235" t="s">
        <v>19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165</v>
      </c>
      <c r="AU160" s="242" t="s">
        <v>85</v>
      </c>
      <c r="AV160" s="13" t="s">
        <v>83</v>
      </c>
      <c r="AW160" s="13" t="s">
        <v>37</v>
      </c>
      <c r="AX160" s="13" t="s">
        <v>76</v>
      </c>
      <c r="AY160" s="242" t="s">
        <v>154</v>
      </c>
    </row>
    <row r="161" s="13" customFormat="1">
      <c r="A161" s="13"/>
      <c r="B161" s="232"/>
      <c r="C161" s="233"/>
      <c r="D161" s="234" t="s">
        <v>165</v>
      </c>
      <c r="E161" s="235" t="s">
        <v>19</v>
      </c>
      <c r="F161" s="236" t="s">
        <v>1372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165</v>
      </c>
      <c r="AU161" s="242" t="s">
        <v>85</v>
      </c>
      <c r="AV161" s="13" t="s">
        <v>83</v>
      </c>
      <c r="AW161" s="13" t="s">
        <v>37</v>
      </c>
      <c r="AX161" s="13" t="s">
        <v>76</v>
      </c>
      <c r="AY161" s="242" t="s">
        <v>154</v>
      </c>
    </row>
    <row r="162" s="13" customFormat="1">
      <c r="A162" s="13"/>
      <c r="B162" s="232"/>
      <c r="C162" s="233"/>
      <c r="D162" s="234" t="s">
        <v>165</v>
      </c>
      <c r="E162" s="235" t="s">
        <v>19</v>
      </c>
      <c r="F162" s="236" t="s">
        <v>1373</v>
      </c>
      <c r="G162" s="233"/>
      <c r="H162" s="235" t="s">
        <v>19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165</v>
      </c>
      <c r="AU162" s="242" t="s">
        <v>85</v>
      </c>
      <c r="AV162" s="13" t="s">
        <v>83</v>
      </c>
      <c r="AW162" s="13" t="s">
        <v>37</v>
      </c>
      <c r="AX162" s="13" t="s">
        <v>76</v>
      </c>
      <c r="AY162" s="242" t="s">
        <v>154</v>
      </c>
    </row>
    <row r="163" s="13" customFormat="1">
      <c r="A163" s="13"/>
      <c r="B163" s="232"/>
      <c r="C163" s="233"/>
      <c r="D163" s="234" t="s">
        <v>165</v>
      </c>
      <c r="E163" s="235" t="s">
        <v>19</v>
      </c>
      <c r="F163" s="236" t="s">
        <v>1410</v>
      </c>
      <c r="G163" s="233"/>
      <c r="H163" s="235" t="s">
        <v>19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165</v>
      </c>
      <c r="AU163" s="242" t="s">
        <v>85</v>
      </c>
      <c r="AV163" s="13" t="s">
        <v>83</v>
      </c>
      <c r="AW163" s="13" t="s">
        <v>37</v>
      </c>
      <c r="AX163" s="13" t="s">
        <v>76</v>
      </c>
      <c r="AY163" s="242" t="s">
        <v>154</v>
      </c>
    </row>
    <row r="164" s="13" customFormat="1">
      <c r="A164" s="13"/>
      <c r="B164" s="232"/>
      <c r="C164" s="233"/>
      <c r="D164" s="234" t="s">
        <v>165</v>
      </c>
      <c r="E164" s="235" t="s">
        <v>19</v>
      </c>
      <c r="F164" s="236" t="s">
        <v>1411</v>
      </c>
      <c r="G164" s="233"/>
      <c r="H164" s="235" t="s">
        <v>19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165</v>
      </c>
      <c r="AU164" s="242" t="s">
        <v>85</v>
      </c>
      <c r="AV164" s="13" t="s">
        <v>83</v>
      </c>
      <c r="AW164" s="13" t="s">
        <v>37</v>
      </c>
      <c r="AX164" s="13" t="s">
        <v>76</v>
      </c>
      <c r="AY164" s="242" t="s">
        <v>154</v>
      </c>
    </row>
    <row r="165" s="13" customFormat="1">
      <c r="A165" s="13"/>
      <c r="B165" s="232"/>
      <c r="C165" s="233"/>
      <c r="D165" s="234" t="s">
        <v>165</v>
      </c>
      <c r="E165" s="235" t="s">
        <v>19</v>
      </c>
      <c r="F165" s="236" t="s">
        <v>1412</v>
      </c>
      <c r="G165" s="233"/>
      <c r="H165" s="235" t="s">
        <v>19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165</v>
      </c>
      <c r="AU165" s="242" t="s">
        <v>85</v>
      </c>
      <c r="AV165" s="13" t="s">
        <v>83</v>
      </c>
      <c r="AW165" s="13" t="s">
        <v>37</v>
      </c>
      <c r="AX165" s="13" t="s">
        <v>76</v>
      </c>
      <c r="AY165" s="242" t="s">
        <v>154</v>
      </c>
    </row>
    <row r="166" s="13" customFormat="1">
      <c r="A166" s="13"/>
      <c r="B166" s="232"/>
      <c r="C166" s="233"/>
      <c r="D166" s="234" t="s">
        <v>165</v>
      </c>
      <c r="E166" s="235" t="s">
        <v>19</v>
      </c>
      <c r="F166" s="236" t="s">
        <v>1413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165</v>
      </c>
      <c r="AU166" s="242" t="s">
        <v>85</v>
      </c>
      <c r="AV166" s="13" t="s">
        <v>83</v>
      </c>
      <c r="AW166" s="13" t="s">
        <v>37</v>
      </c>
      <c r="AX166" s="13" t="s">
        <v>76</v>
      </c>
      <c r="AY166" s="242" t="s">
        <v>154</v>
      </c>
    </row>
    <row r="167" s="14" customFormat="1">
      <c r="A167" s="14"/>
      <c r="B167" s="243"/>
      <c r="C167" s="244"/>
      <c r="D167" s="234" t="s">
        <v>165</v>
      </c>
      <c r="E167" s="245" t="s">
        <v>19</v>
      </c>
      <c r="F167" s="246" t="s">
        <v>1397</v>
      </c>
      <c r="G167" s="244"/>
      <c r="H167" s="247">
        <v>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165</v>
      </c>
      <c r="AU167" s="253" t="s">
        <v>85</v>
      </c>
      <c r="AV167" s="14" t="s">
        <v>85</v>
      </c>
      <c r="AW167" s="14" t="s">
        <v>37</v>
      </c>
      <c r="AX167" s="14" t="s">
        <v>76</v>
      </c>
      <c r="AY167" s="253" t="s">
        <v>154</v>
      </c>
    </row>
    <row r="168" s="15" customFormat="1">
      <c r="A168" s="15"/>
      <c r="B168" s="254"/>
      <c r="C168" s="255"/>
      <c r="D168" s="234" t="s">
        <v>165</v>
      </c>
      <c r="E168" s="256" t="s">
        <v>19</v>
      </c>
      <c r="F168" s="257" t="s">
        <v>168</v>
      </c>
      <c r="G168" s="255"/>
      <c r="H168" s="258">
        <v>1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4" t="s">
        <v>165</v>
      </c>
      <c r="AU168" s="264" t="s">
        <v>85</v>
      </c>
      <c r="AV168" s="15" t="s">
        <v>161</v>
      </c>
      <c r="AW168" s="15" t="s">
        <v>37</v>
      </c>
      <c r="AX168" s="15" t="s">
        <v>83</v>
      </c>
      <c r="AY168" s="264" t="s">
        <v>154</v>
      </c>
    </row>
    <row r="169" s="2" customFormat="1" ht="24.15" customHeight="1">
      <c r="A169" s="40"/>
      <c r="B169" s="41"/>
      <c r="C169" s="214" t="s">
        <v>217</v>
      </c>
      <c r="D169" s="214" t="s">
        <v>156</v>
      </c>
      <c r="E169" s="215" t="s">
        <v>1414</v>
      </c>
      <c r="F169" s="216" t="s">
        <v>1415</v>
      </c>
      <c r="G169" s="217" t="s">
        <v>1348</v>
      </c>
      <c r="H169" s="218">
        <v>1</v>
      </c>
      <c r="I169" s="219"/>
      <c r="J169" s="220">
        <f>ROUND(I169*H169,2)</f>
        <v>0</v>
      </c>
      <c r="K169" s="216" t="s">
        <v>1381</v>
      </c>
      <c r="L169" s="46"/>
      <c r="M169" s="221" t="s">
        <v>19</v>
      </c>
      <c r="N169" s="222" t="s">
        <v>47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268</v>
      </c>
      <c r="AT169" s="225" t="s">
        <v>156</v>
      </c>
      <c r="AU169" s="225" t="s">
        <v>85</v>
      </c>
      <c r="AY169" s="19" t="s">
        <v>154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83</v>
      </c>
      <c r="BK169" s="226">
        <f>ROUND(I169*H169,2)</f>
        <v>0</v>
      </c>
      <c r="BL169" s="19" t="s">
        <v>268</v>
      </c>
      <c r="BM169" s="225" t="s">
        <v>1416</v>
      </c>
    </row>
    <row r="170" s="13" customFormat="1">
      <c r="A170" s="13"/>
      <c r="B170" s="232"/>
      <c r="C170" s="233"/>
      <c r="D170" s="234" t="s">
        <v>165</v>
      </c>
      <c r="E170" s="235" t="s">
        <v>19</v>
      </c>
      <c r="F170" s="236" t="s">
        <v>1370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165</v>
      </c>
      <c r="AU170" s="242" t="s">
        <v>85</v>
      </c>
      <c r="AV170" s="13" t="s">
        <v>83</v>
      </c>
      <c r="AW170" s="13" t="s">
        <v>37</v>
      </c>
      <c r="AX170" s="13" t="s">
        <v>76</v>
      </c>
      <c r="AY170" s="242" t="s">
        <v>154</v>
      </c>
    </row>
    <row r="171" s="13" customFormat="1">
      <c r="A171" s="13"/>
      <c r="B171" s="232"/>
      <c r="C171" s="233"/>
      <c r="D171" s="234" t="s">
        <v>165</v>
      </c>
      <c r="E171" s="235" t="s">
        <v>19</v>
      </c>
      <c r="F171" s="236" t="s">
        <v>1371</v>
      </c>
      <c r="G171" s="233"/>
      <c r="H171" s="235" t="s">
        <v>19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165</v>
      </c>
      <c r="AU171" s="242" t="s">
        <v>85</v>
      </c>
      <c r="AV171" s="13" t="s">
        <v>83</v>
      </c>
      <c r="AW171" s="13" t="s">
        <v>37</v>
      </c>
      <c r="AX171" s="13" t="s">
        <v>76</v>
      </c>
      <c r="AY171" s="242" t="s">
        <v>154</v>
      </c>
    </row>
    <row r="172" s="13" customFormat="1">
      <c r="A172" s="13"/>
      <c r="B172" s="232"/>
      <c r="C172" s="233"/>
      <c r="D172" s="234" t="s">
        <v>165</v>
      </c>
      <c r="E172" s="235" t="s">
        <v>19</v>
      </c>
      <c r="F172" s="236" t="s">
        <v>1372</v>
      </c>
      <c r="G172" s="233"/>
      <c r="H172" s="235" t="s">
        <v>19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165</v>
      </c>
      <c r="AU172" s="242" t="s">
        <v>85</v>
      </c>
      <c r="AV172" s="13" t="s">
        <v>83</v>
      </c>
      <c r="AW172" s="13" t="s">
        <v>37</v>
      </c>
      <c r="AX172" s="13" t="s">
        <v>76</v>
      </c>
      <c r="AY172" s="242" t="s">
        <v>154</v>
      </c>
    </row>
    <row r="173" s="13" customFormat="1">
      <c r="A173" s="13"/>
      <c r="B173" s="232"/>
      <c r="C173" s="233"/>
      <c r="D173" s="234" t="s">
        <v>165</v>
      </c>
      <c r="E173" s="235" t="s">
        <v>19</v>
      </c>
      <c r="F173" s="236" t="s">
        <v>1373</v>
      </c>
      <c r="G173" s="233"/>
      <c r="H173" s="235" t="s">
        <v>19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165</v>
      </c>
      <c r="AU173" s="242" t="s">
        <v>85</v>
      </c>
      <c r="AV173" s="13" t="s">
        <v>83</v>
      </c>
      <c r="AW173" s="13" t="s">
        <v>37</v>
      </c>
      <c r="AX173" s="13" t="s">
        <v>76</v>
      </c>
      <c r="AY173" s="242" t="s">
        <v>154</v>
      </c>
    </row>
    <row r="174" s="13" customFormat="1">
      <c r="A174" s="13"/>
      <c r="B174" s="232"/>
      <c r="C174" s="233"/>
      <c r="D174" s="234" t="s">
        <v>165</v>
      </c>
      <c r="E174" s="235" t="s">
        <v>19</v>
      </c>
      <c r="F174" s="236" t="s">
        <v>1417</v>
      </c>
      <c r="G174" s="233"/>
      <c r="H174" s="235" t="s">
        <v>19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165</v>
      </c>
      <c r="AU174" s="242" t="s">
        <v>85</v>
      </c>
      <c r="AV174" s="13" t="s">
        <v>83</v>
      </c>
      <c r="AW174" s="13" t="s">
        <v>37</v>
      </c>
      <c r="AX174" s="13" t="s">
        <v>76</v>
      </c>
      <c r="AY174" s="242" t="s">
        <v>154</v>
      </c>
    </row>
    <row r="175" s="13" customFormat="1">
      <c r="A175" s="13"/>
      <c r="B175" s="232"/>
      <c r="C175" s="233"/>
      <c r="D175" s="234" t="s">
        <v>165</v>
      </c>
      <c r="E175" s="235" t="s">
        <v>19</v>
      </c>
      <c r="F175" s="236" t="s">
        <v>1418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165</v>
      </c>
      <c r="AU175" s="242" t="s">
        <v>85</v>
      </c>
      <c r="AV175" s="13" t="s">
        <v>83</v>
      </c>
      <c r="AW175" s="13" t="s">
        <v>37</v>
      </c>
      <c r="AX175" s="13" t="s">
        <v>76</v>
      </c>
      <c r="AY175" s="242" t="s">
        <v>154</v>
      </c>
    </row>
    <row r="176" s="13" customFormat="1">
      <c r="A176" s="13"/>
      <c r="B176" s="232"/>
      <c r="C176" s="233"/>
      <c r="D176" s="234" t="s">
        <v>165</v>
      </c>
      <c r="E176" s="235" t="s">
        <v>19</v>
      </c>
      <c r="F176" s="236" t="s">
        <v>1419</v>
      </c>
      <c r="G176" s="233"/>
      <c r="H176" s="235" t="s">
        <v>19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165</v>
      </c>
      <c r="AU176" s="242" t="s">
        <v>85</v>
      </c>
      <c r="AV176" s="13" t="s">
        <v>83</v>
      </c>
      <c r="AW176" s="13" t="s">
        <v>37</v>
      </c>
      <c r="AX176" s="13" t="s">
        <v>76</v>
      </c>
      <c r="AY176" s="242" t="s">
        <v>154</v>
      </c>
    </row>
    <row r="177" s="14" customFormat="1">
      <c r="A177" s="14"/>
      <c r="B177" s="243"/>
      <c r="C177" s="244"/>
      <c r="D177" s="234" t="s">
        <v>165</v>
      </c>
      <c r="E177" s="245" t="s">
        <v>19</v>
      </c>
      <c r="F177" s="246" t="s">
        <v>1397</v>
      </c>
      <c r="G177" s="244"/>
      <c r="H177" s="247">
        <v>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165</v>
      </c>
      <c r="AU177" s="253" t="s">
        <v>85</v>
      </c>
      <c r="AV177" s="14" t="s">
        <v>85</v>
      </c>
      <c r="AW177" s="14" t="s">
        <v>37</v>
      </c>
      <c r="AX177" s="14" t="s">
        <v>76</v>
      </c>
      <c r="AY177" s="253" t="s">
        <v>154</v>
      </c>
    </row>
    <row r="178" s="15" customFormat="1">
      <c r="A178" s="15"/>
      <c r="B178" s="254"/>
      <c r="C178" s="255"/>
      <c r="D178" s="234" t="s">
        <v>165</v>
      </c>
      <c r="E178" s="256" t="s">
        <v>19</v>
      </c>
      <c r="F178" s="257" t="s">
        <v>168</v>
      </c>
      <c r="G178" s="255"/>
      <c r="H178" s="258">
        <v>1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165</v>
      </c>
      <c r="AU178" s="264" t="s">
        <v>85</v>
      </c>
      <c r="AV178" s="15" t="s">
        <v>161</v>
      </c>
      <c r="AW178" s="15" t="s">
        <v>37</v>
      </c>
      <c r="AX178" s="15" t="s">
        <v>83</v>
      </c>
      <c r="AY178" s="264" t="s">
        <v>154</v>
      </c>
    </row>
    <row r="179" s="2" customFormat="1" ht="44.25" customHeight="1">
      <c r="A179" s="40"/>
      <c r="B179" s="41"/>
      <c r="C179" s="214" t="s">
        <v>226</v>
      </c>
      <c r="D179" s="214" t="s">
        <v>156</v>
      </c>
      <c r="E179" s="215" t="s">
        <v>1420</v>
      </c>
      <c r="F179" s="216" t="s">
        <v>1421</v>
      </c>
      <c r="G179" s="217" t="s">
        <v>250</v>
      </c>
      <c r="H179" s="218">
        <v>0.017999999999999999</v>
      </c>
      <c r="I179" s="219"/>
      <c r="J179" s="220">
        <f>ROUND(I179*H179,2)</f>
        <v>0</v>
      </c>
      <c r="K179" s="216" t="s">
        <v>160</v>
      </c>
      <c r="L179" s="46"/>
      <c r="M179" s="221" t="s">
        <v>19</v>
      </c>
      <c r="N179" s="222" t="s">
        <v>47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268</v>
      </c>
      <c r="AT179" s="225" t="s">
        <v>156</v>
      </c>
      <c r="AU179" s="225" t="s">
        <v>85</v>
      </c>
      <c r="AY179" s="19" t="s">
        <v>154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83</v>
      </c>
      <c r="BK179" s="226">
        <f>ROUND(I179*H179,2)</f>
        <v>0</v>
      </c>
      <c r="BL179" s="19" t="s">
        <v>268</v>
      </c>
      <c r="BM179" s="225" t="s">
        <v>1422</v>
      </c>
    </row>
    <row r="180" s="2" customFormat="1">
      <c r="A180" s="40"/>
      <c r="B180" s="41"/>
      <c r="C180" s="42"/>
      <c r="D180" s="227" t="s">
        <v>163</v>
      </c>
      <c r="E180" s="42"/>
      <c r="F180" s="228" t="s">
        <v>1423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163</v>
      </c>
      <c r="AU180" s="19" t="s">
        <v>85</v>
      </c>
    </row>
    <row r="181" s="12" customFormat="1" ht="22.8" customHeight="1">
      <c r="A181" s="12"/>
      <c r="B181" s="198"/>
      <c r="C181" s="199"/>
      <c r="D181" s="200" t="s">
        <v>75</v>
      </c>
      <c r="E181" s="212" t="s">
        <v>1424</v>
      </c>
      <c r="F181" s="212" t="s">
        <v>1425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SUM(P182:P189)</f>
        <v>0</v>
      </c>
      <c r="Q181" s="206"/>
      <c r="R181" s="207">
        <f>SUM(R182:R189)</f>
        <v>0</v>
      </c>
      <c r="S181" s="206"/>
      <c r="T181" s="208">
        <f>SUM(T182:T189)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85</v>
      </c>
      <c r="AT181" s="210" t="s">
        <v>75</v>
      </c>
      <c r="AU181" s="210" t="s">
        <v>83</v>
      </c>
      <c r="AY181" s="209" t="s">
        <v>154</v>
      </c>
      <c r="BK181" s="211">
        <f>SUM(BK182:BK189)</f>
        <v>0</v>
      </c>
    </row>
    <row r="182" s="2" customFormat="1" ht="16.5" customHeight="1">
      <c r="A182" s="40"/>
      <c r="B182" s="41"/>
      <c r="C182" s="214" t="s">
        <v>233</v>
      </c>
      <c r="D182" s="214" t="s">
        <v>156</v>
      </c>
      <c r="E182" s="215" t="s">
        <v>1426</v>
      </c>
      <c r="F182" s="216" t="s">
        <v>1427</v>
      </c>
      <c r="G182" s="217" t="s">
        <v>172</v>
      </c>
      <c r="H182" s="218">
        <v>1</v>
      </c>
      <c r="I182" s="219"/>
      <c r="J182" s="220">
        <f>ROUND(I182*H182,2)</f>
        <v>0</v>
      </c>
      <c r="K182" s="216" t="s">
        <v>1381</v>
      </c>
      <c r="L182" s="46"/>
      <c r="M182" s="221" t="s">
        <v>19</v>
      </c>
      <c r="N182" s="222" t="s">
        <v>47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268</v>
      </c>
      <c r="AT182" s="225" t="s">
        <v>156</v>
      </c>
      <c r="AU182" s="225" t="s">
        <v>85</v>
      </c>
      <c r="AY182" s="19" t="s">
        <v>154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83</v>
      </c>
      <c r="BK182" s="226">
        <f>ROUND(I182*H182,2)</f>
        <v>0</v>
      </c>
      <c r="BL182" s="19" t="s">
        <v>268</v>
      </c>
      <c r="BM182" s="225" t="s">
        <v>1428</v>
      </c>
    </row>
    <row r="183" s="13" customFormat="1">
      <c r="A183" s="13"/>
      <c r="B183" s="232"/>
      <c r="C183" s="233"/>
      <c r="D183" s="234" t="s">
        <v>165</v>
      </c>
      <c r="E183" s="235" t="s">
        <v>19</v>
      </c>
      <c r="F183" s="236" t="s">
        <v>1370</v>
      </c>
      <c r="G183" s="233"/>
      <c r="H183" s="235" t="s">
        <v>19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165</v>
      </c>
      <c r="AU183" s="242" t="s">
        <v>85</v>
      </c>
      <c r="AV183" s="13" t="s">
        <v>83</v>
      </c>
      <c r="AW183" s="13" t="s">
        <v>37</v>
      </c>
      <c r="AX183" s="13" t="s">
        <v>76</v>
      </c>
      <c r="AY183" s="242" t="s">
        <v>154</v>
      </c>
    </row>
    <row r="184" s="13" customFormat="1">
      <c r="A184" s="13"/>
      <c r="B184" s="232"/>
      <c r="C184" s="233"/>
      <c r="D184" s="234" t="s">
        <v>165</v>
      </c>
      <c r="E184" s="235" t="s">
        <v>19</v>
      </c>
      <c r="F184" s="236" t="s">
        <v>1371</v>
      </c>
      <c r="G184" s="233"/>
      <c r="H184" s="235" t="s">
        <v>19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165</v>
      </c>
      <c r="AU184" s="242" t="s">
        <v>85</v>
      </c>
      <c r="AV184" s="13" t="s">
        <v>83</v>
      </c>
      <c r="AW184" s="13" t="s">
        <v>37</v>
      </c>
      <c r="AX184" s="13" t="s">
        <v>76</v>
      </c>
      <c r="AY184" s="242" t="s">
        <v>154</v>
      </c>
    </row>
    <row r="185" s="13" customFormat="1">
      <c r="A185" s="13"/>
      <c r="B185" s="232"/>
      <c r="C185" s="233"/>
      <c r="D185" s="234" t="s">
        <v>165</v>
      </c>
      <c r="E185" s="235" t="s">
        <v>19</v>
      </c>
      <c r="F185" s="236" t="s">
        <v>1372</v>
      </c>
      <c r="G185" s="233"/>
      <c r="H185" s="235" t="s">
        <v>19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165</v>
      </c>
      <c r="AU185" s="242" t="s">
        <v>85</v>
      </c>
      <c r="AV185" s="13" t="s">
        <v>83</v>
      </c>
      <c r="AW185" s="13" t="s">
        <v>37</v>
      </c>
      <c r="AX185" s="13" t="s">
        <v>76</v>
      </c>
      <c r="AY185" s="242" t="s">
        <v>154</v>
      </c>
    </row>
    <row r="186" s="13" customFormat="1">
      <c r="A186" s="13"/>
      <c r="B186" s="232"/>
      <c r="C186" s="233"/>
      <c r="D186" s="234" t="s">
        <v>165</v>
      </c>
      <c r="E186" s="235" t="s">
        <v>19</v>
      </c>
      <c r="F186" s="236" t="s">
        <v>1373</v>
      </c>
      <c r="G186" s="233"/>
      <c r="H186" s="235" t="s">
        <v>19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165</v>
      </c>
      <c r="AU186" s="242" t="s">
        <v>85</v>
      </c>
      <c r="AV186" s="13" t="s">
        <v>83</v>
      </c>
      <c r="AW186" s="13" t="s">
        <v>37</v>
      </c>
      <c r="AX186" s="13" t="s">
        <v>76</v>
      </c>
      <c r="AY186" s="242" t="s">
        <v>154</v>
      </c>
    </row>
    <row r="187" s="13" customFormat="1">
      <c r="A187" s="13"/>
      <c r="B187" s="232"/>
      <c r="C187" s="233"/>
      <c r="D187" s="234" t="s">
        <v>165</v>
      </c>
      <c r="E187" s="235" t="s">
        <v>19</v>
      </c>
      <c r="F187" s="236" t="s">
        <v>1429</v>
      </c>
      <c r="G187" s="233"/>
      <c r="H187" s="235" t="s">
        <v>19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165</v>
      </c>
      <c r="AU187" s="242" t="s">
        <v>85</v>
      </c>
      <c r="AV187" s="13" t="s">
        <v>83</v>
      </c>
      <c r="AW187" s="13" t="s">
        <v>37</v>
      </c>
      <c r="AX187" s="13" t="s">
        <v>76</v>
      </c>
      <c r="AY187" s="242" t="s">
        <v>154</v>
      </c>
    </row>
    <row r="188" s="14" customFormat="1">
      <c r="A188" s="14"/>
      <c r="B188" s="243"/>
      <c r="C188" s="244"/>
      <c r="D188" s="234" t="s">
        <v>165</v>
      </c>
      <c r="E188" s="245" t="s">
        <v>19</v>
      </c>
      <c r="F188" s="246" t="s">
        <v>1397</v>
      </c>
      <c r="G188" s="244"/>
      <c r="H188" s="247">
        <v>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165</v>
      </c>
      <c r="AU188" s="253" t="s">
        <v>85</v>
      </c>
      <c r="AV188" s="14" t="s">
        <v>85</v>
      </c>
      <c r="AW188" s="14" t="s">
        <v>37</v>
      </c>
      <c r="AX188" s="14" t="s">
        <v>76</v>
      </c>
      <c r="AY188" s="253" t="s">
        <v>154</v>
      </c>
    </row>
    <row r="189" s="15" customFormat="1">
      <c r="A189" s="15"/>
      <c r="B189" s="254"/>
      <c r="C189" s="255"/>
      <c r="D189" s="234" t="s">
        <v>165</v>
      </c>
      <c r="E189" s="256" t="s">
        <v>19</v>
      </c>
      <c r="F189" s="257" t="s">
        <v>168</v>
      </c>
      <c r="G189" s="255"/>
      <c r="H189" s="258">
        <v>1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165</v>
      </c>
      <c r="AU189" s="264" t="s">
        <v>85</v>
      </c>
      <c r="AV189" s="15" t="s">
        <v>161</v>
      </c>
      <c r="AW189" s="15" t="s">
        <v>37</v>
      </c>
      <c r="AX189" s="15" t="s">
        <v>83</v>
      </c>
      <c r="AY189" s="264" t="s">
        <v>154</v>
      </c>
    </row>
    <row r="190" s="12" customFormat="1" ht="25.92" customHeight="1">
      <c r="A190" s="12"/>
      <c r="B190" s="198"/>
      <c r="C190" s="199"/>
      <c r="D190" s="200" t="s">
        <v>75</v>
      </c>
      <c r="E190" s="201" t="s">
        <v>169</v>
      </c>
      <c r="F190" s="201" t="s">
        <v>1430</v>
      </c>
      <c r="G190" s="199"/>
      <c r="H190" s="199"/>
      <c r="I190" s="202"/>
      <c r="J190" s="203">
        <f>BK190</f>
        <v>0</v>
      </c>
      <c r="K190" s="199"/>
      <c r="L190" s="204"/>
      <c r="M190" s="205"/>
      <c r="N190" s="206"/>
      <c r="O190" s="206"/>
      <c r="P190" s="207">
        <f>P191+P216</f>
        <v>0</v>
      </c>
      <c r="Q190" s="206"/>
      <c r="R190" s="207">
        <f>R191+R216</f>
        <v>0.01712</v>
      </c>
      <c r="S190" s="206"/>
      <c r="T190" s="208">
        <f>T191+T216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175</v>
      </c>
      <c r="AT190" s="210" t="s">
        <v>75</v>
      </c>
      <c r="AU190" s="210" t="s">
        <v>76</v>
      </c>
      <c r="AY190" s="209" t="s">
        <v>154</v>
      </c>
      <c r="BK190" s="211">
        <f>BK191+BK216</f>
        <v>0</v>
      </c>
    </row>
    <row r="191" s="12" customFormat="1" ht="22.8" customHeight="1">
      <c r="A191" s="12"/>
      <c r="B191" s="198"/>
      <c r="C191" s="199"/>
      <c r="D191" s="200" t="s">
        <v>75</v>
      </c>
      <c r="E191" s="212" t="s">
        <v>1431</v>
      </c>
      <c r="F191" s="212" t="s">
        <v>1432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SUM(P192:P215)</f>
        <v>0</v>
      </c>
      <c r="Q191" s="206"/>
      <c r="R191" s="207">
        <f>SUM(R192:R215)</f>
        <v>0.01712</v>
      </c>
      <c r="S191" s="206"/>
      <c r="T191" s="208">
        <f>SUM(T192:T215)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175</v>
      </c>
      <c r="AT191" s="210" t="s">
        <v>75</v>
      </c>
      <c r="AU191" s="210" t="s">
        <v>83</v>
      </c>
      <c r="AY191" s="209" t="s">
        <v>154</v>
      </c>
      <c r="BK191" s="211">
        <f>SUM(BK192:BK215)</f>
        <v>0</v>
      </c>
    </row>
    <row r="192" s="2" customFormat="1" ht="24.15" customHeight="1">
      <c r="A192" s="40"/>
      <c r="B192" s="41"/>
      <c r="C192" s="214" t="s">
        <v>242</v>
      </c>
      <c r="D192" s="214" t="s">
        <v>156</v>
      </c>
      <c r="E192" s="215" t="s">
        <v>1433</v>
      </c>
      <c r="F192" s="216" t="s">
        <v>1434</v>
      </c>
      <c r="G192" s="217" t="s">
        <v>172</v>
      </c>
      <c r="H192" s="218">
        <v>2</v>
      </c>
      <c r="I192" s="219"/>
      <c r="J192" s="220">
        <f>ROUND(I192*H192,2)</f>
        <v>0</v>
      </c>
      <c r="K192" s="216" t="s">
        <v>1381</v>
      </c>
      <c r="L192" s="46"/>
      <c r="M192" s="221" t="s">
        <v>19</v>
      </c>
      <c r="N192" s="222" t="s">
        <v>47</v>
      </c>
      <c r="O192" s="86"/>
      <c r="P192" s="223">
        <f>O192*H192</f>
        <v>0</v>
      </c>
      <c r="Q192" s="223">
        <v>0.00198</v>
      </c>
      <c r="R192" s="223">
        <f>Q192*H192</f>
        <v>0.00396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965</v>
      </c>
      <c r="AT192" s="225" t="s">
        <v>156</v>
      </c>
      <c r="AU192" s="225" t="s">
        <v>85</v>
      </c>
      <c r="AY192" s="19" t="s">
        <v>154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83</v>
      </c>
      <c r="BK192" s="226">
        <f>ROUND(I192*H192,2)</f>
        <v>0</v>
      </c>
      <c r="BL192" s="19" t="s">
        <v>965</v>
      </c>
      <c r="BM192" s="225" t="s">
        <v>1435</v>
      </c>
    </row>
    <row r="193" s="13" customFormat="1">
      <c r="A193" s="13"/>
      <c r="B193" s="232"/>
      <c r="C193" s="233"/>
      <c r="D193" s="234" t="s">
        <v>165</v>
      </c>
      <c r="E193" s="235" t="s">
        <v>19</v>
      </c>
      <c r="F193" s="236" t="s">
        <v>1370</v>
      </c>
      <c r="G193" s="233"/>
      <c r="H193" s="235" t="s">
        <v>19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165</v>
      </c>
      <c r="AU193" s="242" t="s">
        <v>85</v>
      </c>
      <c r="AV193" s="13" t="s">
        <v>83</v>
      </c>
      <c r="AW193" s="13" t="s">
        <v>37</v>
      </c>
      <c r="AX193" s="13" t="s">
        <v>76</v>
      </c>
      <c r="AY193" s="242" t="s">
        <v>154</v>
      </c>
    </row>
    <row r="194" s="13" customFormat="1">
      <c r="A194" s="13"/>
      <c r="B194" s="232"/>
      <c r="C194" s="233"/>
      <c r="D194" s="234" t="s">
        <v>165</v>
      </c>
      <c r="E194" s="235" t="s">
        <v>19</v>
      </c>
      <c r="F194" s="236" t="s">
        <v>1371</v>
      </c>
      <c r="G194" s="233"/>
      <c r="H194" s="235" t="s">
        <v>19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165</v>
      </c>
      <c r="AU194" s="242" t="s">
        <v>85</v>
      </c>
      <c r="AV194" s="13" t="s">
        <v>83</v>
      </c>
      <c r="AW194" s="13" t="s">
        <v>37</v>
      </c>
      <c r="AX194" s="13" t="s">
        <v>76</v>
      </c>
      <c r="AY194" s="242" t="s">
        <v>154</v>
      </c>
    </row>
    <row r="195" s="13" customFormat="1">
      <c r="A195" s="13"/>
      <c r="B195" s="232"/>
      <c r="C195" s="233"/>
      <c r="D195" s="234" t="s">
        <v>165</v>
      </c>
      <c r="E195" s="235" t="s">
        <v>19</v>
      </c>
      <c r="F195" s="236" t="s">
        <v>1372</v>
      </c>
      <c r="G195" s="233"/>
      <c r="H195" s="235" t="s">
        <v>19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165</v>
      </c>
      <c r="AU195" s="242" t="s">
        <v>85</v>
      </c>
      <c r="AV195" s="13" t="s">
        <v>83</v>
      </c>
      <c r="AW195" s="13" t="s">
        <v>37</v>
      </c>
      <c r="AX195" s="13" t="s">
        <v>76</v>
      </c>
      <c r="AY195" s="242" t="s">
        <v>154</v>
      </c>
    </row>
    <row r="196" s="13" customFormat="1">
      <c r="A196" s="13"/>
      <c r="B196" s="232"/>
      <c r="C196" s="233"/>
      <c r="D196" s="234" t="s">
        <v>165</v>
      </c>
      <c r="E196" s="235" t="s">
        <v>19</v>
      </c>
      <c r="F196" s="236" t="s">
        <v>1373</v>
      </c>
      <c r="G196" s="233"/>
      <c r="H196" s="235" t="s">
        <v>19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165</v>
      </c>
      <c r="AU196" s="242" t="s">
        <v>85</v>
      </c>
      <c r="AV196" s="13" t="s">
        <v>83</v>
      </c>
      <c r="AW196" s="13" t="s">
        <v>37</v>
      </c>
      <c r="AX196" s="13" t="s">
        <v>76</v>
      </c>
      <c r="AY196" s="242" t="s">
        <v>154</v>
      </c>
    </row>
    <row r="197" s="13" customFormat="1">
      <c r="A197" s="13"/>
      <c r="B197" s="232"/>
      <c r="C197" s="233"/>
      <c r="D197" s="234" t="s">
        <v>165</v>
      </c>
      <c r="E197" s="235" t="s">
        <v>19</v>
      </c>
      <c r="F197" s="236" t="s">
        <v>1436</v>
      </c>
      <c r="G197" s="233"/>
      <c r="H197" s="235" t="s">
        <v>19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165</v>
      </c>
      <c r="AU197" s="242" t="s">
        <v>85</v>
      </c>
      <c r="AV197" s="13" t="s">
        <v>83</v>
      </c>
      <c r="AW197" s="13" t="s">
        <v>37</v>
      </c>
      <c r="AX197" s="13" t="s">
        <v>76</v>
      </c>
      <c r="AY197" s="242" t="s">
        <v>154</v>
      </c>
    </row>
    <row r="198" s="13" customFormat="1">
      <c r="A198" s="13"/>
      <c r="B198" s="232"/>
      <c r="C198" s="233"/>
      <c r="D198" s="234" t="s">
        <v>165</v>
      </c>
      <c r="E198" s="235" t="s">
        <v>19</v>
      </c>
      <c r="F198" s="236" t="s">
        <v>1437</v>
      </c>
      <c r="G198" s="233"/>
      <c r="H198" s="235" t="s">
        <v>19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165</v>
      </c>
      <c r="AU198" s="242" t="s">
        <v>85</v>
      </c>
      <c r="AV198" s="13" t="s">
        <v>83</v>
      </c>
      <c r="AW198" s="13" t="s">
        <v>37</v>
      </c>
      <c r="AX198" s="13" t="s">
        <v>76</v>
      </c>
      <c r="AY198" s="242" t="s">
        <v>154</v>
      </c>
    </row>
    <row r="199" s="13" customFormat="1">
      <c r="A199" s="13"/>
      <c r="B199" s="232"/>
      <c r="C199" s="233"/>
      <c r="D199" s="234" t="s">
        <v>165</v>
      </c>
      <c r="E199" s="235" t="s">
        <v>19</v>
      </c>
      <c r="F199" s="236" t="s">
        <v>1438</v>
      </c>
      <c r="G199" s="233"/>
      <c r="H199" s="235" t="s">
        <v>19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165</v>
      </c>
      <c r="AU199" s="242" t="s">
        <v>85</v>
      </c>
      <c r="AV199" s="13" t="s">
        <v>83</v>
      </c>
      <c r="AW199" s="13" t="s">
        <v>37</v>
      </c>
      <c r="AX199" s="13" t="s">
        <v>76</v>
      </c>
      <c r="AY199" s="242" t="s">
        <v>154</v>
      </c>
    </row>
    <row r="200" s="13" customFormat="1">
      <c r="A200" s="13"/>
      <c r="B200" s="232"/>
      <c r="C200" s="233"/>
      <c r="D200" s="234" t="s">
        <v>165</v>
      </c>
      <c r="E200" s="235" t="s">
        <v>19</v>
      </c>
      <c r="F200" s="236" t="s">
        <v>1439</v>
      </c>
      <c r="G200" s="233"/>
      <c r="H200" s="235" t="s">
        <v>19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165</v>
      </c>
      <c r="AU200" s="242" t="s">
        <v>85</v>
      </c>
      <c r="AV200" s="13" t="s">
        <v>83</v>
      </c>
      <c r="AW200" s="13" t="s">
        <v>37</v>
      </c>
      <c r="AX200" s="13" t="s">
        <v>76</v>
      </c>
      <c r="AY200" s="242" t="s">
        <v>154</v>
      </c>
    </row>
    <row r="201" s="13" customFormat="1">
      <c r="A201" s="13"/>
      <c r="B201" s="232"/>
      <c r="C201" s="233"/>
      <c r="D201" s="234" t="s">
        <v>165</v>
      </c>
      <c r="E201" s="235" t="s">
        <v>19</v>
      </c>
      <c r="F201" s="236" t="s">
        <v>1440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165</v>
      </c>
      <c r="AU201" s="242" t="s">
        <v>85</v>
      </c>
      <c r="AV201" s="13" t="s">
        <v>83</v>
      </c>
      <c r="AW201" s="13" t="s">
        <v>37</v>
      </c>
      <c r="AX201" s="13" t="s">
        <v>76</v>
      </c>
      <c r="AY201" s="242" t="s">
        <v>154</v>
      </c>
    </row>
    <row r="202" s="14" customFormat="1">
      <c r="A202" s="14"/>
      <c r="B202" s="243"/>
      <c r="C202" s="244"/>
      <c r="D202" s="234" t="s">
        <v>165</v>
      </c>
      <c r="E202" s="245" t="s">
        <v>19</v>
      </c>
      <c r="F202" s="246" t="s">
        <v>1378</v>
      </c>
      <c r="G202" s="244"/>
      <c r="H202" s="247">
        <v>2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165</v>
      </c>
      <c r="AU202" s="253" t="s">
        <v>85</v>
      </c>
      <c r="AV202" s="14" t="s">
        <v>85</v>
      </c>
      <c r="AW202" s="14" t="s">
        <v>37</v>
      </c>
      <c r="AX202" s="14" t="s">
        <v>76</v>
      </c>
      <c r="AY202" s="253" t="s">
        <v>154</v>
      </c>
    </row>
    <row r="203" s="15" customFormat="1">
      <c r="A203" s="15"/>
      <c r="B203" s="254"/>
      <c r="C203" s="255"/>
      <c r="D203" s="234" t="s">
        <v>165</v>
      </c>
      <c r="E203" s="256" t="s">
        <v>19</v>
      </c>
      <c r="F203" s="257" t="s">
        <v>168</v>
      </c>
      <c r="G203" s="255"/>
      <c r="H203" s="258">
        <v>2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165</v>
      </c>
      <c r="AU203" s="264" t="s">
        <v>85</v>
      </c>
      <c r="AV203" s="15" t="s">
        <v>161</v>
      </c>
      <c r="AW203" s="15" t="s">
        <v>37</v>
      </c>
      <c r="AX203" s="15" t="s">
        <v>83</v>
      </c>
      <c r="AY203" s="264" t="s">
        <v>154</v>
      </c>
    </row>
    <row r="204" s="2" customFormat="1" ht="21.75" customHeight="1">
      <c r="A204" s="40"/>
      <c r="B204" s="41"/>
      <c r="C204" s="265" t="s">
        <v>247</v>
      </c>
      <c r="D204" s="265" t="s">
        <v>169</v>
      </c>
      <c r="E204" s="266" t="s">
        <v>1441</v>
      </c>
      <c r="F204" s="267" t="s">
        <v>1442</v>
      </c>
      <c r="G204" s="268" t="s">
        <v>172</v>
      </c>
      <c r="H204" s="269">
        <v>2</v>
      </c>
      <c r="I204" s="270"/>
      <c r="J204" s="271">
        <f>ROUND(I204*H204,2)</f>
        <v>0</v>
      </c>
      <c r="K204" s="267" t="s">
        <v>1381</v>
      </c>
      <c r="L204" s="272"/>
      <c r="M204" s="273" t="s">
        <v>19</v>
      </c>
      <c r="N204" s="274" t="s">
        <v>47</v>
      </c>
      <c r="O204" s="86"/>
      <c r="P204" s="223">
        <f>O204*H204</f>
        <v>0</v>
      </c>
      <c r="Q204" s="223">
        <v>0.0065799999999999999</v>
      </c>
      <c r="R204" s="223">
        <f>Q204*H204</f>
        <v>0.01316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1443</v>
      </c>
      <c r="AT204" s="225" t="s">
        <v>169</v>
      </c>
      <c r="AU204" s="225" t="s">
        <v>85</v>
      </c>
      <c r="AY204" s="19" t="s">
        <v>154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83</v>
      </c>
      <c r="BK204" s="226">
        <f>ROUND(I204*H204,2)</f>
        <v>0</v>
      </c>
      <c r="BL204" s="19" t="s">
        <v>1443</v>
      </c>
      <c r="BM204" s="225" t="s">
        <v>1444</v>
      </c>
    </row>
    <row r="205" s="13" customFormat="1">
      <c r="A205" s="13"/>
      <c r="B205" s="232"/>
      <c r="C205" s="233"/>
      <c r="D205" s="234" t="s">
        <v>165</v>
      </c>
      <c r="E205" s="235" t="s">
        <v>19</v>
      </c>
      <c r="F205" s="236" t="s">
        <v>1370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165</v>
      </c>
      <c r="AU205" s="242" t="s">
        <v>85</v>
      </c>
      <c r="AV205" s="13" t="s">
        <v>83</v>
      </c>
      <c r="AW205" s="13" t="s">
        <v>37</v>
      </c>
      <c r="AX205" s="13" t="s">
        <v>76</v>
      </c>
      <c r="AY205" s="242" t="s">
        <v>154</v>
      </c>
    </row>
    <row r="206" s="13" customFormat="1">
      <c r="A206" s="13"/>
      <c r="B206" s="232"/>
      <c r="C206" s="233"/>
      <c r="D206" s="234" t="s">
        <v>165</v>
      </c>
      <c r="E206" s="235" t="s">
        <v>19</v>
      </c>
      <c r="F206" s="236" t="s">
        <v>1371</v>
      </c>
      <c r="G206" s="233"/>
      <c r="H206" s="235" t="s">
        <v>19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165</v>
      </c>
      <c r="AU206" s="242" t="s">
        <v>85</v>
      </c>
      <c r="AV206" s="13" t="s">
        <v>83</v>
      </c>
      <c r="AW206" s="13" t="s">
        <v>37</v>
      </c>
      <c r="AX206" s="13" t="s">
        <v>76</v>
      </c>
      <c r="AY206" s="242" t="s">
        <v>154</v>
      </c>
    </row>
    <row r="207" s="13" customFormat="1">
      <c r="A207" s="13"/>
      <c r="B207" s="232"/>
      <c r="C207" s="233"/>
      <c r="D207" s="234" t="s">
        <v>165</v>
      </c>
      <c r="E207" s="235" t="s">
        <v>19</v>
      </c>
      <c r="F207" s="236" t="s">
        <v>1372</v>
      </c>
      <c r="G207" s="233"/>
      <c r="H207" s="235" t="s">
        <v>19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165</v>
      </c>
      <c r="AU207" s="242" t="s">
        <v>85</v>
      </c>
      <c r="AV207" s="13" t="s">
        <v>83</v>
      </c>
      <c r="AW207" s="13" t="s">
        <v>37</v>
      </c>
      <c r="AX207" s="13" t="s">
        <v>76</v>
      </c>
      <c r="AY207" s="242" t="s">
        <v>154</v>
      </c>
    </row>
    <row r="208" s="13" customFormat="1">
      <c r="A208" s="13"/>
      <c r="B208" s="232"/>
      <c r="C208" s="233"/>
      <c r="D208" s="234" t="s">
        <v>165</v>
      </c>
      <c r="E208" s="235" t="s">
        <v>19</v>
      </c>
      <c r="F208" s="236" t="s">
        <v>1373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165</v>
      </c>
      <c r="AU208" s="242" t="s">
        <v>85</v>
      </c>
      <c r="AV208" s="13" t="s">
        <v>83</v>
      </c>
      <c r="AW208" s="13" t="s">
        <v>37</v>
      </c>
      <c r="AX208" s="13" t="s">
        <v>76</v>
      </c>
      <c r="AY208" s="242" t="s">
        <v>154</v>
      </c>
    </row>
    <row r="209" s="13" customFormat="1">
      <c r="A209" s="13"/>
      <c r="B209" s="232"/>
      <c r="C209" s="233"/>
      <c r="D209" s="234" t="s">
        <v>165</v>
      </c>
      <c r="E209" s="235" t="s">
        <v>19</v>
      </c>
      <c r="F209" s="236" t="s">
        <v>1436</v>
      </c>
      <c r="G209" s="233"/>
      <c r="H209" s="235" t="s">
        <v>19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165</v>
      </c>
      <c r="AU209" s="242" t="s">
        <v>85</v>
      </c>
      <c r="AV209" s="13" t="s">
        <v>83</v>
      </c>
      <c r="AW209" s="13" t="s">
        <v>37</v>
      </c>
      <c r="AX209" s="13" t="s">
        <v>76</v>
      </c>
      <c r="AY209" s="242" t="s">
        <v>154</v>
      </c>
    </row>
    <row r="210" s="13" customFormat="1">
      <c r="A210" s="13"/>
      <c r="B210" s="232"/>
      <c r="C210" s="233"/>
      <c r="D210" s="234" t="s">
        <v>165</v>
      </c>
      <c r="E210" s="235" t="s">
        <v>19</v>
      </c>
      <c r="F210" s="236" t="s">
        <v>1437</v>
      </c>
      <c r="G210" s="233"/>
      <c r="H210" s="235" t="s">
        <v>19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165</v>
      </c>
      <c r="AU210" s="242" t="s">
        <v>85</v>
      </c>
      <c r="AV210" s="13" t="s">
        <v>83</v>
      </c>
      <c r="AW210" s="13" t="s">
        <v>37</v>
      </c>
      <c r="AX210" s="13" t="s">
        <v>76</v>
      </c>
      <c r="AY210" s="242" t="s">
        <v>154</v>
      </c>
    </row>
    <row r="211" s="13" customFormat="1">
      <c r="A211" s="13"/>
      <c r="B211" s="232"/>
      <c r="C211" s="233"/>
      <c r="D211" s="234" t="s">
        <v>165</v>
      </c>
      <c r="E211" s="235" t="s">
        <v>19</v>
      </c>
      <c r="F211" s="236" t="s">
        <v>1438</v>
      </c>
      <c r="G211" s="233"/>
      <c r="H211" s="235" t="s">
        <v>19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165</v>
      </c>
      <c r="AU211" s="242" t="s">
        <v>85</v>
      </c>
      <c r="AV211" s="13" t="s">
        <v>83</v>
      </c>
      <c r="AW211" s="13" t="s">
        <v>37</v>
      </c>
      <c r="AX211" s="13" t="s">
        <v>76</v>
      </c>
      <c r="AY211" s="242" t="s">
        <v>154</v>
      </c>
    </row>
    <row r="212" s="13" customFormat="1">
      <c r="A212" s="13"/>
      <c r="B212" s="232"/>
      <c r="C212" s="233"/>
      <c r="D212" s="234" t="s">
        <v>165</v>
      </c>
      <c r="E212" s="235" t="s">
        <v>19</v>
      </c>
      <c r="F212" s="236" t="s">
        <v>1439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165</v>
      </c>
      <c r="AU212" s="242" t="s">
        <v>85</v>
      </c>
      <c r="AV212" s="13" t="s">
        <v>83</v>
      </c>
      <c r="AW212" s="13" t="s">
        <v>37</v>
      </c>
      <c r="AX212" s="13" t="s">
        <v>76</v>
      </c>
      <c r="AY212" s="242" t="s">
        <v>154</v>
      </c>
    </row>
    <row r="213" s="13" customFormat="1">
      <c r="A213" s="13"/>
      <c r="B213" s="232"/>
      <c r="C213" s="233"/>
      <c r="D213" s="234" t="s">
        <v>165</v>
      </c>
      <c r="E213" s="235" t="s">
        <v>19</v>
      </c>
      <c r="F213" s="236" t="s">
        <v>1440</v>
      </c>
      <c r="G213" s="233"/>
      <c r="H213" s="235" t="s">
        <v>19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165</v>
      </c>
      <c r="AU213" s="242" t="s">
        <v>85</v>
      </c>
      <c r="AV213" s="13" t="s">
        <v>83</v>
      </c>
      <c r="AW213" s="13" t="s">
        <v>37</v>
      </c>
      <c r="AX213" s="13" t="s">
        <v>76</v>
      </c>
      <c r="AY213" s="242" t="s">
        <v>154</v>
      </c>
    </row>
    <row r="214" s="14" customFormat="1">
      <c r="A214" s="14"/>
      <c r="B214" s="243"/>
      <c r="C214" s="244"/>
      <c r="D214" s="234" t="s">
        <v>165</v>
      </c>
      <c r="E214" s="245" t="s">
        <v>19</v>
      </c>
      <c r="F214" s="246" t="s">
        <v>1378</v>
      </c>
      <c r="G214" s="244"/>
      <c r="H214" s="247">
        <v>2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165</v>
      </c>
      <c r="AU214" s="253" t="s">
        <v>85</v>
      </c>
      <c r="AV214" s="14" t="s">
        <v>85</v>
      </c>
      <c r="AW214" s="14" t="s">
        <v>37</v>
      </c>
      <c r="AX214" s="14" t="s">
        <v>76</v>
      </c>
      <c r="AY214" s="253" t="s">
        <v>154</v>
      </c>
    </row>
    <row r="215" s="15" customFormat="1">
      <c r="A215" s="15"/>
      <c r="B215" s="254"/>
      <c r="C215" s="255"/>
      <c r="D215" s="234" t="s">
        <v>165</v>
      </c>
      <c r="E215" s="256" t="s">
        <v>19</v>
      </c>
      <c r="F215" s="257" t="s">
        <v>168</v>
      </c>
      <c r="G215" s="255"/>
      <c r="H215" s="258">
        <v>2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165</v>
      </c>
      <c r="AU215" s="264" t="s">
        <v>85</v>
      </c>
      <c r="AV215" s="15" t="s">
        <v>161</v>
      </c>
      <c r="AW215" s="15" t="s">
        <v>37</v>
      </c>
      <c r="AX215" s="15" t="s">
        <v>83</v>
      </c>
      <c r="AY215" s="264" t="s">
        <v>154</v>
      </c>
    </row>
    <row r="216" s="12" customFormat="1" ht="22.8" customHeight="1">
      <c r="A216" s="12"/>
      <c r="B216" s="198"/>
      <c r="C216" s="199"/>
      <c r="D216" s="200" t="s">
        <v>75</v>
      </c>
      <c r="E216" s="212" t="s">
        <v>1445</v>
      </c>
      <c r="F216" s="212" t="s">
        <v>1446</v>
      </c>
      <c r="G216" s="199"/>
      <c r="H216" s="199"/>
      <c r="I216" s="202"/>
      <c r="J216" s="213">
        <f>BK216</f>
        <v>0</v>
      </c>
      <c r="K216" s="199"/>
      <c r="L216" s="204"/>
      <c r="M216" s="205"/>
      <c r="N216" s="206"/>
      <c r="O216" s="206"/>
      <c r="P216" s="207">
        <f>SUM(P217:P253)</f>
        <v>0</v>
      </c>
      <c r="Q216" s="206"/>
      <c r="R216" s="207">
        <f>SUM(R217:R253)</f>
        <v>0</v>
      </c>
      <c r="S216" s="206"/>
      <c r="T216" s="208">
        <f>SUM(T217:T253)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175</v>
      </c>
      <c r="AT216" s="210" t="s">
        <v>75</v>
      </c>
      <c r="AU216" s="210" t="s">
        <v>83</v>
      </c>
      <c r="AY216" s="209" t="s">
        <v>154</v>
      </c>
      <c r="BK216" s="211">
        <f>SUM(BK217:BK253)</f>
        <v>0</v>
      </c>
    </row>
    <row r="217" s="2" customFormat="1" ht="24.15" customHeight="1">
      <c r="A217" s="40"/>
      <c r="B217" s="41"/>
      <c r="C217" s="214" t="s">
        <v>255</v>
      </c>
      <c r="D217" s="214" t="s">
        <v>156</v>
      </c>
      <c r="E217" s="215" t="s">
        <v>1447</v>
      </c>
      <c r="F217" s="216" t="s">
        <v>1448</v>
      </c>
      <c r="G217" s="217" t="s">
        <v>250</v>
      </c>
      <c r="H217" s="218">
        <v>0.071999999999999995</v>
      </c>
      <c r="I217" s="219"/>
      <c r="J217" s="220">
        <f>ROUND(I217*H217,2)</f>
        <v>0</v>
      </c>
      <c r="K217" s="216" t="s">
        <v>160</v>
      </c>
      <c r="L217" s="46"/>
      <c r="M217" s="221" t="s">
        <v>19</v>
      </c>
      <c r="N217" s="222" t="s">
        <v>47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965</v>
      </c>
      <c r="AT217" s="225" t="s">
        <v>156</v>
      </c>
      <c r="AU217" s="225" t="s">
        <v>85</v>
      </c>
      <c r="AY217" s="19" t="s">
        <v>154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83</v>
      </c>
      <c r="BK217" s="226">
        <f>ROUND(I217*H217,2)</f>
        <v>0</v>
      </c>
      <c r="BL217" s="19" t="s">
        <v>965</v>
      </c>
      <c r="BM217" s="225" t="s">
        <v>1449</v>
      </c>
    </row>
    <row r="218" s="2" customFormat="1">
      <c r="A218" s="40"/>
      <c r="B218" s="41"/>
      <c r="C218" s="42"/>
      <c r="D218" s="227" t="s">
        <v>163</v>
      </c>
      <c r="E218" s="42"/>
      <c r="F218" s="228" t="s">
        <v>1450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163</v>
      </c>
      <c r="AU218" s="19" t="s">
        <v>85</v>
      </c>
    </row>
    <row r="219" s="13" customFormat="1">
      <c r="A219" s="13"/>
      <c r="B219" s="232"/>
      <c r="C219" s="233"/>
      <c r="D219" s="234" t="s">
        <v>165</v>
      </c>
      <c r="E219" s="235" t="s">
        <v>19</v>
      </c>
      <c r="F219" s="236" t="s">
        <v>1370</v>
      </c>
      <c r="G219" s="233"/>
      <c r="H219" s="235" t="s">
        <v>19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165</v>
      </c>
      <c r="AU219" s="242" t="s">
        <v>85</v>
      </c>
      <c r="AV219" s="13" t="s">
        <v>83</v>
      </c>
      <c r="AW219" s="13" t="s">
        <v>37</v>
      </c>
      <c r="AX219" s="13" t="s">
        <v>76</v>
      </c>
      <c r="AY219" s="242" t="s">
        <v>154</v>
      </c>
    </row>
    <row r="220" s="13" customFormat="1">
      <c r="A220" s="13"/>
      <c r="B220" s="232"/>
      <c r="C220" s="233"/>
      <c r="D220" s="234" t="s">
        <v>165</v>
      </c>
      <c r="E220" s="235" t="s">
        <v>19</v>
      </c>
      <c r="F220" s="236" t="s">
        <v>1371</v>
      </c>
      <c r="G220" s="233"/>
      <c r="H220" s="235" t="s">
        <v>19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165</v>
      </c>
      <c r="AU220" s="242" t="s">
        <v>85</v>
      </c>
      <c r="AV220" s="13" t="s">
        <v>83</v>
      </c>
      <c r="AW220" s="13" t="s">
        <v>37</v>
      </c>
      <c r="AX220" s="13" t="s">
        <v>76</v>
      </c>
      <c r="AY220" s="242" t="s">
        <v>154</v>
      </c>
    </row>
    <row r="221" s="13" customFormat="1">
      <c r="A221" s="13"/>
      <c r="B221" s="232"/>
      <c r="C221" s="233"/>
      <c r="D221" s="234" t="s">
        <v>165</v>
      </c>
      <c r="E221" s="235" t="s">
        <v>19</v>
      </c>
      <c r="F221" s="236" t="s">
        <v>1372</v>
      </c>
      <c r="G221" s="233"/>
      <c r="H221" s="235" t="s">
        <v>19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165</v>
      </c>
      <c r="AU221" s="242" t="s">
        <v>85</v>
      </c>
      <c r="AV221" s="13" t="s">
        <v>83</v>
      </c>
      <c r="AW221" s="13" t="s">
        <v>37</v>
      </c>
      <c r="AX221" s="13" t="s">
        <v>76</v>
      </c>
      <c r="AY221" s="242" t="s">
        <v>154</v>
      </c>
    </row>
    <row r="222" s="13" customFormat="1">
      <c r="A222" s="13"/>
      <c r="B222" s="232"/>
      <c r="C222" s="233"/>
      <c r="D222" s="234" t="s">
        <v>165</v>
      </c>
      <c r="E222" s="235" t="s">
        <v>19</v>
      </c>
      <c r="F222" s="236" t="s">
        <v>1393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165</v>
      </c>
      <c r="AU222" s="242" t="s">
        <v>85</v>
      </c>
      <c r="AV222" s="13" t="s">
        <v>83</v>
      </c>
      <c r="AW222" s="13" t="s">
        <v>37</v>
      </c>
      <c r="AX222" s="13" t="s">
        <v>76</v>
      </c>
      <c r="AY222" s="242" t="s">
        <v>154</v>
      </c>
    </row>
    <row r="223" s="13" customFormat="1">
      <c r="A223" s="13"/>
      <c r="B223" s="232"/>
      <c r="C223" s="233"/>
      <c r="D223" s="234" t="s">
        <v>165</v>
      </c>
      <c r="E223" s="235" t="s">
        <v>19</v>
      </c>
      <c r="F223" s="236" t="s">
        <v>1394</v>
      </c>
      <c r="G223" s="233"/>
      <c r="H223" s="235" t="s">
        <v>19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165</v>
      </c>
      <c r="AU223" s="242" t="s">
        <v>85</v>
      </c>
      <c r="AV223" s="13" t="s">
        <v>83</v>
      </c>
      <c r="AW223" s="13" t="s">
        <v>37</v>
      </c>
      <c r="AX223" s="13" t="s">
        <v>76</v>
      </c>
      <c r="AY223" s="242" t="s">
        <v>154</v>
      </c>
    </row>
    <row r="224" s="13" customFormat="1">
      <c r="A224" s="13"/>
      <c r="B224" s="232"/>
      <c r="C224" s="233"/>
      <c r="D224" s="234" t="s">
        <v>165</v>
      </c>
      <c r="E224" s="235" t="s">
        <v>19</v>
      </c>
      <c r="F224" s="236" t="s">
        <v>1395</v>
      </c>
      <c r="G224" s="233"/>
      <c r="H224" s="235" t="s">
        <v>19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165</v>
      </c>
      <c r="AU224" s="242" t="s">
        <v>85</v>
      </c>
      <c r="AV224" s="13" t="s">
        <v>83</v>
      </c>
      <c r="AW224" s="13" t="s">
        <v>37</v>
      </c>
      <c r="AX224" s="13" t="s">
        <v>76</v>
      </c>
      <c r="AY224" s="242" t="s">
        <v>154</v>
      </c>
    </row>
    <row r="225" s="13" customFormat="1">
      <c r="A225" s="13"/>
      <c r="B225" s="232"/>
      <c r="C225" s="233"/>
      <c r="D225" s="234" t="s">
        <v>165</v>
      </c>
      <c r="E225" s="235" t="s">
        <v>19</v>
      </c>
      <c r="F225" s="236" t="s">
        <v>1396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165</v>
      </c>
      <c r="AU225" s="242" t="s">
        <v>85</v>
      </c>
      <c r="AV225" s="13" t="s">
        <v>83</v>
      </c>
      <c r="AW225" s="13" t="s">
        <v>37</v>
      </c>
      <c r="AX225" s="13" t="s">
        <v>76</v>
      </c>
      <c r="AY225" s="242" t="s">
        <v>154</v>
      </c>
    </row>
    <row r="226" s="13" customFormat="1">
      <c r="A226" s="13"/>
      <c r="B226" s="232"/>
      <c r="C226" s="233"/>
      <c r="D226" s="234" t="s">
        <v>165</v>
      </c>
      <c r="E226" s="235" t="s">
        <v>19</v>
      </c>
      <c r="F226" s="236" t="s">
        <v>1451</v>
      </c>
      <c r="G226" s="233"/>
      <c r="H226" s="235" t="s">
        <v>19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165</v>
      </c>
      <c r="AU226" s="242" t="s">
        <v>85</v>
      </c>
      <c r="AV226" s="13" t="s">
        <v>83</v>
      </c>
      <c r="AW226" s="13" t="s">
        <v>37</v>
      </c>
      <c r="AX226" s="13" t="s">
        <v>76</v>
      </c>
      <c r="AY226" s="242" t="s">
        <v>154</v>
      </c>
    </row>
    <row r="227" s="14" customFormat="1">
      <c r="A227" s="14"/>
      <c r="B227" s="243"/>
      <c r="C227" s="244"/>
      <c r="D227" s="234" t="s">
        <v>165</v>
      </c>
      <c r="E227" s="245" t="s">
        <v>19</v>
      </c>
      <c r="F227" s="246" t="s">
        <v>1452</v>
      </c>
      <c r="G227" s="244"/>
      <c r="H227" s="247">
        <v>0.071999999999999995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165</v>
      </c>
      <c r="AU227" s="253" t="s">
        <v>85</v>
      </c>
      <c r="AV227" s="14" t="s">
        <v>85</v>
      </c>
      <c r="AW227" s="14" t="s">
        <v>37</v>
      </c>
      <c r="AX227" s="14" t="s">
        <v>76</v>
      </c>
      <c r="AY227" s="253" t="s">
        <v>154</v>
      </c>
    </row>
    <row r="228" s="15" customFormat="1">
      <c r="A228" s="15"/>
      <c r="B228" s="254"/>
      <c r="C228" s="255"/>
      <c r="D228" s="234" t="s">
        <v>165</v>
      </c>
      <c r="E228" s="256" t="s">
        <v>19</v>
      </c>
      <c r="F228" s="257" t="s">
        <v>168</v>
      </c>
      <c r="G228" s="255"/>
      <c r="H228" s="258">
        <v>0.071999999999999995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4" t="s">
        <v>165</v>
      </c>
      <c r="AU228" s="264" t="s">
        <v>85</v>
      </c>
      <c r="AV228" s="15" t="s">
        <v>161</v>
      </c>
      <c r="AW228" s="15" t="s">
        <v>37</v>
      </c>
      <c r="AX228" s="15" t="s">
        <v>83</v>
      </c>
      <c r="AY228" s="264" t="s">
        <v>154</v>
      </c>
    </row>
    <row r="229" s="2" customFormat="1" ht="24.15" customHeight="1">
      <c r="A229" s="40"/>
      <c r="B229" s="41"/>
      <c r="C229" s="214" t="s">
        <v>8</v>
      </c>
      <c r="D229" s="214" t="s">
        <v>156</v>
      </c>
      <c r="E229" s="215" t="s">
        <v>1453</v>
      </c>
      <c r="F229" s="216" t="s">
        <v>1454</v>
      </c>
      <c r="G229" s="217" t="s">
        <v>250</v>
      </c>
      <c r="H229" s="218">
        <v>0.071999999999999995</v>
      </c>
      <c r="I229" s="219"/>
      <c r="J229" s="220">
        <f>ROUND(I229*H229,2)</f>
        <v>0</v>
      </c>
      <c r="K229" s="216" t="s">
        <v>160</v>
      </c>
      <c r="L229" s="46"/>
      <c r="M229" s="221" t="s">
        <v>19</v>
      </c>
      <c r="N229" s="222" t="s">
        <v>47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965</v>
      </c>
      <c r="AT229" s="225" t="s">
        <v>156</v>
      </c>
      <c r="AU229" s="225" t="s">
        <v>85</v>
      </c>
      <c r="AY229" s="19" t="s">
        <v>154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83</v>
      </c>
      <c r="BK229" s="226">
        <f>ROUND(I229*H229,2)</f>
        <v>0</v>
      </c>
      <c r="BL229" s="19" t="s">
        <v>965</v>
      </c>
      <c r="BM229" s="225" t="s">
        <v>1455</v>
      </c>
    </row>
    <row r="230" s="2" customFormat="1">
      <c r="A230" s="40"/>
      <c r="B230" s="41"/>
      <c r="C230" s="42"/>
      <c r="D230" s="227" t="s">
        <v>163</v>
      </c>
      <c r="E230" s="42"/>
      <c r="F230" s="228" t="s">
        <v>1456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163</v>
      </c>
      <c r="AU230" s="19" t="s">
        <v>85</v>
      </c>
    </row>
    <row r="231" s="13" customFormat="1">
      <c r="A231" s="13"/>
      <c r="B231" s="232"/>
      <c r="C231" s="233"/>
      <c r="D231" s="234" t="s">
        <v>165</v>
      </c>
      <c r="E231" s="235" t="s">
        <v>19</v>
      </c>
      <c r="F231" s="236" t="s">
        <v>1370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165</v>
      </c>
      <c r="AU231" s="242" t="s">
        <v>85</v>
      </c>
      <c r="AV231" s="13" t="s">
        <v>83</v>
      </c>
      <c r="AW231" s="13" t="s">
        <v>37</v>
      </c>
      <c r="AX231" s="13" t="s">
        <v>76</v>
      </c>
      <c r="AY231" s="242" t="s">
        <v>154</v>
      </c>
    </row>
    <row r="232" s="13" customFormat="1">
      <c r="A232" s="13"/>
      <c r="B232" s="232"/>
      <c r="C232" s="233"/>
      <c r="D232" s="234" t="s">
        <v>165</v>
      </c>
      <c r="E232" s="235" t="s">
        <v>19</v>
      </c>
      <c r="F232" s="236" t="s">
        <v>1371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165</v>
      </c>
      <c r="AU232" s="242" t="s">
        <v>85</v>
      </c>
      <c r="AV232" s="13" t="s">
        <v>83</v>
      </c>
      <c r="AW232" s="13" t="s">
        <v>37</v>
      </c>
      <c r="AX232" s="13" t="s">
        <v>76</v>
      </c>
      <c r="AY232" s="242" t="s">
        <v>154</v>
      </c>
    </row>
    <row r="233" s="13" customFormat="1">
      <c r="A233" s="13"/>
      <c r="B233" s="232"/>
      <c r="C233" s="233"/>
      <c r="D233" s="234" t="s">
        <v>165</v>
      </c>
      <c r="E233" s="235" t="s">
        <v>19</v>
      </c>
      <c r="F233" s="236" t="s">
        <v>1372</v>
      </c>
      <c r="G233" s="233"/>
      <c r="H233" s="235" t="s">
        <v>19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165</v>
      </c>
      <c r="AU233" s="242" t="s">
        <v>85</v>
      </c>
      <c r="AV233" s="13" t="s">
        <v>83</v>
      </c>
      <c r="AW233" s="13" t="s">
        <v>37</v>
      </c>
      <c r="AX233" s="13" t="s">
        <v>76</v>
      </c>
      <c r="AY233" s="242" t="s">
        <v>154</v>
      </c>
    </row>
    <row r="234" s="13" customFormat="1">
      <c r="A234" s="13"/>
      <c r="B234" s="232"/>
      <c r="C234" s="233"/>
      <c r="D234" s="234" t="s">
        <v>165</v>
      </c>
      <c r="E234" s="235" t="s">
        <v>19</v>
      </c>
      <c r="F234" s="236" t="s">
        <v>1393</v>
      </c>
      <c r="G234" s="233"/>
      <c r="H234" s="235" t="s">
        <v>19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165</v>
      </c>
      <c r="AU234" s="242" t="s">
        <v>85</v>
      </c>
      <c r="AV234" s="13" t="s">
        <v>83</v>
      </c>
      <c r="AW234" s="13" t="s">
        <v>37</v>
      </c>
      <c r="AX234" s="13" t="s">
        <v>76</v>
      </c>
      <c r="AY234" s="242" t="s">
        <v>154</v>
      </c>
    </row>
    <row r="235" s="13" customFormat="1">
      <c r="A235" s="13"/>
      <c r="B235" s="232"/>
      <c r="C235" s="233"/>
      <c r="D235" s="234" t="s">
        <v>165</v>
      </c>
      <c r="E235" s="235" t="s">
        <v>19</v>
      </c>
      <c r="F235" s="236" t="s">
        <v>1394</v>
      </c>
      <c r="G235" s="233"/>
      <c r="H235" s="235" t="s">
        <v>19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165</v>
      </c>
      <c r="AU235" s="242" t="s">
        <v>85</v>
      </c>
      <c r="AV235" s="13" t="s">
        <v>83</v>
      </c>
      <c r="AW235" s="13" t="s">
        <v>37</v>
      </c>
      <c r="AX235" s="13" t="s">
        <v>76</v>
      </c>
      <c r="AY235" s="242" t="s">
        <v>154</v>
      </c>
    </row>
    <row r="236" s="13" customFormat="1">
      <c r="A236" s="13"/>
      <c r="B236" s="232"/>
      <c r="C236" s="233"/>
      <c r="D236" s="234" t="s">
        <v>165</v>
      </c>
      <c r="E236" s="235" t="s">
        <v>19</v>
      </c>
      <c r="F236" s="236" t="s">
        <v>1395</v>
      </c>
      <c r="G236" s="233"/>
      <c r="H236" s="235" t="s">
        <v>19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165</v>
      </c>
      <c r="AU236" s="242" t="s">
        <v>85</v>
      </c>
      <c r="AV236" s="13" t="s">
        <v>83</v>
      </c>
      <c r="AW236" s="13" t="s">
        <v>37</v>
      </c>
      <c r="AX236" s="13" t="s">
        <v>76</v>
      </c>
      <c r="AY236" s="242" t="s">
        <v>154</v>
      </c>
    </row>
    <row r="237" s="13" customFormat="1">
      <c r="A237" s="13"/>
      <c r="B237" s="232"/>
      <c r="C237" s="233"/>
      <c r="D237" s="234" t="s">
        <v>165</v>
      </c>
      <c r="E237" s="235" t="s">
        <v>19</v>
      </c>
      <c r="F237" s="236" t="s">
        <v>1396</v>
      </c>
      <c r="G237" s="233"/>
      <c r="H237" s="235" t="s">
        <v>19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165</v>
      </c>
      <c r="AU237" s="242" t="s">
        <v>85</v>
      </c>
      <c r="AV237" s="13" t="s">
        <v>83</v>
      </c>
      <c r="AW237" s="13" t="s">
        <v>37</v>
      </c>
      <c r="AX237" s="13" t="s">
        <v>76</v>
      </c>
      <c r="AY237" s="242" t="s">
        <v>154</v>
      </c>
    </row>
    <row r="238" s="13" customFormat="1">
      <c r="A238" s="13"/>
      <c r="B238" s="232"/>
      <c r="C238" s="233"/>
      <c r="D238" s="234" t="s">
        <v>165</v>
      </c>
      <c r="E238" s="235" t="s">
        <v>19</v>
      </c>
      <c r="F238" s="236" t="s">
        <v>1451</v>
      </c>
      <c r="G238" s="233"/>
      <c r="H238" s="235" t="s">
        <v>19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165</v>
      </c>
      <c r="AU238" s="242" t="s">
        <v>85</v>
      </c>
      <c r="AV238" s="13" t="s">
        <v>83</v>
      </c>
      <c r="AW238" s="13" t="s">
        <v>37</v>
      </c>
      <c r="AX238" s="13" t="s">
        <v>76</v>
      </c>
      <c r="AY238" s="242" t="s">
        <v>154</v>
      </c>
    </row>
    <row r="239" s="14" customFormat="1">
      <c r="A239" s="14"/>
      <c r="B239" s="243"/>
      <c r="C239" s="244"/>
      <c r="D239" s="234" t="s">
        <v>165</v>
      </c>
      <c r="E239" s="245" t="s">
        <v>19</v>
      </c>
      <c r="F239" s="246" t="s">
        <v>1452</v>
      </c>
      <c r="G239" s="244"/>
      <c r="H239" s="247">
        <v>0.071999999999999995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165</v>
      </c>
      <c r="AU239" s="253" t="s">
        <v>85</v>
      </c>
      <c r="AV239" s="14" t="s">
        <v>85</v>
      </c>
      <c r="AW239" s="14" t="s">
        <v>37</v>
      </c>
      <c r="AX239" s="14" t="s">
        <v>76</v>
      </c>
      <c r="AY239" s="253" t="s">
        <v>154</v>
      </c>
    </row>
    <row r="240" s="15" customFormat="1">
      <c r="A240" s="15"/>
      <c r="B240" s="254"/>
      <c r="C240" s="255"/>
      <c r="D240" s="234" t="s">
        <v>165</v>
      </c>
      <c r="E240" s="256" t="s">
        <v>19</v>
      </c>
      <c r="F240" s="257" t="s">
        <v>168</v>
      </c>
      <c r="G240" s="255"/>
      <c r="H240" s="258">
        <v>0.071999999999999995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165</v>
      </c>
      <c r="AU240" s="264" t="s">
        <v>85</v>
      </c>
      <c r="AV240" s="15" t="s">
        <v>161</v>
      </c>
      <c r="AW240" s="15" t="s">
        <v>37</v>
      </c>
      <c r="AX240" s="15" t="s">
        <v>83</v>
      </c>
      <c r="AY240" s="264" t="s">
        <v>154</v>
      </c>
    </row>
    <row r="241" s="2" customFormat="1" ht="37.8" customHeight="1">
      <c r="A241" s="40"/>
      <c r="B241" s="41"/>
      <c r="C241" s="214" t="s">
        <v>268</v>
      </c>
      <c r="D241" s="214" t="s">
        <v>156</v>
      </c>
      <c r="E241" s="215" t="s">
        <v>1457</v>
      </c>
      <c r="F241" s="216" t="s">
        <v>1458</v>
      </c>
      <c r="G241" s="217" t="s">
        <v>250</v>
      </c>
      <c r="H241" s="218">
        <v>0.64800000000000002</v>
      </c>
      <c r="I241" s="219"/>
      <c r="J241" s="220">
        <f>ROUND(I241*H241,2)</f>
        <v>0</v>
      </c>
      <c r="K241" s="216" t="s">
        <v>160</v>
      </c>
      <c r="L241" s="46"/>
      <c r="M241" s="221" t="s">
        <v>19</v>
      </c>
      <c r="N241" s="222" t="s">
        <v>47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965</v>
      </c>
      <c r="AT241" s="225" t="s">
        <v>156</v>
      </c>
      <c r="AU241" s="225" t="s">
        <v>85</v>
      </c>
      <c r="AY241" s="19" t="s">
        <v>154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83</v>
      </c>
      <c r="BK241" s="226">
        <f>ROUND(I241*H241,2)</f>
        <v>0</v>
      </c>
      <c r="BL241" s="19" t="s">
        <v>965</v>
      </c>
      <c r="BM241" s="225" t="s">
        <v>1459</v>
      </c>
    </row>
    <row r="242" s="2" customFormat="1">
      <c r="A242" s="40"/>
      <c r="B242" s="41"/>
      <c r="C242" s="42"/>
      <c r="D242" s="227" t="s">
        <v>163</v>
      </c>
      <c r="E242" s="42"/>
      <c r="F242" s="228" t="s">
        <v>1460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163</v>
      </c>
      <c r="AU242" s="19" t="s">
        <v>85</v>
      </c>
    </row>
    <row r="243" s="13" customFormat="1">
      <c r="A243" s="13"/>
      <c r="B243" s="232"/>
      <c r="C243" s="233"/>
      <c r="D243" s="234" t="s">
        <v>165</v>
      </c>
      <c r="E243" s="235" t="s">
        <v>19</v>
      </c>
      <c r="F243" s="236" t="s">
        <v>1370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165</v>
      </c>
      <c r="AU243" s="242" t="s">
        <v>85</v>
      </c>
      <c r="AV243" s="13" t="s">
        <v>83</v>
      </c>
      <c r="AW243" s="13" t="s">
        <v>37</v>
      </c>
      <c r="AX243" s="13" t="s">
        <v>76</v>
      </c>
      <c r="AY243" s="242" t="s">
        <v>154</v>
      </c>
    </row>
    <row r="244" s="13" customFormat="1">
      <c r="A244" s="13"/>
      <c r="B244" s="232"/>
      <c r="C244" s="233"/>
      <c r="D244" s="234" t="s">
        <v>165</v>
      </c>
      <c r="E244" s="235" t="s">
        <v>19</v>
      </c>
      <c r="F244" s="236" t="s">
        <v>1371</v>
      </c>
      <c r="G244" s="233"/>
      <c r="H244" s="235" t="s">
        <v>19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165</v>
      </c>
      <c r="AU244" s="242" t="s">
        <v>85</v>
      </c>
      <c r="AV244" s="13" t="s">
        <v>83</v>
      </c>
      <c r="AW244" s="13" t="s">
        <v>37</v>
      </c>
      <c r="AX244" s="13" t="s">
        <v>76</v>
      </c>
      <c r="AY244" s="242" t="s">
        <v>154</v>
      </c>
    </row>
    <row r="245" s="13" customFormat="1">
      <c r="A245" s="13"/>
      <c r="B245" s="232"/>
      <c r="C245" s="233"/>
      <c r="D245" s="234" t="s">
        <v>165</v>
      </c>
      <c r="E245" s="235" t="s">
        <v>19</v>
      </c>
      <c r="F245" s="236" t="s">
        <v>1372</v>
      </c>
      <c r="G245" s="233"/>
      <c r="H245" s="235" t="s">
        <v>19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165</v>
      </c>
      <c r="AU245" s="242" t="s">
        <v>85</v>
      </c>
      <c r="AV245" s="13" t="s">
        <v>83</v>
      </c>
      <c r="AW245" s="13" t="s">
        <v>37</v>
      </c>
      <c r="AX245" s="13" t="s">
        <v>76</v>
      </c>
      <c r="AY245" s="242" t="s">
        <v>154</v>
      </c>
    </row>
    <row r="246" s="13" customFormat="1">
      <c r="A246" s="13"/>
      <c r="B246" s="232"/>
      <c r="C246" s="233"/>
      <c r="D246" s="234" t="s">
        <v>165</v>
      </c>
      <c r="E246" s="235" t="s">
        <v>19</v>
      </c>
      <c r="F246" s="236" t="s">
        <v>1393</v>
      </c>
      <c r="G246" s="233"/>
      <c r="H246" s="235" t="s">
        <v>19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165</v>
      </c>
      <c r="AU246" s="242" t="s">
        <v>85</v>
      </c>
      <c r="AV246" s="13" t="s">
        <v>83</v>
      </c>
      <c r="AW246" s="13" t="s">
        <v>37</v>
      </c>
      <c r="AX246" s="13" t="s">
        <v>76</v>
      </c>
      <c r="AY246" s="242" t="s">
        <v>154</v>
      </c>
    </row>
    <row r="247" s="13" customFormat="1">
      <c r="A247" s="13"/>
      <c r="B247" s="232"/>
      <c r="C247" s="233"/>
      <c r="D247" s="234" t="s">
        <v>165</v>
      </c>
      <c r="E247" s="235" t="s">
        <v>19</v>
      </c>
      <c r="F247" s="236" t="s">
        <v>1394</v>
      </c>
      <c r="G247" s="233"/>
      <c r="H247" s="235" t="s">
        <v>19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165</v>
      </c>
      <c r="AU247" s="242" t="s">
        <v>85</v>
      </c>
      <c r="AV247" s="13" t="s">
        <v>83</v>
      </c>
      <c r="AW247" s="13" t="s">
        <v>37</v>
      </c>
      <c r="AX247" s="13" t="s">
        <v>76</v>
      </c>
      <c r="AY247" s="242" t="s">
        <v>154</v>
      </c>
    </row>
    <row r="248" s="13" customFormat="1">
      <c r="A248" s="13"/>
      <c r="B248" s="232"/>
      <c r="C248" s="233"/>
      <c r="D248" s="234" t="s">
        <v>165</v>
      </c>
      <c r="E248" s="235" t="s">
        <v>19</v>
      </c>
      <c r="F248" s="236" t="s">
        <v>1395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165</v>
      </c>
      <c r="AU248" s="242" t="s">
        <v>85</v>
      </c>
      <c r="AV248" s="13" t="s">
        <v>83</v>
      </c>
      <c r="AW248" s="13" t="s">
        <v>37</v>
      </c>
      <c r="AX248" s="13" t="s">
        <v>76</v>
      </c>
      <c r="AY248" s="242" t="s">
        <v>154</v>
      </c>
    </row>
    <row r="249" s="13" customFormat="1">
      <c r="A249" s="13"/>
      <c r="B249" s="232"/>
      <c r="C249" s="233"/>
      <c r="D249" s="234" t="s">
        <v>165</v>
      </c>
      <c r="E249" s="235" t="s">
        <v>19</v>
      </c>
      <c r="F249" s="236" t="s">
        <v>1396</v>
      </c>
      <c r="G249" s="233"/>
      <c r="H249" s="235" t="s">
        <v>19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165</v>
      </c>
      <c r="AU249" s="242" t="s">
        <v>85</v>
      </c>
      <c r="AV249" s="13" t="s">
        <v>83</v>
      </c>
      <c r="AW249" s="13" t="s">
        <v>37</v>
      </c>
      <c r="AX249" s="13" t="s">
        <v>76</v>
      </c>
      <c r="AY249" s="242" t="s">
        <v>154</v>
      </c>
    </row>
    <row r="250" s="13" customFormat="1">
      <c r="A250" s="13"/>
      <c r="B250" s="232"/>
      <c r="C250" s="233"/>
      <c r="D250" s="234" t="s">
        <v>165</v>
      </c>
      <c r="E250" s="235" t="s">
        <v>19</v>
      </c>
      <c r="F250" s="236" t="s">
        <v>1451</v>
      </c>
      <c r="G250" s="233"/>
      <c r="H250" s="235" t="s">
        <v>19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165</v>
      </c>
      <c r="AU250" s="242" t="s">
        <v>85</v>
      </c>
      <c r="AV250" s="13" t="s">
        <v>83</v>
      </c>
      <c r="AW250" s="13" t="s">
        <v>37</v>
      </c>
      <c r="AX250" s="13" t="s">
        <v>76</v>
      </c>
      <c r="AY250" s="242" t="s">
        <v>154</v>
      </c>
    </row>
    <row r="251" s="14" customFormat="1">
      <c r="A251" s="14"/>
      <c r="B251" s="243"/>
      <c r="C251" s="244"/>
      <c r="D251" s="234" t="s">
        <v>165</v>
      </c>
      <c r="E251" s="245" t="s">
        <v>19</v>
      </c>
      <c r="F251" s="246" t="s">
        <v>1452</v>
      </c>
      <c r="G251" s="244"/>
      <c r="H251" s="247">
        <v>0.071999999999999995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165</v>
      </c>
      <c r="AU251" s="253" t="s">
        <v>85</v>
      </c>
      <c r="AV251" s="14" t="s">
        <v>85</v>
      </c>
      <c r="AW251" s="14" t="s">
        <v>37</v>
      </c>
      <c r="AX251" s="14" t="s">
        <v>76</v>
      </c>
      <c r="AY251" s="253" t="s">
        <v>154</v>
      </c>
    </row>
    <row r="252" s="15" customFormat="1">
      <c r="A252" s="15"/>
      <c r="B252" s="254"/>
      <c r="C252" s="255"/>
      <c r="D252" s="234" t="s">
        <v>165</v>
      </c>
      <c r="E252" s="256" t="s">
        <v>19</v>
      </c>
      <c r="F252" s="257" t="s">
        <v>168</v>
      </c>
      <c r="G252" s="255"/>
      <c r="H252" s="258">
        <v>0.071999999999999995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165</v>
      </c>
      <c r="AU252" s="264" t="s">
        <v>85</v>
      </c>
      <c r="AV252" s="15" t="s">
        <v>161</v>
      </c>
      <c r="AW252" s="15" t="s">
        <v>37</v>
      </c>
      <c r="AX252" s="15" t="s">
        <v>83</v>
      </c>
      <c r="AY252" s="264" t="s">
        <v>154</v>
      </c>
    </row>
    <row r="253" s="14" customFormat="1">
      <c r="A253" s="14"/>
      <c r="B253" s="243"/>
      <c r="C253" s="244"/>
      <c r="D253" s="234" t="s">
        <v>165</v>
      </c>
      <c r="E253" s="244"/>
      <c r="F253" s="246" t="s">
        <v>1461</v>
      </c>
      <c r="G253" s="244"/>
      <c r="H253" s="247">
        <v>0.64800000000000002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165</v>
      </c>
      <c r="AU253" s="253" t="s">
        <v>85</v>
      </c>
      <c r="AV253" s="14" t="s">
        <v>85</v>
      </c>
      <c r="AW253" s="14" t="s">
        <v>4</v>
      </c>
      <c r="AX253" s="14" t="s">
        <v>83</v>
      </c>
      <c r="AY253" s="253" t="s">
        <v>154</v>
      </c>
    </row>
    <row r="254" s="12" customFormat="1" ht="25.92" customHeight="1">
      <c r="A254" s="12"/>
      <c r="B254" s="198"/>
      <c r="C254" s="199"/>
      <c r="D254" s="200" t="s">
        <v>75</v>
      </c>
      <c r="E254" s="201" t="s">
        <v>621</v>
      </c>
      <c r="F254" s="201" t="s">
        <v>622</v>
      </c>
      <c r="G254" s="199"/>
      <c r="H254" s="199"/>
      <c r="I254" s="202"/>
      <c r="J254" s="203">
        <f>BK254</f>
        <v>0</v>
      </c>
      <c r="K254" s="199"/>
      <c r="L254" s="204"/>
      <c r="M254" s="205"/>
      <c r="N254" s="206"/>
      <c r="O254" s="206"/>
      <c r="P254" s="207">
        <f>P255</f>
        <v>0</v>
      </c>
      <c r="Q254" s="206"/>
      <c r="R254" s="207">
        <f>R255</f>
        <v>0</v>
      </c>
      <c r="S254" s="206"/>
      <c r="T254" s="208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161</v>
      </c>
      <c r="AT254" s="210" t="s">
        <v>75</v>
      </c>
      <c r="AU254" s="210" t="s">
        <v>76</v>
      </c>
      <c r="AY254" s="209" t="s">
        <v>154</v>
      </c>
      <c r="BK254" s="211">
        <f>BK255</f>
        <v>0</v>
      </c>
    </row>
    <row r="255" s="2" customFormat="1" ht="16.5" customHeight="1">
      <c r="A255" s="40"/>
      <c r="B255" s="41"/>
      <c r="C255" s="214" t="s">
        <v>273</v>
      </c>
      <c r="D255" s="214" t="s">
        <v>156</v>
      </c>
      <c r="E255" s="215" t="s">
        <v>1462</v>
      </c>
      <c r="F255" s="216" t="s">
        <v>1351</v>
      </c>
      <c r="G255" s="217" t="s">
        <v>1348</v>
      </c>
      <c r="H255" s="218">
        <v>1</v>
      </c>
      <c r="I255" s="219"/>
      <c r="J255" s="220">
        <f>ROUND(I255*H255,2)</f>
        <v>0</v>
      </c>
      <c r="K255" s="216" t="s">
        <v>1381</v>
      </c>
      <c r="L255" s="46"/>
      <c r="M255" s="290" t="s">
        <v>19</v>
      </c>
      <c r="N255" s="291" t="s">
        <v>47</v>
      </c>
      <c r="O255" s="292"/>
      <c r="P255" s="293">
        <f>O255*H255</f>
        <v>0</v>
      </c>
      <c r="Q255" s="293">
        <v>0</v>
      </c>
      <c r="R255" s="293">
        <f>Q255*H255</f>
        <v>0</v>
      </c>
      <c r="S255" s="293">
        <v>0</v>
      </c>
      <c r="T255" s="29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83</v>
      </c>
      <c r="AT255" s="225" t="s">
        <v>156</v>
      </c>
      <c r="AU255" s="225" t="s">
        <v>83</v>
      </c>
      <c r="AY255" s="19" t="s">
        <v>154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83</v>
      </c>
      <c r="BK255" s="226">
        <f>ROUND(I255*H255,2)</f>
        <v>0</v>
      </c>
      <c r="BL255" s="19" t="s">
        <v>83</v>
      </c>
      <c r="BM255" s="225" t="s">
        <v>1463</v>
      </c>
    </row>
    <row r="256" s="2" customFormat="1" ht="6.96" customHeight="1">
      <c r="A256" s="40"/>
      <c r="B256" s="61"/>
      <c r="C256" s="62"/>
      <c r="D256" s="62"/>
      <c r="E256" s="62"/>
      <c r="F256" s="62"/>
      <c r="G256" s="62"/>
      <c r="H256" s="62"/>
      <c r="I256" s="62"/>
      <c r="J256" s="62"/>
      <c r="K256" s="62"/>
      <c r="L256" s="46"/>
      <c r="M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</row>
  </sheetData>
  <sheetProtection sheet="1" autoFilter="0" formatColumns="0" formatRows="0" objects="1" scenarios="1" spinCount="100000" saltValue="SCfADo/Yo2xSd7mkElEpwD5HuNsiGraGg1i2dZ3T92MkTPRrRiGGXVXtfWP+Q89ay6Qa+e+ykCkJalIEHpYKjQ==" hashValue="B9E/kqkctMxQRIUnXyYllGsQrO+DuwnJe8DsWRVZ7PKE7kybWIe4ljRcic5LiULtXdpPfYPOw4vsYhSJH8t+Pg==" algorithmName="SHA-512" password="CC35"/>
  <autoFilter ref="C91:K25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741210122"/>
    <hyperlink ref="F119" r:id="rId2" display="https://podminky.urs.cz/item/CS_URS_2023_02/741240022"/>
    <hyperlink ref="F142" r:id="rId3" display="https://podminky.urs.cz/item/CS_URS_2023_02/741810002"/>
    <hyperlink ref="F180" r:id="rId4" display="https://podminky.urs.cz/item/CS_URS_2023_02/998741101"/>
    <hyperlink ref="F218" r:id="rId5" display="https://podminky.urs.cz/item/CS_URS_2023_02/469971111"/>
    <hyperlink ref="F230" r:id="rId6" display="https://podminky.urs.cz/item/CS_URS_2023_02/469972111"/>
    <hyperlink ref="F242" r:id="rId7" display="https://podminky.urs.cz/item/CS_URS_2023_02/469972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ČOV TPCA Kolín objekty Měření průtoku a Hrubé přečistění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118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1464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17. 1. 2024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39</v>
      </c>
      <c r="F24" s="40"/>
      <c r="G24" s="40"/>
      <c r="H24" s="40"/>
      <c r="I24" s="144" t="s">
        <v>29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9"/>
      <c r="B27" s="150"/>
      <c r="C27" s="149"/>
      <c r="D27" s="149"/>
      <c r="E27" s="151" t="s">
        <v>41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ROUND(J83,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ROUND((SUM(BE83:BE90)),  2)</f>
        <v>0</v>
      </c>
      <c r="G33" s="40"/>
      <c r="H33" s="40"/>
      <c r="I33" s="159">
        <v>0.20999999999999999</v>
      </c>
      <c r="J33" s="158">
        <f>ROUND(((SUM(BE83:BE90))*I33),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ROUND((SUM(BF83:BF90)),  2)</f>
        <v>0</v>
      </c>
      <c r="G34" s="40"/>
      <c r="H34" s="40"/>
      <c r="I34" s="159">
        <v>0.14999999999999999</v>
      </c>
      <c r="J34" s="158">
        <f>ROUND(((SUM(BF83:BF90))*I34),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ROUND((SUM(BG83:BG90)),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ROUND((SUM(BH83:BH90)),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ROUND((SUM(BI83:BI90)),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122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ČOV TPCA Kolín objekty Měření průtoku a Hrubé přečistění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118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Kolín</v>
      </c>
      <c r="G52" s="42"/>
      <c r="H52" s="42"/>
      <c r="I52" s="34" t="s">
        <v>23</v>
      </c>
      <c r="J52" s="74" t="str">
        <f>IF(J12="","",J12)</f>
        <v>17. 1. 2024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33</v>
      </c>
      <c r="J54" s="38" t="str">
        <f>E21</f>
        <v>Sweco a.s.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Horniecký, Braun, Zelený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123</v>
      </c>
      <c r="D57" s="173"/>
      <c r="E57" s="173"/>
      <c r="F57" s="173"/>
      <c r="G57" s="173"/>
      <c r="H57" s="173"/>
      <c r="I57" s="173"/>
      <c r="J57" s="174" t="s">
        <v>124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125</v>
      </c>
    </row>
    <row r="60" s="9" customFormat="1" ht="24.96" customHeight="1">
      <c r="A60" s="9"/>
      <c r="B60" s="176"/>
      <c r="C60" s="177"/>
      <c r="D60" s="178" t="s">
        <v>1464</v>
      </c>
      <c r="E60" s="179"/>
      <c r="F60" s="179"/>
      <c r="G60" s="179"/>
      <c r="H60" s="179"/>
      <c r="I60" s="179"/>
      <c r="J60" s="180">
        <f>J84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1465</v>
      </c>
      <c r="E61" s="184"/>
      <c r="F61" s="184"/>
      <c r="G61" s="184"/>
      <c r="H61" s="184"/>
      <c r="I61" s="184"/>
      <c r="J61" s="185">
        <f>J85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1466</v>
      </c>
      <c r="E62" s="184"/>
      <c r="F62" s="184"/>
      <c r="G62" s="184"/>
      <c r="H62" s="184"/>
      <c r="I62" s="184"/>
      <c r="J62" s="185">
        <f>J87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1467</v>
      </c>
      <c r="E63" s="184"/>
      <c r="F63" s="184"/>
      <c r="G63" s="184"/>
      <c r="H63" s="184"/>
      <c r="I63" s="184"/>
      <c r="J63" s="185">
        <f>J89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139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1" t="str">
        <f>E7</f>
        <v>ČOV TPCA Kolín objekty Měření průtoku a Hrubé přečistění</v>
      </c>
      <c r="F73" s="34"/>
      <c r="G73" s="34"/>
      <c r="H73" s="34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118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VRN - Vedlejší rozpočtové náklady</v>
      </c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Kolín</v>
      </c>
      <c r="G77" s="42"/>
      <c r="H77" s="42"/>
      <c r="I77" s="34" t="s">
        <v>23</v>
      </c>
      <c r="J77" s="74" t="str">
        <f>IF(J12="","",J12)</f>
        <v>17. 1. 2024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Město Kolín</v>
      </c>
      <c r="G79" s="42"/>
      <c r="H79" s="42"/>
      <c r="I79" s="34" t="s">
        <v>33</v>
      </c>
      <c r="J79" s="38" t="str">
        <f>E21</f>
        <v>Sweco a.s.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38</v>
      </c>
      <c r="J80" s="38" t="str">
        <f>E24</f>
        <v>Horniecký, Braun, Zelený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7"/>
      <c r="B82" s="188"/>
      <c r="C82" s="189" t="s">
        <v>140</v>
      </c>
      <c r="D82" s="190" t="s">
        <v>61</v>
      </c>
      <c r="E82" s="190" t="s">
        <v>57</v>
      </c>
      <c r="F82" s="190" t="s">
        <v>58</v>
      </c>
      <c r="G82" s="190" t="s">
        <v>141</v>
      </c>
      <c r="H82" s="190" t="s">
        <v>142</v>
      </c>
      <c r="I82" s="190" t="s">
        <v>143</v>
      </c>
      <c r="J82" s="190" t="s">
        <v>124</v>
      </c>
      <c r="K82" s="191" t="s">
        <v>144</v>
      </c>
      <c r="L82" s="192"/>
      <c r="M82" s="94" t="s">
        <v>19</v>
      </c>
      <c r="N82" s="95" t="s">
        <v>46</v>
      </c>
      <c r="O82" s="95" t="s">
        <v>145</v>
      </c>
      <c r="P82" s="95" t="s">
        <v>146</v>
      </c>
      <c r="Q82" s="95" t="s">
        <v>147</v>
      </c>
      <c r="R82" s="95" t="s">
        <v>148</v>
      </c>
      <c r="S82" s="95" t="s">
        <v>149</v>
      </c>
      <c r="T82" s="96" t="s">
        <v>150</v>
      </c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</row>
    <row r="83" s="2" customFormat="1" ht="22.8" customHeight="1">
      <c r="A83" s="40"/>
      <c r="B83" s="41"/>
      <c r="C83" s="101" t="s">
        <v>151</v>
      </c>
      <c r="D83" s="42"/>
      <c r="E83" s="42"/>
      <c r="F83" s="42"/>
      <c r="G83" s="42"/>
      <c r="H83" s="42"/>
      <c r="I83" s="42"/>
      <c r="J83" s="193">
        <f>BK83</f>
        <v>0</v>
      </c>
      <c r="K83" s="42"/>
      <c r="L83" s="46"/>
      <c r="M83" s="97"/>
      <c r="N83" s="194"/>
      <c r="O83" s="98"/>
      <c r="P83" s="195">
        <f>P84</f>
        <v>0</v>
      </c>
      <c r="Q83" s="98"/>
      <c r="R83" s="195">
        <f>R84</f>
        <v>0</v>
      </c>
      <c r="S83" s="98"/>
      <c r="T83" s="196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75</v>
      </c>
      <c r="AU83" s="19" t="s">
        <v>125</v>
      </c>
      <c r="BK83" s="197">
        <f>BK84</f>
        <v>0</v>
      </c>
    </row>
    <row r="84" s="12" customFormat="1" ht="25.92" customHeight="1">
      <c r="A84" s="12"/>
      <c r="B84" s="198"/>
      <c r="C84" s="199"/>
      <c r="D84" s="200" t="s">
        <v>75</v>
      </c>
      <c r="E84" s="201" t="s">
        <v>111</v>
      </c>
      <c r="F84" s="201" t="s">
        <v>112</v>
      </c>
      <c r="G84" s="199"/>
      <c r="H84" s="199"/>
      <c r="I84" s="202"/>
      <c r="J84" s="203">
        <f>BK84</f>
        <v>0</v>
      </c>
      <c r="K84" s="199"/>
      <c r="L84" s="204"/>
      <c r="M84" s="205"/>
      <c r="N84" s="206"/>
      <c r="O84" s="206"/>
      <c r="P84" s="207">
        <f>P85+P87+P89</f>
        <v>0</v>
      </c>
      <c r="Q84" s="206"/>
      <c r="R84" s="207">
        <f>R85+R87+R89</f>
        <v>0</v>
      </c>
      <c r="S84" s="206"/>
      <c r="T84" s="208">
        <f>T85+T87+T89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9" t="s">
        <v>83</v>
      </c>
      <c r="AT84" s="210" t="s">
        <v>75</v>
      </c>
      <c r="AU84" s="210" t="s">
        <v>76</v>
      </c>
      <c r="AY84" s="209" t="s">
        <v>154</v>
      </c>
      <c r="BK84" s="211">
        <f>BK85+BK87+BK89</f>
        <v>0</v>
      </c>
    </row>
    <row r="85" s="12" customFormat="1" ht="22.8" customHeight="1">
      <c r="A85" s="12"/>
      <c r="B85" s="198"/>
      <c r="C85" s="199"/>
      <c r="D85" s="200" t="s">
        <v>75</v>
      </c>
      <c r="E85" s="212" t="s">
        <v>1468</v>
      </c>
      <c r="F85" s="212" t="s">
        <v>1469</v>
      </c>
      <c r="G85" s="199"/>
      <c r="H85" s="199"/>
      <c r="I85" s="202"/>
      <c r="J85" s="213">
        <f>BK85</f>
        <v>0</v>
      </c>
      <c r="K85" s="199"/>
      <c r="L85" s="204"/>
      <c r="M85" s="205"/>
      <c r="N85" s="206"/>
      <c r="O85" s="206"/>
      <c r="P85" s="207">
        <f>P86</f>
        <v>0</v>
      </c>
      <c r="Q85" s="206"/>
      <c r="R85" s="207">
        <f>R86</f>
        <v>0</v>
      </c>
      <c r="S85" s="206"/>
      <c r="T85" s="208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9" t="s">
        <v>83</v>
      </c>
      <c r="AT85" s="210" t="s">
        <v>75</v>
      </c>
      <c r="AU85" s="210" t="s">
        <v>83</v>
      </c>
      <c r="AY85" s="209" t="s">
        <v>154</v>
      </c>
      <c r="BK85" s="211">
        <f>BK86</f>
        <v>0</v>
      </c>
    </row>
    <row r="86" s="2" customFormat="1" ht="16.5" customHeight="1">
      <c r="A86" s="40"/>
      <c r="B86" s="41"/>
      <c r="C86" s="214" t="s">
        <v>83</v>
      </c>
      <c r="D86" s="214" t="s">
        <v>156</v>
      </c>
      <c r="E86" s="215" t="s">
        <v>83</v>
      </c>
      <c r="F86" s="216" t="s">
        <v>1469</v>
      </c>
      <c r="G86" s="217" t="s">
        <v>1470</v>
      </c>
      <c r="H86" s="218">
        <v>1</v>
      </c>
      <c r="I86" s="219"/>
      <c r="J86" s="220">
        <f>ROUND(I86*H86,2)</f>
        <v>0</v>
      </c>
      <c r="K86" s="216" t="s">
        <v>1471</v>
      </c>
      <c r="L86" s="46"/>
      <c r="M86" s="221" t="s">
        <v>19</v>
      </c>
      <c r="N86" s="222" t="s">
        <v>47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1472</v>
      </c>
      <c r="AT86" s="225" t="s">
        <v>156</v>
      </c>
      <c r="AU86" s="225" t="s">
        <v>85</v>
      </c>
      <c r="AY86" s="19" t="s">
        <v>154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83</v>
      </c>
      <c r="BK86" s="226">
        <f>ROUND(I86*H86,2)</f>
        <v>0</v>
      </c>
      <c r="BL86" s="19" t="s">
        <v>1472</v>
      </c>
      <c r="BM86" s="225" t="s">
        <v>1473</v>
      </c>
    </row>
    <row r="87" s="12" customFormat="1" ht="22.8" customHeight="1">
      <c r="A87" s="12"/>
      <c r="B87" s="198"/>
      <c r="C87" s="199"/>
      <c r="D87" s="200" t="s">
        <v>75</v>
      </c>
      <c r="E87" s="212" t="s">
        <v>1474</v>
      </c>
      <c r="F87" s="212" t="s">
        <v>1475</v>
      </c>
      <c r="G87" s="199"/>
      <c r="H87" s="199"/>
      <c r="I87" s="202"/>
      <c r="J87" s="213">
        <f>BK87</f>
        <v>0</v>
      </c>
      <c r="K87" s="199"/>
      <c r="L87" s="204"/>
      <c r="M87" s="205"/>
      <c r="N87" s="206"/>
      <c r="O87" s="206"/>
      <c r="P87" s="207">
        <f>P88</f>
        <v>0</v>
      </c>
      <c r="Q87" s="206"/>
      <c r="R87" s="207">
        <f>R88</f>
        <v>0</v>
      </c>
      <c r="S87" s="206"/>
      <c r="T87" s="20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188</v>
      </c>
      <c r="AT87" s="210" t="s">
        <v>75</v>
      </c>
      <c r="AU87" s="210" t="s">
        <v>83</v>
      </c>
      <c r="AY87" s="209" t="s">
        <v>154</v>
      </c>
      <c r="BK87" s="211">
        <f>BK88</f>
        <v>0</v>
      </c>
    </row>
    <row r="88" s="2" customFormat="1" ht="24.15" customHeight="1">
      <c r="A88" s="40"/>
      <c r="B88" s="41"/>
      <c r="C88" s="214" t="s">
        <v>85</v>
      </c>
      <c r="D88" s="214" t="s">
        <v>156</v>
      </c>
      <c r="E88" s="215" t="s">
        <v>1476</v>
      </c>
      <c r="F88" s="216" t="s">
        <v>1477</v>
      </c>
      <c r="G88" s="217" t="s">
        <v>1470</v>
      </c>
      <c r="H88" s="218">
        <v>1</v>
      </c>
      <c r="I88" s="219"/>
      <c r="J88" s="220">
        <f>ROUND(I88*H88,2)</f>
        <v>0</v>
      </c>
      <c r="K88" s="216" t="s">
        <v>1471</v>
      </c>
      <c r="L88" s="46"/>
      <c r="M88" s="221" t="s">
        <v>19</v>
      </c>
      <c r="N88" s="222" t="s">
        <v>47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1472</v>
      </c>
      <c r="AT88" s="225" t="s">
        <v>156</v>
      </c>
      <c r="AU88" s="225" t="s">
        <v>85</v>
      </c>
      <c r="AY88" s="19" t="s">
        <v>154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83</v>
      </c>
      <c r="BK88" s="226">
        <f>ROUND(I88*H88,2)</f>
        <v>0</v>
      </c>
      <c r="BL88" s="19" t="s">
        <v>1472</v>
      </c>
      <c r="BM88" s="225" t="s">
        <v>1478</v>
      </c>
    </row>
    <row r="89" s="12" customFormat="1" ht="22.8" customHeight="1">
      <c r="A89" s="12"/>
      <c r="B89" s="198"/>
      <c r="C89" s="199"/>
      <c r="D89" s="200" t="s">
        <v>75</v>
      </c>
      <c r="E89" s="212" t="s">
        <v>1479</v>
      </c>
      <c r="F89" s="212" t="s">
        <v>1480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0</v>
      </c>
      <c r="S89" s="206"/>
      <c r="T89" s="20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188</v>
      </c>
      <c r="AT89" s="210" t="s">
        <v>75</v>
      </c>
      <c r="AU89" s="210" t="s">
        <v>83</v>
      </c>
      <c r="AY89" s="209" t="s">
        <v>154</v>
      </c>
      <c r="BK89" s="211">
        <f>BK90</f>
        <v>0</v>
      </c>
    </row>
    <row r="90" s="2" customFormat="1" ht="24.15" customHeight="1">
      <c r="A90" s="40"/>
      <c r="B90" s="41"/>
      <c r="C90" s="214" t="s">
        <v>175</v>
      </c>
      <c r="D90" s="214" t="s">
        <v>156</v>
      </c>
      <c r="E90" s="215" t="s">
        <v>1481</v>
      </c>
      <c r="F90" s="216" t="s">
        <v>1482</v>
      </c>
      <c r="G90" s="217" t="s">
        <v>1470</v>
      </c>
      <c r="H90" s="218">
        <v>1</v>
      </c>
      <c r="I90" s="219"/>
      <c r="J90" s="220">
        <f>ROUND(I90*H90,2)</f>
        <v>0</v>
      </c>
      <c r="K90" s="216" t="s">
        <v>1471</v>
      </c>
      <c r="L90" s="46"/>
      <c r="M90" s="290" t="s">
        <v>19</v>
      </c>
      <c r="N90" s="291" t="s">
        <v>47</v>
      </c>
      <c r="O90" s="292"/>
      <c r="P90" s="293">
        <f>O90*H90</f>
        <v>0</v>
      </c>
      <c r="Q90" s="293">
        <v>0</v>
      </c>
      <c r="R90" s="293">
        <f>Q90*H90</f>
        <v>0</v>
      </c>
      <c r="S90" s="293">
        <v>0</v>
      </c>
      <c r="T90" s="29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1472</v>
      </c>
      <c r="AT90" s="225" t="s">
        <v>156</v>
      </c>
      <c r="AU90" s="225" t="s">
        <v>85</v>
      </c>
      <c r="AY90" s="19" t="s">
        <v>154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83</v>
      </c>
      <c r="BK90" s="226">
        <f>ROUND(I90*H90,2)</f>
        <v>0</v>
      </c>
      <c r="BL90" s="19" t="s">
        <v>1472</v>
      </c>
      <c r="BM90" s="225" t="s">
        <v>1483</v>
      </c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46"/>
      <c r="M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</sheetData>
  <sheetProtection sheet="1" autoFilter="0" formatColumns="0" formatRows="0" objects="1" scenarios="1" spinCount="100000" saltValue="CJ3uMtpOe+4wV1nkzC0CDFePOMkrFsRoMxa/4woSgtVduqX5zqnEamwUj2zkduUuHmLMqO4FAiaHEQEB/Kigww==" hashValue="GZfvrAzFPUcXLwKX41horJC4l8P+6lcuzkKTp0U23KqJQ8qr7tAP+BHXtJCyLmOm2nN+ecMnVC5hnBsWtLFeXQ==" algorithmName="SHA-512" password="CC35"/>
  <autoFilter ref="C82:K9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ČOV TPCA Kolín objekty Měření průtoku a Hrubé přečistění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118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1484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17. 1. 2024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39</v>
      </c>
      <c r="F24" s="40"/>
      <c r="G24" s="40"/>
      <c r="H24" s="40"/>
      <c r="I24" s="144" t="s">
        <v>29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9"/>
      <c r="B27" s="150"/>
      <c r="C27" s="149"/>
      <c r="D27" s="149"/>
      <c r="E27" s="151" t="s">
        <v>41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ROUND((SUM(BE81:BE92)),  2)</f>
        <v>0</v>
      </c>
      <c r="G33" s="40"/>
      <c r="H33" s="40"/>
      <c r="I33" s="159">
        <v>0.20999999999999999</v>
      </c>
      <c r="J33" s="158">
        <f>ROUND(((SUM(BE81:BE92))*I33),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ROUND((SUM(BF81:BF92)),  2)</f>
        <v>0</v>
      </c>
      <c r="G34" s="40"/>
      <c r="H34" s="40"/>
      <c r="I34" s="159">
        <v>0.14999999999999999</v>
      </c>
      <c r="J34" s="158">
        <f>ROUND(((SUM(BF81:BF92))*I34),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ROUND((SUM(BG81:BG92)),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ROUND((SUM(BH81:BH92)),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ROUND((SUM(BI81:BI92)),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122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ČOV TPCA Kolín objekty Měření průtoku a Hrubé přečistění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118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ON - Ostatní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Kolín</v>
      </c>
      <c r="G52" s="42"/>
      <c r="H52" s="42"/>
      <c r="I52" s="34" t="s">
        <v>23</v>
      </c>
      <c r="J52" s="74" t="str">
        <f>IF(J12="","",J12)</f>
        <v>17. 1. 2024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33</v>
      </c>
      <c r="J54" s="38" t="str">
        <f>E21</f>
        <v>Sweco a.s.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Horniecký, Braun, Zelený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123</v>
      </c>
      <c r="D57" s="173"/>
      <c r="E57" s="173"/>
      <c r="F57" s="173"/>
      <c r="G57" s="173"/>
      <c r="H57" s="173"/>
      <c r="I57" s="173"/>
      <c r="J57" s="174" t="s">
        <v>124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125</v>
      </c>
    </row>
    <row r="60" s="9" customFormat="1" ht="24.96" customHeight="1">
      <c r="A60" s="9"/>
      <c r="B60" s="176"/>
      <c r="C60" s="177"/>
      <c r="D60" s="178" t="s">
        <v>1464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1485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139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ČOV TPCA Kolín objekty Měření průtoku a Hrubé přečistění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118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ON - Ostatní náklady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Kolín</v>
      </c>
      <c r="G75" s="42"/>
      <c r="H75" s="42"/>
      <c r="I75" s="34" t="s">
        <v>23</v>
      </c>
      <c r="J75" s="74" t="str">
        <f>IF(J12="","",J12)</f>
        <v>17. 1. 2024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Město Kolín</v>
      </c>
      <c r="G77" s="42"/>
      <c r="H77" s="42"/>
      <c r="I77" s="34" t="s">
        <v>33</v>
      </c>
      <c r="J77" s="38" t="str">
        <f>E21</f>
        <v>Sweco a.s.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38</v>
      </c>
      <c r="J78" s="38" t="str">
        <f>E24</f>
        <v>Horniecký, Braun, Zelený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140</v>
      </c>
      <c r="D80" s="190" t="s">
        <v>61</v>
      </c>
      <c r="E80" s="190" t="s">
        <v>57</v>
      </c>
      <c r="F80" s="190" t="s">
        <v>58</v>
      </c>
      <c r="G80" s="190" t="s">
        <v>141</v>
      </c>
      <c r="H80" s="190" t="s">
        <v>142</v>
      </c>
      <c r="I80" s="190" t="s">
        <v>143</v>
      </c>
      <c r="J80" s="190" t="s">
        <v>124</v>
      </c>
      <c r="K80" s="191" t="s">
        <v>144</v>
      </c>
      <c r="L80" s="192"/>
      <c r="M80" s="94" t="s">
        <v>19</v>
      </c>
      <c r="N80" s="95" t="s">
        <v>46</v>
      </c>
      <c r="O80" s="95" t="s">
        <v>145</v>
      </c>
      <c r="P80" s="95" t="s">
        <v>146</v>
      </c>
      <c r="Q80" s="95" t="s">
        <v>147</v>
      </c>
      <c r="R80" s="95" t="s">
        <v>148</v>
      </c>
      <c r="S80" s="95" t="s">
        <v>149</v>
      </c>
      <c r="T80" s="96" t="s">
        <v>150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151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75</v>
      </c>
      <c r="AU81" s="19" t="s">
        <v>125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75</v>
      </c>
      <c r="E82" s="201" t="s">
        <v>111</v>
      </c>
      <c r="F82" s="201" t="s">
        <v>112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188</v>
      </c>
      <c r="AT82" s="210" t="s">
        <v>75</v>
      </c>
      <c r="AU82" s="210" t="s">
        <v>76</v>
      </c>
      <c r="AY82" s="209" t="s">
        <v>154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75</v>
      </c>
      <c r="E83" s="212" t="s">
        <v>1486</v>
      </c>
      <c r="F83" s="212" t="s">
        <v>115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SUM(P84:P92)</f>
        <v>0</v>
      </c>
      <c r="Q83" s="206"/>
      <c r="R83" s="207">
        <f>SUM(R84:R92)</f>
        <v>0</v>
      </c>
      <c r="S83" s="206"/>
      <c r="T83" s="208">
        <f>SUM(T84:T92)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188</v>
      </c>
      <c r="AT83" s="210" t="s">
        <v>75</v>
      </c>
      <c r="AU83" s="210" t="s">
        <v>83</v>
      </c>
      <c r="AY83" s="209" t="s">
        <v>154</v>
      </c>
      <c r="BK83" s="211">
        <f>SUM(BK84:BK92)</f>
        <v>0</v>
      </c>
    </row>
    <row r="84" s="2" customFormat="1" ht="24.15" customHeight="1">
      <c r="A84" s="40"/>
      <c r="B84" s="41"/>
      <c r="C84" s="214" t="s">
        <v>83</v>
      </c>
      <c r="D84" s="214" t="s">
        <v>156</v>
      </c>
      <c r="E84" s="215" t="s">
        <v>233</v>
      </c>
      <c r="F84" s="216" t="s">
        <v>1487</v>
      </c>
      <c r="G84" s="217" t="s">
        <v>1470</v>
      </c>
      <c r="H84" s="218">
        <v>1</v>
      </c>
      <c r="I84" s="219"/>
      <c r="J84" s="220">
        <f>ROUND(I84*H84,2)</f>
        <v>0</v>
      </c>
      <c r="K84" s="216" t="s">
        <v>19</v>
      </c>
      <c r="L84" s="46"/>
      <c r="M84" s="221" t="s">
        <v>19</v>
      </c>
      <c r="N84" s="222" t="s">
        <v>47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1488</v>
      </c>
      <c r="AT84" s="225" t="s">
        <v>156</v>
      </c>
      <c r="AU84" s="225" t="s">
        <v>85</v>
      </c>
      <c r="AY84" s="19" t="s">
        <v>154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83</v>
      </c>
      <c r="BK84" s="226">
        <f>ROUND(I84*H84,2)</f>
        <v>0</v>
      </c>
      <c r="BL84" s="19" t="s">
        <v>1488</v>
      </c>
      <c r="BM84" s="225" t="s">
        <v>1489</v>
      </c>
    </row>
    <row r="85" s="2" customFormat="1" ht="16.5" customHeight="1">
      <c r="A85" s="40"/>
      <c r="B85" s="41"/>
      <c r="C85" s="214" t="s">
        <v>85</v>
      </c>
      <c r="D85" s="214" t="s">
        <v>156</v>
      </c>
      <c r="E85" s="215" t="s">
        <v>85</v>
      </c>
      <c r="F85" s="216" t="s">
        <v>1490</v>
      </c>
      <c r="G85" s="217" t="s">
        <v>1470</v>
      </c>
      <c r="H85" s="218">
        <v>1</v>
      </c>
      <c r="I85" s="219"/>
      <c r="J85" s="220">
        <f>ROUND(I85*H85,2)</f>
        <v>0</v>
      </c>
      <c r="K85" s="216" t="s">
        <v>1471</v>
      </c>
      <c r="L85" s="46"/>
      <c r="M85" s="221" t="s">
        <v>19</v>
      </c>
      <c r="N85" s="222" t="s">
        <v>47</v>
      </c>
      <c r="O85" s="86"/>
      <c r="P85" s="223">
        <f>O85*H85</f>
        <v>0</v>
      </c>
      <c r="Q85" s="223">
        <v>0</v>
      </c>
      <c r="R85" s="223">
        <f>Q85*H85</f>
        <v>0</v>
      </c>
      <c r="S85" s="223">
        <v>0</v>
      </c>
      <c r="T85" s="22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25" t="s">
        <v>1488</v>
      </c>
      <c r="AT85" s="225" t="s">
        <v>156</v>
      </c>
      <c r="AU85" s="225" t="s">
        <v>85</v>
      </c>
      <c r="AY85" s="19" t="s">
        <v>154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9" t="s">
        <v>83</v>
      </c>
      <c r="BK85" s="226">
        <f>ROUND(I85*H85,2)</f>
        <v>0</v>
      </c>
      <c r="BL85" s="19" t="s">
        <v>1488</v>
      </c>
      <c r="BM85" s="225" t="s">
        <v>1491</v>
      </c>
    </row>
    <row r="86" s="2" customFormat="1" ht="16.5" customHeight="1">
      <c r="A86" s="40"/>
      <c r="B86" s="41"/>
      <c r="C86" s="214" t="s">
        <v>175</v>
      </c>
      <c r="D86" s="214" t="s">
        <v>156</v>
      </c>
      <c r="E86" s="215" t="s">
        <v>302</v>
      </c>
      <c r="F86" s="216" t="s">
        <v>1492</v>
      </c>
      <c r="G86" s="217" t="s">
        <v>1470</v>
      </c>
      <c r="H86" s="218">
        <v>1</v>
      </c>
      <c r="I86" s="219"/>
      <c r="J86" s="220">
        <f>ROUND(I86*H86,2)</f>
        <v>0</v>
      </c>
      <c r="K86" s="216" t="s">
        <v>19</v>
      </c>
      <c r="L86" s="46"/>
      <c r="M86" s="221" t="s">
        <v>19</v>
      </c>
      <c r="N86" s="222" t="s">
        <v>47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1472</v>
      </c>
      <c r="AT86" s="225" t="s">
        <v>156</v>
      </c>
      <c r="AU86" s="225" t="s">
        <v>85</v>
      </c>
      <c r="AY86" s="19" t="s">
        <v>154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83</v>
      </c>
      <c r="BK86" s="226">
        <f>ROUND(I86*H86,2)</f>
        <v>0</v>
      </c>
      <c r="BL86" s="19" t="s">
        <v>1472</v>
      </c>
      <c r="BM86" s="225" t="s">
        <v>1493</v>
      </c>
    </row>
    <row r="87" s="2" customFormat="1" ht="16.5" customHeight="1">
      <c r="A87" s="40"/>
      <c r="B87" s="41"/>
      <c r="C87" s="214" t="s">
        <v>161</v>
      </c>
      <c r="D87" s="214" t="s">
        <v>156</v>
      </c>
      <c r="E87" s="215" t="s">
        <v>175</v>
      </c>
      <c r="F87" s="216" t="s">
        <v>1494</v>
      </c>
      <c r="G87" s="217" t="s">
        <v>1470</v>
      </c>
      <c r="H87" s="218">
        <v>1</v>
      </c>
      <c r="I87" s="219"/>
      <c r="J87" s="220">
        <f>ROUND(I87*H87,2)</f>
        <v>0</v>
      </c>
      <c r="K87" s="216" t="s">
        <v>1471</v>
      </c>
      <c r="L87" s="46"/>
      <c r="M87" s="221" t="s">
        <v>19</v>
      </c>
      <c r="N87" s="222" t="s">
        <v>47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1488</v>
      </c>
      <c r="AT87" s="225" t="s">
        <v>156</v>
      </c>
      <c r="AU87" s="225" t="s">
        <v>85</v>
      </c>
      <c r="AY87" s="19" t="s">
        <v>154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83</v>
      </c>
      <c r="BK87" s="226">
        <f>ROUND(I87*H87,2)</f>
        <v>0</v>
      </c>
      <c r="BL87" s="19" t="s">
        <v>1488</v>
      </c>
      <c r="BM87" s="225" t="s">
        <v>1495</v>
      </c>
    </row>
    <row r="88" s="2" customFormat="1" ht="24.15" customHeight="1">
      <c r="A88" s="40"/>
      <c r="B88" s="41"/>
      <c r="C88" s="214" t="s">
        <v>188</v>
      </c>
      <c r="D88" s="214" t="s">
        <v>156</v>
      </c>
      <c r="E88" s="215" t="s">
        <v>161</v>
      </c>
      <c r="F88" s="216" t="s">
        <v>1496</v>
      </c>
      <c r="G88" s="217" t="s">
        <v>1470</v>
      </c>
      <c r="H88" s="218">
        <v>1</v>
      </c>
      <c r="I88" s="219"/>
      <c r="J88" s="220">
        <f>ROUND(I88*H88,2)</f>
        <v>0</v>
      </c>
      <c r="K88" s="216" t="s">
        <v>1471</v>
      </c>
      <c r="L88" s="46"/>
      <c r="M88" s="221" t="s">
        <v>19</v>
      </c>
      <c r="N88" s="222" t="s">
        <v>47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1488</v>
      </c>
      <c r="AT88" s="225" t="s">
        <v>156</v>
      </c>
      <c r="AU88" s="225" t="s">
        <v>85</v>
      </c>
      <c r="AY88" s="19" t="s">
        <v>154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83</v>
      </c>
      <c r="BK88" s="226">
        <f>ROUND(I88*H88,2)</f>
        <v>0</v>
      </c>
      <c r="BL88" s="19" t="s">
        <v>1488</v>
      </c>
      <c r="BM88" s="225" t="s">
        <v>1497</v>
      </c>
    </row>
    <row r="89" s="2" customFormat="1" ht="16.5" customHeight="1">
      <c r="A89" s="40"/>
      <c r="B89" s="41"/>
      <c r="C89" s="214" t="s">
        <v>196</v>
      </c>
      <c r="D89" s="214" t="s">
        <v>156</v>
      </c>
      <c r="E89" s="215" t="s">
        <v>188</v>
      </c>
      <c r="F89" s="216" t="s">
        <v>1498</v>
      </c>
      <c r="G89" s="217" t="s">
        <v>1470</v>
      </c>
      <c r="H89" s="218">
        <v>1</v>
      </c>
      <c r="I89" s="219"/>
      <c r="J89" s="220">
        <f>ROUND(I89*H89,2)</f>
        <v>0</v>
      </c>
      <c r="K89" s="216" t="s">
        <v>1471</v>
      </c>
      <c r="L89" s="46"/>
      <c r="M89" s="221" t="s">
        <v>19</v>
      </c>
      <c r="N89" s="222" t="s">
        <v>47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1488</v>
      </c>
      <c r="AT89" s="225" t="s">
        <v>156</v>
      </c>
      <c r="AU89" s="225" t="s">
        <v>85</v>
      </c>
      <c r="AY89" s="19" t="s">
        <v>154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83</v>
      </c>
      <c r="BK89" s="226">
        <f>ROUND(I89*H89,2)</f>
        <v>0</v>
      </c>
      <c r="BL89" s="19" t="s">
        <v>1488</v>
      </c>
      <c r="BM89" s="225" t="s">
        <v>1499</v>
      </c>
    </row>
    <row r="90" s="2" customFormat="1" ht="16.5" customHeight="1">
      <c r="A90" s="40"/>
      <c r="B90" s="41"/>
      <c r="C90" s="214" t="s">
        <v>202</v>
      </c>
      <c r="D90" s="214" t="s">
        <v>156</v>
      </c>
      <c r="E90" s="215" t="s">
        <v>226</v>
      </c>
      <c r="F90" s="216" t="s">
        <v>1500</v>
      </c>
      <c r="G90" s="217" t="s">
        <v>1470</v>
      </c>
      <c r="H90" s="218">
        <v>1</v>
      </c>
      <c r="I90" s="219"/>
      <c r="J90" s="220">
        <f>ROUND(I90*H90,2)</f>
        <v>0</v>
      </c>
      <c r="K90" s="216" t="s">
        <v>1471</v>
      </c>
      <c r="L90" s="46"/>
      <c r="M90" s="221" t="s">
        <v>19</v>
      </c>
      <c r="N90" s="222" t="s">
        <v>47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1488</v>
      </c>
      <c r="AT90" s="225" t="s">
        <v>156</v>
      </c>
      <c r="AU90" s="225" t="s">
        <v>85</v>
      </c>
      <c r="AY90" s="19" t="s">
        <v>154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83</v>
      </c>
      <c r="BK90" s="226">
        <f>ROUND(I90*H90,2)</f>
        <v>0</v>
      </c>
      <c r="BL90" s="19" t="s">
        <v>1488</v>
      </c>
      <c r="BM90" s="225" t="s">
        <v>1501</v>
      </c>
    </row>
    <row r="91" s="2" customFormat="1" ht="24.15" customHeight="1">
      <c r="A91" s="40"/>
      <c r="B91" s="41"/>
      <c r="C91" s="214" t="s">
        <v>173</v>
      </c>
      <c r="D91" s="214" t="s">
        <v>156</v>
      </c>
      <c r="E91" s="215" t="s">
        <v>247</v>
      </c>
      <c r="F91" s="216" t="s">
        <v>1502</v>
      </c>
      <c r="G91" s="217" t="s">
        <v>1470</v>
      </c>
      <c r="H91" s="218">
        <v>1</v>
      </c>
      <c r="I91" s="219"/>
      <c r="J91" s="220">
        <f>ROUND(I91*H91,2)</f>
        <v>0</v>
      </c>
      <c r="K91" s="216" t="s">
        <v>1471</v>
      </c>
      <c r="L91" s="46"/>
      <c r="M91" s="221" t="s">
        <v>19</v>
      </c>
      <c r="N91" s="222" t="s">
        <v>47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1488</v>
      </c>
      <c r="AT91" s="225" t="s">
        <v>156</v>
      </c>
      <c r="AU91" s="225" t="s">
        <v>85</v>
      </c>
      <c r="AY91" s="19" t="s">
        <v>154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83</v>
      </c>
      <c r="BK91" s="226">
        <f>ROUND(I91*H91,2)</f>
        <v>0</v>
      </c>
      <c r="BL91" s="19" t="s">
        <v>1488</v>
      </c>
      <c r="BM91" s="225" t="s">
        <v>1503</v>
      </c>
    </row>
    <row r="92" s="2" customFormat="1" ht="24.15" customHeight="1">
      <c r="A92" s="40"/>
      <c r="B92" s="41"/>
      <c r="C92" s="214" t="s">
        <v>217</v>
      </c>
      <c r="D92" s="214" t="s">
        <v>156</v>
      </c>
      <c r="E92" s="215" t="s">
        <v>7</v>
      </c>
      <c r="F92" s="216" t="s">
        <v>1504</v>
      </c>
      <c r="G92" s="217" t="s">
        <v>1470</v>
      </c>
      <c r="H92" s="218">
        <v>1</v>
      </c>
      <c r="I92" s="219"/>
      <c r="J92" s="220">
        <f>ROUND(I92*H92,2)</f>
        <v>0</v>
      </c>
      <c r="K92" s="216" t="s">
        <v>1471</v>
      </c>
      <c r="L92" s="46"/>
      <c r="M92" s="290" t="s">
        <v>19</v>
      </c>
      <c r="N92" s="291" t="s">
        <v>47</v>
      </c>
      <c r="O92" s="292"/>
      <c r="P92" s="293">
        <f>O92*H92</f>
        <v>0</v>
      </c>
      <c r="Q92" s="293">
        <v>0</v>
      </c>
      <c r="R92" s="293">
        <f>Q92*H92</f>
        <v>0</v>
      </c>
      <c r="S92" s="293">
        <v>0</v>
      </c>
      <c r="T92" s="29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1488</v>
      </c>
      <c r="AT92" s="225" t="s">
        <v>156</v>
      </c>
      <c r="AU92" s="225" t="s">
        <v>85</v>
      </c>
      <c r="AY92" s="19" t="s">
        <v>154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83</v>
      </c>
      <c r="BK92" s="226">
        <f>ROUND(I92*H92,2)</f>
        <v>0</v>
      </c>
      <c r="BL92" s="19" t="s">
        <v>1488</v>
      </c>
      <c r="BM92" s="225" t="s">
        <v>1505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USxc6PZmHnlWt2iQCruF1ERVNxTlSDdCVOtdRfJuWjT1V391fLpm1Ub+oj3wcivjwg7aoN0Hwow4Hblqo9/1ww==" hashValue="l4rbI3OFN2bRtO56f1o3qsMQYFvWM6DBUNlOrYEXkAbceKRQSIFZQAyjyngy39vIYKnq+feEJXoR1N3xw7QKmw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Horniecký, Petr</dc:creator>
  <cp:lastModifiedBy>Horniecký, Petr</cp:lastModifiedBy>
  <dcterms:created xsi:type="dcterms:W3CDTF">2024-01-22T14:52:57Z</dcterms:created>
  <dcterms:modified xsi:type="dcterms:W3CDTF">2024-01-22T14:53:16Z</dcterms:modified>
</cp:coreProperties>
</file>