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C\Dropbox (Snehota CC)\03_Zakázky\_01_REALIZACE PD\2022_01_PD Prokopa velikého\04_PD\DVZ\"/>
    </mc:Choice>
  </mc:AlternateContent>
  <bookViews>
    <workbookView xWindow="0" yWindow="0" windowWidth="0" windowHeight="0"/>
  </bookViews>
  <sheets>
    <sheet name="Rekapitulace stavby" sheetId="1" r:id="rId1"/>
    <sheet name="PRO - Rekonstrukce VO Pro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'PRO - Rekonstrukce VO Pro...'!$C$85:$K$199</definedName>
    <definedName name="_xlnm.Print_Area" localSheetId="1">'PRO - Rekonstrukce VO Pro...'!$C$4:$J$37,'PRO - Rekonstrukce VO Pro...'!$C$43:$J$69,'PRO - Rekonstrukce VO Pro...'!$C$75:$J$199</definedName>
    <definedName name="_xlnm.Print_Titles" localSheetId="1">'PRO - Rekonstrukce VO Pro...'!$85:$85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T192"/>
  <c r="R193"/>
  <c r="R192"/>
  <c r="P193"/>
  <c r="P192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7"/>
  <c r="BH127"/>
  <c r="BG127"/>
  <c r="BF127"/>
  <c r="T127"/>
  <c r="T126"/>
  <c r="T125"/>
  <c r="R127"/>
  <c r="R126"/>
  <c r="R125"/>
  <c r="P127"/>
  <c r="P126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F82"/>
  <c r="F80"/>
  <c r="E78"/>
  <c r="J51"/>
  <c r="F50"/>
  <c r="F48"/>
  <c r="E46"/>
  <c r="J19"/>
  <c r="E19"/>
  <c r="J50"/>
  <c r="J18"/>
  <c r="J16"/>
  <c r="E16"/>
  <c r="F51"/>
  <c r="J15"/>
  <c r="J10"/>
  <c r="J80"/>
  <c i="1" r="L50"/>
  <c r="AM50"/>
  <c r="AM49"/>
  <c r="L49"/>
  <c r="AM47"/>
  <c r="L47"/>
  <c r="L45"/>
  <c r="L44"/>
  <c i="2" r="J173"/>
  <c r="J135"/>
  <c r="BK108"/>
  <c r="BK119"/>
  <c r="BK123"/>
  <c r="J169"/>
  <c r="BK105"/>
  <c r="BK172"/>
  <c r="BK162"/>
  <c r="BK165"/>
  <c r="BK131"/>
  <c r="J187"/>
  <c r="J172"/>
  <c r="J117"/>
  <c r="J182"/>
  <c r="J134"/>
  <c r="BK142"/>
  <c r="BK99"/>
  <c r="BK121"/>
  <c r="J189"/>
  <c r="J164"/>
  <c r="BK163"/>
  <c r="BK160"/>
  <c r="J89"/>
  <c r="BK137"/>
  <c r="J137"/>
  <c r="J199"/>
  <c r="J163"/>
  <c r="BK91"/>
  <c r="J183"/>
  <c r="J132"/>
  <c r="BK149"/>
  <c r="BK134"/>
  <c r="BK111"/>
  <c r="J144"/>
  <c r="BK198"/>
  <c r="J167"/>
  <c r="J105"/>
  <c r="BK136"/>
  <c r="BK93"/>
  <c r="J171"/>
  <c r="J143"/>
  <c r="BK115"/>
  <c r="BK171"/>
  <c r="BK103"/>
  <c r="BK141"/>
  <c r="BK101"/>
  <c r="BK169"/>
  <c r="J160"/>
  <c r="J103"/>
  <c r="BK173"/>
  <c r="J193"/>
  <c r="J93"/>
  <c r="BK144"/>
  <c r="J97"/>
  <c r="J123"/>
  <c r="J139"/>
  <c r="BK186"/>
  <c r="BK167"/>
  <c i="1" r="AS54"/>
  <c i="2" r="J127"/>
  <c r="BK159"/>
  <c r="J186"/>
  <c r="BK127"/>
  <c r="BK199"/>
  <c r="J147"/>
  <c r="BK89"/>
  <c r="J101"/>
  <c r="BK135"/>
  <c r="J146"/>
  <c r="J131"/>
  <c r="BK157"/>
  <c r="J198"/>
  <c r="J113"/>
  <c r="J91"/>
  <c r="BK117"/>
  <c r="BK180"/>
  <c r="J110"/>
  <c r="BK132"/>
  <c r="BK182"/>
  <c r="J141"/>
  <c r="BK110"/>
  <c r="J165"/>
  <c r="J111"/>
  <c r="BK139"/>
  <c r="BK146"/>
  <c r="BK95"/>
  <c r="J151"/>
  <c r="BK97"/>
  <c r="J95"/>
  <c r="BK143"/>
  <c r="J162"/>
  <c r="J119"/>
  <c r="J180"/>
  <c r="BK164"/>
  <c r="BK193"/>
  <c r="J179"/>
  <c r="J142"/>
  <c r="BK151"/>
  <c r="BK196"/>
  <c r="BK147"/>
  <c r="BK153"/>
  <c r="J196"/>
  <c r="BK177"/>
  <c r="J149"/>
  <c r="BK187"/>
  <c r="J153"/>
  <c r="J175"/>
  <c r="J159"/>
  <c r="J121"/>
  <c r="BK179"/>
  <c r="J136"/>
  <c r="BK189"/>
  <c r="J177"/>
  <c r="BK113"/>
  <c r="J157"/>
  <c r="J108"/>
  <c r="BK175"/>
  <c r="BK155"/>
  <c r="J99"/>
  <c r="BK183"/>
  <c r="J155"/>
  <c r="J115"/>
  <c l="1" r="P195"/>
  <c r="P191"/>
  <c r="T195"/>
  <c r="T191"/>
  <c r="P88"/>
  <c r="BK107"/>
  <c r="J107"/>
  <c r="J58"/>
  <c r="R107"/>
  <c r="T112"/>
  <c r="BK130"/>
  <c r="R130"/>
  <c r="P148"/>
  <c r="P185"/>
  <c r="BK88"/>
  <c r="J88"/>
  <c r="J57"/>
  <c r="R88"/>
  <c r="BK112"/>
  <c r="J112"/>
  <c r="J59"/>
  <c r="R112"/>
  <c r="BK148"/>
  <c r="J148"/>
  <c r="J64"/>
  <c r="T148"/>
  <c r="R185"/>
  <c r="BK195"/>
  <c r="J195"/>
  <c r="J68"/>
  <c r="T88"/>
  <c r="P107"/>
  <c r="T107"/>
  <c r="P112"/>
  <c r="P130"/>
  <c r="P129"/>
  <c r="T130"/>
  <c r="T129"/>
  <c r="R148"/>
  <c r="BK185"/>
  <c r="J185"/>
  <c r="J65"/>
  <c r="T185"/>
  <c r="R195"/>
  <c r="R191"/>
  <c r="BK126"/>
  <c r="J126"/>
  <c r="J61"/>
  <c r="BK192"/>
  <c r="J192"/>
  <c r="J67"/>
  <c r="F83"/>
  <c r="BE91"/>
  <c r="BE105"/>
  <c r="BE119"/>
  <c r="BE123"/>
  <c r="BE127"/>
  <c r="BE131"/>
  <c r="BE141"/>
  <c r="BE143"/>
  <c r="BE146"/>
  <c r="BE149"/>
  <c r="BE157"/>
  <c r="BE160"/>
  <c r="BE164"/>
  <c r="BE165"/>
  <c r="BE169"/>
  <c r="BE171"/>
  <c r="BE175"/>
  <c r="BE179"/>
  <c r="BE182"/>
  <c r="BE199"/>
  <c r="J82"/>
  <c r="BE99"/>
  <c r="BE101"/>
  <c r="BE103"/>
  <c r="BE111"/>
  <c r="BE121"/>
  <c r="BE187"/>
  <c r="BE189"/>
  <c r="BE193"/>
  <c r="BE196"/>
  <c r="J48"/>
  <c r="BE93"/>
  <c r="BE95"/>
  <c r="BE97"/>
  <c r="BE108"/>
  <c r="BE110"/>
  <c r="BE113"/>
  <c r="BE117"/>
  <c r="BE132"/>
  <c r="BE142"/>
  <c r="BE153"/>
  <c r="BE162"/>
  <c r="BE163"/>
  <c r="BE167"/>
  <c r="BE172"/>
  <c r="BE173"/>
  <c r="BE177"/>
  <c r="BE180"/>
  <c r="BE186"/>
  <c r="BE89"/>
  <c r="BE115"/>
  <c r="BE134"/>
  <c r="BE135"/>
  <c r="BE136"/>
  <c r="BE137"/>
  <c r="BE139"/>
  <c r="BE144"/>
  <c r="BE147"/>
  <c r="BE151"/>
  <c r="BE155"/>
  <c r="BE159"/>
  <c r="BE183"/>
  <c r="BE198"/>
  <c r="F34"/>
  <c i="1" r="BC55"/>
  <c r="BC54"/>
  <c r="W32"/>
  <c i="2" r="F35"/>
  <c i="1" r="BD55"/>
  <c r="BD54"/>
  <c r="W33"/>
  <c i="2" r="F33"/>
  <c i="1" r="BB55"/>
  <c r="BB54"/>
  <c r="AX54"/>
  <c i="2" r="J32"/>
  <c i="1" r="AW55"/>
  <c i="2" r="F32"/>
  <c i="1" r="BA55"/>
  <c r="BA54"/>
  <c r="W30"/>
  <c i="2" l="1" r="P87"/>
  <c r="P86"/>
  <c i="1" r="AU55"/>
  <c i="2" r="R87"/>
  <c r="T87"/>
  <c r="T86"/>
  <c r="BK129"/>
  <c r="J129"/>
  <c r="J62"/>
  <c r="R129"/>
  <c r="R86"/>
  <c r="BK87"/>
  <c r="J87"/>
  <c r="J56"/>
  <c r="J130"/>
  <c r="J63"/>
  <c r="BK125"/>
  <c r="J125"/>
  <c r="J60"/>
  <c r="BK191"/>
  <c r="J191"/>
  <c r="J66"/>
  <c i="1" r="AU54"/>
  <c r="W31"/>
  <c i="2" r="J31"/>
  <c i="1" r="AV55"/>
  <c r="AT55"/>
  <c i="2" r="F31"/>
  <c i="1" r="AZ55"/>
  <c r="AZ54"/>
  <c r="W29"/>
  <c r="AY54"/>
  <c r="AW54"/>
  <c r="AK30"/>
  <c i="2" l="1" r="BK86"/>
  <c r="J86"/>
  <c r="J55"/>
  <c i="1" r="AV54"/>
  <c r="AK29"/>
  <c i="2" l="1" r="J28"/>
  <c i="1" r="AG55"/>
  <c r="AG54"/>
  <c r="AK26"/>
  <c r="AT54"/>
  <c i="2" l="1" r="J37"/>
  <c i="1" r="AN54"/>
  <c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<sst xmlns="http://schemas.openxmlformats.org/spreadsheetml/2006/main">
  <si>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</si>
  <si>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</si>
  <si>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</si>
  <si>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</si>
  <si>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</si>
  <si>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{adc3ab38-3b73-4bd9-98aa-5c814136f77a}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</si>
  <si>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</si>
  <si>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</si>
  <si>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</si>
  <si>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</si>
  <si>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</si>
  <si>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</si>
  <si>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</si>
  <si>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</si>
  <si>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</si>
  <si>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</si>
  <si>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</si>
  <si>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VO Prokopa Velikého</t>
  </si>
  <si>
    <t>KSO:</t>
  </si>
  <si>
    <t/>
  </si>
  <si>
    <t>CC-CZ:</t>
  </si>
  <si>
    <t>Místo:</t>
  </si>
  <si>
    <t>Kolín</t>
  </si>
  <si>
    <t>Datum:</t>
  </si>
  <si>
    <t>15. 10. 2021</t>
  </si>
  <si>
    <t>Zadavatel:</t>
  </si>
  <si>
    <t>IČ:</t>
  </si>
  <si>
    <t>Město Kolín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</si>
  <si>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</si>
  <si>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</si>
  <si>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</si>
  <si>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</si>
  <si>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</si>
  <si>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</si>
  <si>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</si>
  <si>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24298280</t>
  </si>
  <si>
    <t>Sněhota CC, s.r.o.</t>
  </si>
  <si>
    <t>CZ24298280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</si>
  <si>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</si>
  <si>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</si>
  <si>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</si>
  <si>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</si>
  <si>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</si>
  <si>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</si>
  <si>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</si>
  <si>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</si>
  <si>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</si>
  <si>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</si>
  <si>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</si>
  <si>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</si>
  <si>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</si>
  <si>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</si>
  <si>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</si>
  <si>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</si>
  <si>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</si>
  <si>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</si>
  <si>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</si>
  <si>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</si>
  <si>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</si>
  <si>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</si>
  <si>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</si>
  <si>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</si>
  <si>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</si>
  <si>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</si>
  <si>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</si>
  <si>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</si>
  <si>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</si>
  <si>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</si>
  <si>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</si>
  <si>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</si>
  <si>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</si>
  <si>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</si>
  <si>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</si>
  <si>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</si>
  <si>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</si>
  <si>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</si>
  <si>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</si>
  <si>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</si>
  <si>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</si>
  <si>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</si>
  <si>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</si>
  <si>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</si>
  <si>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</si>
  <si>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</si>
  <si>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</si>
  <si>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</si>
  <si>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</si>
  <si>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</si>
  <si>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</si>
  <si>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</si>
  <si>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</si>
  <si>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</si>
  <si>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</si>
  <si>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</si>
  <si>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</si>
  <si>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</si>
  <si>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OST - Ostatní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</si>
  <si>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</si>
  <si>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</si>
  <si>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</si>
  <si>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</si>
  <si>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</si>
  <si>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</si>
  <si>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</si>
  <si>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</si>
  <si>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</si>
  <si>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</si>
  <si>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</si>
  <si>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</si>
  <si>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</si>
  <si>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</si>
  <si>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</si>
  <si>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</si>
  <si>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</si>
  <si>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</si>
  <si>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</si>
  <si>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</si>
  <si>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96</t>
  </si>
  <si>
    <t>K</t>
  </si>
  <si>
    <t>460030039</t>
  </si>
  <si>
    <t>Vytrhání dlažby včetně ručního rozebrání, vytřídění, odhozu na hromady nebo naložení na dopravní prostředek a očistění kostek nebo dlaždic z pískového podkladu z dlaždic zámkových, spáry nezalité</t>
  </si>
  <si>
    <t>m2</t>
  </si>
  <si>
    <t>64</t>
  </si>
  <si>
    <t>-2043190591</t>
  </si>
  <si>
    <t>Online PSC</t>
  </si>
  <si>
    <t>https://podminky.urs.cz/item/CS_URS_2022_01/460030039</t>
  </si>
  <si>
    <t>94</t>
  </si>
  <si>
    <t>460650176</t>
  </si>
  <si>
    <t>Očištění vybouraných prvků z vozovek a chodníků kostek nebo dlaždic od spojovacího materiálu s původní výplní spár kamenivem, s odklizením a uložením na vzdálenost 3 m dlaždic betonových tvarovaných nebo zámkových</t>
  </si>
  <si>
    <t>25143926</t>
  </si>
  <si>
    <t>https://podminky.urs.cz/item/CS_URS_2022_01/460650176</t>
  </si>
  <si>
    <t>95</t>
  </si>
  <si>
    <t>460650932</t>
  </si>
  <si>
    <t>Vyspravení krytu po překopech kladení dlažby pro pokládání kabelů, včetně rozprostření, urovnání a zhutnění podkladu a provedení lože z kameniva těženého z dlaždic betonových tvarovaných nebo zámkových</t>
  </si>
  <si>
    <t>398293571</t>
  </si>
  <si>
    <t>https://podminky.urs.cz/item/CS_URS_2022_01/460650932</t>
  </si>
  <si>
    <t>87</t>
  </si>
  <si>
    <t>919735112</t>
  </si>
  <si>
    <t>Řezání stávajícího živičného krytu nebo podkladu hloubky přes 50 do 100 mm</t>
  </si>
  <si>
    <t>m</t>
  </si>
  <si>
    <t>4</t>
  </si>
  <si>
    <t>-1095224724</t>
  </si>
  <si>
    <t>https://podminky.urs.cz/item/CS_URS_2022_01/919735112</t>
  </si>
  <si>
    <t>88</t>
  </si>
  <si>
    <t>460030172</t>
  </si>
  <si>
    <t>Odstranění podkladů nebo krytů komunikací včetně rozpojení na kusy a zarovnání styčné spáry ze živice, tloušťky přes 5 do 10 cm</t>
  </si>
  <si>
    <t>-211598769</t>
  </si>
  <si>
    <t>https://podminky.urs.cz/item/CS_URS_2022_01/460030172</t>
  </si>
  <si>
    <t>59</t>
  </si>
  <si>
    <t>113107130</t>
  </si>
  <si>
    <t>Odstranění podkladů nebo krytů ručně s přemístěním hmot na skládku na vzdálenost do 3 m nebo s naložením na dopravní prostředek z betonu prostého, o tl. vrstvy do 100 mm</t>
  </si>
  <si>
    <t>-1308935442</t>
  </si>
  <si>
    <t>https://podminky.urs.cz/item/CS_URS_2022_01/113107130</t>
  </si>
  <si>
    <t>72</t>
  </si>
  <si>
    <t>460650081</t>
  </si>
  <si>
    <t>Podklad vozovek a chodníků včetně rozprostření a úpravy z betonu prostého, včetně rozprostření, tloušťky do 10 cm</t>
  </si>
  <si>
    <t>50929812</t>
  </si>
  <si>
    <t>https://podminky.urs.cz/item/CS_URS_2022_01/460650081</t>
  </si>
  <si>
    <t>89</t>
  </si>
  <si>
    <t>460881224</t>
  </si>
  <si>
    <t>Kryt vozovek a chodníků z asfaltového betonu vrstva obrusná, tloušťky 6 cm</t>
  </si>
  <si>
    <t>205589109</t>
  </si>
  <si>
    <t>https://podminky.urs.cz/item/CS_URS_2022_01/460881224</t>
  </si>
  <si>
    <t>90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</si>
  <si>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</si>
  <si>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</si>
  <si>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-82288251</t>
  </si>
  <si>
    <t>https://podminky.urs.cz/item/CS_URS_2022_01/919732211</t>
  </si>
  <si>
    <t>9</t>
  </si>
  <si>
    <t>Ostatní konstrukce a práce, bourání</t>
  </si>
  <si>
    <t>91</t>
  </si>
  <si>
    <t>961044111</t>
  </si>
  <si>
    <t>Bourání základů z betonu prostého</t>
  </si>
  <si>
    <t>m3</t>
  </si>
  <si>
    <t>-1657382108</t>
  </si>
  <si>
    <t>https://podminky.urs.cz/item/CS_URS_2022_01/961044111</t>
  </si>
  <si>
    <t>92</t>
  </si>
  <si>
    <t>V DS 6</t>
  </si>
  <si>
    <t>Demontáž stávajícího stožáru VO do 6m včetně odvozu a likvidace</t>
  </si>
  <si>
    <t>kus</t>
  </si>
  <si>
    <t>43004969</t>
  </si>
  <si>
    <t>93</t>
  </si>
  <si>
    <t>V DS d6</t>
  </si>
  <si>
    <t>Demontáž stávajícího svítidla do 6m včetně odvozu a likvidace</t>
  </si>
  <si>
    <t>-941721725</t>
  </si>
  <si>
    <t>997</t>
  </si>
  <si>
    <t>Přesun sutě</t>
  </si>
  <si>
    <t>8</t>
  </si>
  <si>
    <t>997013501</t>
  </si>
  <si>
    <t>Odvoz suti a vybouraných hmot na skládku nebo meziskládku se složením, na vzdálenost do 1 km</t>
  </si>
  <si>
    <t>t</t>
  </si>
  <si>
    <t>-1303968271</t>
  </si>
  <si>
    <t>https://podminky.urs.cz/item/CS_URS_2022_01/997013501</t>
  </si>
  <si>
    <t>997013509</t>
  </si>
  <si>
    <t>Odvoz suti a vybouraných hmot na skládku nebo meziskládku se složením, na vzdálenost Příplatek k ceně za každý další i započatý 1 km přes 1 km</t>
  </si>
  <si>
    <t>-1843656652</t>
  </si>
  <si>
    <t>https://podminky.urs.cz/item/CS_URS_2022_01/997013509</t>
  </si>
  <si>
    <t>10</t>
  </si>
  <si>
    <t>997221611</t>
  </si>
  <si>
    <t>Nakládání na dopravní prostředky pro vodorovnou dopravu suti</t>
  </si>
  <si>
    <t>-591657665</t>
  </si>
  <si>
    <t>https://podminky.urs.cz/item/CS_URS_2022_01/997221611</t>
  </si>
  <si>
    <t>11</t>
  </si>
  <si>
    <t>997221861</t>
  </si>
  <si>
    <t>Poplatek za uložení stavebního odpadu na recyklační skládce (skládkovné) z prostého betonu zatříděného do Katalogu odpadů pod kódem 17 01 01</t>
  </si>
  <si>
    <t>250877540</t>
  </si>
  <si>
    <t>https://podminky.urs.cz/item/CS_URS_2022_01/997221861</t>
  </si>
  <si>
    <t>97</t>
  </si>
  <si>
    <t>997221875</t>
  </si>
  <si>
    <t>Poplatek za uložení stavebního odpadu na recyklační skládce (skládkovné) asfaltového bez obsahu dehtu zatříděného do Katalogu odpadů pod kódem 17 03 02</t>
  </si>
  <si>
    <t>102054384</t>
  </si>
  <si>
    <t>https://podminky.urs.cz/item/CS_URS_2022_01/997221875</t>
  </si>
  <si>
    <t>115</t>
  </si>
  <si>
    <t>997221873</t>
  </si>
  <si>
    <t>Poplatek za uložení stavebního odpadu na recyklační skládce (skládkovné) zeminy a kamení zatříděného do Katalogu odpadů pod kódem 17 05 04</t>
  </si>
  <si>
    <t>-949449309</t>
  </si>
  <si>
    <t>https://podminky.urs.cz/item/CS_URS_2022_01/997221873</t>
  </si>
  <si>
    <t>PSV</t>
  </si>
  <si>
    <t>Práce a dodávky PSV</t>
  </si>
  <si>
    <t>741</t>
  </si>
  <si>
    <t>Elektroinstalace - silnoproud</t>
  </si>
  <si>
    <t>98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</si>
  <si>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</si>
  <si>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</si>
  <si>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-776141717</t>
  </si>
  <si>
    <t>https://podminky.urs.cz/item/CS_URS_2022_01/210280002</t>
  </si>
  <si>
    <t>M</t>
  </si>
  <si>
    <t>Práce a dodávky M</t>
  </si>
  <si>
    <t>3</t>
  </si>
  <si>
    <t>21-M</t>
  </si>
  <si>
    <t>Elektromontáže</t>
  </si>
  <si>
    <t>99</t>
  </si>
  <si>
    <t>1290853</t>
  </si>
  <si>
    <t>STOZAR K 5-133/89/60 Z VER. OSV.</t>
  </si>
  <si>
    <t>256</t>
  </si>
  <si>
    <t>-2096641399</t>
  </si>
  <si>
    <t>26</t>
  </si>
  <si>
    <t>210204011</t>
  </si>
  <si>
    <t>Montáž stožárů osvětlení ocelových samostatně stojících, délky do 12 m</t>
  </si>
  <si>
    <t>2131188458</t>
  </si>
  <si>
    <t>https://podminky.urs.cz/item/CS_URS_2022_01/210204011</t>
  </si>
  <si>
    <t>Typ A LED</t>
  </si>
  <si>
    <t>Svítidlo VO, LED, IP 66, IK 10, typ YOA A</t>
  </si>
  <si>
    <t>128</t>
  </si>
  <si>
    <t>362640834</t>
  </si>
  <si>
    <t>24</t>
  </si>
  <si>
    <t>Vlastní 5.1</t>
  </si>
  <si>
    <t>Montáž nového svítidla VO</t>
  </si>
  <si>
    <t>-1992697013</t>
  </si>
  <si>
    <t>1257383007</t>
  </si>
  <si>
    <t>KABEL CYKY-J 3x1,5, BUBEN</t>
  </si>
  <si>
    <t>636096723</t>
  </si>
  <si>
    <t>19</t>
  </si>
  <si>
    <t>210812001</t>
  </si>
  <si>
    <t>Montáž izolovaných kabelů měděných do 1 kV bez ukončení plných nebo laněných kulatých (např. CYKY, CHKE-R) uložených volně nebo v liště počtu a průřezu žil 2x1,5 až 6 mm2</t>
  </si>
  <si>
    <t>81324149</t>
  </si>
  <si>
    <t>https://podminky.urs.cz/item/CS_URS_2022_01/210812001</t>
  </si>
  <si>
    <t>14</t>
  </si>
  <si>
    <t>210100001</t>
  </si>
  <si>
    <t>Ukončení vodičů izolovaných s označením a zapojením v rozváděči nebo na přístroji průřezu žíly do 2,5 mm2</t>
  </si>
  <si>
    <t>-399191905</t>
  </si>
  <si>
    <t>https://podminky.urs.cz/item/CS_URS_2022_01/210100001</t>
  </si>
  <si>
    <t>18</t>
  </si>
  <si>
    <t>V SV O</t>
  </si>
  <si>
    <t>Stožárová svorkovnice odbočná schm 1,5-35, vč. pojistek</t>
  </si>
  <si>
    <t>1604736764</t>
  </si>
  <si>
    <t>17</t>
  </si>
  <si>
    <t>V SV J</t>
  </si>
  <si>
    <t>Stožárová svorkovnice schm 1,5-35, vč. pojistek</t>
  </si>
  <si>
    <t>-1932719557</t>
  </si>
  <si>
    <t>20</t>
  </si>
  <si>
    <t>V M SV</t>
  </si>
  <si>
    <t xml:space="preserve">Montáž stožárové svorkovnice </t>
  </si>
  <si>
    <t>221996863</t>
  </si>
  <si>
    <t>16</t>
  </si>
  <si>
    <t>210100003</t>
  </si>
  <si>
    <t>Ukončení vodičů izolovaných s označením a zapojením v rozváděči nebo na přístroji průřezu žíly do 16 mm2</t>
  </si>
  <si>
    <t>-15539215</t>
  </si>
  <si>
    <t>https://podminky.urs.cz/item/CS_URS_2022_01/210100003</t>
  </si>
  <si>
    <t>22</t>
  </si>
  <si>
    <t>V ŠTI</t>
  </si>
  <si>
    <t>Štítkování stožárů, vč. štítků</t>
  </si>
  <si>
    <t>-1072455133</t>
  </si>
  <si>
    <t>23</t>
  </si>
  <si>
    <t>V PM</t>
  </si>
  <si>
    <t>Drobný a podružný, případně jinde nespecifikovaný materiál</t>
  </si>
  <si>
    <t>kpl</t>
  </si>
  <si>
    <t>-583909006</t>
  </si>
  <si>
    <t>46-M</t>
  </si>
  <si>
    <t>Zemní práce při extr.mont.pracích</t>
  </si>
  <si>
    <t>84</t>
  </si>
  <si>
    <t>141721212</t>
  </si>
  <si>
    <t>Řízený zemní protlak délky protlaku do 50 m v hornině třídy těžitelnosti I a II, skupiny 1 až 4 včetně protlačení trub v hloubce do 6 m vnějšího průměru vrtu přes 90 do 110 mm</t>
  </si>
  <si>
    <t>-1355281857</t>
  </si>
  <si>
    <t>https://podminky.urs.cz/item/CS_URS_2022_01/141721212</t>
  </si>
  <si>
    <t>100</t>
  </si>
  <si>
    <t>460632113</t>
  </si>
  <si>
    <t>Zemní protlaky zemní práce nutné k provedení protlaku výkop včetně zásypu ručně startovací jáma v hornině třídy těžitelnosti I skupiny 3</t>
  </si>
  <si>
    <t>539495442</t>
  </si>
  <si>
    <t>https://podminky.urs.cz/item/CS_URS_2022_01/460632113</t>
  </si>
  <si>
    <t>112</t>
  </si>
  <si>
    <t>460391123</t>
  </si>
  <si>
    <t>Zásyp jam ručně s uložením výkopku ve vrstvách a úpravou povrchu s přemístění sypaniny ze vzdálenosti do 10 m se zhutněním z horniny třídy těžitelnosti I skupiny 3</t>
  </si>
  <si>
    <t>-381652566</t>
  </si>
  <si>
    <t>https://podminky.urs.cz/item/CS_URS_2022_01/460391123</t>
  </si>
  <si>
    <t>105</t>
  </si>
  <si>
    <t>460161312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</si>
  <si>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 skupiny 3</t>
  </si>
  <si>
    <t>535589852</t>
  </si>
  <si>
    <t>https://podminky.urs.cz/item/CS_URS_2022_01/460161312</t>
  </si>
  <si>
    <t>76</t>
  </si>
  <si>
    <t>460161172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</si>
  <si>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</si>
  <si>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1222890023</t>
  </si>
  <si>
    <t>https://podminky.urs.cz/item/CS_URS_2022_01/460161172</t>
  </si>
  <si>
    <t>75</t>
  </si>
  <si>
    <t>1257426004</t>
  </si>
  <si>
    <t>KABEL CYKY-J 4x16, BUBEN</t>
  </si>
  <si>
    <t>1809306718</t>
  </si>
  <si>
    <t>117</t>
  </si>
  <si>
    <t>741122134</t>
  </si>
  <si>
    <t>Montáž kabelů měděných bez ukončení uložených v trubkách zatažených plných kulatých nebo bezhalogenových (např. CYKY) počtu a průřezu žil 4x16 až 25 mm2</t>
  </si>
  <si>
    <t>-771889874</t>
  </si>
  <si>
    <t>https://podminky.urs.cz/item/CS_URS_2022_01/741122134</t>
  </si>
  <si>
    <t>36</t>
  </si>
  <si>
    <t>34571351</t>
  </si>
  <si>
    <t>trubka elektroinstalační ohebná dvouplášťová korugovaná (chránička) D 41/50mm, HDPE+LDPE</t>
  </si>
  <si>
    <t>766090661</t>
  </si>
  <si>
    <t>42</t>
  </si>
  <si>
    <t>1499327</t>
  </si>
  <si>
    <t>KRYCI DESKA DEKAB 250/2 PVC CERVENA</t>
  </si>
  <si>
    <t>1481870355</t>
  </si>
  <si>
    <t>43</t>
  </si>
  <si>
    <t>35441073</t>
  </si>
  <si>
    <t>drát D 10mm FeZn</t>
  </si>
  <si>
    <t>kg</t>
  </si>
  <si>
    <t>-1824065220</t>
  </si>
  <si>
    <t>27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</si>
  <si>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</si>
  <si>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</si>
  <si>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-27438049</t>
  </si>
  <si>
    <t>https://podminky.urs.cz/item/CS_URS_2022_01/210220022</t>
  </si>
  <si>
    <t>77</t>
  </si>
  <si>
    <t>460431182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</si>
  <si>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</si>
  <si>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746986963</t>
  </si>
  <si>
    <t>https://podminky.urs.cz/item/CS_URS_2022_01/460431182</t>
  </si>
  <si>
    <t>106</t>
  </si>
  <si>
    <t>460431332</t>
  </si>
  <si>
    <t>Zásyp kabelových rýh ručně s přemístění sypaniny ze vzdálenosti do 10 m, s uložením výkopku ve vrstvách včetně zhutnění a úpravy povrchu šířky 50 cm hloubky 120 cm z horniny třídy těžitelnosti I skupiny 3</t>
  </si>
  <si>
    <t>854966798</t>
  </si>
  <si>
    <t>https://podminky.urs.cz/item/CS_URS_2022_01/460431332</t>
  </si>
  <si>
    <t>28</t>
  </si>
  <si>
    <t>354418950</t>
  </si>
  <si>
    <t>svorka připojovací k připojení kovových částí</t>
  </si>
  <si>
    <t>-792281127</t>
  </si>
  <si>
    <t>29</t>
  </si>
  <si>
    <t>35441885</t>
  </si>
  <si>
    <t>svorka spojovací pro lano D 8-10mm</t>
  </si>
  <si>
    <t>-125341617</t>
  </si>
  <si>
    <t>111</t>
  </si>
  <si>
    <t>460131113</t>
  </si>
  <si>
    <t>Hloubení nezapažených jam ručně včetně urovnání dna s přemístěním výkopku do vzdálenosti 3 m od okraje jámy nebo s naložením na dopravní prostředek v hornině třídy těžitelnosti I skupiny 3</t>
  </si>
  <si>
    <t>1216406037</t>
  </si>
  <si>
    <t>https://podminky.urs.cz/item/CS_URS_2022_01/460131113</t>
  </si>
  <si>
    <t>113</t>
  </si>
  <si>
    <t>460371111</t>
  </si>
  <si>
    <t>Naložení výkopku ručně z hornin třídy těžitelnosti I skupiny 1 až 3</t>
  </si>
  <si>
    <t>1185366842</t>
  </si>
  <si>
    <t>https://podminky.urs.cz/item/CS_URS_2022_01/460371111</t>
  </si>
  <si>
    <t>108</t>
  </si>
  <si>
    <t>460341121</t>
  </si>
  <si>
    <t>Vodorovné přemístění (odvoz) horniny dopravními prostředky včetně složení, bez naložení a rozprostření jakékoliv třídy, na vzdálenost Příplatek k ceně -1113 za každých dalších i započatých 1000 m</t>
  </si>
  <si>
    <t>-1765529012</t>
  </si>
  <si>
    <t>https://podminky.urs.cz/item/CS_URS_2022_01/460341121</t>
  </si>
  <si>
    <t>32</t>
  </si>
  <si>
    <t>V POD</t>
  </si>
  <si>
    <t>Podložka pod stožár</t>
  </si>
  <si>
    <t>-27301341</t>
  </si>
  <si>
    <t>114</t>
  </si>
  <si>
    <t>460641124</t>
  </si>
  <si>
    <t>Základové konstrukce základ bez bednění do rostlé zeminy z monolitického železobetonu bez výztuže bez zvláštních nároků na prostředí tř. C 20/25</t>
  </si>
  <si>
    <t>1195454332</t>
  </si>
  <si>
    <t>https://podminky.urs.cz/item/CS_URS_2022_01/460641124</t>
  </si>
  <si>
    <t>49</t>
  </si>
  <si>
    <t>V P25/800</t>
  </si>
  <si>
    <t>Stožárové pouzdro SP 250/800</t>
  </si>
  <si>
    <t>-2124924476</t>
  </si>
  <si>
    <t>39</t>
  </si>
  <si>
    <t>460620007</t>
  </si>
  <si>
    <t>Úprava terénu zatravnění, včetně dodání osiva a zalití vodou na rovině</t>
  </si>
  <si>
    <t>-467229556</t>
  </si>
  <si>
    <t>https://podminky.urs.cz/item/CS_URS_2022_01/460620007</t>
  </si>
  <si>
    <t>OST</t>
  </si>
  <si>
    <t>Ostatní</t>
  </si>
  <si>
    <t>53</t>
  </si>
  <si>
    <t>Ostatní jinde nespecifikované práce</t>
  </si>
  <si>
    <t>262144</t>
  </si>
  <si>
    <t>732879773</t>
  </si>
  <si>
    <t>104</t>
  </si>
  <si>
    <t>460061141</t>
  </si>
  <si>
    <t>Zabezpečení výkopu a objektů ocelové mobilní oplocení výšky do 1,5 m zřízení</t>
  </si>
  <si>
    <t>608117522</t>
  </si>
  <si>
    <t>https://podminky.urs.cz/item/CS_URS_2022_01/460061141</t>
  </si>
  <si>
    <t>103</t>
  </si>
  <si>
    <t>460061142</t>
  </si>
  <si>
    <t>Zabezpečení výkopu a objektů ocelové mobilní oplocení výšky do 1,5 m odstranění</t>
  </si>
  <si>
    <t>-371071291</t>
  </si>
  <si>
    <t>https://podminky.urs.cz/item/CS_URS_2022_01/460061142</t>
  </si>
  <si>
    <t>VRN</t>
  </si>
  <si>
    <t>Vedlejší rozpočtové náklady</t>
  </si>
  <si>
    <t>5</t>
  </si>
  <si>
    <t>VRN3</t>
  </si>
  <si>
    <t>Zařízení staveniště</t>
  </si>
  <si>
    <t>46</t>
  </si>
  <si>
    <t>030001000</t>
  </si>
  <si>
    <t>dni</t>
  </si>
  <si>
    <t>1024</t>
  </si>
  <si>
    <t>-1803891223</t>
  </si>
  <si>
    <t>https://podminky.urs.cz/item/CS_URS_2022_01/030001000</t>
  </si>
  <si>
    <t>VRN4</t>
  </si>
  <si>
    <t>Inženýrská činnost</t>
  </si>
  <si>
    <t>47</t>
  </si>
  <si>
    <t>012002000</t>
  </si>
  <si>
    <t>Geodetické práce</t>
  </si>
  <si>
    <t>-230398310</t>
  </si>
  <si>
    <t>https://podminky.urs.cz/item/CS_URS_2021_01/012002000</t>
  </si>
  <si>
    <t>116</t>
  </si>
  <si>
    <t>PRPRO</t>
  </si>
  <si>
    <t>Příprava řízeného protklaku - určení hloubky uložení inž. sítí, stracy protlaku a další související činnosti</t>
  </si>
  <si>
    <t>2018696892</t>
  </si>
  <si>
    <t>48</t>
  </si>
  <si>
    <t>Vlastní 55</t>
  </si>
  <si>
    <t>Dokumentace skutečného provedení</t>
  </si>
  <si>
    <t>-1511255257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</si>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</sst>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23" xfId="0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460030039" TargetMode="External" /><Relationship Id="rId2" Type="http://schemas.openxmlformats.org/officeDocument/2006/relationships/hyperlink" Target="https://podminky.urs.cz/item/CS_URS_2022_01/460650176" TargetMode="External" /><Relationship Id="rId3" Type="http://schemas.openxmlformats.org/officeDocument/2006/relationships/hyperlink" Target="https://podminky.urs.cz/item/CS_URS_2022_01/460650932" TargetMode="External" /><Relationship Id="rId4" Type="http://schemas.openxmlformats.org/officeDocument/2006/relationships/hyperlink" Target="https://podminky.urs.cz/item/CS_URS_2022_01/919735112" TargetMode="External" /><Relationship Id="rId5" Type="http://schemas.openxmlformats.org/officeDocument/2006/relationships/hyperlink" Target="https://podminky.urs.cz/item/CS_URS_2022_01/460030172" TargetMode="External" /><Relationship Id="rId6" Type="http://schemas.openxmlformats.org/officeDocument/2006/relationships/hyperlink" Target="https://podminky.urs.cz/item/CS_URS_2022_01/113107130" TargetMode="External" /><Relationship Id="rId7" Type="http://schemas.openxmlformats.org/officeDocument/2006/relationships/hyperlink" Target="https://podminky.urs.cz/item/CS_URS_2022_01/460650081" TargetMode="External" /><Relationship Id="rId8" Type="http://schemas.openxmlformats.org/officeDocument/2006/relationships/hyperlink" Target="https://podminky.urs.cz/item/CS_URS_2022_01/460881224" TargetMode="External" /><Relationship Id="rId9" Type="http://schemas.openxmlformats.org/officeDocument/2006/relationships/hyperlink" Target="https://podminky.urs.cz/item/CS_URS_2022_01/919732211" TargetMode="External" /><Relationship Id="rId10" Type="http://schemas.openxmlformats.org/officeDocument/2006/relationships/hyperlink" Target="https://podminky.urs.cz/item/CS_URS_2022_01/961044111" TargetMode="External" /><Relationship Id="rId11" Type="http://schemas.openxmlformats.org/officeDocument/2006/relationships/hyperlink" Target="https://podminky.urs.cz/item/CS_URS_2022_01/997013501" TargetMode="External" /><Relationship Id="rId12" Type="http://schemas.openxmlformats.org/officeDocument/2006/relationships/hyperlink" Target="https://podminky.urs.cz/item/CS_URS_2022_01/997013509" TargetMode="External" /><Relationship Id="rId13" Type="http://schemas.openxmlformats.org/officeDocument/2006/relationships/hyperlink" Target="https://podminky.urs.cz/item/CS_URS_2022_01/997221611" TargetMode="External" /><Relationship Id="rId14" Type="http://schemas.openxmlformats.org/officeDocument/2006/relationships/hyperlink" Target="https://podminky.urs.cz/item/CS_URS_2022_01/997221861" TargetMode="External" /><Relationship Id="rId15" Type="http://schemas.openxmlformats.org/officeDocument/2006/relationships/hyperlink" Target="https://podminky.urs.cz/item/CS_URS_2022_01/997221875" TargetMode="External" /><Relationship Id="rId16" Type="http://schemas.openxmlformats.org/officeDocument/2006/relationships/hyperlink" Target="https://podminky.urs.cz/item/CS_URS_2022_01/997221873" TargetMode="External" /><Relationship Id="rId17" Type="http://schemas.openxmlformats.org/officeDocument/2006/relationships/hyperlink" Target="https://podminky.urs.cz/item/CS_URS_2022_01/210280002" TargetMode="External" /><Relationship Id="rId18" Type="http://schemas.openxmlformats.org/officeDocument/2006/relationships/hyperlink" Target="https://podminky.urs.cz/item/CS_URS_2022_01/210204011" TargetMode="External" /><Relationship Id="rId19" Type="http://schemas.openxmlformats.org/officeDocument/2006/relationships/hyperlink" Target="https://podminky.urs.cz/item/CS_URS_2022_01/210812001" TargetMode="External" /><Relationship Id="rId20" Type="http://schemas.openxmlformats.org/officeDocument/2006/relationships/hyperlink" Target="https://podminky.urs.cz/item/CS_URS_2022_01/210100001" TargetMode="External" /><Relationship Id="rId21" Type="http://schemas.openxmlformats.org/officeDocument/2006/relationships/hyperlink" Target="https://podminky.urs.cz/item/CS_URS_2022_01/210100003" TargetMode="External" /><Relationship Id="rId22" Type="http://schemas.openxmlformats.org/officeDocument/2006/relationships/hyperlink" Target="https://podminky.urs.cz/item/CS_URS_2022_01/141721212" TargetMode="External" /><Relationship Id="rId23" Type="http://schemas.openxmlformats.org/officeDocument/2006/relationships/hyperlink" Target="https://podminky.urs.cz/item/CS_URS_2022_01/460632113" TargetMode="External" /><Relationship Id="rId24" Type="http://schemas.openxmlformats.org/officeDocument/2006/relationships/hyperlink" Target="https://podminky.urs.cz/item/CS_URS_2022_01/460391123" TargetMode="External" /><Relationship Id="rId25" Type="http://schemas.openxmlformats.org/officeDocument/2006/relationships/hyperlink" Target="https://podminky.urs.cz/item/CS_URS_2022_01/460161312" TargetMode="External" /><Relationship Id="rId26" Type="http://schemas.openxmlformats.org/officeDocument/2006/relationships/hyperlink" Target="https://podminky.urs.cz/item/CS_URS_2022_01/460161172" TargetMode="External" /><Relationship Id="rId27" Type="http://schemas.openxmlformats.org/officeDocument/2006/relationships/hyperlink" Target="https://podminky.urs.cz/item/CS_URS_2022_01/741122134" TargetMode="External" /><Relationship Id="rId28" Type="http://schemas.openxmlformats.org/officeDocument/2006/relationships/hyperlink" Target="https://podminky.urs.cz/item/CS_URS_2022_01/210220022" TargetMode="External" /><Relationship Id="rId29" Type="http://schemas.openxmlformats.org/officeDocument/2006/relationships/hyperlink" Target="https://podminky.urs.cz/item/CS_URS_2022_01/460431182" TargetMode="External" /><Relationship Id="rId30" Type="http://schemas.openxmlformats.org/officeDocument/2006/relationships/hyperlink" Target="https://podminky.urs.cz/item/CS_URS_2022_01/460431332" TargetMode="External" /><Relationship Id="rId31" Type="http://schemas.openxmlformats.org/officeDocument/2006/relationships/hyperlink" Target="https://podminky.urs.cz/item/CS_URS_2022_01/460131113" TargetMode="External" /><Relationship Id="rId32" Type="http://schemas.openxmlformats.org/officeDocument/2006/relationships/hyperlink" Target="https://podminky.urs.cz/item/CS_URS_2022_01/460371111" TargetMode="External" /><Relationship Id="rId33" Type="http://schemas.openxmlformats.org/officeDocument/2006/relationships/hyperlink" Target="https://podminky.urs.cz/item/CS_URS_2022_01/460341121" TargetMode="External" /><Relationship Id="rId34" Type="http://schemas.openxmlformats.org/officeDocument/2006/relationships/hyperlink" Target="https://podminky.urs.cz/item/CS_URS_2022_01/460641124" TargetMode="External" /><Relationship Id="rId35" Type="http://schemas.openxmlformats.org/officeDocument/2006/relationships/hyperlink" Target="https://podminky.urs.cz/item/CS_URS_2022_01/460620007" TargetMode="External" /><Relationship Id="rId36" Type="http://schemas.openxmlformats.org/officeDocument/2006/relationships/hyperlink" Target="https://podminky.urs.cz/item/CS_URS_2022_01/460061141" TargetMode="External" /><Relationship Id="rId37" Type="http://schemas.openxmlformats.org/officeDocument/2006/relationships/hyperlink" Target="https://podminky.urs.cz/item/CS_URS_2022_01/460061142" TargetMode="External" /><Relationship Id="rId38" Type="http://schemas.openxmlformats.org/officeDocument/2006/relationships/hyperlink" Target="https://podminky.urs.cz/item/CS_URS_2022_01/030001000" TargetMode="External" /><Relationship Id="rId39" Type="http://schemas.openxmlformats.org/officeDocument/2006/relationships/hyperlink" Target="https://podminky.urs.cz/item/CS_URS_2021_01/012002000" TargetMode="External" /><Relationship Id="rId4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35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37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44</v>
      </c>
      <c r="E29" s="45"/>
      <c r="F29" s="30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46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48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50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51</v>
      </c>
      <c r="U35" s="52"/>
      <c r="V35" s="52"/>
      <c r="W35" s="52"/>
      <c r="X35" s="54" t="s">
        <v>52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PRO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Rekonstrukce VO Prokopa Velikého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Kolín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15. 10. 2021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Město Kolín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54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>Sněhota CC, s.r.o.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55</v>
      </c>
      <c r="D52" s="85"/>
      <c r="E52" s="85"/>
      <c r="F52" s="85"/>
      <c r="G52" s="85"/>
      <c r="H52" s="86"/>
      <c r="I52" s="87" t="s">
        <v>56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57</v>
      </c>
      <c r="AH52" s="85"/>
      <c r="AI52" s="85"/>
      <c r="AJ52" s="85"/>
      <c r="AK52" s="85"/>
      <c r="AL52" s="85"/>
      <c r="AM52" s="85"/>
      <c r="AN52" s="87" t="s">
        <v>58</v>
      </c>
      <c r="AO52" s="85"/>
      <c r="AP52" s="85"/>
      <c r="AQ52" s="89" t="s">
        <v>59</v>
      </c>
      <c r="AR52" s="42"/>
      <c r="AS52" s="90" t="s">
        <v>60</v>
      </c>
      <c r="AT52" s="91" t="s">
        <v>61</v>
      </c>
      <c r="AU52" s="91" t="s">
        <v>62</v>
      </c>
      <c r="AV52" s="91" t="s">
        <v>63</v>
      </c>
      <c r="AW52" s="91" t="s">
        <v>64</v>
      </c>
      <c r="AX52" s="91" t="s">
        <v>65</v>
      </c>
      <c r="AY52" s="91" t="s">
        <v>66</v>
      </c>
      <c r="AZ52" s="91" t="s">
        <v>67</v>
      </c>
      <c r="BA52" s="91" t="s">
        <v>68</v>
      </c>
      <c r="BB52" s="91" t="s">
        <v>69</v>
      </c>
      <c r="BC52" s="91" t="s">
        <v>70</v>
      </c>
      <c r="BD52" s="92" t="s">
        <v>71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72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73</v>
      </c>
      <c r="BT54" s="107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108" t="s">
        <v>77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'PRO - Rekonstrukce VO Pro...'!J28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78</v>
      </c>
      <c r="AR55" s="115"/>
      <c r="AS55" s="116">
        <v>0</v>
      </c>
      <c r="AT55" s="117">
        <f>ROUND(SUM(AV55:AW55),2)</f>
        <v>0</v>
      </c>
      <c r="AU55" s="118">
        <f>'PRO - Rekonstrukce VO Pro...'!P86</f>
        <v>0</v>
      </c>
      <c r="AV55" s="117">
        <f>'PRO - Rekonstrukce VO Pro...'!J31</f>
        <v>0</v>
      </c>
      <c r="AW55" s="117">
        <f>'PRO - Rekonstrukce VO Pro...'!J32</f>
        <v>0</v>
      </c>
      <c r="AX55" s="117">
        <f>'PRO - Rekonstrukce VO Pro...'!J33</f>
        <v>0</v>
      </c>
      <c r="AY55" s="117">
        <f>'PRO - Rekonstrukce VO Pro...'!J34</f>
        <v>0</v>
      </c>
      <c r="AZ55" s="117">
        <f>'PRO - Rekonstrukce VO Pro...'!F31</f>
        <v>0</v>
      </c>
      <c r="BA55" s="117">
        <f>'PRO - Rekonstrukce VO Pro...'!F32</f>
        <v>0</v>
      </c>
      <c r="BB55" s="117">
        <f>'PRO - Rekonstrukce VO Pro...'!F33</f>
        <v>0</v>
      </c>
      <c r="BC55" s="117">
        <f>'PRO - Rekonstrukce VO Pro...'!F34</f>
        <v>0</v>
      </c>
      <c r="BD55" s="119">
        <f>'PRO - Rekonstrukce VO Pro...'!F35</f>
        <v>0</v>
      </c>
      <c r="BE55" s="7"/>
      <c r="BT55" s="120" t="s">
        <v>79</v>
      </c>
      <c r="BU55" s="120" t="s">
        <v>80</v>
      </c>
      <c r="BV55" s="120" t="s">
        <v>75</v>
      </c>
      <c r="BW55" s="120" t="s">
        <v>5</v>
      </c>
      <c r="BX55" s="120" t="s">
        <v>76</v>
      </c>
      <c r="CL55" s="120" t="s">
        <v>19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1DqA/dIXNYhjcJ5pqfmy0H4Z6cBz83+e3STPqDz2Gi3NIbwb5OlorQ35r84MpHLs6jBYZ2iSI0Xp9Xj72nn0JQ==" hashValue="ykwghYt+dpt5AwPAPpWPXci3dgrGIpO65r83RLWLnMRLZUT05ycXGn7V1dbjgct9Swyok8lRwn3d2QHjngHhV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PRO - Rekonstrukce VO Pr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8"/>
      <c r="AT3" s="15" t="s">
        <v>81</v>
      </c>
    </row>
    <row r="4" s="1" customFormat="1" ht="24.96" customHeight="1">
      <c r="B4" s="18"/>
      <c r="D4" s="123" t="s">
        <v>82</v>
      </c>
      <c r="L4" s="18"/>
      <c r="M4" s="124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25" t="s">
        <v>16</v>
      </c>
      <c r="E6" s="36"/>
      <c r="F6" s="36"/>
      <c r="G6" s="36"/>
      <c r="H6" s="36"/>
      <c r="I6" s="36"/>
      <c r="J6" s="36"/>
      <c r="K6" s="36"/>
      <c r="L6" s="12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27" t="s">
        <v>17</v>
      </c>
      <c r="F7" s="36"/>
      <c r="G7" s="36"/>
      <c r="H7" s="36"/>
      <c r="I7" s="36"/>
      <c r="J7" s="36"/>
      <c r="K7" s="36"/>
      <c r="L7" s="12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12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25" t="s">
        <v>18</v>
      </c>
      <c r="E9" s="36"/>
      <c r="F9" s="128" t="s">
        <v>19</v>
      </c>
      <c r="G9" s="36"/>
      <c r="H9" s="36"/>
      <c r="I9" s="125" t="s">
        <v>20</v>
      </c>
      <c r="J9" s="128" t="s">
        <v>19</v>
      </c>
      <c r="K9" s="36"/>
      <c r="L9" s="12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25" t="s">
        <v>21</v>
      </c>
      <c r="E10" s="36"/>
      <c r="F10" s="128" t="s">
        <v>22</v>
      </c>
      <c r="G10" s="36"/>
      <c r="H10" s="36"/>
      <c r="I10" s="125" t="s">
        <v>23</v>
      </c>
      <c r="J10" s="129" t="str">
        <f>'Rekapitulace stavby'!AN8</f>
        <v>15. 10. 2021</v>
      </c>
      <c r="K10" s="36"/>
      <c r="L10" s="12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12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5" t="s">
        <v>25</v>
      </c>
      <c r="E12" s="36"/>
      <c r="F12" s="36"/>
      <c r="G12" s="36"/>
      <c r="H12" s="36"/>
      <c r="I12" s="125" t="s">
        <v>26</v>
      </c>
      <c r="J12" s="128" t="s">
        <v>19</v>
      </c>
      <c r="K12" s="36"/>
      <c r="L12" s="12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28" t="s">
        <v>27</v>
      </c>
      <c r="F13" s="36"/>
      <c r="G13" s="36"/>
      <c r="H13" s="36"/>
      <c r="I13" s="125" t="s">
        <v>28</v>
      </c>
      <c r="J13" s="128" t="s">
        <v>19</v>
      </c>
      <c r="K13" s="36"/>
      <c r="L13" s="12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12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25" t="s">
        <v>29</v>
      </c>
      <c r="E15" s="36"/>
      <c r="F15" s="36"/>
      <c r="G15" s="36"/>
      <c r="H15" s="36"/>
      <c r="I15" s="125" t="s">
        <v>26</v>
      </c>
      <c r="J15" s="31" t="str">
        <f>'Rekapitulace stavby'!AN13</f>
        <v>Vyplň údaj</v>
      </c>
      <c r="K15" s="36"/>
      <c r="L15" s="12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28"/>
      <c r="G16" s="128"/>
      <c r="H16" s="128"/>
      <c r="I16" s="125" t="s">
        <v>28</v>
      </c>
      <c r="J16" s="31" t="str">
        <f>'Rekapitulace stavby'!AN14</f>
        <v>Vyplň údaj</v>
      </c>
      <c r="K16" s="36"/>
      <c r="L16" s="12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12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25" t="s">
        <v>31</v>
      </c>
      <c r="E18" s="36"/>
      <c r="F18" s="36"/>
      <c r="G18" s="36"/>
      <c r="H18" s="36"/>
      <c r="I18" s="125" t="s">
        <v>26</v>
      </c>
      <c r="J18" s="128" t="str">
        <f>IF('Rekapitulace stavby'!AN16="","",'Rekapitulace stavby'!AN16)</f>
        <v/>
      </c>
      <c r="K18" s="36"/>
      <c r="L18" s="12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28" t="str">
        <f>IF('Rekapitulace stavby'!E17="","",'Rekapitulace stavby'!E17)</f>
        <v xml:space="preserve"> </v>
      </c>
      <c r="F19" s="36"/>
      <c r="G19" s="36"/>
      <c r="H19" s="36"/>
      <c r="I19" s="125" t="s">
        <v>28</v>
      </c>
      <c r="J19" s="128" t="str">
        <f>IF('Rekapitulace stavby'!AN17="","",'Rekapitulace stavby'!AN17)</f>
        <v/>
      </c>
      <c r="K19" s="36"/>
      <c r="L19" s="12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12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25" t="s">
        <v>34</v>
      </c>
      <c r="E21" s="36"/>
      <c r="F21" s="36"/>
      <c r="G21" s="36"/>
      <c r="H21" s="36"/>
      <c r="I21" s="125" t="s">
        <v>26</v>
      </c>
      <c r="J21" s="128" t="s">
        <v>35</v>
      </c>
      <c r="K21" s="36"/>
      <c r="L21" s="12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28" t="s">
        <v>36</v>
      </c>
      <c r="F22" s="36"/>
      <c r="G22" s="36"/>
      <c r="H22" s="36"/>
      <c r="I22" s="125" t="s">
        <v>28</v>
      </c>
      <c r="J22" s="128" t="s">
        <v>37</v>
      </c>
      <c r="K22" s="36"/>
      <c r="L22" s="12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12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25" t="s">
        <v>38</v>
      </c>
      <c r="E24" s="36"/>
      <c r="F24" s="36"/>
      <c r="G24" s="36"/>
      <c r="H24" s="36"/>
      <c r="I24" s="36"/>
      <c r="J24" s="36"/>
      <c r="K24" s="36"/>
      <c r="L24" s="12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47.25" customHeight="1">
      <c r="A25" s="130"/>
      <c r="B25" s="131"/>
      <c r="C25" s="130"/>
      <c r="D25" s="130"/>
      <c r="E25" s="132" t="s">
        <v>39</v>
      </c>
      <c r="F25" s="132"/>
      <c r="G25" s="132"/>
      <c r="H25" s="132"/>
      <c r="I25" s="130"/>
      <c r="J25" s="130"/>
      <c r="K25" s="130"/>
      <c r="L25" s="133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12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34"/>
      <c r="E27" s="134"/>
      <c r="F27" s="134"/>
      <c r="G27" s="134"/>
      <c r="H27" s="134"/>
      <c r="I27" s="134"/>
      <c r="J27" s="134"/>
      <c r="K27" s="134"/>
      <c r="L27" s="12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35" t="s">
        <v>40</v>
      </c>
      <c r="E28" s="36"/>
      <c r="F28" s="36"/>
      <c r="G28" s="36"/>
      <c r="H28" s="36"/>
      <c r="I28" s="36"/>
      <c r="J28" s="136">
        <f>ROUND(J86, 2)</f>
        <v>0</v>
      </c>
      <c r="K28" s="36"/>
      <c r="L28" s="12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4"/>
      <c r="E29" s="134"/>
      <c r="F29" s="134"/>
      <c r="G29" s="134"/>
      <c r="H29" s="134"/>
      <c r="I29" s="134"/>
      <c r="J29" s="134"/>
      <c r="K29" s="134"/>
      <c r="L29" s="12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37" t="s">
        <v>42</v>
      </c>
      <c r="G30" s="36"/>
      <c r="H30" s="36"/>
      <c r="I30" s="137" t="s">
        <v>41</v>
      </c>
      <c r="J30" s="137" t="s">
        <v>43</v>
      </c>
      <c r="K30" s="36"/>
      <c r="L30" s="12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38" t="s">
        <v>44</v>
      </c>
      <c r="E31" s="125" t="s">
        <v>45</v>
      </c>
      <c r="F31" s="139">
        <f>ROUND((SUM(BE86:BE199)),  2)</f>
        <v>0</v>
      </c>
      <c r="G31" s="36"/>
      <c r="H31" s="36"/>
      <c r="I31" s="140">
        <v>0.20999999999999999</v>
      </c>
      <c r="J31" s="139">
        <f>ROUND(((SUM(BE86:BE199))*I31),  2)</f>
        <v>0</v>
      </c>
      <c r="K31" s="36"/>
      <c r="L31" s="12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25" t="s">
        <v>46</v>
      </c>
      <c r="F32" s="139">
        <f>ROUND((SUM(BF86:BF199)),  2)</f>
        <v>0</v>
      </c>
      <c r="G32" s="36"/>
      <c r="H32" s="36"/>
      <c r="I32" s="140">
        <v>0.14999999999999999</v>
      </c>
      <c r="J32" s="139">
        <f>ROUND(((SUM(BF86:BF199))*I32),  2)</f>
        <v>0</v>
      </c>
      <c r="K32" s="36"/>
      <c r="L32" s="12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25" t="s">
        <v>47</v>
      </c>
      <c r="F33" s="139">
        <f>ROUND((SUM(BG86:BG199)),  2)</f>
        <v>0</v>
      </c>
      <c r="G33" s="36"/>
      <c r="H33" s="36"/>
      <c r="I33" s="140">
        <v>0.20999999999999999</v>
      </c>
      <c r="J33" s="139">
        <f>0</f>
        <v>0</v>
      </c>
      <c r="K33" s="36"/>
      <c r="L33" s="12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5" t="s">
        <v>48</v>
      </c>
      <c r="F34" s="139">
        <f>ROUND((SUM(BH86:BH199)),  2)</f>
        <v>0</v>
      </c>
      <c r="G34" s="36"/>
      <c r="H34" s="36"/>
      <c r="I34" s="140">
        <v>0.14999999999999999</v>
      </c>
      <c r="J34" s="139">
        <f>0</f>
        <v>0</v>
      </c>
      <c r="K34" s="36"/>
      <c r="L34" s="12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5" t="s">
        <v>49</v>
      </c>
      <c r="F35" s="139">
        <f>ROUND((SUM(BI86:BI199)),  2)</f>
        <v>0</v>
      </c>
      <c r="G35" s="36"/>
      <c r="H35" s="36"/>
      <c r="I35" s="140">
        <v>0</v>
      </c>
      <c r="J35" s="139">
        <f>0</f>
        <v>0</v>
      </c>
      <c r="K35" s="36"/>
      <c r="L35" s="12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12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1"/>
      <c r="D37" s="142" t="s">
        <v>50</v>
      </c>
      <c r="E37" s="143"/>
      <c r="F37" s="143"/>
      <c r="G37" s="144" t="s">
        <v>51</v>
      </c>
      <c r="H37" s="145" t="s">
        <v>52</v>
      </c>
      <c r="I37" s="143"/>
      <c r="J37" s="146">
        <f>SUM(J28:J35)</f>
        <v>0</v>
      </c>
      <c r="K37" s="147"/>
      <c r="L37" s="12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148"/>
      <c r="C38" s="149"/>
      <c r="D38" s="149"/>
      <c r="E38" s="149"/>
      <c r="F38" s="149"/>
      <c r="G38" s="149"/>
      <c r="H38" s="149"/>
      <c r="I38" s="149"/>
      <c r="J38" s="149"/>
      <c r="K38" s="149"/>
      <c r="L38" s="12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="2" customFormat="1" ht="6.96" customHeight="1">
      <c r="A42" s="36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2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4.96" customHeight="1">
      <c r="A43" s="36"/>
      <c r="B43" s="37"/>
      <c r="C43" s="21" t="s">
        <v>83</v>
      </c>
      <c r="D43" s="38"/>
      <c r="E43" s="38"/>
      <c r="F43" s="38"/>
      <c r="G43" s="38"/>
      <c r="H43" s="38"/>
      <c r="I43" s="38"/>
      <c r="J43" s="38"/>
      <c r="K43" s="38"/>
      <c r="L43" s="12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6.96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2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16.5" customHeight="1">
      <c r="A46" s="36"/>
      <c r="B46" s="37"/>
      <c r="C46" s="38"/>
      <c r="D46" s="38"/>
      <c r="E46" s="67" t="str">
        <f>E7</f>
        <v>Rekonstrukce VO Prokopa Velikého</v>
      </c>
      <c r="F46" s="38"/>
      <c r="G46" s="38"/>
      <c r="H46" s="38"/>
      <c r="I46" s="38"/>
      <c r="J46" s="38"/>
      <c r="K46" s="38"/>
      <c r="L46" s="12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6.96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2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2" customHeight="1">
      <c r="A48" s="36"/>
      <c r="B48" s="37"/>
      <c r="C48" s="30" t="s">
        <v>21</v>
      </c>
      <c r="D48" s="38"/>
      <c r="E48" s="38"/>
      <c r="F48" s="25" t="str">
        <f>F10</f>
        <v>Kolín</v>
      </c>
      <c r="G48" s="38"/>
      <c r="H48" s="38"/>
      <c r="I48" s="30" t="s">
        <v>23</v>
      </c>
      <c r="J48" s="70" t="str">
        <f>IF(J10="","",J10)</f>
        <v>15. 10. 2021</v>
      </c>
      <c r="K48" s="38"/>
      <c r="L48" s="12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6.96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2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5.15" customHeight="1">
      <c r="A50" s="36"/>
      <c r="B50" s="37"/>
      <c r="C50" s="30" t="s">
        <v>25</v>
      </c>
      <c r="D50" s="38"/>
      <c r="E50" s="38"/>
      <c r="F50" s="25" t="str">
        <f>E13</f>
        <v>Město Kolín</v>
      </c>
      <c r="G50" s="38"/>
      <c r="H50" s="38"/>
      <c r="I50" s="30" t="s">
        <v>31</v>
      </c>
      <c r="J50" s="34" t="str">
        <f>E19</f>
        <v xml:space="preserve"> </v>
      </c>
      <c r="K50" s="38"/>
      <c r="L50" s="12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5.15" customHeight="1">
      <c r="A51" s="36"/>
      <c r="B51" s="37"/>
      <c r="C51" s="30" t="s">
        <v>29</v>
      </c>
      <c r="D51" s="38"/>
      <c r="E51" s="38"/>
      <c r="F51" s="25" t="str">
        <f>IF(E16="","",E16)</f>
        <v>Vyplň údaj</v>
      </c>
      <c r="G51" s="38"/>
      <c r="H51" s="38"/>
      <c r="I51" s="30" t="s">
        <v>34</v>
      </c>
      <c r="J51" s="34" t="str">
        <f>E22</f>
        <v>Sněhota CC, s.r.o.</v>
      </c>
      <c r="K51" s="38"/>
      <c r="L51" s="12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0.32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2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29.28" customHeight="1">
      <c r="A53" s="36"/>
      <c r="B53" s="37"/>
      <c r="C53" s="152" t="s">
        <v>84</v>
      </c>
      <c r="D53" s="153"/>
      <c r="E53" s="153"/>
      <c r="F53" s="153"/>
      <c r="G53" s="153"/>
      <c r="H53" s="153"/>
      <c r="I53" s="153"/>
      <c r="J53" s="154" t="s">
        <v>85</v>
      </c>
      <c r="K53" s="153"/>
      <c r="L53" s="12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0.32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2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2.8" customHeight="1">
      <c r="A55" s="36"/>
      <c r="B55" s="37"/>
      <c r="C55" s="155" t="s">
        <v>72</v>
      </c>
      <c r="D55" s="38"/>
      <c r="E55" s="38"/>
      <c r="F55" s="38"/>
      <c r="G55" s="38"/>
      <c r="H55" s="38"/>
      <c r="I55" s="38"/>
      <c r="J55" s="100">
        <f>J86</f>
        <v>0</v>
      </c>
      <c r="K55" s="38"/>
      <c r="L55" s="12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5" t="s">
        <v>86</v>
      </c>
    </row>
    <row r="56" s="9" customFormat="1" ht="24.96" customHeight="1">
      <c r="A56" s="9"/>
      <c r="B56" s="156"/>
      <c r="C56" s="157"/>
      <c r="D56" s="158" t="s">
        <v>87</v>
      </c>
      <c r="E56" s="159"/>
      <c r="F56" s="159"/>
      <c r="G56" s="159"/>
      <c r="H56" s="159"/>
      <c r="I56" s="159"/>
      <c r="J56" s="160">
        <f>J87</f>
        <v>0</v>
      </c>
      <c r="K56" s="157"/>
      <c r="L56" s="16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2"/>
      <c r="C57" s="163"/>
      <c r="D57" s="164" t="s">
        <v>88</v>
      </c>
      <c r="E57" s="165"/>
      <c r="F57" s="165"/>
      <c r="G57" s="165"/>
      <c r="H57" s="165"/>
      <c r="I57" s="165"/>
      <c r="J57" s="166">
        <f>J88</f>
        <v>0</v>
      </c>
      <c r="K57" s="163"/>
      <c r="L57" s="167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2"/>
      <c r="C58" s="163"/>
      <c r="D58" s="164" t="s">
        <v>89</v>
      </c>
      <c r="E58" s="165"/>
      <c r="F58" s="165"/>
      <c r="G58" s="165"/>
      <c r="H58" s="165"/>
      <c r="I58" s="165"/>
      <c r="J58" s="166">
        <f>J107</f>
        <v>0</v>
      </c>
      <c r="K58" s="163"/>
      <c r="L58" s="167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2"/>
      <c r="C59" s="163"/>
      <c r="D59" s="164" t="s">
        <v>90</v>
      </c>
      <c r="E59" s="165"/>
      <c r="F59" s="165"/>
      <c r="G59" s="165"/>
      <c r="H59" s="165"/>
      <c r="I59" s="165"/>
      <c r="J59" s="166">
        <f>J112</f>
        <v>0</v>
      </c>
      <c r="K59" s="163"/>
      <c r="L59" s="167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9" customFormat="1" ht="24.96" customHeight="1">
      <c r="A60" s="9"/>
      <c r="B60" s="156"/>
      <c r="C60" s="157"/>
      <c r="D60" s="158" t="s">
        <v>91</v>
      </c>
      <c r="E60" s="159"/>
      <c r="F60" s="159"/>
      <c r="G60" s="159"/>
      <c r="H60" s="159"/>
      <c r="I60" s="159"/>
      <c r="J60" s="160">
        <f>J125</f>
        <v>0</v>
      </c>
      <c r="K60" s="157"/>
      <c r="L60" s="16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2"/>
      <c r="C61" s="163"/>
      <c r="D61" s="164" t="s">
        <v>92</v>
      </c>
      <c r="E61" s="165"/>
      <c r="F61" s="165"/>
      <c r="G61" s="165"/>
      <c r="H61" s="165"/>
      <c r="I61" s="165"/>
      <c r="J61" s="166">
        <f>J126</f>
        <v>0</v>
      </c>
      <c r="K61" s="163"/>
      <c r="L61" s="16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6"/>
      <c r="C62" s="157"/>
      <c r="D62" s="158" t="s">
        <v>93</v>
      </c>
      <c r="E62" s="159"/>
      <c r="F62" s="159"/>
      <c r="G62" s="159"/>
      <c r="H62" s="159"/>
      <c r="I62" s="159"/>
      <c r="J62" s="160">
        <f>J129</f>
        <v>0</v>
      </c>
      <c r="K62" s="157"/>
      <c r="L62" s="16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2"/>
      <c r="C63" s="163"/>
      <c r="D63" s="164" t="s">
        <v>94</v>
      </c>
      <c r="E63" s="165"/>
      <c r="F63" s="165"/>
      <c r="G63" s="165"/>
      <c r="H63" s="165"/>
      <c r="I63" s="165"/>
      <c r="J63" s="166">
        <f>J130</f>
        <v>0</v>
      </c>
      <c r="K63" s="163"/>
      <c r="L63" s="16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2"/>
      <c r="C64" s="163"/>
      <c r="D64" s="164" t="s">
        <v>95</v>
      </c>
      <c r="E64" s="165"/>
      <c r="F64" s="165"/>
      <c r="G64" s="165"/>
      <c r="H64" s="165"/>
      <c r="I64" s="165"/>
      <c r="J64" s="166">
        <f>J148</f>
        <v>0</v>
      </c>
      <c r="K64" s="163"/>
      <c r="L64" s="16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56"/>
      <c r="C65" s="157"/>
      <c r="D65" s="158" t="s">
        <v>96</v>
      </c>
      <c r="E65" s="159"/>
      <c r="F65" s="159"/>
      <c r="G65" s="159"/>
      <c r="H65" s="159"/>
      <c r="I65" s="159"/>
      <c r="J65" s="160">
        <f>J185</f>
        <v>0</v>
      </c>
      <c r="K65" s="157"/>
      <c r="L65" s="16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56"/>
      <c r="C66" s="157"/>
      <c r="D66" s="158" t="s">
        <v>97</v>
      </c>
      <c r="E66" s="159"/>
      <c r="F66" s="159"/>
      <c r="G66" s="159"/>
      <c r="H66" s="159"/>
      <c r="I66" s="159"/>
      <c r="J66" s="160">
        <f>J191</f>
        <v>0</v>
      </c>
      <c r="K66" s="157"/>
      <c r="L66" s="16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2"/>
      <c r="C67" s="163"/>
      <c r="D67" s="164" t="s">
        <v>98</v>
      </c>
      <c r="E67" s="165"/>
      <c r="F67" s="165"/>
      <c r="G67" s="165"/>
      <c r="H67" s="165"/>
      <c r="I67" s="165"/>
      <c r="J67" s="166">
        <f>J192</f>
        <v>0</v>
      </c>
      <c r="K67" s="163"/>
      <c r="L67" s="16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2"/>
      <c r="C68" s="163"/>
      <c r="D68" s="164" t="s">
        <v>99</v>
      </c>
      <c r="E68" s="165"/>
      <c r="F68" s="165"/>
      <c r="G68" s="165"/>
      <c r="H68" s="165"/>
      <c r="I68" s="165"/>
      <c r="J68" s="166">
        <f>J195</f>
        <v>0</v>
      </c>
      <c r="K68" s="163"/>
      <c r="L68" s="16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2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2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="2" customFormat="1" ht="6.96" customHeight="1">
      <c r="A74" s="36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2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24.96" customHeight="1">
      <c r="A75" s="36"/>
      <c r="B75" s="37"/>
      <c r="C75" s="21" t="s">
        <v>100</v>
      </c>
      <c r="D75" s="38"/>
      <c r="E75" s="38"/>
      <c r="F75" s="38"/>
      <c r="G75" s="38"/>
      <c r="H75" s="38"/>
      <c r="I75" s="38"/>
      <c r="J75" s="38"/>
      <c r="K75" s="38"/>
      <c r="L75" s="12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2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16</v>
      </c>
      <c r="D77" s="38"/>
      <c r="E77" s="38"/>
      <c r="F77" s="38"/>
      <c r="G77" s="38"/>
      <c r="H77" s="38"/>
      <c r="I77" s="38"/>
      <c r="J77" s="38"/>
      <c r="K77" s="38"/>
      <c r="L77" s="12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E7</f>
        <v>Rekonstrukce VO Prokopa Velikého</v>
      </c>
      <c r="F78" s="38"/>
      <c r="G78" s="38"/>
      <c r="H78" s="38"/>
      <c r="I78" s="38"/>
      <c r="J78" s="38"/>
      <c r="K78" s="38"/>
      <c r="L78" s="12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2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8"/>
      <c r="E80" s="38"/>
      <c r="F80" s="25" t="str">
        <f>F10</f>
        <v>Kolín</v>
      </c>
      <c r="G80" s="38"/>
      <c r="H80" s="38"/>
      <c r="I80" s="30" t="s">
        <v>23</v>
      </c>
      <c r="J80" s="70" t="str">
        <f>IF(J10="","",J10)</f>
        <v>15. 10. 2021</v>
      </c>
      <c r="K80" s="38"/>
      <c r="L80" s="12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2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25</v>
      </c>
      <c r="D82" s="38"/>
      <c r="E82" s="38"/>
      <c r="F82" s="25" t="str">
        <f>E13</f>
        <v>Město Kolín</v>
      </c>
      <c r="G82" s="38"/>
      <c r="H82" s="38"/>
      <c r="I82" s="30" t="s">
        <v>31</v>
      </c>
      <c r="J82" s="34" t="str">
        <f>E19</f>
        <v xml:space="preserve"> </v>
      </c>
      <c r="K82" s="38"/>
      <c r="L82" s="12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29</v>
      </c>
      <c r="D83" s="38"/>
      <c r="E83" s="38"/>
      <c r="F83" s="25" t="str">
        <f>IF(E16="","",E16)</f>
        <v>Vyplň údaj</v>
      </c>
      <c r="G83" s="38"/>
      <c r="H83" s="38"/>
      <c r="I83" s="30" t="s">
        <v>34</v>
      </c>
      <c r="J83" s="34" t="str">
        <f>E22</f>
        <v>Sněhota CC, s.r.o.</v>
      </c>
      <c r="K83" s="38"/>
      <c r="L83" s="12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2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1" customFormat="1" ht="29.28" customHeight="1">
      <c r="A85" s="168"/>
      <c r="B85" s="169"/>
      <c r="C85" s="170" t="s">
        <v>101</v>
      </c>
      <c r="D85" s="171" t="s">
        <v>59</v>
      </c>
      <c r="E85" s="171" t="s">
        <v>55</v>
      </c>
      <c r="F85" s="171" t="s">
        <v>56</v>
      </c>
      <c r="G85" s="171" t="s">
        <v>102</v>
      </c>
      <c r="H85" s="171" t="s">
        <v>103</v>
      </c>
      <c r="I85" s="171" t="s">
        <v>104</v>
      </c>
      <c r="J85" s="172" t="s">
        <v>85</v>
      </c>
      <c r="K85" s="173" t="s">
        <v>105</v>
      </c>
      <c r="L85" s="174"/>
      <c r="M85" s="90" t="s">
        <v>19</v>
      </c>
      <c r="N85" s="91" t="s">
        <v>44</v>
      </c>
      <c r="O85" s="91" t="s">
        <v>106</v>
      </c>
      <c r="P85" s="91" t="s">
        <v>107</v>
      </c>
      <c r="Q85" s="91" t="s">
        <v>108</v>
      </c>
      <c r="R85" s="91" t="s">
        <v>109</v>
      </c>
      <c r="S85" s="91" t="s">
        <v>110</v>
      </c>
      <c r="T85" s="92" t="s">
        <v>111</v>
      </c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</row>
    <row r="86" s="2" customFormat="1" ht="22.8" customHeight="1">
      <c r="A86" s="36"/>
      <c r="B86" s="37"/>
      <c r="C86" s="97" t="s">
        <v>112</v>
      </c>
      <c r="D86" s="38"/>
      <c r="E86" s="38"/>
      <c r="F86" s="38"/>
      <c r="G86" s="38"/>
      <c r="H86" s="38"/>
      <c r="I86" s="38"/>
      <c r="J86" s="175">
        <f>BK86</f>
        <v>0</v>
      </c>
      <c r="K86" s="38"/>
      <c r="L86" s="42"/>
      <c r="M86" s="93"/>
      <c r="N86" s="176"/>
      <c r="O86" s="94"/>
      <c r="P86" s="177">
        <f>P87+P125+P129+P185+P191</f>
        <v>0</v>
      </c>
      <c r="Q86" s="94"/>
      <c r="R86" s="177">
        <f>R87+R125+R129+R185+R191</f>
        <v>1.4171776214</v>
      </c>
      <c r="S86" s="94"/>
      <c r="T86" s="178">
        <f>T87+T125+T129+T185+T191</f>
        <v>2.9984999999999995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73</v>
      </c>
      <c r="AU86" s="15" t="s">
        <v>86</v>
      </c>
      <c r="BK86" s="179">
        <f>BK87+BK125+BK129+BK185+BK191</f>
        <v>0</v>
      </c>
    </row>
    <row r="87" s="12" customFormat="1" ht="25.92" customHeight="1">
      <c r="A87" s="12"/>
      <c r="B87" s="180"/>
      <c r="C87" s="181"/>
      <c r="D87" s="182" t="s">
        <v>73</v>
      </c>
      <c r="E87" s="183" t="s">
        <v>113</v>
      </c>
      <c r="F87" s="183" t="s">
        <v>114</v>
      </c>
      <c r="G87" s="181"/>
      <c r="H87" s="181"/>
      <c r="I87" s="184"/>
      <c r="J87" s="185">
        <f>BK87</f>
        <v>0</v>
      </c>
      <c r="K87" s="181"/>
      <c r="L87" s="186"/>
      <c r="M87" s="187"/>
      <c r="N87" s="188"/>
      <c r="O87" s="188"/>
      <c r="P87" s="189">
        <f>P88+P107+P112</f>
        <v>0</v>
      </c>
      <c r="Q87" s="188"/>
      <c r="R87" s="189">
        <f>R88+R107+R112</f>
        <v>1.1738235935999999</v>
      </c>
      <c r="S87" s="188"/>
      <c r="T87" s="190">
        <f>T88+T107+T112</f>
        <v>2.9984999999999995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1" t="s">
        <v>79</v>
      </c>
      <c r="AT87" s="192" t="s">
        <v>73</v>
      </c>
      <c r="AU87" s="192" t="s">
        <v>74</v>
      </c>
      <c r="AY87" s="191" t="s">
        <v>115</v>
      </c>
      <c r="BK87" s="193">
        <f>BK88+BK107+BK112</f>
        <v>0</v>
      </c>
    </row>
    <row r="88" s="12" customFormat="1" ht="22.8" customHeight="1">
      <c r="A88" s="12"/>
      <c r="B88" s="180"/>
      <c r="C88" s="181"/>
      <c r="D88" s="182" t="s">
        <v>73</v>
      </c>
      <c r="E88" s="194" t="s">
        <v>79</v>
      </c>
      <c r="F88" s="194" t="s">
        <v>116</v>
      </c>
      <c r="G88" s="181"/>
      <c r="H88" s="181"/>
      <c r="I88" s="184"/>
      <c r="J88" s="195">
        <f>BK88</f>
        <v>0</v>
      </c>
      <c r="K88" s="181"/>
      <c r="L88" s="186"/>
      <c r="M88" s="187"/>
      <c r="N88" s="188"/>
      <c r="O88" s="188"/>
      <c r="P88" s="189">
        <f>SUM(P89:P106)</f>
        <v>0</v>
      </c>
      <c r="Q88" s="188"/>
      <c r="R88" s="189">
        <f>SUM(R89:R106)</f>
        <v>1.1738235935999999</v>
      </c>
      <c r="S88" s="188"/>
      <c r="T88" s="190">
        <f>SUM(T89:T106)</f>
        <v>2.0984999999999996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1" t="s">
        <v>79</v>
      </c>
      <c r="AT88" s="192" t="s">
        <v>73</v>
      </c>
      <c r="AU88" s="192" t="s">
        <v>79</v>
      </c>
      <c r="AY88" s="191" t="s">
        <v>115</v>
      </c>
      <c r="BK88" s="193">
        <f>SUM(BK89:BK106)</f>
        <v>0</v>
      </c>
    </row>
    <row r="89" s="2" customFormat="1" ht="33" customHeight="1">
      <c r="A89" s="36"/>
      <c r="B89" s="37"/>
      <c r="C89" s="196" t="s">
        <v>117</v>
      </c>
      <c r="D89" s="196" t="s">
        <v>118</v>
      </c>
      <c r="E89" s="197" t="s">
        <v>119</v>
      </c>
      <c r="F89" s="198" t="s">
        <v>120</v>
      </c>
      <c r="G89" s="199" t="s">
        <v>121</v>
      </c>
      <c r="H89" s="200">
        <v>1.5</v>
      </c>
      <c r="I89" s="201"/>
      <c r="J89" s="202">
        <f>ROUND(I89*H89,2)</f>
        <v>0</v>
      </c>
      <c r="K89" s="203"/>
      <c r="L89" s="42"/>
      <c r="M89" s="204" t="s">
        <v>19</v>
      </c>
      <c r="N89" s="205" t="s">
        <v>45</v>
      </c>
      <c r="O89" s="82"/>
      <c r="P89" s="206">
        <f>O89*H89</f>
        <v>0</v>
      </c>
      <c r="Q89" s="206">
        <v>0</v>
      </c>
      <c r="R89" s="206">
        <f>Q89*H89</f>
        <v>0</v>
      </c>
      <c r="S89" s="206">
        <v>0.29499999999999998</v>
      </c>
      <c r="T89" s="207">
        <f>S89*H89</f>
        <v>0.4425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8" t="s">
        <v>122</v>
      </c>
      <c r="AT89" s="208" t="s">
        <v>118</v>
      </c>
      <c r="AU89" s="208" t="s">
        <v>81</v>
      </c>
      <c r="AY89" s="15" t="s">
        <v>115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5" t="s">
        <v>79</v>
      </c>
      <c r="BK89" s="209">
        <f>ROUND(I89*H89,2)</f>
        <v>0</v>
      </c>
      <c r="BL89" s="15" t="s">
        <v>122</v>
      </c>
      <c r="BM89" s="208" t="s">
        <v>123</v>
      </c>
    </row>
    <row r="90" s="2" customFormat="1">
      <c r="A90" s="36"/>
      <c r="B90" s="37"/>
      <c r="C90" s="38"/>
      <c r="D90" s="210" t="s">
        <v>124</v>
      </c>
      <c r="E90" s="38"/>
      <c r="F90" s="211" t="s">
        <v>125</v>
      </c>
      <c r="G90" s="38"/>
      <c r="H90" s="38"/>
      <c r="I90" s="212"/>
      <c r="J90" s="38"/>
      <c r="K90" s="38"/>
      <c r="L90" s="42"/>
      <c r="M90" s="213"/>
      <c r="N90" s="214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124</v>
      </c>
      <c r="AU90" s="15" t="s">
        <v>81</v>
      </c>
    </row>
    <row r="91" s="2" customFormat="1" ht="37.8" customHeight="1">
      <c r="A91" s="36"/>
      <c r="B91" s="37"/>
      <c r="C91" s="196" t="s">
        <v>126</v>
      </c>
      <c r="D91" s="196" t="s">
        <v>118</v>
      </c>
      <c r="E91" s="197" t="s">
        <v>127</v>
      </c>
      <c r="F91" s="198" t="s">
        <v>128</v>
      </c>
      <c r="G91" s="199" t="s">
        <v>121</v>
      </c>
      <c r="H91" s="200">
        <v>1.5</v>
      </c>
      <c r="I91" s="201"/>
      <c r="J91" s="202">
        <f>ROUND(I91*H91,2)</f>
        <v>0</v>
      </c>
      <c r="K91" s="203"/>
      <c r="L91" s="42"/>
      <c r="M91" s="204" t="s">
        <v>19</v>
      </c>
      <c r="N91" s="205" t="s">
        <v>45</v>
      </c>
      <c r="O91" s="82"/>
      <c r="P91" s="206">
        <f>O91*H91</f>
        <v>0</v>
      </c>
      <c r="Q91" s="206">
        <v>0</v>
      </c>
      <c r="R91" s="206">
        <f>Q91*H91</f>
        <v>0</v>
      </c>
      <c r="S91" s="206">
        <v>0</v>
      </c>
      <c r="T91" s="207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8" t="s">
        <v>122</v>
      </c>
      <c r="AT91" s="208" t="s">
        <v>118</v>
      </c>
      <c r="AU91" s="208" t="s">
        <v>81</v>
      </c>
      <c r="AY91" s="15" t="s">
        <v>115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5" t="s">
        <v>79</v>
      </c>
      <c r="BK91" s="209">
        <f>ROUND(I91*H91,2)</f>
        <v>0</v>
      </c>
      <c r="BL91" s="15" t="s">
        <v>122</v>
      </c>
      <c r="BM91" s="208" t="s">
        <v>129</v>
      </c>
    </row>
    <row r="92" s="2" customFormat="1">
      <c r="A92" s="36"/>
      <c r="B92" s="37"/>
      <c r="C92" s="38"/>
      <c r="D92" s="210" t="s">
        <v>124</v>
      </c>
      <c r="E92" s="38"/>
      <c r="F92" s="211" t="s">
        <v>130</v>
      </c>
      <c r="G92" s="38"/>
      <c r="H92" s="38"/>
      <c r="I92" s="212"/>
      <c r="J92" s="38"/>
      <c r="K92" s="38"/>
      <c r="L92" s="42"/>
      <c r="M92" s="213"/>
      <c r="N92" s="214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124</v>
      </c>
      <c r="AU92" s="15" t="s">
        <v>81</v>
      </c>
    </row>
    <row r="93" s="2" customFormat="1" ht="33" customHeight="1">
      <c r="A93" s="36"/>
      <c r="B93" s="37"/>
      <c r="C93" s="196" t="s">
        <v>131</v>
      </c>
      <c r="D93" s="196" t="s">
        <v>118</v>
      </c>
      <c r="E93" s="197" t="s">
        <v>132</v>
      </c>
      <c r="F93" s="198" t="s">
        <v>133</v>
      </c>
      <c r="G93" s="199" t="s">
        <v>121</v>
      </c>
      <c r="H93" s="200">
        <v>1.5</v>
      </c>
      <c r="I93" s="201"/>
      <c r="J93" s="202">
        <f>ROUND(I93*H93,2)</f>
        <v>0</v>
      </c>
      <c r="K93" s="203"/>
      <c r="L93" s="42"/>
      <c r="M93" s="204" t="s">
        <v>19</v>
      </c>
      <c r="N93" s="205" t="s">
        <v>45</v>
      </c>
      <c r="O93" s="82"/>
      <c r="P93" s="206">
        <f>O93*H93</f>
        <v>0</v>
      </c>
      <c r="Q93" s="206">
        <v>0.084250000000000005</v>
      </c>
      <c r="R93" s="206">
        <f>Q93*H93</f>
        <v>0.12637500000000002</v>
      </c>
      <c r="S93" s="206">
        <v>0</v>
      </c>
      <c r="T93" s="207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8" t="s">
        <v>122</v>
      </c>
      <c r="AT93" s="208" t="s">
        <v>118</v>
      </c>
      <c r="AU93" s="208" t="s">
        <v>81</v>
      </c>
      <c r="AY93" s="15" t="s">
        <v>115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5" t="s">
        <v>79</v>
      </c>
      <c r="BK93" s="209">
        <f>ROUND(I93*H93,2)</f>
        <v>0</v>
      </c>
      <c r="BL93" s="15" t="s">
        <v>122</v>
      </c>
      <c r="BM93" s="208" t="s">
        <v>134</v>
      </c>
    </row>
    <row r="94" s="2" customFormat="1">
      <c r="A94" s="36"/>
      <c r="B94" s="37"/>
      <c r="C94" s="38"/>
      <c r="D94" s="210" t="s">
        <v>124</v>
      </c>
      <c r="E94" s="38"/>
      <c r="F94" s="211" t="s">
        <v>135</v>
      </c>
      <c r="G94" s="38"/>
      <c r="H94" s="38"/>
      <c r="I94" s="212"/>
      <c r="J94" s="38"/>
      <c r="K94" s="38"/>
      <c r="L94" s="42"/>
      <c r="M94" s="213"/>
      <c r="N94" s="214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124</v>
      </c>
      <c r="AU94" s="15" t="s">
        <v>81</v>
      </c>
    </row>
    <row r="95" s="2" customFormat="1" ht="16.5" customHeight="1">
      <c r="A95" s="36"/>
      <c r="B95" s="37"/>
      <c r="C95" s="196" t="s">
        <v>136</v>
      </c>
      <c r="D95" s="196" t="s">
        <v>118</v>
      </c>
      <c r="E95" s="197" t="s">
        <v>137</v>
      </c>
      <c r="F95" s="198" t="s">
        <v>138</v>
      </c>
      <c r="G95" s="199" t="s">
        <v>139</v>
      </c>
      <c r="H95" s="200">
        <v>9.1999999999999993</v>
      </c>
      <c r="I95" s="201"/>
      <c r="J95" s="202">
        <f>ROUND(I95*H95,2)</f>
        <v>0</v>
      </c>
      <c r="K95" s="203"/>
      <c r="L95" s="42"/>
      <c r="M95" s="204" t="s">
        <v>19</v>
      </c>
      <c r="N95" s="205" t="s">
        <v>45</v>
      </c>
      <c r="O95" s="82"/>
      <c r="P95" s="206">
        <f>O95*H95</f>
        <v>0</v>
      </c>
      <c r="Q95" s="206">
        <v>1.6449999999999999E-06</v>
      </c>
      <c r="R95" s="206">
        <f>Q95*H95</f>
        <v>1.5133999999999998E-05</v>
      </c>
      <c r="S95" s="206">
        <v>0</v>
      </c>
      <c r="T95" s="207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8" t="s">
        <v>140</v>
      </c>
      <c r="AT95" s="208" t="s">
        <v>118</v>
      </c>
      <c r="AU95" s="208" t="s">
        <v>81</v>
      </c>
      <c r="AY95" s="15" t="s">
        <v>115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5" t="s">
        <v>79</v>
      </c>
      <c r="BK95" s="209">
        <f>ROUND(I95*H95,2)</f>
        <v>0</v>
      </c>
      <c r="BL95" s="15" t="s">
        <v>140</v>
      </c>
      <c r="BM95" s="208" t="s">
        <v>141</v>
      </c>
    </row>
    <row r="96" s="2" customFormat="1">
      <c r="A96" s="36"/>
      <c r="B96" s="37"/>
      <c r="C96" s="38"/>
      <c r="D96" s="210" t="s">
        <v>124</v>
      </c>
      <c r="E96" s="38"/>
      <c r="F96" s="211" t="s">
        <v>142</v>
      </c>
      <c r="G96" s="38"/>
      <c r="H96" s="38"/>
      <c r="I96" s="212"/>
      <c r="J96" s="38"/>
      <c r="K96" s="38"/>
      <c r="L96" s="42"/>
      <c r="M96" s="213"/>
      <c r="N96" s="214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124</v>
      </c>
      <c r="AU96" s="15" t="s">
        <v>81</v>
      </c>
    </row>
    <row r="97" s="2" customFormat="1" ht="24.15" customHeight="1">
      <c r="A97" s="36"/>
      <c r="B97" s="37"/>
      <c r="C97" s="196" t="s">
        <v>143</v>
      </c>
      <c r="D97" s="196" t="s">
        <v>118</v>
      </c>
      <c r="E97" s="197" t="s">
        <v>144</v>
      </c>
      <c r="F97" s="198" t="s">
        <v>145</v>
      </c>
      <c r="G97" s="199" t="s">
        <v>121</v>
      </c>
      <c r="H97" s="200">
        <v>4.5999999999999996</v>
      </c>
      <c r="I97" s="201"/>
      <c r="J97" s="202">
        <f>ROUND(I97*H97,2)</f>
        <v>0</v>
      </c>
      <c r="K97" s="203"/>
      <c r="L97" s="42"/>
      <c r="M97" s="204" t="s">
        <v>19</v>
      </c>
      <c r="N97" s="205" t="s">
        <v>45</v>
      </c>
      <c r="O97" s="82"/>
      <c r="P97" s="206">
        <f>O97*H97</f>
        <v>0</v>
      </c>
      <c r="Q97" s="206">
        <v>0</v>
      </c>
      <c r="R97" s="206">
        <f>Q97*H97</f>
        <v>0</v>
      </c>
      <c r="S97" s="206">
        <v>0.12</v>
      </c>
      <c r="T97" s="207">
        <f>S97*H97</f>
        <v>0.55199999999999994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8" t="s">
        <v>122</v>
      </c>
      <c r="AT97" s="208" t="s">
        <v>118</v>
      </c>
      <c r="AU97" s="208" t="s">
        <v>81</v>
      </c>
      <c r="AY97" s="15" t="s">
        <v>115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5" t="s">
        <v>79</v>
      </c>
      <c r="BK97" s="209">
        <f>ROUND(I97*H97,2)</f>
        <v>0</v>
      </c>
      <c r="BL97" s="15" t="s">
        <v>122</v>
      </c>
      <c r="BM97" s="208" t="s">
        <v>146</v>
      </c>
    </row>
    <row r="98" s="2" customFormat="1">
      <c r="A98" s="36"/>
      <c r="B98" s="37"/>
      <c r="C98" s="38"/>
      <c r="D98" s="210" t="s">
        <v>124</v>
      </c>
      <c r="E98" s="38"/>
      <c r="F98" s="211" t="s">
        <v>147</v>
      </c>
      <c r="G98" s="38"/>
      <c r="H98" s="38"/>
      <c r="I98" s="212"/>
      <c r="J98" s="38"/>
      <c r="K98" s="38"/>
      <c r="L98" s="42"/>
      <c r="M98" s="213"/>
      <c r="N98" s="214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124</v>
      </c>
      <c r="AU98" s="15" t="s">
        <v>81</v>
      </c>
    </row>
    <row r="99" s="2" customFormat="1" ht="24.15" customHeight="1">
      <c r="A99" s="36"/>
      <c r="B99" s="37"/>
      <c r="C99" s="196" t="s">
        <v>148</v>
      </c>
      <c r="D99" s="196" t="s">
        <v>118</v>
      </c>
      <c r="E99" s="197" t="s">
        <v>149</v>
      </c>
      <c r="F99" s="198" t="s">
        <v>150</v>
      </c>
      <c r="G99" s="199" t="s">
        <v>121</v>
      </c>
      <c r="H99" s="200">
        <v>4.5999999999999996</v>
      </c>
      <c r="I99" s="201"/>
      <c r="J99" s="202">
        <f>ROUND(I99*H99,2)</f>
        <v>0</v>
      </c>
      <c r="K99" s="203"/>
      <c r="L99" s="42"/>
      <c r="M99" s="204" t="s">
        <v>19</v>
      </c>
      <c r="N99" s="205" t="s">
        <v>45</v>
      </c>
      <c r="O99" s="82"/>
      <c r="P99" s="206">
        <f>O99*H99</f>
        <v>0</v>
      </c>
      <c r="Q99" s="206">
        <v>0</v>
      </c>
      <c r="R99" s="206">
        <f>Q99*H99</f>
        <v>0</v>
      </c>
      <c r="S99" s="206">
        <v>0.23999999999999999</v>
      </c>
      <c r="T99" s="207">
        <f>S99*H99</f>
        <v>1.1039999999999999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8" t="s">
        <v>140</v>
      </c>
      <c r="AT99" s="208" t="s">
        <v>118</v>
      </c>
      <c r="AU99" s="208" t="s">
        <v>81</v>
      </c>
      <c r="AY99" s="15" t="s">
        <v>115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5" t="s">
        <v>79</v>
      </c>
      <c r="BK99" s="209">
        <f>ROUND(I99*H99,2)</f>
        <v>0</v>
      </c>
      <c r="BL99" s="15" t="s">
        <v>140</v>
      </c>
      <c r="BM99" s="208" t="s">
        <v>151</v>
      </c>
    </row>
    <row r="100" s="2" customFormat="1">
      <c r="A100" s="36"/>
      <c r="B100" s="37"/>
      <c r="C100" s="38"/>
      <c r="D100" s="210" t="s">
        <v>124</v>
      </c>
      <c r="E100" s="38"/>
      <c r="F100" s="211" t="s">
        <v>152</v>
      </c>
      <c r="G100" s="38"/>
      <c r="H100" s="38"/>
      <c r="I100" s="212"/>
      <c r="J100" s="38"/>
      <c r="K100" s="38"/>
      <c r="L100" s="42"/>
      <c r="M100" s="213"/>
      <c r="N100" s="214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124</v>
      </c>
      <c r="AU100" s="15" t="s">
        <v>81</v>
      </c>
    </row>
    <row r="101" s="2" customFormat="1" ht="24.15" customHeight="1">
      <c r="A101" s="36"/>
      <c r="B101" s="37"/>
      <c r="C101" s="196" t="s">
        <v>153</v>
      </c>
      <c r="D101" s="196" t="s">
        <v>118</v>
      </c>
      <c r="E101" s="197" t="s">
        <v>154</v>
      </c>
      <c r="F101" s="198" t="s">
        <v>155</v>
      </c>
      <c r="G101" s="199" t="s">
        <v>121</v>
      </c>
      <c r="H101" s="200">
        <v>4.5999999999999996</v>
      </c>
      <c r="I101" s="201"/>
      <c r="J101" s="202">
        <f>ROUND(I101*H101,2)</f>
        <v>0</v>
      </c>
      <c r="K101" s="203"/>
      <c r="L101" s="42"/>
      <c r="M101" s="204" t="s">
        <v>19</v>
      </c>
      <c r="N101" s="205" t="s">
        <v>45</v>
      </c>
      <c r="O101" s="82"/>
      <c r="P101" s="206">
        <f>O101*H101</f>
        <v>0</v>
      </c>
      <c r="Q101" s="206">
        <v>0.22649279999999999</v>
      </c>
      <c r="R101" s="206">
        <f>Q101*H101</f>
        <v>1.0418668799999999</v>
      </c>
      <c r="S101" s="206">
        <v>0</v>
      </c>
      <c r="T101" s="207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8" t="s">
        <v>122</v>
      </c>
      <c r="AT101" s="208" t="s">
        <v>118</v>
      </c>
      <c r="AU101" s="208" t="s">
        <v>81</v>
      </c>
      <c r="AY101" s="15" t="s">
        <v>115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5" t="s">
        <v>79</v>
      </c>
      <c r="BK101" s="209">
        <f>ROUND(I101*H101,2)</f>
        <v>0</v>
      </c>
      <c r="BL101" s="15" t="s">
        <v>122</v>
      </c>
      <c r="BM101" s="208" t="s">
        <v>156</v>
      </c>
    </row>
    <row r="102" s="2" customFormat="1">
      <c r="A102" s="36"/>
      <c r="B102" s="37"/>
      <c r="C102" s="38"/>
      <c r="D102" s="210" t="s">
        <v>124</v>
      </c>
      <c r="E102" s="38"/>
      <c r="F102" s="211" t="s">
        <v>157</v>
      </c>
      <c r="G102" s="38"/>
      <c r="H102" s="38"/>
      <c r="I102" s="212"/>
      <c r="J102" s="38"/>
      <c r="K102" s="38"/>
      <c r="L102" s="42"/>
      <c r="M102" s="213"/>
      <c r="N102" s="214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124</v>
      </c>
      <c r="AU102" s="15" t="s">
        <v>81</v>
      </c>
    </row>
    <row r="103" s="2" customFormat="1" ht="16.5" customHeight="1">
      <c r="A103" s="36"/>
      <c r="B103" s="37"/>
      <c r="C103" s="196" t="s">
        <v>158</v>
      </c>
      <c r="D103" s="196" t="s">
        <v>118</v>
      </c>
      <c r="E103" s="197" t="s">
        <v>159</v>
      </c>
      <c r="F103" s="198" t="s">
        <v>160</v>
      </c>
      <c r="G103" s="199" t="s">
        <v>121</v>
      </c>
      <c r="H103" s="200">
        <v>4.5999999999999996</v>
      </c>
      <c r="I103" s="201"/>
      <c r="J103" s="202">
        <f>ROUND(I103*H103,2)</f>
        <v>0</v>
      </c>
      <c r="K103" s="203"/>
      <c r="L103" s="42"/>
      <c r="M103" s="204" t="s">
        <v>19</v>
      </c>
      <c r="N103" s="205" t="s">
        <v>45</v>
      </c>
      <c r="O103" s="82"/>
      <c r="P103" s="206">
        <f>O103*H103</f>
        <v>0</v>
      </c>
      <c r="Q103" s="206">
        <v>0</v>
      </c>
      <c r="R103" s="206">
        <f>Q103*H103</f>
        <v>0</v>
      </c>
      <c r="S103" s="206">
        <v>0</v>
      </c>
      <c r="T103" s="207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8" t="s">
        <v>122</v>
      </c>
      <c r="AT103" s="208" t="s">
        <v>118</v>
      </c>
      <c r="AU103" s="208" t="s">
        <v>81</v>
      </c>
      <c r="AY103" s="15" t="s">
        <v>115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5" t="s">
        <v>79</v>
      </c>
      <c r="BK103" s="209">
        <f>ROUND(I103*H103,2)</f>
        <v>0</v>
      </c>
      <c r="BL103" s="15" t="s">
        <v>122</v>
      </c>
      <c r="BM103" s="208" t="s">
        <v>161</v>
      </c>
    </row>
    <row r="104" s="2" customFormat="1">
      <c r="A104" s="36"/>
      <c r="B104" s="37"/>
      <c r="C104" s="38"/>
      <c r="D104" s="210" t="s">
        <v>124</v>
      </c>
      <c r="E104" s="38"/>
      <c r="F104" s="211" t="s">
        <v>162</v>
      </c>
      <c r="G104" s="38"/>
      <c r="H104" s="38"/>
      <c r="I104" s="212"/>
      <c r="J104" s="38"/>
      <c r="K104" s="38"/>
      <c r="L104" s="42"/>
      <c r="M104" s="213"/>
      <c r="N104" s="214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124</v>
      </c>
      <c r="AU104" s="15" t="s">
        <v>81</v>
      </c>
    </row>
    <row r="105" s="2" customFormat="1" ht="33" customHeight="1">
      <c r="A105" s="36"/>
      <c r="B105" s="37"/>
      <c r="C105" s="196" t="s">
        <v>163</v>
      </c>
      <c r="D105" s="196" t="s">
        <v>118</v>
      </c>
      <c r="E105" s="197" t="s">
        <v>164</v>
      </c>
      <c r="F105" s="198" t="s">
        <v>165</v>
      </c>
      <c r="G105" s="199" t="s">
        <v>139</v>
      </c>
      <c r="H105" s="200">
        <v>9.1999999999999993</v>
      </c>
      <c r="I105" s="201"/>
      <c r="J105" s="202">
        <f>ROUND(I105*H105,2)</f>
        <v>0</v>
      </c>
      <c r="K105" s="203"/>
      <c r="L105" s="42"/>
      <c r="M105" s="204" t="s">
        <v>19</v>
      </c>
      <c r="N105" s="205" t="s">
        <v>45</v>
      </c>
      <c r="O105" s="82"/>
      <c r="P105" s="206">
        <f>O105*H105</f>
        <v>0</v>
      </c>
      <c r="Q105" s="206">
        <v>0.00060506299999999998</v>
      </c>
      <c r="R105" s="206">
        <f>Q105*H105</f>
        <v>0.0055665795999999997</v>
      </c>
      <c r="S105" s="206">
        <v>0</v>
      </c>
      <c r="T105" s="207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8" t="s">
        <v>140</v>
      </c>
      <c r="AT105" s="208" t="s">
        <v>118</v>
      </c>
      <c r="AU105" s="208" t="s">
        <v>81</v>
      </c>
      <c r="AY105" s="15" t="s">
        <v>115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5" t="s">
        <v>79</v>
      </c>
      <c r="BK105" s="209">
        <f>ROUND(I105*H105,2)</f>
        <v>0</v>
      </c>
      <c r="BL105" s="15" t="s">
        <v>140</v>
      </c>
      <c r="BM105" s="208" t="s">
        <v>166</v>
      </c>
    </row>
    <row r="106" s="2" customFormat="1">
      <c r="A106" s="36"/>
      <c r="B106" s="37"/>
      <c r="C106" s="38"/>
      <c r="D106" s="210" t="s">
        <v>124</v>
      </c>
      <c r="E106" s="38"/>
      <c r="F106" s="211" t="s">
        <v>167</v>
      </c>
      <c r="G106" s="38"/>
      <c r="H106" s="38"/>
      <c r="I106" s="212"/>
      <c r="J106" s="38"/>
      <c r="K106" s="38"/>
      <c r="L106" s="42"/>
      <c r="M106" s="213"/>
      <c r="N106" s="214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124</v>
      </c>
      <c r="AU106" s="15" t="s">
        <v>81</v>
      </c>
    </row>
    <row r="107" s="12" customFormat="1" ht="22.8" customHeight="1">
      <c r="A107" s="12"/>
      <c r="B107" s="180"/>
      <c r="C107" s="181"/>
      <c r="D107" s="182" t="s">
        <v>73</v>
      </c>
      <c r="E107" s="194" t="s">
        <v>168</v>
      </c>
      <c r="F107" s="194" t="s">
        <v>169</v>
      </c>
      <c r="G107" s="181"/>
      <c r="H107" s="181"/>
      <c r="I107" s="184"/>
      <c r="J107" s="195">
        <f>BK107</f>
        <v>0</v>
      </c>
      <c r="K107" s="181"/>
      <c r="L107" s="186"/>
      <c r="M107" s="187"/>
      <c r="N107" s="188"/>
      <c r="O107" s="188"/>
      <c r="P107" s="189">
        <f>SUM(P108:P111)</f>
        <v>0</v>
      </c>
      <c r="Q107" s="188"/>
      <c r="R107" s="189">
        <f>SUM(R108:R111)</f>
        <v>0</v>
      </c>
      <c r="S107" s="188"/>
      <c r="T107" s="190">
        <f>SUM(T108:T111)</f>
        <v>0.90000000000000002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1" t="s">
        <v>79</v>
      </c>
      <c r="AT107" s="192" t="s">
        <v>73</v>
      </c>
      <c r="AU107" s="192" t="s">
        <v>79</v>
      </c>
      <c r="AY107" s="191" t="s">
        <v>115</v>
      </c>
      <c r="BK107" s="193">
        <f>SUM(BK108:BK111)</f>
        <v>0</v>
      </c>
    </row>
    <row r="108" s="2" customFormat="1" ht="16.5" customHeight="1">
      <c r="A108" s="36"/>
      <c r="B108" s="37"/>
      <c r="C108" s="196" t="s">
        <v>170</v>
      </c>
      <c r="D108" s="196" t="s">
        <v>118</v>
      </c>
      <c r="E108" s="197" t="s">
        <v>171</v>
      </c>
      <c r="F108" s="198" t="s">
        <v>172</v>
      </c>
      <c r="G108" s="199" t="s">
        <v>173</v>
      </c>
      <c r="H108" s="200">
        <v>0.45000000000000001</v>
      </c>
      <c r="I108" s="201"/>
      <c r="J108" s="202">
        <f>ROUND(I108*H108,2)</f>
        <v>0</v>
      </c>
      <c r="K108" s="203"/>
      <c r="L108" s="42"/>
      <c r="M108" s="204" t="s">
        <v>19</v>
      </c>
      <c r="N108" s="205" t="s">
        <v>45</v>
      </c>
      <c r="O108" s="82"/>
      <c r="P108" s="206">
        <f>O108*H108</f>
        <v>0</v>
      </c>
      <c r="Q108" s="206">
        <v>0</v>
      </c>
      <c r="R108" s="206">
        <f>Q108*H108</f>
        <v>0</v>
      </c>
      <c r="S108" s="206">
        <v>2</v>
      </c>
      <c r="T108" s="207">
        <f>S108*H108</f>
        <v>0.90000000000000002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8" t="s">
        <v>140</v>
      </c>
      <c r="AT108" s="208" t="s">
        <v>118</v>
      </c>
      <c r="AU108" s="208" t="s">
        <v>81</v>
      </c>
      <c r="AY108" s="15" t="s">
        <v>115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5" t="s">
        <v>79</v>
      </c>
      <c r="BK108" s="209">
        <f>ROUND(I108*H108,2)</f>
        <v>0</v>
      </c>
      <c r="BL108" s="15" t="s">
        <v>140</v>
      </c>
      <c r="BM108" s="208" t="s">
        <v>174</v>
      </c>
    </row>
    <row r="109" s="2" customFormat="1">
      <c r="A109" s="36"/>
      <c r="B109" s="37"/>
      <c r="C109" s="38"/>
      <c r="D109" s="210" t="s">
        <v>124</v>
      </c>
      <c r="E109" s="38"/>
      <c r="F109" s="211" t="s">
        <v>175</v>
      </c>
      <c r="G109" s="38"/>
      <c r="H109" s="38"/>
      <c r="I109" s="212"/>
      <c r="J109" s="38"/>
      <c r="K109" s="38"/>
      <c r="L109" s="42"/>
      <c r="M109" s="213"/>
      <c r="N109" s="214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124</v>
      </c>
      <c r="AU109" s="15" t="s">
        <v>81</v>
      </c>
    </row>
    <row r="110" s="2" customFormat="1" ht="16.5" customHeight="1">
      <c r="A110" s="36"/>
      <c r="B110" s="37"/>
      <c r="C110" s="196" t="s">
        <v>176</v>
      </c>
      <c r="D110" s="196" t="s">
        <v>118</v>
      </c>
      <c r="E110" s="197" t="s">
        <v>177</v>
      </c>
      <c r="F110" s="198" t="s">
        <v>178</v>
      </c>
      <c r="G110" s="199" t="s">
        <v>179</v>
      </c>
      <c r="H110" s="200">
        <v>2</v>
      </c>
      <c r="I110" s="201"/>
      <c r="J110" s="202">
        <f>ROUND(I110*H110,2)</f>
        <v>0</v>
      </c>
      <c r="K110" s="203"/>
      <c r="L110" s="42"/>
      <c r="M110" s="204" t="s">
        <v>19</v>
      </c>
      <c r="N110" s="205" t="s">
        <v>45</v>
      </c>
      <c r="O110" s="82"/>
      <c r="P110" s="206">
        <f>O110*H110</f>
        <v>0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8" t="s">
        <v>140</v>
      </c>
      <c r="AT110" s="208" t="s">
        <v>118</v>
      </c>
      <c r="AU110" s="208" t="s">
        <v>81</v>
      </c>
      <c r="AY110" s="15" t="s">
        <v>115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5" t="s">
        <v>79</v>
      </c>
      <c r="BK110" s="209">
        <f>ROUND(I110*H110,2)</f>
        <v>0</v>
      </c>
      <c r="BL110" s="15" t="s">
        <v>140</v>
      </c>
      <c r="BM110" s="208" t="s">
        <v>180</v>
      </c>
    </row>
    <row r="111" s="2" customFormat="1" ht="16.5" customHeight="1">
      <c r="A111" s="36"/>
      <c r="B111" s="37"/>
      <c r="C111" s="196" t="s">
        <v>181</v>
      </c>
      <c r="D111" s="196" t="s">
        <v>118</v>
      </c>
      <c r="E111" s="197" t="s">
        <v>182</v>
      </c>
      <c r="F111" s="198" t="s">
        <v>183</v>
      </c>
      <c r="G111" s="199" t="s">
        <v>179</v>
      </c>
      <c r="H111" s="200">
        <v>2</v>
      </c>
      <c r="I111" s="201"/>
      <c r="J111" s="202">
        <f>ROUND(I111*H111,2)</f>
        <v>0</v>
      </c>
      <c r="K111" s="203"/>
      <c r="L111" s="42"/>
      <c r="M111" s="204" t="s">
        <v>19</v>
      </c>
      <c r="N111" s="205" t="s">
        <v>45</v>
      </c>
      <c r="O111" s="82"/>
      <c r="P111" s="206">
        <f>O111*H111</f>
        <v>0</v>
      </c>
      <c r="Q111" s="206">
        <v>0</v>
      </c>
      <c r="R111" s="206">
        <f>Q111*H111</f>
        <v>0</v>
      </c>
      <c r="S111" s="206">
        <v>0</v>
      </c>
      <c r="T111" s="207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8" t="s">
        <v>140</v>
      </c>
      <c r="AT111" s="208" t="s">
        <v>118</v>
      </c>
      <c r="AU111" s="208" t="s">
        <v>81</v>
      </c>
      <c r="AY111" s="15" t="s">
        <v>115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5" t="s">
        <v>79</v>
      </c>
      <c r="BK111" s="209">
        <f>ROUND(I111*H111,2)</f>
        <v>0</v>
      </c>
      <c r="BL111" s="15" t="s">
        <v>140</v>
      </c>
      <c r="BM111" s="208" t="s">
        <v>184</v>
      </c>
    </row>
    <row r="112" s="12" customFormat="1" ht="22.8" customHeight="1">
      <c r="A112" s="12"/>
      <c r="B112" s="180"/>
      <c r="C112" s="181"/>
      <c r="D112" s="182" t="s">
        <v>73</v>
      </c>
      <c r="E112" s="194" t="s">
        <v>185</v>
      </c>
      <c r="F112" s="194" t="s">
        <v>186</v>
      </c>
      <c r="G112" s="181"/>
      <c r="H112" s="181"/>
      <c r="I112" s="184"/>
      <c r="J112" s="195">
        <f>BK112</f>
        <v>0</v>
      </c>
      <c r="K112" s="181"/>
      <c r="L112" s="186"/>
      <c r="M112" s="187"/>
      <c r="N112" s="188"/>
      <c r="O112" s="188"/>
      <c r="P112" s="189">
        <f>SUM(P113:P124)</f>
        <v>0</v>
      </c>
      <c r="Q112" s="188"/>
      <c r="R112" s="189">
        <f>SUM(R113:R124)</f>
        <v>0</v>
      </c>
      <c r="S112" s="188"/>
      <c r="T112" s="190">
        <f>SUM(T113:T124)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1" t="s">
        <v>79</v>
      </c>
      <c r="AT112" s="192" t="s">
        <v>73</v>
      </c>
      <c r="AU112" s="192" t="s">
        <v>79</v>
      </c>
      <c r="AY112" s="191" t="s">
        <v>115</v>
      </c>
      <c r="BK112" s="193">
        <f>SUM(BK113:BK124)</f>
        <v>0</v>
      </c>
    </row>
    <row r="113" s="2" customFormat="1" ht="21.75" customHeight="1">
      <c r="A113" s="36"/>
      <c r="B113" s="37"/>
      <c r="C113" s="196" t="s">
        <v>187</v>
      </c>
      <c r="D113" s="196" t="s">
        <v>118</v>
      </c>
      <c r="E113" s="197" t="s">
        <v>188</v>
      </c>
      <c r="F113" s="198" t="s">
        <v>189</v>
      </c>
      <c r="G113" s="199" t="s">
        <v>190</v>
      </c>
      <c r="H113" s="200">
        <v>5.8449999999999998</v>
      </c>
      <c r="I113" s="201"/>
      <c r="J113" s="202">
        <f>ROUND(I113*H113,2)</f>
        <v>0</v>
      </c>
      <c r="K113" s="203"/>
      <c r="L113" s="42"/>
      <c r="M113" s="204" t="s">
        <v>19</v>
      </c>
      <c r="N113" s="205" t="s">
        <v>45</v>
      </c>
      <c r="O113" s="82"/>
      <c r="P113" s="206">
        <f>O113*H113</f>
        <v>0</v>
      </c>
      <c r="Q113" s="206">
        <v>0</v>
      </c>
      <c r="R113" s="206">
        <f>Q113*H113</f>
        <v>0</v>
      </c>
      <c r="S113" s="206">
        <v>0</v>
      </c>
      <c r="T113" s="207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8" t="s">
        <v>140</v>
      </c>
      <c r="AT113" s="208" t="s">
        <v>118</v>
      </c>
      <c r="AU113" s="208" t="s">
        <v>81</v>
      </c>
      <c r="AY113" s="15" t="s">
        <v>115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5" t="s">
        <v>79</v>
      </c>
      <c r="BK113" s="209">
        <f>ROUND(I113*H113,2)</f>
        <v>0</v>
      </c>
      <c r="BL113" s="15" t="s">
        <v>140</v>
      </c>
      <c r="BM113" s="208" t="s">
        <v>191</v>
      </c>
    </row>
    <row r="114" s="2" customFormat="1">
      <c r="A114" s="36"/>
      <c r="B114" s="37"/>
      <c r="C114" s="38"/>
      <c r="D114" s="210" t="s">
        <v>124</v>
      </c>
      <c r="E114" s="38"/>
      <c r="F114" s="211" t="s">
        <v>192</v>
      </c>
      <c r="G114" s="38"/>
      <c r="H114" s="38"/>
      <c r="I114" s="212"/>
      <c r="J114" s="38"/>
      <c r="K114" s="38"/>
      <c r="L114" s="42"/>
      <c r="M114" s="213"/>
      <c r="N114" s="214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124</v>
      </c>
      <c r="AU114" s="15" t="s">
        <v>81</v>
      </c>
    </row>
    <row r="115" s="2" customFormat="1" ht="24.15" customHeight="1">
      <c r="A115" s="36"/>
      <c r="B115" s="37"/>
      <c r="C115" s="196" t="s">
        <v>168</v>
      </c>
      <c r="D115" s="196" t="s">
        <v>118</v>
      </c>
      <c r="E115" s="197" t="s">
        <v>193</v>
      </c>
      <c r="F115" s="198" t="s">
        <v>194</v>
      </c>
      <c r="G115" s="199" t="s">
        <v>190</v>
      </c>
      <c r="H115" s="200">
        <v>40.914999999999999</v>
      </c>
      <c r="I115" s="201"/>
      <c r="J115" s="202">
        <f>ROUND(I115*H115,2)</f>
        <v>0</v>
      </c>
      <c r="K115" s="203"/>
      <c r="L115" s="42"/>
      <c r="M115" s="204" t="s">
        <v>19</v>
      </c>
      <c r="N115" s="205" t="s">
        <v>45</v>
      </c>
      <c r="O115" s="82"/>
      <c r="P115" s="206">
        <f>O115*H115</f>
        <v>0</v>
      </c>
      <c r="Q115" s="206">
        <v>0</v>
      </c>
      <c r="R115" s="206">
        <f>Q115*H115</f>
        <v>0</v>
      </c>
      <c r="S115" s="206">
        <v>0</v>
      </c>
      <c r="T115" s="207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8" t="s">
        <v>140</v>
      </c>
      <c r="AT115" s="208" t="s">
        <v>118</v>
      </c>
      <c r="AU115" s="208" t="s">
        <v>81</v>
      </c>
      <c r="AY115" s="15" t="s">
        <v>115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5" t="s">
        <v>79</v>
      </c>
      <c r="BK115" s="209">
        <f>ROUND(I115*H115,2)</f>
        <v>0</v>
      </c>
      <c r="BL115" s="15" t="s">
        <v>140</v>
      </c>
      <c r="BM115" s="208" t="s">
        <v>195</v>
      </c>
    </row>
    <row r="116" s="2" customFormat="1">
      <c r="A116" s="36"/>
      <c r="B116" s="37"/>
      <c r="C116" s="38"/>
      <c r="D116" s="210" t="s">
        <v>124</v>
      </c>
      <c r="E116" s="38"/>
      <c r="F116" s="211" t="s">
        <v>196</v>
      </c>
      <c r="G116" s="38"/>
      <c r="H116" s="38"/>
      <c r="I116" s="212"/>
      <c r="J116" s="38"/>
      <c r="K116" s="38"/>
      <c r="L116" s="42"/>
      <c r="M116" s="213"/>
      <c r="N116" s="214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124</v>
      </c>
      <c r="AU116" s="15" t="s">
        <v>81</v>
      </c>
    </row>
    <row r="117" s="2" customFormat="1" ht="16.5" customHeight="1">
      <c r="A117" s="36"/>
      <c r="B117" s="37"/>
      <c r="C117" s="196" t="s">
        <v>197</v>
      </c>
      <c r="D117" s="196" t="s">
        <v>118</v>
      </c>
      <c r="E117" s="197" t="s">
        <v>198</v>
      </c>
      <c r="F117" s="198" t="s">
        <v>199</v>
      </c>
      <c r="G117" s="199" t="s">
        <v>190</v>
      </c>
      <c r="H117" s="200">
        <v>5.8449999999999998</v>
      </c>
      <c r="I117" s="201"/>
      <c r="J117" s="202">
        <f>ROUND(I117*H117,2)</f>
        <v>0</v>
      </c>
      <c r="K117" s="203"/>
      <c r="L117" s="42"/>
      <c r="M117" s="204" t="s">
        <v>19</v>
      </c>
      <c r="N117" s="205" t="s">
        <v>45</v>
      </c>
      <c r="O117" s="82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8" t="s">
        <v>140</v>
      </c>
      <c r="AT117" s="208" t="s">
        <v>118</v>
      </c>
      <c r="AU117" s="208" t="s">
        <v>81</v>
      </c>
      <c r="AY117" s="15" t="s">
        <v>115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5" t="s">
        <v>79</v>
      </c>
      <c r="BK117" s="209">
        <f>ROUND(I117*H117,2)</f>
        <v>0</v>
      </c>
      <c r="BL117" s="15" t="s">
        <v>140</v>
      </c>
      <c r="BM117" s="208" t="s">
        <v>200</v>
      </c>
    </row>
    <row r="118" s="2" customFormat="1">
      <c r="A118" s="36"/>
      <c r="B118" s="37"/>
      <c r="C118" s="38"/>
      <c r="D118" s="210" t="s">
        <v>124</v>
      </c>
      <c r="E118" s="38"/>
      <c r="F118" s="211" t="s">
        <v>201</v>
      </c>
      <c r="G118" s="38"/>
      <c r="H118" s="38"/>
      <c r="I118" s="212"/>
      <c r="J118" s="38"/>
      <c r="K118" s="38"/>
      <c r="L118" s="42"/>
      <c r="M118" s="213"/>
      <c r="N118" s="214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124</v>
      </c>
      <c r="AU118" s="15" t="s">
        <v>81</v>
      </c>
    </row>
    <row r="119" s="2" customFormat="1" ht="24.15" customHeight="1">
      <c r="A119" s="36"/>
      <c r="B119" s="37"/>
      <c r="C119" s="196" t="s">
        <v>202</v>
      </c>
      <c r="D119" s="196" t="s">
        <v>118</v>
      </c>
      <c r="E119" s="197" t="s">
        <v>203</v>
      </c>
      <c r="F119" s="198" t="s">
        <v>204</v>
      </c>
      <c r="G119" s="199" t="s">
        <v>190</v>
      </c>
      <c r="H119" s="200">
        <v>1.3839999999999999</v>
      </c>
      <c r="I119" s="201"/>
      <c r="J119" s="202">
        <f>ROUND(I119*H119,2)</f>
        <v>0</v>
      </c>
      <c r="K119" s="203"/>
      <c r="L119" s="42"/>
      <c r="M119" s="204" t="s">
        <v>19</v>
      </c>
      <c r="N119" s="205" t="s">
        <v>45</v>
      </c>
      <c r="O119" s="82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8" t="s">
        <v>140</v>
      </c>
      <c r="AT119" s="208" t="s">
        <v>118</v>
      </c>
      <c r="AU119" s="208" t="s">
        <v>81</v>
      </c>
      <c r="AY119" s="15" t="s">
        <v>115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5" t="s">
        <v>79</v>
      </c>
      <c r="BK119" s="209">
        <f>ROUND(I119*H119,2)</f>
        <v>0</v>
      </c>
      <c r="BL119" s="15" t="s">
        <v>140</v>
      </c>
      <c r="BM119" s="208" t="s">
        <v>205</v>
      </c>
    </row>
    <row r="120" s="2" customFormat="1">
      <c r="A120" s="36"/>
      <c r="B120" s="37"/>
      <c r="C120" s="38"/>
      <c r="D120" s="210" t="s">
        <v>124</v>
      </c>
      <c r="E120" s="38"/>
      <c r="F120" s="211" t="s">
        <v>206</v>
      </c>
      <c r="G120" s="38"/>
      <c r="H120" s="38"/>
      <c r="I120" s="212"/>
      <c r="J120" s="38"/>
      <c r="K120" s="38"/>
      <c r="L120" s="42"/>
      <c r="M120" s="213"/>
      <c r="N120" s="214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124</v>
      </c>
      <c r="AU120" s="15" t="s">
        <v>81</v>
      </c>
    </row>
    <row r="121" s="2" customFormat="1" ht="24.15" customHeight="1">
      <c r="A121" s="36"/>
      <c r="B121" s="37"/>
      <c r="C121" s="196" t="s">
        <v>207</v>
      </c>
      <c r="D121" s="196" t="s">
        <v>118</v>
      </c>
      <c r="E121" s="197" t="s">
        <v>208</v>
      </c>
      <c r="F121" s="198" t="s">
        <v>209</v>
      </c>
      <c r="G121" s="199" t="s">
        <v>190</v>
      </c>
      <c r="H121" s="200">
        <v>1.012</v>
      </c>
      <c r="I121" s="201"/>
      <c r="J121" s="202">
        <f>ROUND(I121*H121,2)</f>
        <v>0</v>
      </c>
      <c r="K121" s="203"/>
      <c r="L121" s="42"/>
      <c r="M121" s="204" t="s">
        <v>19</v>
      </c>
      <c r="N121" s="205" t="s">
        <v>45</v>
      </c>
      <c r="O121" s="82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8" t="s">
        <v>140</v>
      </c>
      <c r="AT121" s="208" t="s">
        <v>118</v>
      </c>
      <c r="AU121" s="208" t="s">
        <v>81</v>
      </c>
      <c r="AY121" s="15" t="s">
        <v>115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5" t="s">
        <v>79</v>
      </c>
      <c r="BK121" s="209">
        <f>ROUND(I121*H121,2)</f>
        <v>0</v>
      </c>
      <c r="BL121" s="15" t="s">
        <v>140</v>
      </c>
      <c r="BM121" s="208" t="s">
        <v>210</v>
      </c>
    </row>
    <row r="122" s="2" customFormat="1">
      <c r="A122" s="36"/>
      <c r="B122" s="37"/>
      <c r="C122" s="38"/>
      <c r="D122" s="210" t="s">
        <v>124</v>
      </c>
      <c r="E122" s="38"/>
      <c r="F122" s="211" t="s">
        <v>211</v>
      </c>
      <c r="G122" s="38"/>
      <c r="H122" s="38"/>
      <c r="I122" s="212"/>
      <c r="J122" s="38"/>
      <c r="K122" s="38"/>
      <c r="L122" s="42"/>
      <c r="M122" s="213"/>
      <c r="N122" s="214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124</v>
      </c>
      <c r="AU122" s="15" t="s">
        <v>81</v>
      </c>
    </row>
    <row r="123" s="2" customFormat="1" ht="24.15" customHeight="1">
      <c r="A123" s="36"/>
      <c r="B123" s="37"/>
      <c r="C123" s="196" t="s">
        <v>212</v>
      </c>
      <c r="D123" s="196" t="s">
        <v>118</v>
      </c>
      <c r="E123" s="197" t="s">
        <v>213</v>
      </c>
      <c r="F123" s="198" t="s">
        <v>214</v>
      </c>
      <c r="G123" s="199" t="s">
        <v>190</v>
      </c>
      <c r="H123" s="200">
        <v>0.5</v>
      </c>
      <c r="I123" s="201"/>
      <c r="J123" s="202">
        <f>ROUND(I123*H123,2)</f>
        <v>0</v>
      </c>
      <c r="K123" s="203"/>
      <c r="L123" s="42"/>
      <c r="M123" s="204" t="s">
        <v>19</v>
      </c>
      <c r="N123" s="205" t="s">
        <v>45</v>
      </c>
      <c r="O123" s="82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8" t="s">
        <v>140</v>
      </c>
      <c r="AT123" s="208" t="s">
        <v>118</v>
      </c>
      <c r="AU123" s="208" t="s">
        <v>81</v>
      </c>
      <c r="AY123" s="15" t="s">
        <v>115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5" t="s">
        <v>79</v>
      </c>
      <c r="BK123" s="209">
        <f>ROUND(I123*H123,2)</f>
        <v>0</v>
      </c>
      <c r="BL123" s="15" t="s">
        <v>140</v>
      </c>
      <c r="BM123" s="208" t="s">
        <v>215</v>
      </c>
    </row>
    <row r="124" s="2" customFormat="1">
      <c r="A124" s="36"/>
      <c r="B124" s="37"/>
      <c r="C124" s="38"/>
      <c r="D124" s="210" t="s">
        <v>124</v>
      </c>
      <c r="E124" s="38"/>
      <c r="F124" s="211" t="s">
        <v>216</v>
      </c>
      <c r="G124" s="38"/>
      <c r="H124" s="38"/>
      <c r="I124" s="212"/>
      <c r="J124" s="38"/>
      <c r="K124" s="38"/>
      <c r="L124" s="42"/>
      <c r="M124" s="213"/>
      <c r="N124" s="214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124</v>
      </c>
      <c r="AU124" s="15" t="s">
        <v>81</v>
      </c>
    </row>
    <row r="125" s="12" customFormat="1" ht="25.92" customHeight="1">
      <c r="A125" s="12"/>
      <c r="B125" s="180"/>
      <c r="C125" s="181"/>
      <c r="D125" s="182" t="s">
        <v>73</v>
      </c>
      <c r="E125" s="183" t="s">
        <v>217</v>
      </c>
      <c r="F125" s="183" t="s">
        <v>218</v>
      </c>
      <c r="G125" s="181"/>
      <c r="H125" s="181"/>
      <c r="I125" s="184"/>
      <c r="J125" s="185">
        <f>BK125</f>
        <v>0</v>
      </c>
      <c r="K125" s="181"/>
      <c r="L125" s="186"/>
      <c r="M125" s="187"/>
      <c r="N125" s="188"/>
      <c r="O125" s="188"/>
      <c r="P125" s="189">
        <f>P126</f>
        <v>0</v>
      </c>
      <c r="Q125" s="188"/>
      <c r="R125" s="189">
        <f>R126</f>
        <v>0</v>
      </c>
      <c r="S125" s="188"/>
      <c r="T125" s="19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1" t="s">
        <v>81</v>
      </c>
      <c r="AT125" s="192" t="s">
        <v>73</v>
      </c>
      <c r="AU125" s="192" t="s">
        <v>74</v>
      </c>
      <c r="AY125" s="191" t="s">
        <v>115</v>
      </c>
      <c r="BK125" s="193">
        <f>BK126</f>
        <v>0</v>
      </c>
    </row>
    <row r="126" s="12" customFormat="1" ht="22.8" customHeight="1">
      <c r="A126" s="12"/>
      <c r="B126" s="180"/>
      <c r="C126" s="181"/>
      <c r="D126" s="182" t="s">
        <v>73</v>
      </c>
      <c r="E126" s="194" t="s">
        <v>219</v>
      </c>
      <c r="F126" s="194" t="s">
        <v>220</v>
      </c>
      <c r="G126" s="181"/>
      <c r="H126" s="181"/>
      <c r="I126" s="184"/>
      <c r="J126" s="195">
        <f>BK126</f>
        <v>0</v>
      </c>
      <c r="K126" s="181"/>
      <c r="L126" s="186"/>
      <c r="M126" s="187"/>
      <c r="N126" s="188"/>
      <c r="O126" s="188"/>
      <c r="P126" s="189">
        <f>SUM(P127:P128)</f>
        <v>0</v>
      </c>
      <c r="Q126" s="188"/>
      <c r="R126" s="189">
        <f>SUM(R127:R128)</f>
        <v>0</v>
      </c>
      <c r="S126" s="188"/>
      <c r="T126" s="190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1" t="s">
        <v>81</v>
      </c>
      <c r="AT126" s="192" t="s">
        <v>73</v>
      </c>
      <c r="AU126" s="192" t="s">
        <v>79</v>
      </c>
      <c r="AY126" s="191" t="s">
        <v>115</v>
      </c>
      <c r="BK126" s="193">
        <f>SUM(BK127:BK128)</f>
        <v>0</v>
      </c>
    </row>
    <row r="127" s="2" customFormat="1" ht="24.15" customHeight="1">
      <c r="A127" s="36"/>
      <c r="B127" s="37"/>
      <c r="C127" s="196" t="s">
        <v>221</v>
      </c>
      <c r="D127" s="196" t="s">
        <v>118</v>
      </c>
      <c r="E127" s="197" t="s">
        <v>222</v>
      </c>
      <c r="F127" s="198" t="s">
        <v>223</v>
      </c>
      <c r="G127" s="199" t="s">
        <v>179</v>
      </c>
      <c r="H127" s="200">
        <v>1</v>
      </c>
      <c r="I127" s="201"/>
      <c r="J127" s="202">
        <f>ROUND(I127*H127,2)</f>
        <v>0</v>
      </c>
      <c r="K127" s="203"/>
      <c r="L127" s="42"/>
      <c r="M127" s="204" t="s">
        <v>19</v>
      </c>
      <c r="N127" s="205" t="s">
        <v>45</v>
      </c>
      <c r="O127" s="82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8" t="s">
        <v>122</v>
      </c>
      <c r="AT127" s="208" t="s">
        <v>118</v>
      </c>
      <c r="AU127" s="208" t="s">
        <v>81</v>
      </c>
      <c r="AY127" s="15" t="s">
        <v>115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5" t="s">
        <v>79</v>
      </c>
      <c r="BK127" s="209">
        <f>ROUND(I127*H127,2)</f>
        <v>0</v>
      </c>
      <c r="BL127" s="15" t="s">
        <v>122</v>
      </c>
      <c r="BM127" s="208" t="s">
        <v>224</v>
      </c>
    </row>
    <row r="128" s="2" customFormat="1">
      <c r="A128" s="36"/>
      <c r="B128" s="37"/>
      <c r="C128" s="38"/>
      <c r="D128" s="210" t="s">
        <v>124</v>
      </c>
      <c r="E128" s="38"/>
      <c r="F128" s="211" t="s">
        <v>225</v>
      </c>
      <c r="G128" s="38"/>
      <c r="H128" s="38"/>
      <c r="I128" s="212"/>
      <c r="J128" s="38"/>
      <c r="K128" s="38"/>
      <c r="L128" s="42"/>
      <c r="M128" s="213"/>
      <c r="N128" s="214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124</v>
      </c>
      <c r="AU128" s="15" t="s">
        <v>81</v>
      </c>
    </row>
    <row r="129" s="12" customFormat="1" ht="25.92" customHeight="1">
      <c r="A129" s="12"/>
      <c r="B129" s="180"/>
      <c r="C129" s="181"/>
      <c r="D129" s="182" t="s">
        <v>73</v>
      </c>
      <c r="E129" s="183" t="s">
        <v>226</v>
      </c>
      <c r="F129" s="183" t="s">
        <v>227</v>
      </c>
      <c r="G129" s="181"/>
      <c r="H129" s="181"/>
      <c r="I129" s="184"/>
      <c r="J129" s="185">
        <f>BK129</f>
        <v>0</v>
      </c>
      <c r="K129" s="181"/>
      <c r="L129" s="186"/>
      <c r="M129" s="187"/>
      <c r="N129" s="188"/>
      <c r="O129" s="188"/>
      <c r="P129" s="189">
        <f>P130+P148</f>
        <v>0</v>
      </c>
      <c r="Q129" s="188"/>
      <c r="R129" s="189">
        <f>R130+R148</f>
        <v>0.23665437500000003</v>
      </c>
      <c r="S129" s="188"/>
      <c r="T129" s="190">
        <f>T130+T148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1" t="s">
        <v>228</v>
      </c>
      <c r="AT129" s="192" t="s">
        <v>73</v>
      </c>
      <c r="AU129" s="192" t="s">
        <v>74</v>
      </c>
      <c r="AY129" s="191" t="s">
        <v>115</v>
      </c>
      <c r="BK129" s="193">
        <f>BK130+BK148</f>
        <v>0</v>
      </c>
    </row>
    <row r="130" s="12" customFormat="1" ht="22.8" customHeight="1">
      <c r="A130" s="12"/>
      <c r="B130" s="180"/>
      <c r="C130" s="181"/>
      <c r="D130" s="182" t="s">
        <v>73</v>
      </c>
      <c r="E130" s="194" t="s">
        <v>229</v>
      </c>
      <c r="F130" s="194" t="s">
        <v>230</v>
      </c>
      <c r="G130" s="181"/>
      <c r="H130" s="181"/>
      <c r="I130" s="184"/>
      <c r="J130" s="195">
        <f>BK130</f>
        <v>0</v>
      </c>
      <c r="K130" s="181"/>
      <c r="L130" s="186"/>
      <c r="M130" s="187"/>
      <c r="N130" s="188"/>
      <c r="O130" s="188"/>
      <c r="P130" s="189">
        <f>SUM(P131:P147)</f>
        <v>0</v>
      </c>
      <c r="Q130" s="188"/>
      <c r="R130" s="189">
        <f>SUM(R131:R147)</f>
        <v>0.083920000000000008</v>
      </c>
      <c r="S130" s="188"/>
      <c r="T130" s="190">
        <f>SUM(T131:T147)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1" t="s">
        <v>228</v>
      </c>
      <c r="AT130" s="192" t="s">
        <v>73</v>
      </c>
      <c r="AU130" s="192" t="s">
        <v>79</v>
      </c>
      <c r="AY130" s="191" t="s">
        <v>115</v>
      </c>
      <c r="BK130" s="193">
        <f>SUM(BK131:BK147)</f>
        <v>0</v>
      </c>
    </row>
    <row r="131" s="2" customFormat="1" ht="16.5" customHeight="1">
      <c r="A131" s="36"/>
      <c r="B131" s="37"/>
      <c r="C131" s="215" t="s">
        <v>231</v>
      </c>
      <c r="D131" s="215" t="s">
        <v>226</v>
      </c>
      <c r="E131" s="216" t="s">
        <v>232</v>
      </c>
      <c r="F131" s="217" t="s">
        <v>233</v>
      </c>
      <c r="G131" s="218" t="s">
        <v>179</v>
      </c>
      <c r="H131" s="219">
        <v>2</v>
      </c>
      <c r="I131" s="220"/>
      <c r="J131" s="221">
        <f>ROUND(I131*H131,2)</f>
        <v>0</v>
      </c>
      <c r="K131" s="222"/>
      <c r="L131" s="223"/>
      <c r="M131" s="224" t="s">
        <v>19</v>
      </c>
      <c r="N131" s="225" t="s">
        <v>45</v>
      </c>
      <c r="O131" s="82"/>
      <c r="P131" s="206">
        <f>O131*H131</f>
        <v>0</v>
      </c>
      <c r="Q131" s="206">
        <v>0.041300000000000003</v>
      </c>
      <c r="R131" s="206">
        <f>Q131*H131</f>
        <v>0.082600000000000007</v>
      </c>
      <c r="S131" s="206">
        <v>0</v>
      </c>
      <c r="T131" s="20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8" t="s">
        <v>234</v>
      </c>
      <c r="AT131" s="208" t="s">
        <v>226</v>
      </c>
      <c r="AU131" s="208" t="s">
        <v>81</v>
      </c>
      <c r="AY131" s="15" t="s">
        <v>115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5" t="s">
        <v>79</v>
      </c>
      <c r="BK131" s="209">
        <f>ROUND(I131*H131,2)</f>
        <v>0</v>
      </c>
      <c r="BL131" s="15" t="s">
        <v>122</v>
      </c>
      <c r="BM131" s="208" t="s">
        <v>235</v>
      </c>
    </row>
    <row r="132" s="2" customFormat="1" ht="16.5" customHeight="1">
      <c r="A132" s="36"/>
      <c r="B132" s="37"/>
      <c r="C132" s="196" t="s">
        <v>236</v>
      </c>
      <c r="D132" s="196" t="s">
        <v>118</v>
      </c>
      <c r="E132" s="197" t="s">
        <v>237</v>
      </c>
      <c r="F132" s="198" t="s">
        <v>238</v>
      </c>
      <c r="G132" s="199" t="s">
        <v>179</v>
      </c>
      <c r="H132" s="200">
        <v>2</v>
      </c>
      <c r="I132" s="201"/>
      <c r="J132" s="202">
        <f>ROUND(I132*H132,2)</f>
        <v>0</v>
      </c>
      <c r="K132" s="203"/>
      <c r="L132" s="42"/>
      <c r="M132" s="204" t="s">
        <v>19</v>
      </c>
      <c r="N132" s="205" t="s">
        <v>45</v>
      </c>
      <c r="O132" s="82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8" t="s">
        <v>122</v>
      </c>
      <c r="AT132" s="208" t="s">
        <v>118</v>
      </c>
      <c r="AU132" s="208" t="s">
        <v>81</v>
      </c>
      <c r="AY132" s="15" t="s">
        <v>115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5" t="s">
        <v>79</v>
      </c>
      <c r="BK132" s="209">
        <f>ROUND(I132*H132,2)</f>
        <v>0</v>
      </c>
      <c r="BL132" s="15" t="s">
        <v>122</v>
      </c>
      <c r="BM132" s="208" t="s">
        <v>239</v>
      </c>
    </row>
    <row r="133" s="2" customFormat="1">
      <c r="A133" s="36"/>
      <c r="B133" s="37"/>
      <c r="C133" s="38"/>
      <c r="D133" s="210" t="s">
        <v>124</v>
      </c>
      <c r="E133" s="38"/>
      <c r="F133" s="211" t="s">
        <v>240</v>
      </c>
      <c r="G133" s="38"/>
      <c r="H133" s="38"/>
      <c r="I133" s="212"/>
      <c r="J133" s="38"/>
      <c r="K133" s="38"/>
      <c r="L133" s="42"/>
      <c r="M133" s="213"/>
      <c r="N133" s="214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124</v>
      </c>
      <c r="AU133" s="15" t="s">
        <v>81</v>
      </c>
    </row>
    <row r="134" s="2" customFormat="1" ht="16.5" customHeight="1">
      <c r="A134" s="36"/>
      <c r="B134" s="37"/>
      <c r="C134" s="215" t="s">
        <v>8</v>
      </c>
      <c r="D134" s="215" t="s">
        <v>226</v>
      </c>
      <c r="E134" s="216" t="s">
        <v>241</v>
      </c>
      <c r="F134" s="217" t="s">
        <v>242</v>
      </c>
      <c r="G134" s="218" t="s">
        <v>179</v>
      </c>
      <c r="H134" s="219">
        <v>2</v>
      </c>
      <c r="I134" s="220"/>
      <c r="J134" s="221">
        <f>ROUND(I134*H134,2)</f>
        <v>0</v>
      </c>
      <c r="K134" s="222"/>
      <c r="L134" s="223"/>
      <c r="M134" s="224" t="s">
        <v>19</v>
      </c>
      <c r="N134" s="225" t="s">
        <v>45</v>
      </c>
      <c r="O134" s="82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8" t="s">
        <v>243</v>
      </c>
      <c r="AT134" s="208" t="s">
        <v>226</v>
      </c>
      <c r="AU134" s="208" t="s">
        <v>81</v>
      </c>
      <c r="AY134" s="15" t="s">
        <v>115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5" t="s">
        <v>79</v>
      </c>
      <c r="BK134" s="209">
        <f>ROUND(I134*H134,2)</f>
        <v>0</v>
      </c>
      <c r="BL134" s="15" t="s">
        <v>243</v>
      </c>
      <c r="BM134" s="208" t="s">
        <v>244</v>
      </c>
    </row>
    <row r="135" s="2" customFormat="1" ht="16.5" customHeight="1">
      <c r="A135" s="36"/>
      <c r="B135" s="37"/>
      <c r="C135" s="196" t="s">
        <v>245</v>
      </c>
      <c r="D135" s="196" t="s">
        <v>118</v>
      </c>
      <c r="E135" s="197" t="s">
        <v>246</v>
      </c>
      <c r="F135" s="198" t="s">
        <v>247</v>
      </c>
      <c r="G135" s="199" t="s">
        <v>179</v>
      </c>
      <c r="H135" s="200">
        <v>2</v>
      </c>
      <c r="I135" s="201"/>
      <c r="J135" s="202">
        <f>ROUND(I135*H135,2)</f>
        <v>0</v>
      </c>
      <c r="K135" s="203"/>
      <c r="L135" s="42"/>
      <c r="M135" s="204" t="s">
        <v>19</v>
      </c>
      <c r="N135" s="205" t="s">
        <v>45</v>
      </c>
      <c r="O135" s="82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8" t="s">
        <v>122</v>
      </c>
      <c r="AT135" s="208" t="s">
        <v>118</v>
      </c>
      <c r="AU135" s="208" t="s">
        <v>81</v>
      </c>
      <c r="AY135" s="15" t="s">
        <v>115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5" t="s">
        <v>79</v>
      </c>
      <c r="BK135" s="209">
        <f>ROUND(I135*H135,2)</f>
        <v>0</v>
      </c>
      <c r="BL135" s="15" t="s">
        <v>122</v>
      </c>
      <c r="BM135" s="208" t="s">
        <v>248</v>
      </c>
    </row>
    <row r="136" s="2" customFormat="1" ht="16.5" customHeight="1">
      <c r="A136" s="36"/>
      <c r="B136" s="37"/>
      <c r="C136" s="215" t="s">
        <v>7</v>
      </c>
      <c r="D136" s="215" t="s">
        <v>226</v>
      </c>
      <c r="E136" s="216" t="s">
        <v>249</v>
      </c>
      <c r="F136" s="217" t="s">
        <v>250</v>
      </c>
      <c r="G136" s="218" t="s">
        <v>139</v>
      </c>
      <c r="H136" s="219">
        <v>11</v>
      </c>
      <c r="I136" s="220"/>
      <c r="J136" s="221">
        <f>ROUND(I136*H136,2)</f>
        <v>0</v>
      </c>
      <c r="K136" s="222"/>
      <c r="L136" s="223"/>
      <c r="M136" s="224" t="s">
        <v>19</v>
      </c>
      <c r="N136" s="225" t="s">
        <v>45</v>
      </c>
      <c r="O136" s="82"/>
      <c r="P136" s="206">
        <f>O136*H136</f>
        <v>0</v>
      </c>
      <c r="Q136" s="206">
        <v>0.00012</v>
      </c>
      <c r="R136" s="206">
        <f>Q136*H136</f>
        <v>0.00132</v>
      </c>
      <c r="S136" s="206">
        <v>0</v>
      </c>
      <c r="T136" s="20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8" t="s">
        <v>234</v>
      </c>
      <c r="AT136" s="208" t="s">
        <v>226</v>
      </c>
      <c r="AU136" s="208" t="s">
        <v>81</v>
      </c>
      <c r="AY136" s="15" t="s">
        <v>115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5" t="s">
        <v>79</v>
      </c>
      <c r="BK136" s="209">
        <f>ROUND(I136*H136,2)</f>
        <v>0</v>
      </c>
      <c r="BL136" s="15" t="s">
        <v>122</v>
      </c>
      <c r="BM136" s="208" t="s">
        <v>251</v>
      </c>
    </row>
    <row r="137" s="2" customFormat="1" ht="24.15" customHeight="1">
      <c r="A137" s="36"/>
      <c r="B137" s="37"/>
      <c r="C137" s="196" t="s">
        <v>252</v>
      </c>
      <c r="D137" s="196" t="s">
        <v>118</v>
      </c>
      <c r="E137" s="197" t="s">
        <v>253</v>
      </c>
      <c r="F137" s="198" t="s">
        <v>254</v>
      </c>
      <c r="G137" s="199" t="s">
        <v>139</v>
      </c>
      <c r="H137" s="200">
        <v>11</v>
      </c>
      <c r="I137" s="201"/>
      <c r="J137" s="202">
        <f>ROUND(I137*H137,2)</f>
        <v>0</v>
      </c>
      <c r="K137" s="203"/>
      <c r="L137" s="42"/>
      <c r="M137" s="204" t="s">
        <v>19</v>
      </c>
      <c r="N137" s="205" t="s">
        <v>45</v>
      </c>
      <c r="O137" s="82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8" t="s">
        <v>122</v>
      </c>
      <c r="AT137" s="208" t="s">
        <v>118</v>
      </c>
      <c r="AU137" s="208" t="s">
        <v>81</v>
      </c>
      <c r="AY137" s="15" t="s">
        <v>115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5" t="s">
        <v>79</v>
      </c>
      <c r="BK137" s="209">
        <f>ROUND(I137*H137,2)</f>
        <v>0</v>
      </c>
      <c r="BL137" s="15" t="s">
        <v>122</v>
      </c>
      <c r="BM137" s="208" t="s">
        <v>255</v>
      </c>
    </row>
    <row r="138" s="2" customFormat="1">
      <c r="A138" s="36"/>
      <c r="B138" s="37"/>
      <c r="C138" s="38"/>
      <c r="D138" s="210" t="s">
        <v>124</v>
      </c>
      <c r="E138" s="38"/>
      <c r="F138" s="211" t="s">
        <v>256</v>
      </c>
      <c r="G138" s="38"/>
      <c r="H138" s="38"/>
      <c r="I138" s="212"/>
      <c r="J138" s="38"/>
      <c r="K138" s="38"/>
      <c r="L138" s="42"/>
      <c r="M138" s="213"/>
      <c r="N138" s="214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124</v>
      </c>
      <c r="AU138" s="15" t="s">
        <v>81</v>
      </c>
    </row>
    <row r="139" s="2" customFormat="1" ht="21.75" customHeight="1">
      <c r="A139" s="36"/>
      <c r="B139" s="37"/>
      <c r="C139" s="196" t="s">
        <v>257</v>
      </c>
      <c r="D139" s="196" t="s">
        <v>118</v>
      </c>
      <c r="E139" s="197" t="s">
        <v>258</v>
      </c>
      <c r="F139" s="198" t="s">
        <v>259</v>
      </c>
      <c r="G139" s="199" t="s">
        <v>179</v>
      </c>
      <c r="H139" s="200">
        <v>4</v>
      </c>
      <c r="I139" s="201"/>
      <c r="J139" s="202">
        <f>ROUND(I139*H139,2)</f>
        <v>0</v>
      </c>
      <c r="K139" s="203"/>
      <c r="L139" s="42"/>
      <c r="M139" s="204" t="s">
        <v>19</v>
      </c>
      <c r="N139" s="205" t="s">
        <v>45</v>
      </c>
      <c r="O139" s="82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8" t="s">
        <v>122</v>
      </c>
      <c r="AT139" s="208" t="s">
        <v>118</v>
      </c>
      <c r="AU139" s="208" t="s">
        <v>81</v>
      </c>
      <c r="AY139" s="15" t="s">
        <v>115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5" t="s">
        <v>79</v>
      </c>
      <c r="BK139" s="209">
        <f>ROUND(I139*H139,2)</f>
        <v>0</v>
      </c>
      <c r="BL139" s="15" t="s">
        <v>122</v>
      </c>
      <c r="BM139" s="208" t="s">
        <v>260</v>
      </c>
    </row>
    <row r="140" s="2" customFormat="1">
      <c r="A140" s="36"/>
      <c r="B140" s="37"/>
      <c r="C140" s="38"/>
      <c r="D140" s="210" t="s">
        <v>124</v>
      </c>
      <c r="E140" s="38"/>
      <c r="F140" s="211" t="s">
        <v>261</v>
      </c>
      <c r="G140" s="38"/>
      <c r="H140" s="38"/>
      <c r="I140" s="212"/>
      <c r="J140" s="38"/>
      <c r="K140" s="38"/>
      <c r="L140" s="42"/>
      <c r="M140" s="213"/>
      <c r="N140" s="214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124</v>
      </c>
      <c r="AU140" s="15" t="s">
        <v>81</v>
      </c>
    </row>
    <row r="141" s="2" customFormat="1" ht="16.5" customHeight="1">
      <c r="A141" s="36"/>
      <c r="B141" s="37"/>
      <c r="C141" s="215" t="s">
        <v>262</v>
      </c>
      <c r="D141" s="215" t="s">
        <v>226</v>
      </c>
      <c r="E141" s="216" t="s">
        <v>263</v>
      </c>
      <c r="F141" s="217" t="s">
        <v>264</v>
      </c>
      <c r="G141" s="218" t="s">
        <v>179</v>
      </c>
      <c r="H141" s="219">
        <v>1</v>
      </c>
      <c r="I141" s="220"/>
      <c r="J141" s="221">
        <f>ROUND(I141*H141,2)</f>
        <v>0</v>
      </c>
      <c r="K141" s="222"/>
      <c r="L141" s="223"/>
      <c r="M141" s="224" t="s">
        <v>19</v>
      </c>
      <c r="N141" s="225" t="s">
        <v>45</v>
      </c>
      <c r="O141" s="82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8" t="s">
        <v>234</v>
      </c>
      <c r="AT141" s="208" t="s">
        <v>226</v>
      </c>
      <c r="AU141" s="208" t="s">
        <v>81</v>
      </c>
      <c r="AY141" s="15" t="s">
        <v>115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5" t="s">
        <v>79</v>
      </c>
      <c r="BK141" s="209">
        <f>ROUND(I141*H141,2)</f>
        <v>0</v>
      </c>
      <c r="BL141" s="15" t="s">
        <v>122</v>
      </c>
      <c r="BM141" s="208" t="s">
        <v>265</v>
      </c>
    </row>
    <row r="142" s="2" customFormat="1" ht="16.5" customHeight="1">
      <c r="A142" s="36"/>
      <c r="B142" s="37"/>
      <c r="C142" s="215" t="s">
        <v>266</v>
      </c>
      <c r="D142" s="215" t="s">
        <v>226</v>
      </c>
      <c r="E142" s="216" t="s">
        <v>267</v>
      </c>
      <c r="F142" s="217" t="s">
        <v>268</v>
      </c>
      <c r="G142" s="218" t="s">
        <v>179</v>
      </c>
      <c r="H142" s="219">
        <v>2</v>
      </c>
      <c r="I142" s="220"/>
      <c r="J142" s="221">
        <f>ROUND(I142*H142,2)</f>
        <v>0</v>
      </c>
      <c r="K142" s="222"/>
      <c r="L142" s="223"/>
      <c r="M142" s="224" t="s">
        <v>19</v>
      </c>
      <c r="N142" s="225" t="s">
        <v>45</v>
      </c>
      <c r="O142" s="82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8" t="s">
        <v>234</v>
      </c>
      <c r="AT142" s="208" t="s">
        <v>226</v>
      </c>
      <c r="AU142" s="208" t="s">
        <v>81</v>
      </c>
      <c r="AY142" s="15" t="s">
        <v>115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5" t="s">
        <v>79</v>
      </c>
      <c r="BK142" s="209">
        <f>ROUND(I142*H142,2)</f>
        <v>0</v>
      </c>
      <c r="BL142" s="15" t="s">
        <v>122</v>
      </c>
      <c r="BM142" s="208" t="s">
        <v>269</v>
      </c>
    </row>
    <row r="143" s="2" customFormat="1" ht="16.5" customHeight="1">
      <c r="A143" s="36"/>
      <c r="B143" s="37"/>
      <c r="C143" s="196" t="s">
        <v>270</v>
      </c>
      <c r="D143" s="196" t="s">
        <v>118</v>
      </c>
      <c r="E143" s="197" t="s">
        <v>271</v>
      </c>
      <c r="F143" s="198" t="s">
        <v>272</v>
      </c>
      <c r="G143" s="199" t="s">
        <v>179</v>
      </c>
      <c r="H143" s="200">
        <v>3</v>
      </c>
      <c r="I143" s="201"/>
      <c r="J143" s="202">
        <f>ROUND(I143*H143,2)</f>
        <v>0</v>
      </c>
      <c r="K143" s="203"/>
      <c r="L143" s="42"/>
      <c r="M143" s="204" t="s">
        <v>19</v>
      </c>
      <c r="N143" s="205" t="s">
        <v>45</v>
      </c>
      <c r="O143" s="82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8" t="s">
        <v>122</v>
      </c>
      <c r="AT143" s="208" t="s">
        <v>118</v>
      </c>
      <c r="AU143" s="208" t="s">
        <v>81</v>
      </c>
      <c r="AY143" s="15" t="s">
        <v>115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5" t="s">
        <v>79</v>
      </c>
      <c r="BK143" s="209">
        <f>ROUND(I143*H143,2)</f>
        <v>0</v>
      </c>
      <c r="BL143" s="15" t="s">
        <v>122</v>
      </c>
      <c r="BM143" s="208" t="s">
        <v>273</v>
      </c>
    </row>
    <row r="144" s="2" customFormat="1" ht="21.75" customHeight="1">
      <c r="A144" s="36"/>
      <c r="B144" s="37"/>
      <c r="C144" s="196" t="s">
        <v>274</v>
      </c>
      <c r="D144" s="196" t="s">
        <v>118</v>
      </c>
      <c r="E144" s="197" t="s">
        <v>275</v>
      </c>
      <c r="F144" s="198" t="s">
        <v>276</v>
      </c>
      <c r="G144" s="199" t="s">
        <v>179</v>
      </c>
      <c r="H144" s="200">
        <v>4</v>
      </c>
      <c r="I144" s="201"/>
      <c r="J144" s="202">
        <f>ROUND(I144*H144,2)</f>
        <v>0</v>
      </c>
      <c r="K144" s="203"/>
      <c r="L144" s="42"/>
      <c r="M144" s="204" t="s">
        <v>19</v>
      </c>
      <c r="N144" s="205" t="s">
        <v>45</v>
      </c>
      <c r="O144" s="82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8" t="s">
        <v>122</v>
      </c>
      <c r="AT144" s="208" t="s">
        <v>118</v>
      </c>
      <c r="AU144" s="208" t="s">
        <v>81</v>
      </c>
      <c r="AY144" s="15" t="s">
        <v>115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5" t="s">
        <v>79</v>
      </c>
      <c r="BK144" s="209">
        <f>ROUND(I144*H144,2)</f>
        <v>0</v>
      </c>
      <c r="BL144" s="15" t="s">
        <v>122</v>
      </c>
      <c r="BM144" s="208" t="s">
        <v>277</v>
      </c>
    </row>
    <row r="145" s="2" customFormat="1">
      <c r="A145" s="36"/>
      <c r="B145" s="37"/>
      <c r="C145" s="38"/>
      <c r="D145" s="210" t="s">
        <v>124</v>
      </c>
      <c r="E145" s="38"/>
      <c r="F145" s="211" t="s">
        <v>278</v>
      </c>
      <c r="G145" s="38"/>
      <c r="H145" s="38"/>
      <c r="I145" s="212"/>
      <c r="J145" s="38"/>
      <c r="K145" s="38"/>
      <c r="L145" s="42"/>
      <c r="M145" s="213"/>
      <c r="N145" s="214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124</v>
      </c>
      <c r="AU145" s="15" t="s">
        <v>81</v>
      </c>
    </row>
    <row r="146" s="2" customFormat="1" ht="16.5" customHeight="1">
      <c r="A146" s="36"/>
      <c r="B146" s="37"/>
      <c r="C146" s="196" t="s">
        <v>279</v>
      </c>
      <c r="D146" s="196" t="s">
        <v>118</v>
      </c>
      <c r="E146" s="197" t="s">
        <v>280</v>
      </c>
      <c r="F146" s="198" t="s">
        <v>281</v>
      </c>
      <c r="G146" s="199" t="s">
        <v>179</v>
      </c>
      <c r="H146" s="200">
        <v>2</v>
      </c>
      <c r="I146" s="201"/>
      <c r="J146" s="202">
        <f>ROUND(I146*H146,2)</f>
        <v>0</v>
      </c>
      <c r="K146" s="203"/>
      <c r="L146" s="42"/>
      <c r="M146" s="204" t="s">
        <v>19</v>
      </c>
      <c r="N146" s="205" t="s">
        <v>45</v>
      </c>
      <c r="O146" s="82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8" t="s">
        <v>122</v>
      </c>
      <c r="AT146" s="208" t="s">
        <v>118</v>
      </c>
      <c r="AU146" s="208" t="s">
        <v>81</v>
      </c>
      <c r="AY146" s="15" t="s">
        <v>115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5" t="s">
        <v>79</v>
      </c>
      <c r="BK146" s="209">
        <f>ROUND(I146*H146,2)</f>
        <v>0</v>
      </c>
      <c r="BL146" s="15" t="s">
        <v>122</v>
      </c>
      <c r="BM146" s="208" t="s">
        <v>282</v>
      </c>
    </row>
    <row r="147" s="2" customFormat="1" ht="16.5" customHeight="1">
      <c r="A147" s="36"/>
      <c r="B147" s="37"/>
      <c r="C147" s="215" t="s">
        <v>283</v>
      </c>
      <c r="D147" s="215" t="s">
        <v>226</v>
      </c>
      <c r="E147" s="216" t="s">
        <v>284</v>
      </c>
      <c r="F147" s="217" t="s">
        <v>285</v>
      </c>
      <c r="G147" s="218" t="s">
        <v>286</v>
      </c>
      <c r="H147" s="219">
        <v>1</v>
      </c>
      <c r="I147" s="220"/>
      <c r="J147" s="221">
        <f>ROUND(I147*H147,2)</f>
        <v>0</v>
      </c>
      <c r="K147" s="222"/>
      <c r="L147" s="223"/>
      <c r="M147" s="224" t="s">
        <v>19</v>
      </c>
      <c r="N147" s="225" t="s">
        <v>45</v>
      </c>
      <c r="O147" s="82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8" t="s">
        <v>187</v>
      </c>
      <c r="AT147" s="208" t="s">
        <v>226</v>
      </c>
      <c r="AU147" s="208" t="s">
        <v>81</v>
      </c>
      <c r="AY147" s="15" t="s">
        <v>115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5" t="s">
        <v>79</v>
      </c>
      <c r="BK147" s="209">
        <f>ROUND(I147*H147,2)</f>
        <v>0</v>
      </c>
      <c r="BL147" s="15" t="s">
        <v>140</v>
      </c>
      <c r="BM147" s="208" t="s">
        <v>287</v>
      </c>
    </row>
    <row r="148" s="12" customFormat="1" ht="22.8" customHeight="1">
      <c r="A148" s="12"/>
      <c r="B148" s="180"/>
      <c r="C148" s="181"/>
      <c r="D148" s="182" t="s">
        <v>73</v>
      </c>
      <c r="E148" s="194" t="s">
        <v>288</v>
      </c>
      <c r="F148" s="194" t="s">
        <v>289</v>
      </c>
      <c r="G148" s="181"/>
      <c r="H148" s="181"/>
      <c r="I148" s="184"/>
      <c r="J148" s="195">
        <f>BK148</f>
        <v>0</v>
      </c>
      <c r="K148" s="181"/>
      <c r="L148" s="186"/>
      <c r="M148" s="187"/>
      <c r="N148" s="188"/>
      <c r="O148" s="188"/>
      <c r="P148" s="189">
        <f>SUM(P149:P184)</f>
        <v>0</v>
      </c>
      <c r="Q148" s="188"/>
      <c r="R148" s="189">
        <f>SUM(R149:R184)</f>
        <v>0.15273437500000001</v>
      </c>
      <c r="S148" s="188"/>
      <c r="T148" s="190">
        <f>SUM(T149:T184)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1" t="s">
        <v>228</v>
      </c>
      <c r="AT148" s="192" t="s">
        <v>73</v>
      </c>
      <c r="AU148" s="192" t="s">
        <v>79</v>
      </c>
      <c r="AY148" s="191" t="s">
        <v>115</v>
      </c>
      <c r="BK148" s="193">
        <f>SUM(BK149:BK184)</f>
        <v>0</v>
      </c>
    </row>
    <row r="149" s="2" customFormat="1" ht="24.15" customHeight="1">
      <c r="A149" s="36"/>
      <c r="B149" s="37"/>
      <c r="C149" s="196" t="s">
        <v>290</v>
      </c>
      <c r="D149" s="196" t="s">
        <v>118</v>
      </c>
      <c r="E149" s="197" t="s">
        <v>291</v>
      </c>
      <c r="F149" s="198" t="s">
        <v>292</v>
      </c>
      <c r="G149" s="199" t="s">
        <v>139</v>
      </c>
      <c r="H149" s="200">
        <v>9.5</v>
      </c>
      <c r="I149" s="201"/>
      <c r="J149" s="202">
        <f>ROUND(I149*H149,2)</f>
        <v>0</v>
      </c>
      <c r="K149" s="203"/>
      <c r="L149" s="42"/>
      <c r="M149" s="204" t="s">
        <v>19</v>
      </c>
      <c r="N149" s="205" t="s">
        <v>45</v>
      </c>
      <c r="O149" s="82"/>
      <c r="P149" s="206">
        <f>O149*H149</f>
        <v>0</v>
      </c>
      <c r="Q149" s="206">
        <v>0.0027000000000000001</v>
      </c>
      <c r="R149" s="206">
        <f>Q149*H149</f>
        <v>0.025650000000000003</v>
      </c>
      <c r="S149" s="206">
        <v>0</v>
      </c>
      <c r="T149" s="20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8" t="s">
        <v>122</v>
      </c>
      <c r="AT149" s="208" t="s">
        <v>118</v>
      </c>
      <c r="AU149" s="208" t="s">
        <v>81</v>
      </c>
      <c r="AY149" s="15" t="s">
        <v>115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5" t="s">
        <v>79</v>
      </c>
      <c r="BK149" s="209">
        <f>ROUND(I149*H149,2)</f>
        <v>0</v>
      </c>
      <c r="BL149" s="15" t="s">
        <v>122</v>
      </c>
      <c r="BM149" s="208" t="s">
        <v>293</v>
      </c>
    </row>
    <row r="150" s="2" customFormat="1">
      <c r="A150" s="36"/>
      <c r="B150" s="37"/>
      <c r="C150" s="38"/>
      <c r="D150" s="210" t="s">
        <v>124</v>
      </c>
      <c r="E150" s="38"/>
      <c r="F150" s="211" t="s">
        <v>294</v>
      </c>
      <c r="G150" s="38"/>
      <c r="H150" s="38"/>
      <c r="I150" s="212"/>
      <c r="J150" s="38"/>
      <c r="K150" s="38"/>
      <c r="L150" s="42"/>
      <c r="M150" s="213"/>
      <c r="N150" s="214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124</v>
      </c>
      <c r="AU150" s="15" t="s">
        <v>81</v>
      </c>
    </row>
    <row r="151" s="2" customFormat="1" ht="24.15" customHeight="1">
      <c r="A151" s="36"/>
      <c r="B151" s="37"/>
      <c r="C151" s="196" t="s">
        <v>295</v>
      </c>
      <c r="D151" s="196" t="s">
        <v>118</v>
      </c>
      <c r="E151" s="197" t="s">
        <v>296</v>
      </c>
      <c r="F151" s="198" t="s">
        <v>297</v>
      </c>
      <c r="G151" s="199" t="s">
        <v>179</v>
      </c>
      <c r="H151" s="200">
        <v>2</v>
      </c>
      <c r="I151" s="201"/>
      <c r="J151" s="202">
        <f>ROUND(I151*H151,2)</f>
        <v>0</v>
      </c>
      <c r="K151" s="203"/>
      <c r="L151" s="42"/>
      <c r="M151" s="204" t="s">
        <v>19</v>
      </c>
      <c r="N151" s="205" t="s">
        <v>45</v>
      </c>
      <c r="O151" s="82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8" t="s">
        <v>122</v>
      </c>
      <c r="AT151" s="208" t="s">
        <v>118</v>
      </c>
      <c r="AU151" s="208" t="s">
        <v>81</v>
      </c>
      <c r="AY151" s="15" t="s">
        <v>115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5" t="s">
        <v>79</v>
      </c>
      <c r="BK151" s="209">
        <f>ROUND(I151*H151,2)</f>
        <v>0</v>
      </c>
      <c r="BL151" s="15" t="s">
        <v>122</v>
      </c>
      <c r="BM151" s="208" t="s">
        <v>298</v>
      </c>
    </row>
    <row r="152" s="2" customFormat="1">
      <c r="A152" s="36"/>
      <c r="B152" s="37"/>
      <c r="C152" s="38"/>
      <c r="D152" s="210" t="s">
        <v>124</v>
      </c>
      <c r="E152" s="38"/>
      <c r="F152" s="211" t="s">
        <v>299</v>
      </c>
      <c r="G152" s="38"/>
      <c r="H152" s="38"/>
      <c r="I152" s="212"/>
      <c r="J152" s="38"/>
      <c r="K152" s="38"/>
      <c r="L152" s="42"/>
      <c r="M152" s="213"/>
      <c r="N152" s="214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124</v>
      </c>
      <c r="AU152" s="15" t="s">
        <v>81</v>
      </c>
    </row>
    <row r="153" s="2" customFormat="1" ht="24.15" customHeight="1">
      <c r="A153" s="36"/>
      <c r="B153" s="37"/>
      <c r="C153" s="196" t="s">
        <v>300</v>
      </c>
      <c r="D153" s="196" t="s">
        <v>118</v>
      </c>
      <c r="E153" s="197" t="s">
        <v>301</v>
      </c>
      <c r="F153" s="198" t="s">
        <v>302</v>
      </c>
      <c r="G153" s="199" t="s">
        <v>173</v>
      </c>
      <c r="H153" s="200">
        <v>5.25</v>
      </c>
      <c r="I153" s="201"/>
      <c r="J153" s="202">
        <f>ROUND(I153*H153,2)</f>
        <v>0</v>
      </c>
      <c r="K153" s="203"/>
      <c r="L153" s="42"/>
      <c r="M153" s="204" t="s">
        <v>19</v>
      </c>
      <c r="N153" s="205" t="s">
        <v>45</v>
      </c>
      <c r="O153" s="82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8" t="s">
        <v>122</v>
      </c>
      <c r="AT153" s="208" t="s">
        <v>118</v>
      </c>
      <c r="AU153" s="208" t="s">
        <v>81</v>
      </c>
      <c r="AY153" s="15" t="s">
        <v>115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5" t="s">
        <v>79</v>
      </c>
      <c r="BK153" s="209">
        <f>ROUND(I153*H153,2)</f>
        <v>0</v>
      </c>
      <c r="BL153" s="15" t="s">
        <v>122</v>
      </c>
      <c r="BM153" s="208" t="s">
        <v>303</v>
      </c>
    </row>
    <row r="154" s="2" customFormat="1">
      <c r="A154" s="36"/>
      <c r="B154" s="37"/>
      <c r="C154" s="38"/>
      <c r="D154" s="210" t="s">
        <v>124</v>
      </c>
      <c r="E154" s="38"/>
      <c r="F154" s="211" t="s">
        <v>304</v>
      </c>
      <c r="G154" s="38"/>
      <c r="H154" s="38"/>
      <c r="I154" s="212"/>
      <c r="J154" s="38"/>
      <c r="K154" s="38"/>
      <c r="L154" s="42"/>
      <c r="M154" s="213"/>
      <c r="N154" s="214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124</v>
      </c>
      <c r="AU154" s="15" t="s">
        <v>81</v>
      </c>
    </row>
    <row r="155" s="2" customFormat="1" ht="37.8" customHeight="1">
      <c r="A155" s="36"/>
      <c r="B155" s="37"/>
      <c r="C155" s="196" t="s">
        <v>305</v>
      </c>
      <c r="D155" s="196" t="s">
        <v>118</v>
      </c>
      <c r="E155" s="197" t="s">
        <v>306</v>
      </c>
      <c r="F155" s="198" t="s">
        <v>307</v>
      </c>
      <c r="G155" s="199" t="s">
        <v>139</v>
      </c>
      <c r="H155" s="200">
        <v>4.5999999999999996</v>
      </c>
      <c r="I155" s="201"/>
      <c r="J155" s="202">
        <f>ROUND(I155*H155,2)</f>
        <v>0</v>
      </c>
      <c r="K155" s="203"/>
      <c r="L155" s="42"/>
      <c r="M155" s="204" t="s">
        <v>19</v>
      </c>
      <c r="N155" s="205" t="s">
        <v>45</v>
      </c>
      <c r="O155" s="82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8" t="s">
        <v>122</v>
      </c>
      <c r="AT155" s="208" t="s">
        <v>118</v>
      </c>
      <c r="AU155" s="208" t="s">
        <v>81</v>
      </c>
      <c r="AY155" s="15" t="s">
        <v>115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5" t="s">
        <v>79</v>
      </c>
      <c r="BK155" s="209">
        <f>ROUND(I155*H155,2)</f>
        <v>0</v>
      </c>
      <c r="BL155" s="15" t="s">
        <v>122</v>
      </c>
      <c r="BM155" s="208" t="s">
        <v>308</v>
      </c>
    </row>
    <row r="156" s="2" customFormat="1">
      <c r="A156" s="36"/>
      <c r="B156" s="37"/>
      <c r="C156" s="38"/>
      <c r="D156" s="210" t="s">
        <v>124</v>
      </c>
      <c r="E156" s="38"/>
      <c r="F156" s="211" t="s">
        <v>309</v>
      </c>
      <c r="G156" s="38"/>
      <c r="H156" s="38"/>
      <c r="I156" s="212"/>
      <c r="J156" s="38"/>
      <c r="K156" s="38"/>
      <c r="L156" s="42"/>
      <c r="M156" s="213"/>
      <c r="N156" s="214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124</v>
      </c>
      <c r="AU156" s="15" t="s">
        <v>81</v>
      </c>
    </row>
    <row r="157" s="2" customFormat="1" ht="37.8" customHeight="1">
      <c r="A157" s="36"/>
      <c r="B157" s="37"/>
      <c r="C157" s="196" t="s">
        <v>310</v>
      </c>
      <c r="D157" s="196" t="s">
        <v>118</v>
      </c>
      <c r="E157" s="197" t="s">
        <v>311</v>
      </c>
      <c r="F157" s="198" t="s">
        <v>312</v>
      </c>
      <c r="G157" s="199" t="s">
        <v>139</v>
      </c>
      <c r="H157" s="200">
        <v>39.119999999999997</v>
      </c>
      <c r="I157" s="201"/>
      <c r="J157" s="202">
        <f>ROUND(I157*H157,2)</f>
        <v>0</v>
      </c>
      <c r="K157" s="203"/>
      <c r="L157" s="42"/>
      <c r="M157" s="204" t="s">
        <v>19</v>
      </c>
      <c r="N157" s="205" t="s">
        <v>45</v>
      </c>
      <c r="O157" s="82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8" t="s">
        <v>122</v>
      </c>
      <c r="AT157" s="208" t="s">
        <v>118</v>
      </c>
      <c r="AU157" s="208" t="s">
        <v>81</v>
      </c>
      <c r="AY157" s="15" t="s">
        <v>115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5" t="s">
        <v>79</v>
      </c>
      <c r="BK157" s="209">
        <f>ROUND(I157*H157,2)</f>
        <v>0</v>
      </c>
      <c r="BL157" s="15" t="s">
        <v>122</v>
      </c>
      <c r="BM157" s="208" t="s">
        <v>313</v>
      </c>
    </row>
    <row r="158" s="2" customFormat="1">
      <c r="A158" s="36"/>
      <c r="B158" s="37"/>
      <c r="C158" s="38"/>
      <c r="D158" s="210" t="s">
        <v>124</v>
      </c>
      <c r="E158" s="38"/>
      <c r="F158" s="211" t="s">
        <v>314</v>
      </c>
      <c r="G158" s="38"/>
      <c r="H158" s="38"/>
      <c r="I158" s="212"/>
      <c r="J158" s="38"/>
      <c r="K158" s="38"/>
      <c r="L158" s="42"/>
      <c r="M158" s="213"/>
      <c r="N158" s="214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124</v>
      </c>
      <c r="AU158" s="15" t="s">
        <v>81</v>
      </c>
    </row>
    <row r="159" s="2" customFormat="1" ht="16.5" customHeight="1">
      <c r="A159" s="36"/>
      <c r="B159" s="37"/>
      <c r="C159" s="215" t="s">
        <v>315</v>
      </c>
      <c r="D159" s="215" t="s">
        <v>226</v>
      </c>
      <c r="E159" s="216" t="s">
        <v>316</v>
      </c>
      <c r="F159" s="217" t="s">
        <v>317</v>
      </c>
      <c r="G159" s="218" t="s">
        <v>139</v>
      </c>
      <c r="H159" s="219">
        <v>62.200000000000003</v>
      </c>
      <c r="I159" s="220"/>
      <c r="J159" s="221">
        <f>ROUND(I159*H159,2)</f>
        <v>0</v>
      </c>
      <c r="K159" s="222"/>
      <c r="L159" s="223"/>
      <c r="M159" s="224" t="s">
        <v>19</v>
      </c>
      <c r="N159" s="225" t="s">
        <v>45</v>
      </c>
      <c r="O159" s="82"/>
      <c r="P159" s="206">
        <f>O159*H159</f>
        <v>0</v>
      </c>
      <c r="Q159" s="206">
        <v>0.00089999999999999998</v>
      </c>
      <c r="R159" s="206">
        <f>Q159*H159</f>
        <v>0.055980000000000002</v>
      </c>
      <c r="S159" s="206">
        <v>0</v>
      </c>
      <c r="T159" s="20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8" t="s">
        <v>234</v>
      </c>
      <c r="AT159" s="208" t="s">
        <v>226</v>
      </c>
      <c r="AU159" s="208" t="s">
        <v>81</v>
      </c>
      <c r="AY159" s="15" t="s">
        <v>115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5" t="s">
        <v>79</v>
      </c>
      <c r="BK159" s="209">
        <f>ROUND(I159*H159,2)</f>
        <v>0</v>
      </c>
      <c r="BL159" s="15" t="s">
        <v>122</v>
      </c>
      <c r="BM159" s="208" t="s">
        <v>318</v>
      </c>
    </row>
    <row r="160" s="2" customFormat="1" ht="24.15" customHeight="1">
      <c r="A160" s="36"/>
      <c r="B160" s="37"/>
      <c r="C160" s="196" t="s">
        <v>319</v>
      </c>
      <c r="D160" s="196" t="s">
        <v>118</v>
      </c>
      <c r="E160" s="197" t="s">
        <v>320</v>
      </c>
      <c r="F160" s="198" t="s">
        <v>321</v>
      </c>
      <c r="G160" s="199" t="s">
        <v>139</v>
      </c>
      <c r="H160" s="200">
        <v>62</v>
      </c>
      <c r="I160" s="201"/>
      <c r="J160" s="202">
        <f>ROUND(I160*H160,2)</f>
        <v>0</v>
      </c>
      <c r="K160" s="203"/>
      <c r="L160" s="42"/>
      <c r="M160" s="204" t="s">
        <v>19</v>
      </c>
      <c r="N160" s="205" t="s">
        <v>45</v>
      </c>
      <c r="O160" s="82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8" t="s">
        <v>274</v>
      </c>
      <c r="AT160" s="208" t="s">
        <v>118</v>
      </c>
      <c r="AU160" s="208" t="s">
        <v>81</v>
      </c>
      <c r="AY160" s="15" t="s">
        <v>115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5" t="s">
        <v>79</v>
      </c>
      <c r="BK160" s="209">
        <f>ROUND(I160*H160,2)</f>
        <v>0</v>
      </c>
      <c r="BL160" s="15" t="s">
        <v>274</v>
      </c>
      <c r="BM160" s="208" t="s">
        <v>322</v>
      </c>
    </row>
    <row r="161" s="2" customFormat="1">
      <c r="A161" s="36"/>
      <c r="B161" s="37"/>
      <c r="C161" s="38"/>
      <c r="D161" s="210" t="s">
        <v>124</v>
      </c>
      <c r="E161" s="38"/>
      <c r="F161" s="211" t="s">
        <v>323</v>
      </c>
      <c r="G161" s="38"/>
      <c r="H161" s="38"/>
      <c r="I161" s="212"/>
      <c r="J161" s="38"/>
      <c r="K161" s="38"/>
      <c r="L161" s="42"/>
      <c r="M161" s="213"/>
      <c r="N161" s="214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124</v>
      </c>
      <c r="AU161" s="15" t="s">
        <v>81</v>
      </c>
    </row>
    <row r="162" s="2" customFormat="1" ht="16.5" customHeight="1">
      <c r="A162" s="36"/>
      <c r="B162" s="37"/>
      <c r="C162" s="215" t="s">
        <v>324</v>
      </c>
      <c r="D162" s="215" t="s">
        <v>226</v>
      </c>
      <c r="E162" s="216" t="s">
        <v>325</v>
      </c>
      <c r="F162" s="217" t="s">
        <v>326</v>
      </c>
      <c r="G162" s="218" t="s">
        <v>139</v>
      </c>
      <c r="H162" s="219">
        <v>43.700000000000003</v>
      </c>
      <c r="I162" s="220"/>
      <c r="J162" s="221">
        <f>ROUND(I162*H162,2)</f>
        <v>0</v>
      </c>
      <c r="K162" s="222"/>
      <c r="L162" s="223"/>
      <c r="M162" s="224" t="s">
        <v>19</v>
      </c>
      <c r="N162" s="225" t="s">
        <v>45</v>
      </c>
      <c r="O162" s="82"/>
      <c r="P162" s="206">
        <f>O162*H162</f>
        <v>0</v>
      </c>
      <c r="Q162" s="206">
        <v>0.00025999999999999998</v>
      </c>
      <c r="R162" s="206">
        <f>Q162*H162</f>
        <v>0.011362000000000001</v>
      </c>
      <c r="S162" s="206">
        <v>0</v>
      </c>
      <c r="T162" s="207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8" t="s">
        <v>234</v>
      </c>
      <c r="AT162" s="208" t="s">
        <v>226</v>
      </c>
      <c r="AU162" s="208" t="s">
        <v>81</v>
      </c>
      <c r="AY162" s="15" t="s">
        <v>115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5" t="s">
        <v>79</v>
      </c>
      <c r="BK162" s="209">
        <f>ROUND(I162*H162,2)</f>
        <v>0</v>
      </c>
      <c r="BL162" s="15" t="s">
        <v>122</v>
      </c>
      <c r="BM162" s="208" t="s">
        <v>327</v>
      </c>
    </row>
    <row r="163" s="2" customFormat="1" ht="16.5" customHeight="1">
      <c r="A163" s="36"/>
      <c r="B163" s="37"/>
      <c r="C163" s="215" t="s">
        <v>328</v>
      </c>
      <c r="D163" s="215" t="s">
        <v>226</v>
      </c>
      <c r="E163" s="216" t="s">
        <v>329</v>
      </c>
      <c r="F163" s="217" t="s">
        <v>330</v>
      </c>
      <c r="G163" s="218" t="s">
        <v>139</v>
      </c>
      <c r="H163" s="219">
        <v>43.700000000000003</v>
      </c>
      <c r="I163" s="220"/>
      <c r="J163" s="221">
        <f>ROUND(I163*H163,2)</f>
        <v>0</v>
      </c>
      <c r="K163" s="222"/>
      <c r="L163" s="223"/>
      <c r="M163" s="224" t="s">
        <v>19</v>
      </c>
      <c r="N163" s="225" t="s">
        <v>45</v>
      </c>
      <c r="O163" s="82"/>
      <c r="P163" s="206">
        <f>O163*H163</f>
        <v>0</v>
      </c>
      <c r="Q163" s="206">
        <v>0.00059999999999999995</v>
      </c>
      <c r="R163" s="206">
        <f>Q163*H163</f>
        <v>0.02622</v>
      </c>
      <c r="S163" s="206">
        <v>0</v>
      </c>
      <c r="T163" s="20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8" t="s">
        <v>234</v>
      </c>
      <c r="AT163" s="208" t="s">
        <v>226</v>
      </c>
      <c r="AU163" s="208" t="s">
        <v>81</v>
      </c>
      <c r="AY163" s="15" t="s">
        <v>115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5" t="s">
        <v>79</v>
      </c>
      <c r="BK163" s="209">
        <f>ROUND(I163*H163,2)</f>
        <v>0</v>
      </c>
      <c r="BL163" s="15" t="s">
        <v>122</v>
      </c>
      <c r="BM163" s="208" t="s">
        <v>331</v>
      </c>
    </row>
    <row r="164" s="2" customFormat="1" ht="16.5" customHeight="1">
      <c r="A164" s="36"/>
      <c r="B164" s="37"/>
      <c r="C164" s="215" t="s">
        <v>332</v>
      </c>
      <c r="D164" s="215" t="s">
        <v>226</v>
      </c>
      <c r="E164" s="216" t="s">
        <v>333</v>
      </c>
      <c r="F164" s="217" t="s">
        <v>334</v>
      </c>
      <c r="G164" s="218" t="s">
        <v>335</v>
      </c>
      <c r="H164" s="219">
        <v>32.359999999999999</v>
      </c>
      <c r="I164" s="220"/>
      <c r="J164" s="221">
        <f>ROUND(I164*H164,2)</f>
        <v>0</v>
      </c>
      <c r="K164" s="222"/>
      <c r="L164" s="223"/>
      <c r="M164" s="224" t="s">
        <v>19</v>
      </c>
      <c r="N164" s="225" t="s">
        <v>45</v>
      </c>
      <c r="O164" s="82"/>
      <c r="P164" s="206">
        <f>O164*H164</f>
        <v>0</v>
      </c>
      <c r="Q164" s="206">
        <v>0.001</v>
      </c>
      <c r="R164" s="206">
        <f>Q164*H164</f>
        <v>0.03236</v>
      </c>
      <c r="S164" s="206">
        <v>0</v>
      </c>
      <c r="T164" s="207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8" t="s">
        <v>243</v>
      </c>
      <c r="AT164" s="208" t="s">
        <v>226</v>
      </c>
      <c r="AU164" s="208" t="s">
        <v>81</v>
      </c>
      <c r="AY164" s="15" t="s">
        <v>115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5" t="s">
        <v>79</v>
      </c>
      <c r="BK164" s="209">
        <f>ROUND(I164*H164,2)</f>
        <v>0</v>
      </c>
      <c r="BL164" s="15" t="s">
        <v>243</v>
      </c>
      <c r="BM164" s="208" t="s">
        <v>336</v>
      </c>
    </row>
    <row r="165" s="2" customFormat="1" ht="24.15" customHeight="1">
      <c r="A165" s="36"/>
      <c r="B165" s="37"/>
      <c r="C165" s="196" t="s">
        <v>337</v>
      </c>
      <c r="D165" s="196" t="s">
        <v>118</v>
      </c>
      <c r="E165" s="197" t="s">
        <v>338</v>
      </c>
      <c r="F165" s="198" t="s">
        <v>339</v>
      </c>
      <c r="G165" s="199" t="s">
        <v>139</v>
      </c>
      <c r="H165" s="200">
        <v>52.090000000000003</v>
      </c>
      <c r="I165" s="201"/>
      <c r="J165" s="202">
        <f>ROUND(I165*H165,2)</f>
        <v>0</v>
      </c>
      <c r="K165" s="203"/>
      <c r="L165" s="42"/>
      <c r="M165" s="204" t="s">
        <v>19</v>
      </c>
      <c r="N165" s="205" t="s">
        <v>45</v>
      </c>
      <c r="O165" s="82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8" t="s">
        <v>122</v>
      </c>
      <c r="AT165" s="208" t="s">
        <v>118</v>
      </c>
      <c r="AU165" s="208" t="s">
        <v>81</v>
      </c>
      <c r="AY165" s="15" t="s">
        <v>115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5" t="s">
        <v>79</v>
      </c>
      <c r="BK165" s="209">
        <f>ROUND(I165*H165,2)</f>
        <v>0</v>
      </c>
      <c r="BL165" s="15" t="s">
        <v>122</v>
      </c>
      <c r="BM165" s="208" t="s">
        <v>340</v>
      </c>
    </row>
    <row r="166" s="2" customFormat="1">
      <c r="A166" s="36"/>
      <c r="B166" s="37"/>
      <c r="C166" s="38"/>
      <c r="D166" s="210" t="s">
        <v>124</v>
      </c>
      <c r="E166" s="38"/>
      <c r="F166" s="211" t="s">
        <v>341</v>
      </c>
      <c r="G166" s="38"/>
      <c r="H166" s="38"/>
      <c r="I166" s="212"/>
      <c r="J166" s="38"/>
      <c r="K166" s="38"/>
      <c r="L166" s="42"/>
      <c r="M166" s="213"/>
      <c r="N166" s="214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124</v>
      </c>
      <c r="AU166" s="15" t="s">
        <v>81</v>
      </c>
    </row>
    <row r="167" s="2" customFormat="1" ht="33" customHeight="1">
      <c r="A167" s="36"/>
      <c r="B167" s="37"/>
      <c r="C167" s="196" t="s">
        <v>342</v>
      </c>
      <c r="D167" s="196" t="s">
        <v>118</v>
      </c>
      <c r="E167" s="197" t="s">
        <v>343</v>
      </c>
      <c r="F167" s="198" t="s">
        <v>344</v>
      </c>
      <c r="G167" s="199" t="s">
        <v>139</v>
      </c>
      <c r="H167" s="200">
        <v>39.119999999999997</v>
      </c>
      <c r="I167" s="201"/>
      <c r="J167" s="202">
        <f>ROUND(I167*H167,2)</f>
        <v>0</v>
      </c>
      <c r="K167" s="203"/>
      <c r="L167" s="42"/>
      <c r="M167" s="204" t="s">
        <v>19</v>
      </c>
      <c r="N167" s="205" t="s">
        <v>45</v>
      </c>
      <c r="O167" s="82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8" t="s">
        <v>122</v>
      </c>
      <c r="AT167" s="208" t="s">
        <v>118</v>
      </c>
      <c r="AU167" s="208" t="s">
        <v>81</v>
      </c>
      <c r="AY167" s="15" t="s">
        <v>115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5" t="s">
        <v>79</v>
      </c>
      <c r="BK167" s="209">
        <f>ROUND(I167*H167,2)</f>
        <v>0</v>
      </c>
      <c r="BL167" s="15" t="s">
        <v>122</v>
      </c>
      <c r="BM167" s="208" t="s">
        <v>345</v>
      </c>
    </row>
    <row r="168" s="2" customFormat="1">
      <c r="A168" s="36"/>
      <c r="B168" s="37"/>
      <c r="C168" s="38"/>
      <c r="D168" s="210" t="s">
        <v>124</v>
      </c>
      <c r="E168" s="38"/>
      <c r="F168" s="211" t="s">
        <v>346</v>
      </c>
      <c r="G168" s="38"/>
      <c r="H168" s="38"/>
      <c r="I168" s="212"/>
      <c r="J168" s="38"/>
      <c r="K168" s="38"/>
      <c r="L168" s="42"/>
      <c r="M168" s="213"/>
      <c r="N168" s="214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124</v>
      </c>
      <c r="AU168" s="15" t="s">
        <v>81</v>
      </c>
    </row>
    <row r="169" s="2" customFormat="1" ht="33" customHeight="1">
      <c r="A169" s="36"/>
      <c r="B169" s="37"/>
      <c r="C169" s="196" t="s">
        <v>347</v>
      </c>
      <c r="D169" s="196" t="s">
        <v>118</v>
      </c>
      <c r="E169" s="197" t="s">
        <v>348</v>
      </c>
      <c r="F169" s="198" t="s">
        <v>349</v>
      </c>
      <c r="G169" s="199" t="s">
        <v>139</v>
      </c>
      <c r="H169" s="200">
        <v>4.5999999999999996</v>
      </c>
      <c r="I169" s="201"/>
      <c r="J169" s="202">
        <f>ROUND(I169*H169,2)</f>
        <v>0</v>
      </c>
      <c r="K169" s="203"/>
      <c r="L169" s="42"/>
      <c r="M169" s="204" t="s">
        <v>19</v>
      </c>
      <c r="N169" s="205" t="s">
        <v>45</v>
      </c>
      <c r="O169" s="82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8" t="s">
        <v>122</v>
      </c>
      <c r="AT169" s="208" t="s">
        <v>118</v>
      </c>
      <c r="AU169" s="208" t="s">
        <v>81</v>
      </c>
      <c r="AY169" s="15" t="s">
        <v>115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5" t="s">
        <v>79</v>
      </c>
      <c r="BK169" s="209">
        <f>ROUND(I169*H169,2)</f>
        <v>0</v>
      </c>
      <c r="BL169" s="15" t="s">
        <v>122</v>
      </c>
      <c r="BM169" s="208" t="s">
        <v>350</v>
      </c>
    </row>
    <row r="170" s="2" customFormat="1">
      <c r="A170" s="36"/>
      <c r="B170" s="37"/>
      <c r="C170" s="38"/>
      <c r="D170" s="210" t="s">
        <v>124</v>
      </c>
      <c r="E170" s="38"/>
      <c r="F170" s="211" t="s">
        <v>351</v>
      </c>
      <c r="G170" s="38"/>
      <c r="H170" s="38"/>
      <c r="I170" s="212"/>
      <c r="J170" s="38"/>
      <c r="K170" s="38"/>
      <c r="L170" s="42"/>
      <c r="M170" s="213"/>
      <c r="N170" s="214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124</v>
      </c>
      <c r="AU170" s="15" t="s">
        <v>81</v>
      </c>
    </row>
    <row r="171" s="2" customFormat="1" ht="16.5" customHeight="1">
      <c r="A171" s="36"/>
      <c r="B171" s="37"/>
      <c r="C171" s="215" t="s">
        <v>352</v>
      </c>
      <c r="D171" s="215" t="s">
        <v>226</v>
      </c>
      <c r="E171" s="216" t="s">
        <v>353</v>
      </c>
      <c r="F171" s="217" t="s">
        <v>354</v>
      </c>
      <c r="G171" s="218" t="s">
        <v>179</v>
      </c>
      <c r="H171" s="219">
        <v>2</v>
      </c>
      <c r="I171" s="220"/>
      <c r="J171" s="221">
        <f>ROUND(I171*H171,2)</f>
        <v>0</v>
      </c>
      <c r="K171" s="222"/>
      <c r="L171" s="223"/>
      <c r="M171" s="224" t="s">
        <v>19</v>
      </c>
      <c r="N171" s="225" t="s">
        <v>45</v>
      </c>
      <c r="O171" s="82"/>
      <c r="P171" s="206">
        <f>O171*H171</f>
        <v>0</v>
      </c>
      <c r="Q171" s="206">
        <v>0.00016000000000000001</v>
      </c>
      <c r="R171" s="206">
        <f>Q171*H171</f>
        <v>0.00032000000000000003</v>
      </c>
      <c r="S171" s="206">
        <v>0</v>
      </c>
      <c r="T171" s="20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8" t="s">
        <v>243</v>
      </c>
      <c r="AT171" s="208" t="s">
        <v>226</v>
      </c>
      <c r="AU171" s="208" t="s">
        <v>81</v>
      </c>
      <c r="AY171" s="15" t="s">
        <v>115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5" t="s">
        <v>79</v>
      </c>
      <c r="BK171" s="209">
        <f>ROUND(I171*H171,2)</f>
        <v>0</v>
      </c>
      <c r="BL171" s="15" t="s">
        <v>243</v>
      </c>
      <c r="BM171" s="208" t="s">
        <v>355</v>
      </c>
    </row>
    <row r="172" s="2" customFormat="1" ht="16.5" customHeight="1">
      <c r="A172" s="36"/>
      <c r="B172" s="37"/>
      <c r="C172" s="215" t="s">
        <v>356</v>
      </c>
      <c r="D172" s="215" t="s">
        <v>226</v>
      </c>
      <c r="E172" s="216" t="s">
        <v>357</v>
      </c>
      <c r="F172" s="217" t="s">
        <v>358</v>
      </c>
      <c r="G172" s="218" t="s">
        <v>179</v>
      </c>
      <c r="H172" s="219">
        <v>2</v>
      </c>
      <c r="I172" s="220"/>
      <c r="J172" s="221">
        <f>ROUND(I172*H172,2)</f>
        <v>0</v>
      </c>
      <c r="K172" s="222"/>
      <c r="L172" s="223"/>
      <c r="M172" s="224" t="s">
        <v>19</v>
      </c>
      <c r="N172" s="225" t="s">
        <v>45</v>
      </c>
      <c r="O172" s="82"/>
      <c r="P172" s="206">
        <f>O172*H172</f>
        <v>0</v>
      </c>
      <c r="Q172" s="206">
        <v>0.00023000000000000001</v>
      </c>
      <c r="R172" s="206">
        <f>Q172*H172</f>
        <v>0.00046000000000000001</v>
      </c>
      <c r="S172" s="206">
        <v>0</v>
      </c>
      <c r="T172" s="207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8" t="s">
        <v>243</v>
      </c>
      <c r="AT172" s="208" t="s">
        <v>226</v>
      </c>
      <c r="AU172" s="208" t="s">
        <v>81</v>
      </c>
      <c r="AY172" s="15" t="s">
        <v>115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5" t="s">
        <v>79</v>
      </c>
      <c r="BK172" s="209">
        <f>ROUND(I172*H172,2)</f>
        <v>0</v>
      </c>
      <c r="BL172" s="15" t="s">
        <v>243</v>
      </c>
      <c r="BM172" s="208" t="s">
        <v>359</v>
      </c>
    </row>
    <row r="173" s="2" customFormat="1" ht="33" customHeight="1">
      <c r="A173" s="36"/>
      <c r="B173" s="37"/>
      <c r="C173" s="196" t="s">
        <v>360</v>
      </c>
      <c r="D173" s="196" t="s">
        <v>118</v>
      </c>
      <c r="E173" s="197" t="s">
        <v>361</v>
      </c>
      <c r="F173" s="198" t="s">
        <v>362</v>
      </c>
      <c r="G173" s="199" t="s">
        <v>173</v>
      </c>
      <c r="H173" s="200">
        <v>0.22400000000000001</v>
      </c>
      <c r="I173" s="201"/>
      <c r="J173" s="202">
        <f>ROUND(I173*H173,2)</f>
        <v>0</v>
      </c>
      <c r="K173" s="203"/>
      <c r="L173" s="42"/>
      <c r="M173" s="204" t="s">
        <v>19</v>
      </c>
      <c r="N173" s="205" t="s">
        <v>45</v>
      </c>
      <c r="O173" s="82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8" t="s">
        <v>122</v>
      </c>
      <c r="AT173" s="208" t="s">
        <v>118</v>
      </c>
      <c r="AU173" s="208" t="s">
        <v>81</v>
      </c>
      <c r="AY173" s="15" t="s">
        <v>115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5" t="s">
        <v>79</v>
      </c>
      <c r="BK173" s="209">
        <f>ROUND(I173*H173,2)</f>
        <v>0</v>
      </c>
      <c r="BL173" s="15" t="s">
        <v>122</v>
      </c>
      <c r="BM173" s="208" t="s">
        <v>363</v>
      </c>
    </row>
    <row r="174" s="2" customFormat="1">
      <c r="A174" s="36"/>
      <c r="B174" s="37"/>
      <c r="C174" s="38"/>
      <c r="D174" s="210" t="s">
        <v>124</v>
      </c>
      <c r="E174" s="38"/>
      <c r="F174" s="211" t="s">
        <v>364</v>
      </c>
      <c r="G174" s="38"/>
      <c r="H174" s="38"/>
      <c r="I174" s="212"/>
      <c r="J174" s="38"/>
      <c r="K174" s="38"/>
      <c r="L174" s="42"/>
      <c r="M174" s="213"/>
      <c r="N174" s="214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124</v>
      </c>
      <c r="AU174" s="15" t="s">
        <v>81</v>
      </c>
    </row>
    <row r="175" s="2" customFormat="1" ht="16.5" customHeight="1">
      <c r="A175" s="36"/>
      <c r="B175" s="37"/>
      <c r="C175" s="196" t="s">
        <v>365</v>
      </c>
      <c r="D175" s="196" t="s">
        <v>118</v>
      </c>
      <c r="E175" s="197" t="s">
        <v>366</v>
      </c>
      <c r="F175" s="198" t="s">
        <v>367</v>
      </c>
      <c r="G175" s="199" t="s">
        <v>173</v>
      </c>
      <c r="H175" s="200">
        <v>0.22400000000000001</v>
      </c>
      <c r="I175" s="201"/>
      <c r="J175" s="202">
        <f>ROUND(I175*H175,2)</f>
        <v>0</v>
      </c>
      <c r="K175" s="203"/>
      <c r="L175" s="42"/>
      <c r="M175" s="204" t="s">
        <v>19</v>
      </c>
      <c r="N175" s="205" t="s">
        <v>45</v>
      </c>
      <c r="O175" s="82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8" t="s">
        <v>122</v>
      </c>
      <c r="AT175" s="208" t="s">
        <v>118</v>
      </c>
      <c r="AU175" s="208" t="s">
        <v>81</v>
      </c>
      <c r="AY175" s="15" t="s">
        <v>115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5" t="s">
        <v>79</v>
      </c>
      <c r="BK175" s="209">
        <f>ROUND(I175*H175,2)</f>
        <v>0</v>
      </c>
      <c r="BL175" s="15" t="s">
        <v>122</v>
      </c>
      <c r="BM175" s="208" t="s">
        <v>368</v>
      </c>
    </row>
    <row r="176" s="2" customFormat="1">
      <c r="A176" s="36"/>
      <c r="B176" s="37"/>
      <c r="C176" s="38"/>
      <c r="D176" s="210" t="s">
        <v>124</v>
      </c>
      <c r="E176" s="38"/>
      <c r="F176" s="211" t="s">
        <v>369</v>
      </c>
      <c r="G176" s="38"/>
      <c r="H176" s="38"/>
      <c r="I176" s="212"/>
      <c r="J176" s="38"/>
      <c r="K176" s="38"/>
      <c r="L176" s="42"/>
      <c r="M176" s="213"/>
      <c r="N176" s="214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124</v>
      </c>
      <c r="AU176" s="15" t="s">
        <v>81</v>
      </c>
    </row>
    <row r="177" s="2" customFormat="1" ht="33" customHeight="1">
      <c r="A177" s="36"/>
      <c r="B177" s="37"/>
      <c r="C177" s="196" t="s">
        <v>370</v>
      </c>
      <c r="D177" s="196" t="s">
        <v>118</v>
      </c>
      <c r="E177" s="197" t="s">
        <v>371</v>
      </c>
      <c r="F177" s="198" t="s">
        <v>372</v>
      </c>
      <c r="G177" s="199" t="s">
        <v>173</v>
      </c>
      <c r="H177" s="200">
        <v>1.1200000000000001</v>
      </c>
      <c r="I177" s="201"/>
      <c r="J177" s="202">
        <f>ROUND(I177*H177,2)</f>
        <v>0</v>
      </c>
      <c r="K177" s="203"/>
      <c r="L177" s="42"/>
      <c r="M177" s="204" t="s">
        <v>19</v>
      </c>
      <c r="N177" s="205" t="s">
        <v>45</v>
      </c>
      <c r="O177" s="82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8" t="s">
        <v>122</v>
      </c>
      <c r="AT177" s="208" t="s">
        <v>118</v>
      </c>
      <c r="AU177" s="208" t="s">
        <v>81</v>
      </c>
      <c r="AY177" s="15" t="s">
        <v>115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5" t="s">
        <v>79</v>
      </c>
      <c r="BK177" s="209">
        <f>ROUND(I177*H177,2)</f>
        <v>0</v>
      </c>
      <c r="BL177" s="15" t="s">
        <v>122</v>
      </c>
      <c r="BM177" s="208" t="s">
        <v>373</v>
      </c>
    </row>
    <row r="178" s="2" customFormat="1">
      <c r="A178" s="36"/>
      <c r="B178" s="37"/>
      <c r="C178" s="38"/>
      <c r="D178" s="210" t="s">
        <v>124</v>
      </c>
      <c r="E178" s="38"/>
      <c r="F178" s="211" t="s">
        <v>374</v>
      </c>
      <c r="G178" s="38"/>
      <c r="H178" s="38"/>
      <c r="I178" s="212"/>
      <c r="J178" s="38"/>
      <c r="K178" s="38"/>
      <c r="L178" s="42"/>
      <c r="M178" s="213"/>
      <c r="N178" s="214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124</v>
      </c>
      <c r="AU178" s="15" t="s">
        <v>81</v>
      </c>
    </row>
    <row r="179" s="2" customFormat="1" ht="16.5" customHeight="1">
      <c r="A179" s="36"/>
      <c r="B179" s="37"/>
      <c r="C179" s="215" t="s">
        <v>375</v>
      </c>
      <c r="D179" s="215" t="s">
        <v>226</v>
      </c>
      <c r="E179" s="216" t="s">
        <v>376</v>
      </c>
      <c r="F179" s="217" t="s">
        <v>377</v>
      </c>
      <c r="G179" s="218" t="s">
        <v>179</v>
      </c>
      <c r="H179" s="219">
        <v>2</v>
      </c>
      <c r="I179" s="220"/>
      <c r="J179" s="221">
        <f>ROUND(I179*H179,2)</f>
        <v>0</v>
      </c>
      <c r="K179" s="222"/>
      <c r="L179" s="223"/>
      <c r="M179" s="224" t="s">
        <v>19</v>
      </c>
      <c r="N179" s="225" t="s">
        <v>45</v>
      </c>
      <c r="O179" s="82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8" t="s">
        <v>234</v>
      </c>
      <c r="AT179" s="208" t="s">
        <v>226</v>
      </c>
      <c r="AU179" s="208" t="s">
        <v>81</v>
      </c>
      <c r="AY179" s="15" t="s">
        <v>115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5" t="s">
        <v>79</v>
      </c>
      <c r="BK179" s="209">
        <f>ROUND(I179*H179,2)</f>
        <v>0</v>
      </c>
      <c r="BL179" s="15" t="s">
        <v>122</v>
      </c>
      <c r="BM179" s="208" t="s">
        <v>378</v>
      </c>
    </row>
    <row r="180" s="2" customFormat="1" ht="24.15" customHeight="1">
      <c r="A180" s="36"/>
      <c r="B180" s="37"/>
      <c r="C180" s="196" t="s">
        <v>379</v>
      </c>
      <c r="D180" s="196" t="s">
        <v>118</v>
      </c>
      <c r="E180" s="197" t="s">
        <v>380</v>
      </c>
      <c r="F180" s="198" t="s">
        <v>381</v>
      </c>
      <c r="G180" s="199" t="s">
        <v>173</v>
      </c>
      <c r="H180" s="200">
        <v>0.22400000000000001</v>
      </c>
      <c r="I180" s="201"/>
      <c r="J180" s="202">
        <f>ROUND(I180*H180,2)</f>
        <v>0</v>
      </c>
      <c r="K180" s="203"/>
      <c r="L180" s="42"/>
      <c r="M180" s="204" t="s">
        <v>19</v>
      </c>
      <c r="N180" s="205" t="s">
        <v>45</v>
      </c>
      <c r="O180" s="82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8" t="s">
        <v>122</v>
      </c>
      <c r="AT180" s="208" t="s">
        <v>118</v>
      </c>
      <c r="AU180" s="208" t="s">
        <v>81</v>
      </c>
      <c r="AY180" s="15" t="s">
        <v>115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5" t="s">
        <v>79</v>
      </c>
      <c r="BK180" s="209">
        <f>ROUND(I180*H180,2)</f>
        <v>0</v>
      </c>
      <c r="BL180" s="15" t="s">
        <v>122</v>
      </c>
      <c r="BM180" s="208" t="s">
        <v>382</v>
      </c>
    </row>
    <row r="181" s="2" customFormat="1">
      <c r="A181" s="36"/>
      <c r="B181" s="37"/>
      <c r="C181" s="38"/>
      <c r="D181" s="210" t="s">
        <v>124</v>
      </c>
      <c r="E181" s="38"/>
      <c r="F181" s="211" t="s">
        <v>383</v>
      </c>
      <c r="G181" s="38"/>
      <c r="H181" s="38"/>
      <c r="I181" s="212"/>
      <c r="J181" s="38"/>
      <c r="K181" s="38"/>
      <c r="L181" s="42"/>
      <c r="M181" s="213"/>
      <c r="N181" s="214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124</v>
      </c>
      <c r="AU181" s="15" t="s">
        <v>81</v>
      </c>
    </row>
    <row r="182" s="2" customFormat="1" ht="16.5" customHeight="1">
      <c r="A182" s="36"/>
      <c r="B182" s="37"/>
      <c r="C182" s="215" t="s">
        <v>384</v>
      </c>
      <c r="D182" s="215" t="s">
        <v>226</v>
      </c>
      <c r="E182" s="216" t="s">
        <v>385</v>
      </c>
      <c r="F182" s="217" t="s">
        <v>386</v>
      </c>
      <c r="G182" s="218" t="s">
        <v>179</v>
      </c>
      <c r="H182" s="219">
        <v>2</v>
      </c>
      <c r="I182" s="220"/>
      <c r="J182" s="221">
        <f>ROUND(I182*H182,2)</f>
        <v>0</v>
      </c>
      <c r="K182" s="222"/>
      <c r="L182" s="223"/>
      <c r="M182" s="224" t="s">
        <v>19</v>
      </c>
      <c r="N182" s="225" t="s">
        <v>45</v>
      </c>
      <c r="O182" s="82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8" t="s">
        <v>234</v>
      </c>
      <c r="AT182" s="208" t="s">
        <v>226</v>
      </c>
      <c r="AU182" s="208" t="s">
        <v>81</v>
      </c>
      <c r="AY182" s="15" t="s">
        <v>115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5" t="s">
        <v>79</v>
      </c>
      <c r="BK182" s="209">
        <f>ROUND(I182*H182,2)</f>
        <v>0</v>
      </c>
      <c r="BL182" s="15" t="s">
        <v>122</v>
      </c>
      <c r="BM182" s="208" t="s">
        <v>387</v>
      </c>
    </row>
    <row r="183" s="2" customFormat="1" ht="16.5" customHeight="1">
      <c r="A183" s="36"/>
      <c r="B183" s="37"/>
      <c r="C183" s="196" t="s">
        <v>388</v>
      </c>
      <c r="D183" s="196" t="s">
        <v>118</v>
      </c>
      <c r="E183" s="197" t="s">
        <v>389</v>
      </c>
      <c r="F183" s="198" t="s">
        <v>390</v>
      </c>
      <c r="G183" s="199" t="s">
        <v>121</v>
      </c>
      <c r="H183" s="200">
        <v>15.295</v>
      </c>
      <c r="I183" s="201"/>
      <c r="J183" s="202">
        <f>ROUND(I183*H183,2)</f>
        <v>0</v>
      </c>
      <c r="K183" s="203"/>
      <c r="L183" s="42"/>
      <c r="M183" s="204" t="s">
        <v>19</v>
      </c>
      <c r="N183" s="205" t="s">
        <v>45</v>
      </c>
      <c r="O183" s="82"/>
      <c r="P183" s="206">
        <f>O183*H183</f>
        <v>0</v>
      </c>
      <c r="Q183" s="206">
        <v>2.5000000000000001E-05</v>
      </c>
      <c r="R183" s="206">
        <f>Q183*H183</f>
        <v>0.00038237500000000001</v>
      </c>
      <c r="S183" s="206">
        <v>0</v>
      </c>
      <c r="T183" s="207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8" t="s">
        <v>122</v>
      </c>
      <c r="AT183" s="208" t="s">
        <v>118</v>
      </c>
      <c r="AU183" s="208" t="s">
        <v>81</v>
      </c>
      <c r="AY183" s="15" t="s">
        <v>115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5" t="s">
        <v>79</v>
      </c>
      <c r="BK183" s="209">
        <f>ROUND(I183*H183,2)</f>
        <v>0</v>
      </c>
      <c r="BL183" s="15" t="s">
        <v>122</v>
      </c>
      <c r="BM183" s="208" t="s">
        <v>391</v>
      </c>
    </row>
    <row r="184" s="2" customFormat="1">
      <c r="A184" s="36"/>
      <c r="B184" s="37"/>
      <c r="C184" s="38"/>
      <c r="D184" s="210" t="s">
        <v>124</v>
      </c>
      <c r="E184" s="38"/>
      <c r="F184" s="211" t="s">
        <v>392</v>
      </c>
      <c r="G184" s="38"/>
      <c r="H184" s="38"/>
      <c r="I184" s="212"/>
      <c r="J184" s="38"/>
      <c r="K184" s="38"/>
      <c r="L184" s="42"/>
      <c r="M184" s="213"/>
      <c r="N184" s="214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124</v>
      </c>
      <c r="AU184" s="15" t="s">
        <v>81</v>
      </c>
    </row>
    <row r="185" s="12" customFormat="1" ht="25.92" customHeight="1">
      <c r="A185" s="12"/>
      <c r="B185" s="180"/>
      <c r="C185" s="181"/>
      <c r="D185" s="182" t="s">
        <v>73</v>
      </c>
      <c r="E185" s="183" t="s">
        <v>393</v>
      </c>
      <c r="F185" s="183" t="s">
        <v>394</v>
      </c>
      <c r="G185" s="181"/>
      <c r="H185" s="181"/>
      <c r="I185" s="184"/>
      <c r="J185" s="185">
        <f>BK185</f>
        <v>0</v>
      </c>
      <c r="K185" s="181"/>
      <c r="L185" s="186"/>
      <c r="M185" s="187"/>
      <c r="N185" s="188"/>
      <c r="O185" s="188"/>
      <c r="P185" s="189">
        <f>SUM(P186:P190)</f>
        <v>0</v>
      </c>
      <c r="Q185" s="188"/>
      <c r="R185" s="189">
        <f>SUM(R186:R190)</f>
        <v>0.0066996527999999998</v>
      </c>
      <c r="S185" s="188"/>
      <c r="T185" s="190">
        <f>SUM(T186:T190)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91" t="s">
        <v>140</v>
      </c>
      <c r="AT185" s="192" t="s">
        <v>73</v>
      </c>
      <c r="AU185" s="192" t="s">
        <v>74</v>
      </c>
      <c r="AY185" s="191" t="s">
        <v>115</v>
      </c>
      <c r="BK185" s="193">
        <f>SUM(BK186:BK190)</f>
        <v>0</v>
      </c>
    </row>
    <row r="186" s="2" customFormat="1" ht="16.5" customHeight="1">
      <c r="A186" s="36"/>
      <c r="B186" s="37"/>
      <c r="C186" s="196" t="s">
        <v>395</v>
      </c>
      <c r="D186" s="196" t="s">
        <v>118</v>
      </c>
      <c r="E186" s="197" t="s">
        <v>393</v>
      </c>
      <c r="F186" s="198" t="s">
        <v>396</v>
      </c>
      <c r="G186" s="199" t="s">
        <v>286</v>
      </c>
      <c r="H186" s="200">
        <v>1</v>
      </c>
      <c r="I186" s="201"/>
      <c r="J186" s="202">
        <f>ROUND(I186*H186,2)</f>
        <v>0</v>
      </c>
      <c r="K186" s="203"/>
      <c r="L186" s="42"/>
      <c r="M186" s="204" t="s">
        <v>19</v>
      </c>
      <c r="N186" s="205" t="s">
        <v>45</v>
      </c>
      <c r="O186" s="82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8" t="s">
        <v>397</v>
      </c>
      <c r="AT186" s="208" t="s">
        <v>118</v>
      </c>
      <c r="AU186" s="208" t="s">
        <v>79</v>
      </c>
      <c r="AY186" s="15" t="s">
        <v>115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5" t="s">
        <v>79</v>
      </c>
      <c r="BK186" s="209">
        <f>ROUND(I186*H186,2)</f>
        <v>0</v>
      </c>
      <c r="BL186" s="15" t="s">
        <v>397</v>
      </c>
      <c r="BM186" s="208" t="s">
        <v>398</v>
      </c>
    </row>
    <row r="187" s="2" customFormat="1" ht="16.5" customHeight="1">
      <c r="A187" s="36"/>
      <c r="B187" s="37"/>
      <c r="C187" s="196" t="s">
        <v>399</v>
      </c>
      <c r="D187" s="196" t="s">
        <v>118</v>
      </c>
      <c r="E187" s="197" t="s">
        <v>400</v>
      </c>
      <c r="F187" s="198" t="s">
        <v>401</v>
      </c>
      <c r="G187" s="199" t="s">
        <v>139</v>
      </c>
      <c r="H187" s="200">
        <v>43.719999999999999</v>
      </c>
      <c r="I187" s="201"/>
      <c r="J187" s="202">
        <f>ROUND(I187*H187,2)</f>
        <v>0</v>
      </c>
      <c r="K187" s="203"/>
      <c r="L187" s="42"/>
      <c r="M187" s="204" t="s">
        <v>19</v>
      </c>
      <c r="N187" s="205" t="s">
        <v>45</v>
      </c>
      <c r="O187" s="82"/>
      <c r="P187" s="206">
        <f>O187*H187</f>
        <v>0</v>
      </c>
      <c r="Q187" s="206">
        <v>0.00015323999999999999</v>
      </c>
      <c r="R187" s="206">
        <f>Q187*H187</f>
        <v>0.0066996527999999998</v>
      </c>
      <c r="S187" s="206">
        <v>0</v>
      </c>
      <c r="T187" s="207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8" t="s">
        <v>122</v>
      </c>
      <c r="AT187" s="208" t="s">
        <v>118</v>
      </c>
      <c r="AU187" s="208" t="s">
        <v>79</v>
      </c>
      <c r="AY187" s="15" t="s">
        <v>115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5" t="s">
        <v>79</v>
      </c>
      <c r="BK187" s="209">
        <f>ROUND(I187*H187,2)</f>
        <v>0</v>
      </c>
      <c r="BL187" s="15" t="s">
        <v>122</v>
      </c>
      <c r="BM187" s="208" t="s">
        <v>402</v>
      </c>
    </row>
    <row r="188" s="2" customFormat="1">
      <c r="A188" s="36"/>
      <c r="B188" s="37"/>
      <c r="C188" s="38"/>
      <c r="D188" s="210" t="s">
        <v>124</v>
      </c>
      <c r="E188" s="38"/>
      <c r="F188" s="211" t="s">
        <v>403</v>
      </c>
      <c r="G188" s="38"/>
      <c r="H188" s="38"/>
      <c r="I188" s="212"/>
      <c r="J188" s="38"/>
      <c r="K188" s="38"/>
      <c r="L188" s="42"/>
      <c r="M188" s="213"/>
      <c r="N188" s="214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124</v>
      </c>
      <c r="AU188" s="15" t="s">
        <v>79</v>
      </c>
    </row>
    <row r="189" s="2" customFormat="1" ht="16.5" customHeight="1">
      <c r="A189" s="36"/>
      <c r="B189" s="37"/>
      <c r="C189" s="196" t="s">
        <v>404</v>
      </c>
      <c r="D189" s="196" t="s">
        <v>118</v>
      </c>
      <c r="E189" s="197" t="s">
        <v>405</v>
      </c>
      <c r="F189" s="198" t="s">
        <v>406</v>
      </c>
      <c r="G189" s="199" t="s">
        <v>139</v>
      </c>
      <c r="H189" s="200">
        <v>43.719999999999999</v>
      </c>
      <c r="I189" s="201"/>
      <c r="J189" s="202">
        <f>ROUND(I189*H189,2)</f>
        <v>0</v>
      </c>
      <c r="K189" s="203"/>
      <c r="L189" s="42"/>
      <c r="M189" s="204" t="s">
        <v>19</v>
      </c>
      <c r="N189" s="205" t="s">
        <v>45</v>
      </c>
      <c r="O189" s="82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8" t="s">
        <v>122</v>
      </c>
      <c r="AT189" s="208" t="s">
        <v>118</v>
      </c>
      <c r="AU189" s="208" t="s">
        <v>79</v>
      </c>
      <c r="AY189" s="15" t="s">
        <v>115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5" t="s">
        <v>79</v>
      </c>
      <c r="BK189" s="209">
        <f>ROUND(I189*H189,2)</f>
        <v>0</v>
      </c>
      <c r="BL189" s="15" t="s">
        <v>122</v>
      </c>
      <c r="BM189" s="208" t="s">
        <v>407</v>
      </c>
    </row>
    <row r="190" s="2" customFormat="1">
      <c r="A190" s="36"/>
      <c r="B190" s="37"/>
      <c r="C190" s="38"/>
      <c r="D190" s="210" t="s">
        <v>124</v>
      </c>
      <c r="E190" s="38"/>
      <c r="F190" s="211" t="s">
        <v>408</v>
      </c>
      <c r="G190" s="38"/>
      <c r="H190" s="38"/>
      <c r="I190" s="212"/>
      <c r="J190" s="38"/>
      <c r="K190" s="38"/>
      <c r="L190" s="42"/>
      <c r="M190" s="213"/>
      <c r="N190" s="214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124</v>
      </c>
      <c r="AU190" s="15" t="s">
        <v>79</v>
      </c>
    </row>
    <row r="191" s="12" customFormat="1" ht="25.92" customHeight="1">
      <c r="A191" s="12"/>
      <c r="B191" s="180"/>
      <c r="C191" s="181"/>
      <c r="D191" s="182" t="s">
        <v>73</v>
      </c>
      <c r="E191" s="183" t="s">
        <v>409</v>
      </c>
      <c r="F191" s="183" t="s">
        <v>410</v>
      </c>
      <c r="G191" s="181"/>
      <c r="H191" s="181"/>
      <c r="I191" s="184"/>
      <c r="J191" s="185">
        <f>BK191</f>
        <v>0</v>
      </c>
      <c r="K191" s="181"/>
      <c r="L191" s="186"/>
      <c r="M191" s="187"/>
      <c r="N191" s="188"/>
      <c r="O191" s="188"/>
      <c r="P191" s="189">
        <f>P192+P195</f>
        <v>0</v>
      </c>
      <c r="Q191" s="188"/>
      <c r="R191" s="189">
        <f>R192+R195</f>
        <v>0</v>
      </c>
      <c r="S191" s="188"/>
      <c r="T191" s="190">
        <f>T192+T195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1" t="s">
        <v>411</v>
      </c>
      <c r="AT191" s="192" t="s">
        <v>73</v>
      </c>
      <c r="AU191" s="192" t="s">
        <v>74</v>
      </c>
      <c r="AY191" s="191" t="s">
        <v>115</v>
      </c>
      <c r="BK191" s="193">
        <f>BK192+BK195</f>
        <v>0</v>
      </c>
    </row>
    <row r="192" s="12" customFormat="1" ht="22.8" customHeight="1">
      <c r="A192" s="12"/>
      <c r="B192" s="180"/>
      <c r="C192" s="181"/>
      <c r="D192" s="182" t="s">
        <v>73</v>
      </c>
      <c r="E192" s="194" t="s">
        <v>412</v>
      </c>
      <c r="F192" s="194" t="s">
        <v>413</v>
      </c>
      <c r="G192" s="181"/>
      <c r="H192" s="181"/>
      <c r="I192" s="184"/>
      <c r="J192" s="195">
        <f>BK192</f>
        <v>0</v>
      </c>
      <c r="K192" s="181"/>
      <c r="L192" s="186"/>
      <c r="M192" s="187"/>
      <c r="N192" s="188"/>
      <c r="O192" s="188"/>
      <c r="P192" s="189">
        <f>SUM(P193:P194)</f>
        <v>0</v>
      </c>
      <c r="Q192" s="188"/>
      <c r="R192" s="189">
        <f>SUM(R193:R194)</f>
        <v>0</v>
      </c>
      <c r="S192" s="188"/>
      <c r="T192" s="190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91" t="s">
        <v>411</v>
      </c>
      <c r="AT192" s="192" t="s">
        <v>73</v>
      </c>
      <c r="AU192" s="192" t="s">
        <v>79</v>
      </c>
      <c r="AY192" s="191" t="s">
        <v>115</v>
      </c>
      <c r="BK192" s="193">
        <f>SUM(BK193:BK194)</f>
        <v>0</v>
      </c>
    </row>
    <row r="193" s="2" customFormat="1" ht="16.5" customHeight="1">
      <c r="A193" s="36"/>
      <c r="B193" s="37"/>
      <c r="C193" s="196" t="s">
        <v>414</v>
      </c>
      <c r="D193" s="196" t="s">
        <v>118</v>
      </c>
      <c r="E193" s="197" t="s">
        <v>415</v>
      </c>
      <c r="F193" s="198" t="s">
        <v>413</v>
      </c>
      <c r="G193" s="199" t="s">
        <v>416</v>
      </c>
      <c r="H193" s="200">
        <v>5</v>
      </c>
      <c r="I193" s="201"/>
      <c r="J193" s="202">
        <f>ROUND(I193*H193,2)</f>
        <v>0</v>
      </c>
      <c r="K193" s="203"/>
      <c r="L193" s="42"/>
      <c r="M193" s="204" t="s">
        <v>19</v>
      </c>
      <c r="N193" s="205" t="s">
        <v>45</v>
      </c>
      <c r="O193" s="82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8" t="s">
        <v>417</v>
      </c>
      <c r="AT193" s="208" t="s">
        <v>118</v>
      </c>
      <c r="AU193" s="208" t="s">
        <v>81</v>
      </c>
      <c r="AY193" s="15" t="s">
        <v>115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5" t="s">
        <v>79</v>
      </c>
      <c r="BK193" s="209">
        <f>ROUND(I193*H193,2)</f>
        <v>0</v>
      </c>
      <c r="BL193" s="15" t="s">
        <v>417</v>
      </c>
      <c r="BM193" s="208" t="s">
        <v>418</v>
      </c>
    </row>
    <row r="194" s="2" customFormat="1">
      <c r="A194" s="36"/>
      <c r="B194" s="37"/>
      <c r="C194" s="38"/>
      <c r="D194" s="210" t="s">
        <v>124</v>
      </c>
      <c r="E194" s="38"/>
      <c r="F194" s="211" t="s">
        <v>419</v>
      </c>
      <c r="G194" s="38"/>
      <c r="H194" s="38"/>
      <c r="I194" s="212"/>
      <c r="J194" s="38"/>
      <c r="K194" s="38"/>
      <c r="L194" s="42"/>
      <c r="M194" s="213"/>
      <c r="N194" s="214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124</v>
      </c>
      <c r="AU194" s="15" t="s">
        <v>81</v>
      </c>
    </row>
    <row r="195" s="12" customFormat="1" ht="22.8" customHeight="1">
      <c r="A195" s="12"/>
      <c r="B195" s="180"/>
      <c r="C195" s="181"/>
      <c r="D195" s="182" t="s">
        <v>73</v>
      </c>
      <c r="E195" s="194" t="s">
        <v>420</v>
      </c>
      <c r="F195" s="194" t="s">
        <v>421</v>
      </c>
      <c r="G195" s="181"/>
      <c r="H195" s="181"/>
      <c r="I195" s="184"/>
      <c r="J195" s="195">
        <f>BK195</f>
        <v>0</v>
      </c>
      <c r="K195" s="181"/>
      <c r="L195" s="186"/>
      <c r="M195" s="187"/>
      <c r="N195" s="188"/>
      <c r="O195" s="188"/>
      <c r="P195" s="189">
        <f>SUM(P196:P199)</f>
        <v>0</v>
      </c>
      <c r="Q195" s="188"/>
      <c r="R195" s="189">
        <f>SUM(R196:R199)</f>
        <v>0</v>
      </c>
      <c r="S195" s="188"/>
      <c r="T195" s="190">
        <f>SUM(T196:T199)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91" t="s">
        <v>411</v>
      </c>
      <c r="AT195" s="192" t="s">
        <v>73</v>
      </c>
      <c r="AU195" s="192" t="s">
        <v>79</v>
      </c>
      <c r="AY195" s="191" t="s">
        <v>115</v>
      </c>
      <c r="BK195" s="193">
        <f>SUM(BK196:BK199)</f>
        <v>0</v>
      </c>
    </row>
    <row r="196" s="2" customFormat="1" ht="16.5" customHeight="1">
      <c r="A196" s="36"/>
      <c r="B196" s="37"/>
      <c r="C196" s="196" t="s">
        <v>422</v>
      </c>
      <c r="D196" s="196" t="s">
        <v>118</v>
      </c>
      <c r="E196" s="197" t="s">
        <v>423</v>
      </c>
      <c r="F196" s="198" t="s">
        <v>424</v>
      </c>
      <c r="G196" s="199" t="s">
        <v>286</v>
      </c>
      <c r="H196" s="200">
        <v>1</v>
      </c>
      <c r="I196" s="201"/>
      <c r="J196" s="202">
        <f>ROUND(I196*H196,2)</f>
        <v>0</v>
      </c>
      <c r="K196" s="203"/>
      <c r="L196" s="42"/>
      <c r="M196" s="204" t="s">
        <v>19</v>
      </c>
      <c r="N196" s="205" t="s">
        <v>45</v>
      </c>
      <c r="O196" s="82"/>
      <c r="P196" s="206">
        <f>O196*H196</f>
        <v>0</v>
      </c>
      <c r="Q196" s="206">
        <v>0</v>
      </c>
      <c r="R196" s="206">
        <f>Q196*H196</f>
        <v>0</v>
      </c>
      <c r="S196" s="206">
        <v>0</v>
      </c>
      <c r="T196" s="207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8" t="s">
        <v>417</v>
      </c>
      <c r="AT196" s="208" t="s">
        <v>118</v>
      </c>
      <c r="AU196" s="208" t="s">
        <v>81</v>
      </c>
      <c r="AY196" s="15" t="s">
        <v>115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5" t="s">
        <v>79</v>
      </c>
      <c r="BK196" s="209">
        <f>ROUND(I196*H196,2)</f>
        <v>0</v>
      </c>
      <c r="BL196" s="15" t="s">
        <v>417</v>
      </c>
      <c r="BM196" s="208" t="s">
        <v>425</v>
      </c>
    </row>
    <row r="197" s="2" customFormat="1">
      <c r="A197" s="36"/>
      <c r="B197" s="37"/>
      <c r="C197" s="38"/>
      <c r="D197" s="210" t="s">
        <v>124</v>
      </c>
      <c r="E197" s="38"/>
      <c r="F197" s="211" t="s">
        <v>426</v>
      </c>
      <c r="G197" s="38"/>
      <c r="H197" s="38"/>
      <c r="I197" s="212"/>
      <c r="J197" s="38"/>
      <c r="K197" s="38"/>
      <c r="L197" s="42"/>
      <c r="M197" s="213"/>
      <c r="N197" s="214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124</v>
      </c>
      <c r="AU197" s="15" t="s">
        <v>81</v>
      </c>
    </row>
    <row r="198" s="2" customFormat="1" ht="21.75" customHeight="1">
      <c r="A198" s="36"/>
      <c r="B198" s="37"/>
      <c r="C198" s="196" t="s">
        <v>427</v>
      </c>
      <c r="D198" s="196" t="s">
        <v>118</v>
      </c>
      <c r="E198" s="197" t="s">
        <v>428</v>
      </c>
      <c r="F198" s="198" t="s">
        <v>429</v>
      </c>
      <c r="G198" s="199" t="s">
        <v>286</v>
      </c>
      <c r="H198" s="200">
        <v>1</v>
      </c>
      <c r="I198" s="201"/>
      <c r="J198" s="202">
        <f>ROUND(I198*H198,2)</f>
        <v>0</v>
      </c>
      <c r="K198" s="203"/>
      <c r="L198" s="42"/>
      <c r="M198" s="204" t="s">
        <v>19</v>
      </c>
      <c r="N198" s="205" t="s">
        <v>45</v>
      </c>
      <c r="O198" s="82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8" t="s">
        <v>417</v>
      </c>
      <c r="AT198" s="208" t="s">
        <v>118</v>
      </c>
      <c r="AU198" s="208" t="s">
        <v>81</v>
      </c>
      <c r="AY198" s="15" t="s">
        <v>115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5" t="s">
        <v>79</v>
      </c>
      <c r="BK198" s="209">
        <f>ROUND(I198*H198,2)</f>
        <v>0</v>
      </c>
      <c r="BL198" s="15" t="s">
        <v>417</v>
      </c>
      <c r="BM198" s="208" t="s">
        <v>430</v>
      </c>
    </row>
    <row r="199" s="2" customFormat="1" ht="16.5" customHeight="1">
      <c r="A199" s="36"/>
      <c r="B199" s="37"/>
      <c r="C199" s="196" t="s">
        <v>431</v>
      </c>
      <c r="D199" s="196" t="s">
        <v>118</v>
      </c>
      <c r="E199" s="197" t="s">
        <v>432</v>
      </c>
      <c r="F199" s="198" t="s">
        <v>433</v>
      </c>
      <c r="G199" s="199" t="s">
        <v>286</v>
      </c>
      <c r="H199" s="200">
        <v>1</v>
      </c>
      <c r="I199" s="201"/>
      <c r="J199" s="202">
        <f>ROUND(I199*H199,2)</f>
        <v>0</v>
      </c>
      <c r="K199" s="203"/>
      <c r="L199" s="42"/>
      <c r="M199" s="226" t="s">
        <v>19</v>
      </c>
      <c r="N199" s="227" t="s">
        <v>45</v>
      </c>
      <c r="O199" s="228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8" t="s">
        <v>417</v>
      </c>
      <c r="AT199" s="208" t="s">
        <v>118</v>
      </c>
      <c r="AU199" s="208" t="s">
        <v>81</v>
      </c>
      <c r="AY199" s="15" t="s">
        <v>115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5" t="s">
        <v>79</v>
      </c>
      <c r="BK199" s="209">
        <f>ROUND(I199*H199,2)</f>
        <v>0</v>
      </c>
      <c r="BL199" s="15" t="s">
        <v>417</v>
      </c>
      <c r="BM199" s="208" t="s">
        <v>434</v>
      </c>
    </row>
    <row r="200" s="2" customFormat="1" ht="6.96" customHeight="1">
      <c r="A200" s="36"/>
      <c r="B200" s="57"/>
      <c r="C200" s="58"/>
      <c r="D200" s="58"/>
      <c r="E200" s="58"/>
      <c r="F200" s="58"/>
      <c r="G200" s="58"/>
      <c r="H200" s="58"/>
      <c r="I200" s="58"/>
      <c r="J200" s="58"/>
      <c r="K200" s="58"/>
      <c r="L200" s="42"/>
      <c r="M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</row>
  </sheetData>
  <sheetProtection sheet="1" autoFilter="0" formatColumns="0" formatRows="0" objects="1" scenarios="1" spinCount="100000" saltValue="y9AtlzFZCmDw+DpjpJ9SRnmezCMZ5JfVc6JQU+QyHfLouuTEhwJL6RXz4lHE1CkGLUjvKG3brEtVpU3ksTGv8g==" hashValue="Tr0jyMmDB916AzppVLddT04Ql1gDDKtOiZsSXoZB4PXWQpQC9jIdKtH/aw8vzT01HLC0+2IGQ2GsqnUt8eHnlw==" algorithmName="SHA-512" password="CC35"/>
  <autoFilter ref="C85:K199"/>
  <mergeCells count="6">
    <mergeCell ref="E7:H7"/>
    <mergeCell ref="E16:H16"/>
    <mergeCell ref="E25:H25"/>
    <mergeCell ref="E46:H46"/>
    <mergeCell ref="E78:H78"/>
    <mergeCell ref="L2:V2"/>
  </mergeCells>
  <hyperlinks>
    <hyperlink ref="F90" r:id="rId1" display="https://podminky.urs.cz/item/CS_URS_2022_01/460030039"/>
    <hyperlink ref="F92" r:id="rId2" display="https://podminky.urs.cz/item/CS_URS_2022_01/460650176"/>
    <hyperlink ref="F94" r:id="rId3" display="https://podminky.urs.cz/item/CS_URS_2022_01/460650932"/>
    <hyperlink ref="F96" r:id="rId4" display="https://podminky.urs.cz/item/CS_URS_2022_01/919735112"/>
    <hyperlink ref="F98" r:id="rId5" display="https://podminky.urs.cz/item/CS_URS_2022_01/460030172"/>
    <hyperlink ref="F100" r:id="rId6" display="https://podminky.urs.cz/item/CS_URS_2022_01/113107130"/>
    <hyperlink ref="F102" r:id="rId7" display="https://podminky.urs.cz/item/CS_URS_2022_01/460650081"/>
    <hyperlink ref="F104" r:id="rId8" display="https://podminky.urs.cz/item/CS_URS_2022_01/460881224"/>
    <hyperlink ref="F106" r:id="rId9" display="https://podminky.urs.cz/item/CS_URS_2022_01/919732211"/>
    <hyperlink ref="F109" r:id="rId10" display="https://podminky.urs.cz/item/CS_URS_2022_01/961044111"/>
    <hyperlink ref="F114" r:id="rId11" display="https://podminky.urs.cz/item/CS_URS_2022_01/997013501"/>
    <hyperlink ref="F116" r:id="rId12" display="https://podminky.urs.cz/item/CS_URS_2022_01/997013509"/>
    <hyperlink ref="F118" r:id="rId13" display="https://podminky.urs.cz/item/CS_URS_2022_01/997221611"/>
    <hyperlink ref="F120" r:id="rId14" display="https://podminky.urs.cz/item/CS_URS_2022_01/997221861"/>
    <hyperlink ref="F122" r:id="rId15" display="https://podminky.urs.cz/item/CS_URS_2022_01/997221875"/>
    <hyperlink ref="F124" r:id="rId16" display="https://podminky.urs.cz/item/CS_URS_2022_01/997221873"/>
    <hyperlink ref="F128" r:id="rId17" display="https://podminky.urs.cz/item/CS_URS_2022_01/210280002"/>
    <hyperlink ref="F133" r:id="rId18" display="https://podminky.urs.cz/item/CS_URS_2022_01/210204011"/>
    <hyperlink ref="F138" r:id="rId19" display="https://podminky.urs.cz/item/CS_URS_2022_01/210812001"/>
    <hyperlink ref="F140" r:id="rId20" display="https://podminky.urs.cz/item/CS_URS_2022_01/210100001"/>
    <hyperlink ref="F145" r:id="rId21" display="https://podminky.urs.cz/item/CS_URS_2022_01/210100003"/>
    <hyperlink ref="F150" r:id="rId22" display="https://podminky.urs.cz/item/CS_URS_2022_01/141721212"/>
    <hyperlink ref="F152" r:id="rId23" display="https://podminky.urs.cz/item/CS_URS_2022_01/460632113"/>
    <hyperlink ref="F154" r:id="rId24" display="https://podminky.urs.cz/item/CS_URS_2022_01/460391123"/>
    <hyperlink ref="F156" r:id="rId25" display="https://podminky.urs.cz/item/CS_URS_2022_01/460161312"/>
    <hyperlink ref="F158" r:id="rId26" display="https://podminky.urs.cz/item/CS_URS_2022_01/460161172"/>
    <hyperlink ref="F161" r:id="rId27" display="https://podminky.urs.cz/item/CS_URS_2022_01/741122134"/>
    <hyperlink ref="F166" r:id="rId28" display="https://podminky.urs.cz/item/CS_URS_2022_01/210220022"/>
    <hyperlink ref="F168" r:id="rId29" display="https://podminky.urs.cz/item/CS_URS_2022_01/460431182"/>
    <hyperlink ref="F170" r:id="rId30" display="https://podminky.urs.cz/item/CS_URS_2022_01/460431332"/>
    <hyperlink ref="F174" r:id="rId31" display="https://podminky.urs.cz/item/CS_URS_2022_01/460131113"/>
    <hyperlink ref="F176" r:id="rId32" display="https://podminky.urs.cz/item/CS_URS_2022_01/460371111"/>
    <hyperlink ref="F178" r:id="rId33" display="https://podminky.urs.cz/item/CS_URS_2022_01/460341121"/>
    <hyperlink ref="F181" r:id="rId34" display="https://podminky.urs.cz/item/CS_URS_2022_01/460641124"/>
    <hyperlink ref="F184" r:id="rId35" display="https://podminky.urs.cz/item/CS_URS_2022_01/460620007"/>
    <hyperlink ref="F188" r:id="rId36" display="https://podminky.urs.cz/item/CS_URS_2022_01/460061141"/>
    <hyperlink ref="F190" r:id="rId37" display="https://podminky.urs.cz/item/CS_URS_2022_01/460061142"/>
    <hyperlink ref="F194" r:id="rId38" display="https://podminky.urs.cz/item/CS_URS_2022_01/030001000"/>
    <hyperlink ref="F197" r:id="rId39" display="https://podminky.urs.cz/item/CS_URS_2021_01/012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1" customWidth="1"/>
    <col min="2" max="2" width="1.667969" style="231" customWidth="1"/>
    <col min="3" max="4" width="5" style="231" customWidth="1"/>
    <col min="5" max="5" width="11.66016" style="231" customWidth="1"/>
    <col min="6" max="6" width="9.160156" style="231" customWidth="1"/>
    <col min="7" max="7" width="5" style="231" customWidth="1"/>
    <col min="8" max="8" width="77.83203" style="231" customWidth="1"/>
    <col min="9" max="10" width="20" style="231" customWidth="1"/>
    <col min="11" max="11" width="1.667969" style="231" customWidth="1"/>
  </cols>
  <sheetData>
    <row r="1" s="1" customFormat="1" ht="37.5" customHeight="1"/>
    <row r="2" s="1" customFormat="1" ht="7.5" customHeight="1">
      <c r="B2" s="232"/>
      <c r="C2" s="233"/>
      <c r="D2" s="233"/>
      <c r="E2" s="233"/>
      <c r="F2" s="233"/>
      <c r="G2" s="233"/>
      <c r="H2" s="233"/>
      <c r="I2" s="233"/>
      <c r="J2" s="233"/>
      <c r="K2" s="234"/>
    </row>
    <row r="3" s="13" customFormat="1" ht="45" customHeight="1">
      <c r="B3" s="235"/>
      <c r="C3" s="236" t="s">
        <v>435</v>
      </c>
      <c r="D3" s="236"/>
      <c r="E3" s="236"/>
      <c r="F3" s="236"/>
      <c r="G3" s="236"/>
      <c r="H3" s="236"/>
      <c r="I3" s="236"/>
      <c r="J3" s="236"/>
      <c r="K3" s="237"/>
    </row>
    <row r="4" s="1" customFormat="1" ht="25.5" customHeight="1">
      <c r="B4" s="238"/>
      <c r="C4" s="239" t="s">
        <v>436</v>
      </c>
      <c r="D4" s="239"/>
      <c r="E4" s="239"/>
      <c r="F4" s="239"/>
      <c r="G4" s="239"/>
      <c r="H4" s="239"/>
      <c r="I4" s="239"/>
      <c r="J4" s="239"/>
      <c r="K4" s="240"/>
    </row>
    <row r="5" s="1" customFormat="1" ht="5.25" customHeight="1">
      <c r="B5" s="238"/>
      <c r="C5" s="241"/>
      <c r="D5" s="241"/>
      <c r="E5" s="241"/>
      <c r="F5" s="241"/>
      <c r="G5" s="241"/>
      <c r="H5" s="241"/>
      <c r="I5" s="241"/>
      <c r="J5" s="241"/>
      <c r="K5" s="240"/>
    </row>
    <row r="6" s="1" customFormat="1" ht="15" customHeight="1">
      <c r="B6" s="238"/>
      <c r="C6" s="242" t="s">
        <v>437</v>
      </c>
      <c r="D6" s="242"/>
      <c r="E6" s="242"/>
      <c r="F6" s="242"/>
      <c r="G6" s="242"/>
      <c r="H6" s="242"/>
      <c r="I6" s="242"/>
      <c r="J6" s="242"/>
      <c r="K6" s="240"/>
    </row>
    <row r="7" s="1" customFormat="1" ht="15" customHeight="1">
      <c r="B7" s="243"/>
      <c r="C7" s="242" t="s">
        <v>438</v>
      </c>
      <c r="D7" s="242"/>
      <c r="E7" s="242"/>
      <c r="F7" s="242"/>
      <c r="G7" s="242"/>
      <c r="H7" s="242"/>
      <c r="I7" s="242"/>
      <c r="J7" s="242"/>
      <c r="K7" s="240"/>
    </row>
    <row r="8" s="1" customFormat="1" ht="12.75" customHeight="1">
      <c r="B8" s="243"/>
      <c r="C8" s="242"/>
      <c r="D8" s="242"/>
      <c r="E8" s="242"/>
      <c r="F8" s="242"/>
      <c r="G8" s="242"/>
      <c r="H8" s="242"/>
      <c r="I8" s="242"/>
      <c r="J8" s="242"/>
      <c r="K8" s="240"/>
    </row>
    <row r="9" s="1" customFormat="1" ht="15" customHeight="1">
      <c r="B9" s="243"/>
      <c r="C9" s="242" t="s">
        <v>439</v>
      </c>
      <c r="D9" s="242"/>
      <c r="E9" s="242"/>
      <c r="F9" s="242"/>
      <c r="G9" s="242"/>
      <c r="H9" s="242"/>
      <c r="I9" s="242"/>
      <c r="J9" s="242"/>
      <c r="K9" s="240"/>
    </row>
    <row r="10" s="1" customFormat="1" ht="15" customHeight="1">
      <c r="B10" s="243"/>
      <c r="C10" s="242"/>
      <c r="D10" s="242" t="s">
        <v>440</v>
      </c>
      <c r="E10" s="242"/>
      <c r="F10" s="242"/>
      <c r="G10" s="242"/>
      <c r="H10" s="242"/>
      <c r="I10" s="242"/>
      <c r="J10" s="242"/>
      <c r="K10" s="240"/>
    </row>
    <row r="11" s="1" customFormat="1" ht="15" customHeight="1">
      <c r="B11" s="243"/>
      <c r="C11" s="244"/>
      <c r="D11" s="242" t="s">
        <v>441</v>
      </c>
      <c r="E11" s="242"/>
      <c r="F11" s="242"/>
      <c r="G11" s="242"/>
      <c r="H11" s="242"/>
      <c r="I11" s="242"/>
      <c r="J11" s="242"/>
      <c r="K11" s="240"/>
    </row>
    <row r="12" s="1" customFormat="1" ht="15" customHeight="1">
      <c r="B12" s="243"/>
      <c r="C12" s="244"/>
      <c r="D12" s="242"/>
      <c r="E12" s="242"/>
      <c r="F12" s="242"/>
      <c r="G12" s="242"/>
      <c r="H12" s="242"/>
      <c r="I12" s="242"/>
      <c r="J12" s="242"/>
      <c r="K12" s="240"/>
    </row>
    <row r="13" s="1" customFormat="1" ht="15" customHeight="1">
      <c r="B13" s="243"/>
      <c r="C13" s="244"/>
      <c r="D13" s="245" t="s">
        <v>442</v>
      </c>
      <c r="E13" s="242"/>
      <c r="F13" s="242"/>
      <c r="G13" s="242"/>
      <c r="H13" s="242"/>
      <c r="I13" s="242"/>
      <c r="J13" s="242"/>
      <c r="K13" s="240"/>
    </row>
    <row r="14" s="1" customFormat="1" ht="12.75" customHeight="1">
      <c r="B14" s="243"/>
      <c r="C14" s="244"/>
      <c r="D14" s="244"/>
      <c r="E14" s="244"/>
      <c r="F14" s="244"/>
      <c r="G14" s="244"/>
      <c r="H14" s="244"/>
      <c r="I14" s="244"/>
      <c r="J14" s="244"/>
      <c r="K14" s="240"/>
    </row>
    <row r="15" s="1" customFormat="1" ht="15" customHeight="1">
      <c r="B15" s="243"/>
      <c r="C15" s="244"/>
      <c r="D15" s="242" t="s">
        <v>443</v>
      </c>
      <c r="E15" s="242"/>
      <c r="F15" s="242"/>
      <c r="G15" s="242"/>
      <c r="H15" s="242"/>
      <c r="I15" s="242"/>
      <c r="J15" s="242"/>
      <c r="K15" s="240"/>
    </row>
    <row r="16" s="1" customFormat="1" ht="15" customHeight="1">
      <c r="B16" s="243"/>
      <c r="C16" s="244"/>
      <c r="D16" s="242" t="s">
        <v>444</v>
      </c>
      <c r="E16" s="242"/>
      <c r="F16" s="242"/>
      <c r="G16" s="242"/>
      <c r="H16" s="242"/>
      <c r="I16" s="242"/>
      <c r="J16" s="242"/>
      <c r="K16" s="240"/>
    </row>
    <row r="17" s="1" customFormat="1" ht="15" customHeight="1">
      <c r="B17" s="243"/>
      <c r="C17" s="244"/>
      <c r="D17" s="242" t="s">
        <v>445</v>
      </c>
      <c r="E17" s="242"/>
      <c r="F17" s="242"/>
      <c r="G17" s="242"/>
      <c r="H17" s="242"/>
      <c r="I17" s="242"/>
      <c r="J17" s="242"/>
      <c r="K17" s="240"/>
    </row>
    <row r="18" s="1" customFormat="1" ht="15" customHeight="1">
      <c r="B18" s="243"/>
      <c r="C18" s="244"/>
      <c r="D18" s="244"/>
      <c r="E18" s="246" t="s">
        <v>78</v>
      </c>
      <c r="F18" s="242" t="s">
        <v>446</v>
      </c>
      <c r="G18" s="242"/>
      <c r="H18" s="242"/>
      <c r="I18" s="242"/>
      <c r="J18" s="242"/>
      <c r="K18" s="240"/>
    </row>
    <row r="19" s="1" customFormat="1" ht="15" customHeight="1">
      <c r="B19" s="243"/>
      <c r="C19" s="244"/>
      <c r="D19" s="244"/>
      <c r="E19" s="246" t="s">
        <v>447</v>
      </c>
      <c r="F19" s="242" t="s">
        <v>448</v>
      </c>
      <c r="G19" s="242"/>
      <c r="H19" s="242"/>
      <c r="I19" s="242"/>
      <c r="J19" s="242"/>
      <c r="K19" s="240"/>
    </row>
    <row r="20" s="1" customFormat="1" ht="15" customHeight="1">
      <c r="B20" s="243"/>
      <c r="C20" s="244"/>
      <c r="D20" s="244"/>
      <c r="E20" s="246" t="s">
        <v>14</v>
      </c>
      <c r="F20" s="242" t="s">
        <v>449</v>
      </c>
      <c r="G20" s="242"/>
      <c r="H20" s="242"/>
      <c r="I20" s="242"/>
      <c r="J20" s="242"/>
      <c r="K20" s="240"/>
    </row>
    <row r="21" s="1" customFormat="1" ht="15" customHeight="1">
      <c r="B21" s="243"/>
      <c r="C21" s="244"/>
      <c r="D21" s="244"/>
      <c r="E21" s="246" t="s">
        <v>450</v>
      </c>
      <c r="F21" s="242" t="s">
        <v>451</v>
      </c>
      <c r="G21" s="242"/>
      <c r="H21" s="242"/>
      <c r="I21" s="242"/>
      <c r="J21" s="242"/>
      <c r="K21" s="240"/>
    </row>
    <row r="22" s="1" customFormat="1" ht="15" customHeight="1">
      <c r="B22" s="243"/>
      <c r="C22" s="244"/>
      <c r="D22" s="244"/>
      <c r="E22" s="246" t="s">
        <v>393</v>
      </c>
      <c r="F22" s="242" t="s">
        <v>394</v>
      </c>
      <c r="G22" s="242"/>
      <c r="H22" s="242"/>
      <c r="I22" s="242"/>
      <c r="J22" s="242"/>
      <c r="K22" s="240"/>
    </row>
    <row r="23" s="1" customFormat="1" ht="15" customHeight="1">
      <c r="B23" s="243"/>
      <c r="C23" s="244"/>
      <c r="D23" s="244"/>
      <c r="E23" s="246" t="s">
        <v>452</v>
      </c>
      <c r="F23" s="242" t="s">
        <v>453</v>
      </c>
      <c r="G23" s="242"/>
      <c r="H23" s="242"/>
      <c r="I23" s="242"/>
      <c r="J23" s="242"/>
      <c r="K23" s="240"/>
    </row>
    <row r="24" s="1" customFormat="1" ht="12.75" customHeight="1">
      <c r="B24" s="243"/>
      <c r="C24" s="244"/>
      <c r="D24" s="244"/>
      <c r="E24" s="244"/>
      <c r="F24" s="244"/>
      <c r="G24" s="244"/>
      <c r="H24" s="244"/>
      <c r="I24" s="244"/>
      <c r="J24" s="244"/>
      <c r="K24" s="240"/>
    </row>
    <row r="25" s="1" customFormat="1" ht="15" customHeight="1">
      <c r="B25" s="243"/>
      <c r="C25" s="242" t="s">
        <v>454</v>
      </c>
      <c r="D25" s="242"/>
      <c r="E25" s="242"/>
      <c r="F25" s="242"/>
      <c r="G25" s="242"/>
      <c r="H25" s="242"/>
      <c r="I25" s="242"/>
      <c r="J25" s="242"/>
      <c r="K25" s="240"/>
    </row>
    <row r="26" s="1" customFormat="1" ht="15" customHeight="1">
      <c r="B26" s="243"/>
      <c r="C26" s="242" t="s">
        <v>455</v>
      </c>
      <c r="D26" s="242"/>
      <c r="E26" s="242"/>
      <c r="F26" s="242"/>
      <c r="G26" s="242"/>
      <c r="H26" s="242"/>
      <c r="I26" s="242"/>
      <c r="J26" s="242"/>
      <c r="K26" s="240"/>
    </row>
    <row r="27" s="1" customFormat="1" ht="15" customHeight="1">
      <c r="B27" s="243"/>
      <c r="C27" s="242"/>
      <c r="D27" s="242" t="s">
        <v>456</v>
      </c>
      <c r="E27" s="242"/>
      <c r="F27" s="242"/>
      <c r="G27" s="242"/>
      <c r="H27" s="242"/>
      <c r="I27" s="242"/>
      <c r="J27" s="242"/>
      <c r="K27" s="240"/>
    </row>
    <row r="28" s="1" customFormat="1" ht="15" customHeight="1">
      <c r="B28" s="243"/>
      <c r="C28" s="244"/>
      <c r="D28" s="242" t="s">
        <v>457</v>
      </c>
      <c r="E28" s="242"/>
      <c r="F28" s="242"/>
      <c r="G28" s="242"/>
      <c r="H28" s="242"/>
      <c r="I28" s="242"/>
      <c r="J28" s="242"/>
      <c r="K28" s="240"/>
    </row>
    <row r="29" s="1" customFormat="1" ht="12.75" customHeight="1">
      <c r="B29" s="243"/>
      <c r="C29" s="244"/>
      <c r="D29" s="244"/>
      <c r="E29" s="244"/>
      <c r="F29" s="244"/>
      <c r="G29" s="244"/>
      <c r="H29" s="244"/>
      <c r="I29" s="244"/>
      <c r="J29" s="244"/>
      <c r="K29" s="240"/>
    </row>
    <row r="30" s="1" customFormat="1" ht="15" customHeight="1">
      <c r="B30" s="243"/>
      <c r="C30" s="244"/>
      <c r="D30" s="242" t="s">
        <v>458</v>
      </c>
      <c r="E30" s="242"/>
      <c r="F30" s="242"/>
      <c r="G30" s="242"/>
      <c r="H30" s="242"/>
      <c r="I30" s="242"/>
      <c r="J30" s="242"/>
      <c r="K30" s="240"/>
    </row>
    <row r="31" s="1" customFormat="1" ht="15" customHeight="1">
      <c r="B31" s="243"/>
      <c r="C31" s="244"/>
      <c r="D31" s="242" t="s">
        <v>459</v>
      </c>
      <c r="E31" s="242"/>
      <c r="F31" s="242"/>
      <c r="G31" s="242"/>
      <c r="H31" s="242"/>
      <c r="I31" s="242"/>
      <c r="J31" s="242"/>
      <c r="K31" s="240"/>
    </row>
    <row r="32" s="1" customFormat="1" ht="12.75" customHeight="1">
      <c r="B32" s="243"/>
      <c r="C32" s="244"/>
      <c r="D32" s="244"/>
      <c r="E32" s="244"/>
      <c r="F32" s="244"/>
      <c r="G32" s="244"/>
      <c r="H32" s="244"/>
      <c r="I32" s="244"/>
      <c r="J32" s="244"/>
      <c r="K32" s="240"/>
    </row>
    <row r="33" s="1" customFormat="1" ht="15" customHeight="1">
      <c r="B33" s="243"/>
      <c r="C33" s="244"/>
      <c r="D33" s="242" t="s">
        <v>460</v>
      </c>
      <c r="E33" s="242"/>
      <c r="F33" s="242"/>
      <c r="G33" s="242"/>
      <c r="H33" s="242"/>
      <c r="I33" s="242"/>
      <c r="J33" s="242"/>
      <c r="K33" s="240"/>
    </row>
    <row r="34" s="1" customFormat="1" ht="15" customHeight="1">
      <c r="B34" s="243"/>
      <c r="C34" s="244"/>
      <c r="D34" s="242" t="s">
        <v>461</v>
      </c>
      <c r="E34" s="242"/>
      <c r="F34" s="242"/>
      <c r="G34" s="242"/>
      <c r="H34" s="242"/>
      <c r="I34" s="242"/>
      <c r="J34" s="242"/>
      <c r="K34" s="240"/>
    </row>
    <row r="35" s="1" customFormat="1" ht="15" customHeight="1">
      <c r="B35" s="243"/>
      <c r="C35" s="244"/>
      <c r="D35" s="242" t="s">
        <v>462</v>
      </c>
      <c r="E35" s="242"/>
      <c r="F35" s="242"/>
      <c r="G35" s="242"/>
      <c r="H35" s="242"/>
      <c r="I35" s="242"/>
      <c r="J35" s="242"/>
      <c r="K35" s="240"/>
    </row>
    <row r="36" s="1" customFormat="1" ht="15" customHeight="1">
      <c r="B36" s="243"/>
      <c r="C36" s="244"/>
      <c r="D36" s="242"/>
      <c r="E36" s="245" t="s">
        <v>101</v>
      </c>
      <c r="F36" s="242"/>
      <c r="G36" s="242" t="s">
        <v>463</v>
      </c>
      <c r="H36" s="242"/>
      <c r="I36" s="242"/>
      <c r="J36" s="242"/>
      <c r="K36" s="240"/>
    </row>
    <row r="37" s="1" customFormat="1" ht="30.75" customHeight="1">
      <c r="B37" s="243"/>
      <c r="C37" s="244"/>
      <c r="D37" s="242"/>
      <c r="E37" s="245" t="s">
        <v>464</v>
      </c>
      <c r="F37" s="242"/>
      <c r="G37" s="242" t="s">
        <v>465</v>
      </c>
      <c r="H37" s="242"/>
      <c r="I37" s="242"/>
      <c r="J37" s="242"/>
      <c r="K37" s="240"/>
    </row>
    <row r="38" s="1" customFormat="1" ht="15" customHeight="1">
      <c r="B38" s="243"/>
      <c r="C38" s="244"/>
      <c r="D38" s="242"/>
      <c r="E38" s="245" t="s">
        <v>55</v>
      </c>
      <c r="F38" s="242"/>
      <c r="G38" s="242" t="s">
        <v>466</v>
      </c>
      <c r="H38" s="242"/>
      <c r="I38" s="242"/>
      <c r="J38" s="242"/>
      <c r="K38" s="240"/>
    </row>
    <row r="39" s="1" customFormat="1" ht="15" customHeight="1">
      <c r="B39" s="243"/>
      <c r="C39" s="244"/>
      <c r="D39" s="242"/>
      <c r="E39" s="245" t="s">
        <v>56</v>
      </c>
      <c r="F39" s="242"/>
      <c r="G39" s="242" t="s">
        <v>467</v>
      </c>
      <c r="H39" s="242"/>
      <c r="I39" s="242"/>
      <c r="J39" s="242"/>
      <c r="K39" s="240"/>
    </row>
    <row r="40" s="1" customFormat="1" ht="15" customHeight="1">
      <c r="B40" s="243"/>
      <c r="C40" s="244"/>
      <c r="D40" s="242"/>
      <c r="E40" s="245" t="s">
        <v>102</v>
      </c>
      <c r="F40" s="242"/>
      <c r="G40" s="242" t="s">
        <v>468</v>
      </c>
      <c r="H40" s="242"/>
      <c r="I40" s="242"/>
      <c r="J40" s="242"/>
      <c r="K40" s="240"/>
    </row>
    <row r="41" s="1" customFormat="1" ht="15" customHeight="1">
      <c r="B41" s="243"/>
      <c r="C41" s="244"/>
      <c r="D41" s="242"/>
      <c r="E41" s="245" t="s">
        <v>103</v>
      </c>
      <c r="F41" s="242"/>
      <c r="G41" s="242" t="s">
        <v>469</v>
      </c>
      <c r="H41" s="242"/>
      <c r="I41" s="242"/>
      <c r="J41" s="242"/>
      <c r="K41" s="240"/>
    </row>
    <row r="42" s="1" customFormat="1" ht="15" customHeight="1">
      <c r="B42" s="243"/>
      <c r="C42" s="244"/>
      <c r="D42" s="242"/>
      <c r="E42" s="245" t="s">
        <v>470</v>
      </c>
      <c r="F42" s="242"/>
      <c r="G42" s="242" t="s">
        <v>471</v>
      </c>
      <c r="H42" s="242"/>
      <c r="I42" s="242"/>
      <c r="J42" s="242"/>
      <c r="K42" s="240"/>
    </row>
    <row r="43" s="1" customFormat="1" ht="15" customHeight="1">
      <c r="B43" s="243"/>
      <c r="C43" s="244"/>
      <c r="D43" s="242"/>
      <c r="E43" s="245"/>
      <c r="F43" s="242"/>
      <c r="G43" s="242" t="s">
        <v>472</v>
      </c>
      <c r="H43" s="242"/>
      <c r="I43" s="242"/>
      <c r="J43" s="242"/>
      <c r="K43" s="240"/>
    </row>
    <row r="44" s="1" customFormat="1" ht="15" customHeight="1">
      <c r="B44" s="243"/>
      <c r="C44" s="244"/>
      <c r="D44" s="242"/>
      <c r="E44" s="245" t="s">
        <v>473</v>
      </c>
      <c r="F44" s="242"/>
      <c r="G44" s="242" t="s">
        <v>474</v>
      </c>
      <c r="H44" s="242"/>
      <c r="I44" s="242"/>
      <c r="J44" s="242"/>
      <c r="K44" s="240"/>
    </row>
    <row r="45" s="1" customFormat="1" ht="15" customHeight="1">
      <c r="B45" s="243"/>
      <c r="C45" s="244"/>
      <c r="D45" s="242"/>
      <c r="E45" s="245" t="s">
        <v>105</v>
      </c>
      <c r="F45" s="242"/>
      <c r="G45" s="242" t="s">
        <v>475</v>
      </c>
      <c r="H45" s="242"/>
      <c r="I45" s="242"/>
      <c r="J45" s="242"/>
      <c r="K45" s="240"/>
    </row>
    <row r="46" s="1" customFormat="1" ht="12.75" customHeight="1">
      <c r="B46" s="243"/>
      <c r="C46" s="244"/>
      <c r="D46" s="242"/>
      <c r="E46" s="242"/>
      <c r="F46" s="242"/>
      <c r="G46" s="242"/>
      <c r="H46" s="242"/>
      <c r="I46" s="242"/>
      <c r="J46" s="242"/>
      <c r="K46" s="240"/>
    </row>
    <row r="47" s="1" customFormat="1" ht="15" customHeight="1">
      <c r="B47" s="243"/>
      <c r="C47" s="244"/>
      <c r="D47" s="242" t="s">
        <v>476</v>
      </c>
      <c r="E47" s="242"/>
      <c r="F47" s="242"/>
      <c r="G47" s="242"/>
      <c r="H47" s="242"/>
      <c r="I47" s="242"/>
      <c r="J47" s="242"/>
      <c r="K47" s="240"/>
    </row>
    <row r="48" s="1" customFormat="1" ht="15" customHeight="1">
      <c r="B48" s="243"/>
      <c r="C48" s="244"/>
      <c r="D48" s="244"/>
      <c r="E48" s="242" t="s">
        <v>477</v>
      </c>
      <c r="F48" s="242"/>
      <c r="G48" s="242"/>
      <c r="H48" s="242"/>
      <c r="I48" s="242"/>
      <c r="J48" s="242"/>
      <c r="K48" s="240"/>
    </row>
    <row r="49" s="1" customFormat="1" ht="15" customHeight="1">
      <c r="B49" s="243"/>
      <c r="C49" s="244"/>
      <c r="D49" s="244"/>
      <c r="E49" s="242" t="s">
        <v>478</v>
      </c>
      <c r="F49" s="242"/>
      <c r="G49" s="242"/>
      <c r="H49" s="242"/>
      <c r="I49" s="242"/>
      <c r="J49" s="242"/>
      <c r="K49" s="240"/>
    </row>
    <row r="50" s="1" customFormat="1" ht="15" customHeight="1">
      <c r="B50" s="243"/>
      <c r="C50" s="244"/>
      <c r="D50" s="244"/>
      <c r="E50" s="242" t="s">
        <v>479</v>
      </c>
      <c r="F50" s="242"/>
      <c r="G50" s="242"/>
      <c r="H50" s="242"/>
      <c r="I50" s="242"/>
      <c r="J50" s="242"/>
      <c r="K50" s="240"/>
    </row>
    <row r="51" s="1" customFormat="1" ht="15" customHeight="1">
      <c r="B51" s="243"/>
      <c r="C51" s="244"/>
      <c r="D51" s="242" t="s">
        <v>480</v>
      </c>
      <c r="E51" s="242"/>
      <c r="F51" s="242"/>
      <c r="G51" s="242"/>
      <c r="H51" s="242"/>
      <c r="I51" s="242"/>
      <c r="J51" s="242"/>
      <c r="K51" s="240"/>
    </row>
    <row r="52" s="1" customFormat="1" ht="25.5" customHeight="1">
      <c r="B52" s="238"/>
      <c r="C52" s="239" t="s">
        <v>481</v>
      </c>
      <c r="D52" s="239"/>
      <c r="E52" s="239"/>
      <c r="F52" s="239"/>
      <c r="G52" s="239"/>
      <c r="H52" s="239"/>
      <c r="I52" s="239"/>
      <c r="J52" s="239"/>
      <c r="K52" s="240"/>
    </row>
    <row r="53" s="1" customFormat="1" ht="5.25" customHeight="1">
      <c r="B53" s="238"/>
      <c r="C53" s="241"/>
      <c r="D53" s="241"/>
      <c r="E53" s="241"/>
      <c r="F53" s="241"/>
      <c r="G53" s="241"/>
      <c r="H53" s="241"/>
      <c r="I53" s="241"/>
      <c r="J53" s="241"/>
      <c r="K53" s="240"/>
    </row>
    <row r="54" s="1" customFormat="1" ht="15" customHeight="1">
      <c r="B54" s="238"/>
      <c r="C54" s="242" t="s">
        <v>482</v>
      </c>
      <c r="D54" s="242"/>
      <c r="E54" s="242"/>
      <c r="F54" s="242"/>
      <c r="G54" s="242"/>
      <c r="H54" s="242"/>
      <c r="I54" s="242"/>
      <c r="J54" s="242"/>
      <c r="K54" s="240"/>
    </row>
    <row r="55" s="1" customFormat="1" ht="15" customHeight="1">
      <c r="B55" s="238"/>
      <c r="C55" s="242" t="s">
        <v>483</v>
      </c>
      <c r="D55" s="242"/>
      <c r="E55" s="242"/>
      <c r="F55" s="242"/>
      <c r="G55" s="242"/>
      <c r="H55" s="242"/>
      <c r="I55" s="242"/>
      <c r="J55" s="242"/>
      <c r="K55" s="240"/>
    </row>
    <row r="56" s="1" customFormat="1" ht="12.75" customHeight="1">
      <c r="B56" s="238"/>
      <c r="C56" s="242"/>
      <c r="D56" s="242"/>
      <c r="E56" s="242"/>
      <c r="F56" s="242"/>
      <c r="G56" s="242"/>
      <c r="H56" s="242"/>
      <c r="I56" s="242"/>
      <c r="J56" s="242"/>
      <c r="K56" s="240"/>
    </row>
    <row r="57" s="1" customFormat="1" ht="15" customHeight="1">
      <c r="B57" s="238"/>
      <c r="C57" s="242" t="s">
        <v>484</v>
      </c>
      <c r="D57" s="242"/>
      <c r="E57" s="242"/>
      <c r="F57" s="242"/>
      <c r="G57" s="242"/>
      <c r="H57" s="242"/>
      <c r="I57" s="242"/>
      <c r="J57" s="242"/>
      <c r="K57" s="240"/>
    </row>
    <row r="58" s="1" customFormat="1" ht="15" customHeight="1">
      <c r="B58" s="238"/>
      <c r="C58" s="244"/>
      <c r="D58" s="242" t="s">
        <v>485</v>
      </c>
      <c r="E58" s="242"/>
      <c r="F58" s="242"/>
      <c r="G58" s="242"/>
      <c r="H58" s="242"/>
      <c r="I58" s="242"/>
      <c r="J58" s="242"/>
      <c r="K58" s="240"/>
    </row>
    <row r="59" s="1" customFormat="1" ht="15" customHeight="1">
      <c r="B59" s="238"/>
      <c r="C59" s="244"/>
      <c r="D59" s="242" t="s">
        <v>486</v>
      </c>
      <c r="E59" s="242"/>
      <c r="F59" s="242"/>
      <c r="G59" s="242"/>
      <c r="H59" s="242"/>
      <c r="I59" s="242"/>
      <c r="J59" s="242"/>
      <c r="K59" s="240"/>
    </row>
    <row r="60" s="1" customFormat="1" ht="15" customHeight="1">
      <c r="B60" s="238"/>
      <c r="C60" s="244"/>
      <c r="D60" s="242" t="s">
        <v>487</v>
      </c>
      <c r="E60" s="242"/>
      <c r="F60" s="242"/>
      <c r="G60" s="242"/>
      <c r="H60" s="242"/>
      <c r="I60" s="242"/>
      <c r="J60" s="242"/>
      <c r="K60" s="240"/>
    </row>
    <row r="61" s="1" customFormat="1" ht="15" customHeight="1">
      <c r="B61" s="238"/>
      <c r="C61" s="244"/>
      <c r="D61" s="242" t="s">
        <v>488</v>
      </c>
      <c r="E61" s="242"/>
      <c r="F61" s="242"/>
      <c r="G61" s="242"/>
      <c r="H61" s="242"/>
      <c r="I61" s="242"/>
      <c r="J61" s="242"/>
      <c r="K61" s="240"/>
    </row>
    <row r="62" s="1" customFormat="1" ht="15" customHeight="1">
      <c r="B62" s="238"/>
      <c r="C62" s="244"/>
      <c r="D62" s="247" t="s">
        <v>489</v>
      </c>
      <c r="E62" s="247"/>
      <c r="F62" s="247"/>
      <c r="G62" s="247"/>
      <c r="H62" s="247"/>
      <c r="I62" s="247"/>
      <c r="J62" s="247"/>
      <c r="K62" s="240"/>
    </row>
    <row r="63" s="1" customFormat="1" ht="15" customHeight="1">
      <c r="B63" s="238"/>
      <c r="C63" s="244"/>
      <c r="D63" s="242" t="s">
        <v>490</v>
      </c>
      <c r="E63" s="242"/>
      <c r="F63" s="242"/>
      <c r="G63" s="242"/>
      <c r="H63" s="242"/>
      <c r="I63" s="242"/>
      <c r="J63" s="242"/>
      <c r="K63" s="240"/>
    </row>
    <row r="64" s="1" customFormat="1" ht="12.75" customHeight="1">
      <c r="B64" s="238"/>
      <c r="C64" s="244"/>
      <c r="D64" s="244"/>
      <c r="E64" s="248"/>
      <c r="F64" s="244"/>
      <c r="G64" s="244"/>
      <c r="H64" s="244"/>
      <c r="I64" s="244"/>
      <c r="J64" s="244"/>
      <c r="K64" s="240"/>
    </row>
    <row r="65" s="1" customFormat="1" ht="15" customHeight="1">
      <c r="B65" s="238"/>
      <c r="C65" s="244"/>
      <c r="D65" s="242" t="s">
        <v>491</v>
      </c>
      <c r="E65" s="242"/>
      <c r="F65" s="242"/>
      <c r="G65" s="242"/>
      <c r="H65" s="242"/>
      <c r="I65" s="242"/>
      <c r="J65" s="242"/>
      <c r="K65" s="240"/>
    </row>
    <row r="66" s="1" customFormat="1" ht="15" customHeight="1">
      <c r="B66" s="238"/>
      <c r="C66" s="244"/>
      <c r="D66" s="247" t="s">
        <v>492</v>
      </c>
      <c r="E66" s="247"/>
      <c r="F66" s="247"/>
      <c r="G66" s="247"/>
      <c r="H66" s="247"/>
      <c r="I66" s="247"/>
      <c r="J66" s="247"/>
      <c r="K66" s="240"/>
    </row>
    <row r="67" s="1" customFormat="1" ht="15" customHeight="1">
      <c r="B67" s="238"/>
      <c r="C67" s="244"/>
      <c r="D67" s="242" t="s">
        <v>493</v>
      </c>
      <c r="E67" s="242"/>
      <c r="F67" s="242"/>
      <c r="G67" s="242"/>
      <c r="H67" s="242"/>
      <c r="I67" s="242"/>
      <c r="J67" s="242"/>
      <c r="K67" s="240"/>
    </row>
    <row r="68" s="1" customFormat="1" ht="15" customHeight="1">
      <c r="B68" s="238"/>
      <c r="C68" s="244"/>
      <c r="D68" s="242" t="s">
        <v>494</v>
      </c>
      <c r="E68" s="242"/>
      <c r="F68" s="242"/>
      <c r="G68" s="242"/>
      <c r="H68" s="242"/>
      <c r="I68" s="242"/>
      <c r="J68" s="242"/>
      <c r="K68" s="240"/>
    </row>
    <row r="69" s="1" customFormat="1" ht="15" customHeight="1">
      <c r="B69" s="238"/>
      <c r="C69" s="244"/>
      <c r="D69" s="242" t="s">
        <v>495</v>
      </c>
      <c r="E69" s="242"/>
      <c r="F69" s="242"/>
      <c r="G69" s="242"/>
      <c r="H69" s="242"/>
      <c r="I69" s="242"/>
      <c r="J69" s="242"/>
      <c r="K69" s="240"/>
    </row>
    <row r="70" s="1" customFormat="1" ht="15" customHeight="1">
      <c r="B70" s="238"/>
      <c r="C70" s="244"/>
      <c r="D70" s="242" t="s">
        <v>496</v>
      </c>
      <c r="E70" s="242"/>
      <c r="F70" s="242"/>
      <c r="G70" s="242"/>
      <c r="H70" s="242"/>
      <c r="I70" s="242"/>
      <c r="J70" s="242"/>
      <c r="K70" s="240"/>
    </row>
    <row r="71" s="1" customFormat="1" ht="12.75" customHeight="1">
      <c r="B71" s="249"/>
      <c r="C71" s="250"/>
      <c r="D71" s="250"/>
      <c r="E71" s="250"/>
      <c r="F71" s="250"/>
      <c r="G71" s="250"/>
      <c r="H71" s="250"/>
      <c r="I71" s="250"/>
      <c r="J71" s="250"/>
      <c r="K71" s="251"/>
    </row>
    <row r="72" s="1" customFormat="1" ht="18.75" customHeight="1">
      <c r="B72" s="252"/>
      <c r="C72" s="252"/>
      <c r="D72" s="252"/>
      <c r="E72" s="252"/>
      <c r="F72" s="252"/>
      <c r="G72" s="252"/>
      <c r="H72" s="252"/>
      <c r="I72" s="252"/>
      <c r="J72" s="252"/>
      <c r="K72" s="253"/>
    </row>
    <row r="73" s="1" customFormat="1" ht="18.75" customHeight="1">
      <c r="B73" s="253"/>
      <c r="C73" s="253"/>
      <c r="D73" s="253"/>
      <c r="E73" s="253"/>
      <c r="F73" s="253"/>
      <c r="G73" s="253"/>
      <c r="H73" s="253"/>
      <c r="I73" s="253"/>
      <c r="J73" s="253"/>
      <c r="K73" s="253"/>
    </row>
    <row r="74" s="1" customFormat="1" ht="7.5" customHeight="1">
      <c r="B74" s="254"/>
      <c r="C74" s="255"/>
      <c r="D74" s="255"/>
      <c r="E74" s="255"/>
      <c r="F74" s="255"/>
      <c r="G74" s="255"/>
      <c r="H74" s="255"/>
      <c r="I74" s="255"/>
      <c r="J74" s="255"/>
      <c r="K74" s="256"/>
    </row>
    <row r="75" s="1" customFormat="1" ht="45" customHeight="1">
      <c r="B75" s="257"/>
      <c r="C75" s="258" t="s">
        <v>497</v>
      </c>
      <c r="D75" s="258"/>
      <c r="E75" s="258"/>
      <c r="F75" s="258"/>
      <c r="G75" s="258"/>
      <c r="H75" s="258"/>
      <c r="I75" s="258"/>
      <c r="J75" s="258"/>
      <c r="K75" s="259"/>
    </row>
    <row r="76" s="1" customFormat="1" ht="17.25" customHeight="1">
      <c r="B76" s="257"/>
      <c r="C76" s="260" t="s">
        <v>498</v>
      </c>
      <c r="D76" s="260"/>
      <c r="E76" s="260"/>
      <c r="F76" s="260" t="s">
        <v>499</v>
      </c>
      <c r="G76" s="261"/>
      <c r="H76" s="260" t="s">
        <v>56</v>
      </c>
      <c r="I76" s="260" t="s">
        <v>59</v>
      </c>
      <c r="J76" s="260" t="s">
        <v>500</v>
      </c>
      <c r="K76" s="259"/>
    </row>
    <row r="77" s="1" customFormat="1" ht="17.25" customHeight="1">
      <c r="B77" s="257"/>
      <c r="C77" s="262" t="s">
        <v>501</v>
      </c>
      <c r="D77" s="262"/>
      <c r="E77" s="262"/>
      <c r="F77" s="263" t="s">
        <v>502</v>
      </c>
      <c r="G77" s="264"/>
      <c r="H77" s="262"/>
      <c r="I77" s="262"/>
      <c r="J77" s="262" t="s">
        <v>503</v>
      </c>
      <c r="K77" s="259"/>
    </row>
    <row r="78" s="1" customFormat="1" ht="5.25" customHeight="1">
      <c r="B78" s="257"/>
      <c r="C78" s="265"/>
      <c r="D78" s="265"/>
      <c r="E78" s="265"/>
      <c r="F78" s="265"/>
      <c r="G78" s="266"/>
      <c r="H78" s="265"/>
      <c r="I78" s="265"/>
      <c r="J78" s="265"/>
      <c r="K78" s="259"/>
    </row>
    <row r="79" s="1" customFormat="1" ht="15" customHeight="1">
      <c r="B79" s="257"/>
      <c r="C79" s="245" t="s">
        <v>55</v>
      </c>
      <c r="D79" s="267"/>
      <c r="E79" s="267"/>
      <c r="F79" s="268" t="s">
        <v>504</v>
      </c>
      <c r="G79" s="269"/>
      <c r="H79" s="245" t="s">
        <v>505</v>
      </c>
      <c r="I79" s="245" t="s">
        <v>506</v>
      </c>
      <c r="J79" s="245">
        <v>20</v>
      </c>
      <c r="K79" s="259"/>
    </row>
    <row r="80" s="1" customFormat="1" ht="15" customHeight="1">
      <c r="B80" s="257"/>
      <c r="C80" s="245" t="s">
        <v>507</v>
      </c>
      <c r="D80" s="245"/>
      <c r="E80" s="245"/>
      <c r="F80" s="268" t="s">
        <v>504</v>
      </c>
      <c r="G80" s="269"/>
      <c r="H80" s="245" t="s">
        <v>508</v>
      </c>
      <c r="I80" s="245" t="s">
        <v>506</v>
      </c>
      <c r="J80" s="245">
        <v>120</v>
      </c>
      <c r="K80" s="259"/>
    </row>
    <row r="81" s="1" customFormat="1" ht="15" customHeight="1">
      <c r="B81" s="270"/>
      <c r="C81" s="245" t="s">
        <v>509</v>
      </c>
      <c r="D81" s="245"/>
      <c r="E81" s="245"/>
      <c r="F81" s="268" t="s">
        <v>510</v>
      </c>
      <c r="G81" s="269"/>
      <c r="H81" s="245" t="s">
        <v>511</v>
      </c>
      <c r="I81" s="245" t="s">
        <v>506</v>
      </c>
      <c r="J81" s="245">
        <v>50</v>
      </c>
      <c r="K81" s="259"/>
    </row>
    <row r="82" s="1" customFormat="1" ht="15" customHeight="1">
      <c r="B82" s="270"/>
      <c r="C82" s="245" t="s">
        <v>512</v>
      </c>
      <c r="D82" s="245"/>
      <c r="E82" s="245"/>
      <c r="F82" s="268" t="s">
        <v>504</v>
      </c>
      <c r="G82" s="269"/>
      <c r="H82" s="245" t="s">
        <v>513</v>
      </c>
      <c r="I82" s="245" t="s">
        <v>514</v>
      </c>
      <c r="J82" s="245"/>
      <c r="K82" s="259"/>
    </row>
    <row r="83" s="1" customFormat="1" ht="15" customHeight="1">
      <c r="B83" s="270"/>
      <c r="C83" s="271" t="s">
        <v>515</v>
      </c>
      <c r="D83" s="271"/>
      <c r="E83" s="271"/>
      <c r="F83" s="272" t="s">
        <v>510</v>
      </c>
      <c r="G83" s="271"/>
      <c r="H83" s="271" t="s">
        <v>516</v>
      </c>
      <c r="I83" s="271" t="s">
        <v>506</v>
      </c>
      <c r="J83" s="271">
        <v>15</v>
      </c>
      <c r="K83" s="259"/>
    </row>
    <row r="84" s="1" customFormat="1" ht="15" customHeight="1">
      <c r="B84" s="270"/>
      <c r="C84" s="271" t="s">
        <v>517</v>
      </c>
      <c r="D84" s="271"/>
      <c r="E84" s="271"/>
      <c r="F84" s="272" t="s">
        <v>510</v>
      </c>
      <c r="G84" s="271"/>
      <c r="H84" s="271" t="s">
        <v>518</v>
      </c>
      <c r="I84" s="271" t="s">
        <v>506</v>
      </c>
      <c r="J84" s="271">
        <v>15</v>
      </c>
      <c r="K84" s="259"/>
    </row>
    <row r="85" s="1" customFormat="1" ht="15" customHeight="1">
      <c r="B85" s="270"/>
      <c r="C85" s="271" t="s">
        <v>519</v>
      </c>
      <c r="D85" s="271"/>
      <c r="E85" s="271"/>
      <c r="F85" s="272" t="s">
        <v>510</v>
      </c>
      <c r="G85" s="271"/>
      <c r="H85" s="271" t="s">
        <v>520</v>
      </c>
      <c r="I85" s="271" t="s">
        <v>506</v>
      </c>
      <c r="J85" s="271">
        <v>20</v>
      </c>
      <c r="K85" s="259"/>
    </row>
    <row r="86" s="1" customFormat="1" ht="15" customHeight="1">
      <c r="B86" s="270"/>
      <c r="C86" s="271" t="s">
        <v>521</v>
      </c>
      <c r="D86" s="271"/>
      <c r="E86" s="271"/>
      <c r="F86" s="272" t="s">
        <v>510</v>
      </c>
      <c r="G86" s="271"/>
      <c r="H86" s="271" t="s">
        <v>522</v>
      </c>
      <c r="I86" s="271" t="s">
        <v>506</v>
      </c>
      <c r="J86" s="271">
        <v>20</v>
      </c>
      <c r="K86" s="259"/>
    </row>
    <row r="87" s="1" customFormat="1" ht="15" customHeight="1">
      <c r="B87" s="270"/>
      <c r="C87" s="245" t="s">
        <v>523</v>
      </c>
      <c r="D87" s="245"/>
      <c r="E87" s="245"/>
      <c r="F87" s="268" t="s">
        <v>510</v>
      </c>
      <c r="G87" s="269"/>
      <c r="H87" s="245" t="s">
        <v>524</v>
      </c>
      <c r="I87" s="245" t="s">
        <v>506</v>
      </c>
      <c r="J87" s="245">
        <v>50</v>
      </c>
      <c r="K87" s="259"/>
    </row>
    <row r="88" s="1" customFormat="1" ht="15" customHeight="1">
      <c r="B88" s="270"/>
      <c r="C88" s="245" t="s">
        <v>525</v>
      </c>
      <c r="D88" s="245"/>
      <c r="E88" s="245"/>
      <c r="F88" s="268" t="s">
        <v>510</v>
      </c>
      <c r="G88" s="269"/>
      <c r="H88" s="245" t="s">
        <v>526</v>
      </c>
      <c r="I88" s="245" t="s">
        <v>506</v>
      </c>
      <c r="J88" s="245">
        <v>20</v>
      </c>
      <c r="K88" s="259"/>
    </row>
    <row r="89" s="1" customFormat="1" ht="15" customHeight="1">
      <c r="B89" s="270"/>
      <c r="C89" s="245" t="s">
        <v>527</v>
      </c>
      <c r="D89" s="245"/>
      <c r="E89" s="245"/>
      <c r="F89" s="268" t="s">
        <v>510</v>
      </c>
      <c r="G89" s="269"/>
      <c r="H89" s="245" t="s">
        <v>528</v>
      </c>
      <c r="I89" s="245" t="s">
        <v>506</v>
      </c>
      <c r="J89" s="245">
        <v>20</v>
      </c>
      <c r="K89" s="259"/>
    </row>
    <row r="90" s="1" customFormat="1" ht="15" customHeight="1">
      <c r="B90" s="270"/>
      <c r="C90" s="245" t="s">
        <v>529</v>
      </c>
      <c r="D90" s="245"/>
      <c r="E90" s="245"/>
      <c r="F90" s="268" t="s">
        <v>510</v>
      </c>
      <c r="G90" s="269"/>
      <c r="H90" s="245" t="s">
        <v>530</v>
      </c>
      <c r="I90" s="245" t="s">
        <v>506</v>
      </c>
      <c r="J90" s="245">
        <v>50</v>
      </c>
      <c r="K90" s="259"/>
    </row>
    <row r="91" s="1" customFormat="1" ht="15" customHeight="1">
      <c r="B91" s="270"/>
      <c r="C91" s="245" t="s">
        <v>531</v>
      </c>
      <c r="D91" s="245"/>
      <c r="E91" s="245"/>
      <c r="F91" s="268" t="s">
        <v>510</v>
      </c>
      <c r="G91" s="269"/>
      <c r="H91" s="245" t="s">
        <v>531</v>
      </c>
      <c r="I91" s="245" t="s">
        <v>506</v>
      </c>
      <c r="J91" s="245">
        <v>50</v>
      </c>
      <c r="K91" s="259"/>
    </row>
    <row r="92" s="1" customFormat="1" ht="15" customHeight="1">
      <c r="B92" s="270"/>
      <c r="C92" s="245" t="s">
        <v>532</v>
      </c>
      <c r="D92" s="245"/>
      <c r="E92" s="245"/>
      <c r="F92" s="268" t="s">
        <v>510</v>
      </c>
      <c r="G92" s="269"/>
      <c r="H92" s="245" t="s">
        <v>533</v>
      </c>
      <c r="I92" s="245" t="s">
        <v>506</v>
      </c>
      <c r="J92" s="245">
        <v>255</v>
      </c>
      <c r="K92" s="259"/>
    </row>
    <row r="93" s="1" customFormat="1" ht="15" customHeight="1">
      <c r="B93" s="270"/>
      <c r="C93" s="245" t="s">
        <v>534</v>
      </c>
      <c r="D93" s="245"/>
      <c r="E93" s="245"/>
      <c r="F93" s="268" t="s">
        <v>504</v>
      </c>
      <c r="G93" s="269"/>
      <c r="H93" s="245" t="s">
        <v>535</v>
      </c>
      <c r="I93" s="245" t="s">
        <v>536</v>
      </c>
      <c r="J93" s="245"/>
      <c r="K93" s="259"/>
    </row>
    <row r="94" s="1" customFormat="1" ht="15" customHeight="1">
      <c r="B94" s="270"/>
      <c r="C94" s="245" t="s">
        <v>537</v>
      </c>
      <c r="D94" s="245"/>
      <c r="E94" s="245"/>
      <c r="F94" s="268" t="s">
        <v>504</v>
      </c>
      <c r="G94" s="269"/>
      <c r="H94" s="245" t="s">
        <v>538</v>
      </c>
      <c r="I94" s="245" t="s">
        <v>539</v>
      </c>
      <c r="J94" s="245"/>
      <c r="K94" s="259"/>
    </row>
    <row r="95" s="1" customFormat="1" ht="15" customHeight="1">
      <c r="B95" s="270"/>
      <c r="C95" s="245" t="s">
        <v>540</v>
      </c>
      <c r="D95" s="245"/>
      <c r="E95" s="245"/>
      <c r="F95" s="268" t="s">
        <v>504</v>
      </c>
      <c r="G95" s="269"/>
      <c r="H95" s="245" t="s">
        <v>540</v>
      </c>
      <c r="I95" s="245" t="s">
        <v>539</v>
      </c>
      <c r="J95" s="245"/>
      <c r="K95" s="259"/>
    </row>
    <row r="96" s="1" customFormat="1" ht="15" customHeight="1">
      <c r="B96" s="270"/>
      <c r="C96" s="245" t="s">
        <v>40</v>
      </c>
      <c r="D96" s="245"/>
      <c r="E96" s="245"/>
      <c r="F96" s="268" t="s">
        <v>504</v>
      </c>
      <c r="G96" s="269"/>
      <c r="H96" s="245" t="s">
        <v>541</v>
      </c>
      <c r="I96" s="245" t="s">
        <v>539</v>
      </c>
      <c r="J96" s="245"/>
      <c r="K96" s="259"/>
    </row>
    <row r="97" s="1" customFormat="1" ht="15" customHeight="1">
      <c r="B97" s="270"/>
      <c r="C97" s="245" t="s">
        <v>50</v>
      </c>
      <c r="D97" s="245"/>
      <c r="E97" s="245"/>
      <c r="F97" s="268" t="s">
        <v>504</v>
      </c>
      <c r="G97" s="269"/>
      <c r="H97" s="245" t="s">
        <v>542</v>
      </c>
      <c r="I97" s="245" t="s">
        <v>539</v>
      </c>
      <c r="J97" s="245"/>
      <c r="K97" s="259"/>
    </row>
    <row r="98" s="1" customFormat="1" ht="15" customHeight="1">
      <c r="B98" s="273"/>
      <c r="C98" s="274"/>
      <c r="D98" s="274"/>
      <c r="E98" s="274"/>
      <c r="F98" s="274"/>
      <c r="G98" s="274"/>
      <c r="H98" s="274"/>
      <c r="I98" s="274"/>
      <c r="J98" s="274"/>
      <c r="K98" s="275"/>
    </row>
    <row r="99" s="1" customFormat="1" ht="18.7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6"/>
    </row>
    <row r="100" s="1" customFormat="1" ht="18.75" customHeight="1">
      <c r="B100" s="253"/>
      <c r="C100" s="253"/>
      <c r="D100" s="253"/>
      <c r="E100" s="253"/>
      <c r="F100" s="253"/>
      <c r="G100" s="253"/>
      <c r="H100" s="253"/>
      <c r="I100" s="253"/>
      <c r="J100" s="253"/>
      <c r="K100" s="253"/>
    </row>
    <row r="101" s="1" customFormat="1" ht="7.5" customHeight="1">
      <c r="B101" s="254"/>
      <c r="C101" s="255"/>
      <c r="D101" s="255"/>
      <c r="E101" s="255"/>
      <c r="F101" s="255"/>
      <c r="G101" s="255"/>
      <c r="H101" s="255"/>
      <c r="I101" s="255"/>
      <c r="J101" s="255"/>
      <c r="K101" s="256"/>
    </row>
    <row r="102" s="1" customFormat="1" ht="45" customHeight="1">
      <c r="B102" s="257"/>
      <c r="C102" s="258" t="s">
        <v>543</v>
      </c>
      <c r="D102" s="258"/>
      <c r="E102" s="258"/>
      <c r="F102" s="258"/>
      <c r="G102" s="258"/>
      <c r="H102" s="258"/>
      <c r="I102" s="258"/>
      <c r="J102" s="258"/>
      <c r="K102" s="259"/>
    </row>
    <row r="103" s="1" customFormat="1" ht="17.25" customHeight="1">
      <c r="B103" s="257"/>
      <c r="C103" s="260" t="s">
        <v>498</v>
      </c>
      <c r="D103" s="260"/>
      <c r="E103" s="260"/>
      <c r="F103" s="260" t="s">
        <v>499</v>
      </c>
      <c r="G103" s="261"/>
      <c r="H103" s="260" t="s">
        <v>56</v>
      </c>
      <c r="I103" s="260" t="s">
        <v>59</v>
      </c>
      <c r="J103" s="260" t="s">
        <v>500</v>
      </c>
      <c r="K103" s="259"/>
    </row>
    <row r="104" s="1" customFormat="1" ht="17.25" customHeight="1">
      <c r="B104" s="257"/>
      <c r="C104" s="262" t="s">
        <v>501</v>
      </c>
      <c r="D104" s="262"/>
      <c r="E104" s="262"/>
      <c r="F104" s="263" t="s">
        <v>502</v>
      </c>
      <c r="G104" s="264"/>
      <c r="H104" s="262"/>
      <c r="I104" s="262"/>
      <c r="J104" s="262" t="s">
        <v>503</v>
      </c>
      <c r="K104" s="259"/>
    </row>
    <row r="105" s="1" customFormat="1" ht="5.25" customHeight="1">
      <c r="B105" s="257"/>
      <c r="C105" s="260"/>
      <c r="D105" s="260"/>
      <c r="E105" s="260"/>
      <c r="F105" s="260"/>
      <c r="G105" s="278"/>
      <c r="H105" s="260"/>
      <c r="I105" s="260"/>
      <c r="J105" s="260"/>
      <c r="K105" s="259"/>
    </row>
    <row r="106" s="1" customFormat="1" ht="15" customHeight="1">
      <c r="B106" s="257"/>
      <c r="C106" s="245" t="s">
        <v>55</v>
      </c>
      <c r="D106" s="267"/>
      <c r="E106" s="267"/>
      <c r="F106" s="268" t="s">
        <v>504</v>
      </c>
      <c r="G106" s="245"/>
      <c r="H106" s="245" t="s">
        <v>544</v>
      </c>
      <c r="I106" s="245" t="s">
        <v>506</v>
      </c>
      <c r="J106" s="245">
        <v>20</v>
      </c>
      <c r="K106" s="259"/>
    </row>
    <row r="107" s="1" customFormat="1" ht="15" customHeight="1">
      <c r="B107" s="257"/>
      <c r="C107" s="245" t="s">
        <v>507</v>
      </c>
      <c r="D107" s="245"/>
      <c r="E107" s="245"/>
      <c r="F107" s="268" t="s">
        <v>504</v>
      </c>
      <c r="G107" s="245"/>
      <c r="H107" s="245" t="s">
        <v>544</v>
      </c>
      <c r="I107" s="245" t="s">
        <v>506</v>
      </c>
      <c r="J107" s="245">
        <v>120</v>
      </c>
      <c r="K107" s="259"/>
    </row>
    <row r="108" s="1" customFormat="1" ht="15" customHeight="1">
      <c r="B108" s="270"/>
      <c r="C108" s="245" t="s">
        <v>509</v>
      </c>
      <c r="D108" s="245"/>
      <c r="E108" s="245"/>
      <c r="F108" s="268" t="s">
        <v>510</v>
      </c>
      <c r="G108" s="245"/>
      <c r="H108" s="245" t="s">
        <v>544</v>
      </c>
      <c r="I108" s="245" t="s">
        <v>506</v>
      </c>
      <c r="J108" s="245">
        <v>50</v>
      </c>
      <c r="K108" s="259"/>
    </row>
    <row r="109" s="1" customFormat="1" ht="15" customHeight="1">
      <c r="B109" s="270"/>
      <c r="C109" s="245" t="s">
        <v>512</v>
      </c>
      <c r="D109" s="245"/>
      <c r="E109" s="245"/>
      <c r="F109" s="268" t="s">
        <v>504</v>
      </c>
      <c r="G109" s="245"/>
      <c r="H109" s="245" t="s">
        <v>544</v>
      </c>
      <c r="I109" s="245" t="s">
        <v>514</v>
      </c>
      <c r="J109" s="245"/>
      <c r="K109" s="259"/>
    </row>
    <row r="110" s="1" customFormat="1" ht="15" customHeight="1">
      <c r="B110" s="270"/>
      <c r="C110" s="245" t="s">
        <v>523</v>
      </c>
      <c r="D110" s="245"/>
      <c r="E110" s="245"/>
      <c r="F110" s="268" t="s">
        <v>510</v>
      </c>
      <c r="G110" s="245"/>
      <c r="H110" s="245" t="s">
        <v>544</v>
      </c>
      <c r="I110" s="245" t="s">
        <v>506</v>
      </c>
      <c r="J110" s="245">
        <v>50</v>
      </c>
      <c r="K110" s="259"/>
    </row>
    <row r="111" s="1" customFormat="1" ht="15" customHeight="1">
      <c r="B111" s="270"/>
      <c r="C111" s="245" t="s">
        <v>531</v>
      </c>
      <c r="D111" s="245"/>
      <c r="E111" s="245"/>
      <c r="F111" s="268" t="s">
        <v>510</v>
      </c>
      <c r="G111" s="245"/>
      <c r="H111" s="245" t="s">
        <v>544</v>
      </c>
      <c r="I111" s="245" t="s">
        <v>506</v>
      </c>
      <c r="J111" s="245">
        <v>50</v>
      </c>
      <c r="K111" s="259"/>
    </row>
    <row r="112" s="1" customFormat="1" ht="15" customHeight="1">
      <c r="B112" s="270"/>
      <c r="C112" s="245" t="s">
        <v>529</v>
      </c>
      <c r="D112" s="245"/>
      <c r="E112" s="245"/>
      <c r="F112" s="268" t="s">
        <v>510</v>
      </c>
      <c r="G112" s="245"/>
      <c r="H112" s="245" t="s">
        <v>544</v>
      </c>
      <c r="I112" s="245" t="s">
        <v>506</v>
      </c>
      <c r="J112" s="245">
        <v>50</v>
      </c>
      <c r="K112" s="259"/>
    </row>
    <row r="113" s="1" customFormat="1" ht="15" customHeight="1">
      <c r="B113" s="270"/>
      <c r="C113" s="245" t="s">
        <v>55</v>
      </c>
      <c r="D113" s="245"/>
      <c r="E113" s="245"/>
      <c r="F113" s="268" t="s">
        <v>504</v>
      </c>
      <c r="G113" s="245"/>
      <c r="H113" s="245" t="s">
        <v>545</v>
      </c>
      <c r="I113" s="245" t="s">
        <v>506</v>
      </c>
      <c r="J113" s="245">
        <v>20</v>
      </c>
      <c r="K113" s="259"/>
    </row>
    <row r="114" s="1" customFormat="1" ht="15" customHeight="1">
      <c r="B114" s="270"/>
      <c r="C114" s="245" t="s">
        <v>546</v>
      </c>
      <c r="D114" s="245"/>
      <c r="E114" s="245"/>
      <c r="F114" s="268" t="s">
        <v>504</v>
      </c>
      <c r="G114" s="245"/>
      <c r="H114" s="245" t="s">
        <v>547</v>
      </c>
      <c r="I114" s="245" t="s">
        <v>506</v>
      </c>
      <c r="J114" s="245">
        <v>120</v>
      </c>
      <c r="K114" s="259"/>
    </row>
    <row r="115" s="1" customFormat="1" ht="15" customHeight="1">
      <c r="B115" s="270"/>
      <c r="C115" s="245" t="s">
        <v>40</v>
      </c>
      <c r="D115" s="245"/>
      <c r="E115" s="245"/>
      <c r="F115" s="268" t="s">
        <v>504</v>
      </c>
      <c r="G115" s="245"/>
      <c r="H115" s="245" t="s">
        <v>548</v>
      </c>
      <c r="I115" s="245" t="s">
        <v>539</v>
      </c>
      <c r="J115" s="245"/>
      <c r="K115" s="259"/>
    </row>
    <row r="116" s="1" customFormat="1" ht="15" customHeight="1">
      <c r="B116" s="270"/>
      <c r="C116" s="245" t="s">
        <v>50</v>
      </c>
      <c r="D116" s="245"/>
      <c r="E116" s="245"/>
      <c r="F116" s="268" t="s">
        <v>504</v>
      </c>
      <c r="G116" s="245"/>
      <c r="H116" s="245" t="s">
        <v>549</v>
      </c>
      <c r="I116" s="245" t="s">
        <v>539</v>
      </c>
      <c r="J116" s="245"/>
      <c r="K116" s="259"/>
    </row>
    <row r="117" s="1" customFormat="1" ht="15" customHeight="1">
      <c r="B117" s="270"/>
      <c r="C117" s="245" t="s">
        <v>59</v>
      </c>
      <c r="D117" s="245"/>
      <c r="E117" s="245"/>
      <c r="F117" s="268" t="s">
        <v>504</v>
      </c>
      <c r="G117" s="245"/>
      <c r="H117" s="245" t="s">
        <v>550</v>
      </c>
      <c r="I117" s="245" t="s">
        <v>551</v>
      </c>
      <c r="J117" s="245"/>
      <c r="K117" s="259"/>
    </row>
    <row r="118" s="1" customFormat="1" ht="15" customHeight="1">
      <c r="B118" s="273"/>
      <c r="C118" s="279"/>
      <c r="D118" s="279"/>
      <c r="E118" s="279"/>
      <c r="F118" s="279"/>
      <c r="G118" s="279"/>
      <c r="H118" s="279"/>
      <c r="I118" s="279"/>
      <c r="J118" s="279"/>
      <c r="K118" s="275"/>
    </row>
    <row r="119" s="1" customFormat="1" ht="18.75" customHeight="1">
      <c r="B119" s="280"/>
      <c r="C119" s="281"/>
      <c r="D119" s="281"/>
      <c r="E119" s="281"/>
      <c r="F119" s="282"/>
      <c r="G119" s="281"/>
      <c r="H119" s="281"/>
      <c r="I119" s="281"/>
      <c r="J119" s="281"/>
      <c r="K119" s="280"/>
    </row>
    <row r="120" s="1" customFormat="1" ht="18.75" customHeight="1">
      <c r="B120" s="253"/>
      <c r="C120" s="253"/>
      <c r="D120" s="253"/>
      <c r="E120" s="253"/>
      <c r="F120" s="253"/>
      <c r="G120" s="253"/>
      <c r="H120" s="253"/>
      <c r="I120" s="253"/>
      <c r="J120" s="253"/>
      <c r="K120" s="253"/>
    </row>
    <row r="121" s="1" customFormat="1" ht="7.5" customHeight="1">
      <c r="B121" s="283"/>
      <c r="C121" s="284"/>
      <c r="D121" s="284"/>
      <c r="E121" s="284"/>
      <c r="F121" s="284"/>
      <c r="G121" s="284"/>
      <c r="H121" s="284"/>
      <c r="I121" s="284"/>
      <c r="J121" s="284"/>
      <c r="K121" s="285"/>
    </row>
    <row r="122" s="1" customFormat="1" ht="45" customHeight="1">
      <c r="B122" s="286"/>
      <c r="C122" s="236" t="s">
        <v>552</v>
      </c>
      <c r="D122" s="236"/>
      <c r="E122" s="236"/>
      <c r="F122" s="236"/>
      <c r="G122" s="236"/>
      <c r="H122" s="236"/>
      <c r="I122" s="236"/>
      <c r="J122" s="236"/>
      <c r="K122" s="287"/>
    </row>
    <row r="123" s="1" customFormat="1" ht="17.25" customHeight="1">
      <c r="B123" s="288"/>
      <c r="C123" s="260" t="s">
        <v>498</v>
      </c>
      <c r="D123" s="260"/>
      <c r="E123" s="260"/>
      <c r="F123" s="260" t="s">
        <v>499</v>
      </c>
      <c r="G123" s="261"/>
      <c r="H123" s="260" t="s">
        <v>56</v>
      </c>
      <c r="I123" s="260" t="s">
        <v>59</v>
      </c>
      <c r="J123" s="260" t="s">
        <v>500</v>
      </c>
      <c r="K123" s="289"/>
    </row>
    <row r="124" s="1" customFormat="1" ht="17.25" customHeight="1">
      <c r="B124" s="288"/>
      <c r="C124" s="262" t="s">
        <v>501</v>
      </c>
      <c r="D124" s="262"/>
      <c r="E124" s="262"/>
      <c r="F124" s="263" t="s">
        <v>502</v>
      </c>
      <c r="G124" s="264"/>
      <c r="H124" s="262"/>
      <c r="I124" s="262"/>
      <c r="J124" s="262" t="s">
        <v>503</v>
      </c>
      <c r="K124" s="289"/>
    </row>
    <row r="125" s="1" customFormat="1" ht="5.25" customHeight="1">
      <c r="B125" s="290"/>
      <c r="C125" s="265"/>
      <c r="D125" s="265"/>
      <c r="E125" s="265"/>
      <c r="F125" s="265"/>
      <c r="G125" s="291"/>
      <c r="H125" s="265"/>
      <c r="I125" s="265"/>
      <c r="J125" s="265"/>
      <c r="K125" s="292"/>
    </row>
    <row r="126" s="1" customFormat="1" ht="15" customHeight="1">
      <c r="B126" s="290"/>
      <c r="C126" s="245" t="s">
        <v>507</v>
      </c>
      <c r="D126" s="267"/>
      <c r="E126" s="267"/>
      <c r="F126" s="268" t="s">
        <v>504</v>
      </c>
      <c r="G126" s="245"/>
      <c r="H126" s="245" t="s">
        <v>544</v>
      </c>
      <c r="I126" s="245" t="s">
        <v>506</v>
      </c>
      <c r="J126" s="245">
        <v>120</v>
      </c>
      <c r="K126" s="293"/>
    </row>
    <row r="127" s="1" customFormat="1" ht="15" customHeight="1">
      <c r="B127" s="290"/>
      <c r="C127" s="245" t="s">
        <v>553</v>
      </c>
      <c r="D127" s="245"/>
      <c r="E127" s="245"/>
      <c r="F127" s="268" t="s">
        <v>504</v>
      </c>
      <c r="G127" s="245"/>
      <c r="H127" s="245" t="s">
        <v>554</v>
      </c>
      <c r="I127" s="245" t="s">
        <v>506</v>
      </c>
      <c r="J127" s="245" t="s">
        <v>555</v>
      </c>
      <c r="K127" s="293"/>
    </row>
    <row r="128" s="1" customFormat="1" ht="15" customHeight="1">
      <c r="B128" s="290"/>
      <c r="C128" s="245" t="s">
        <v>452</v>
      </c>
      <c r="D128" s="245"/>
      <c r="E128" s="245"/>
      <c r="F128" s="268" t="s">
        <v>504</v>
      </c>
      <c r="G128" s="245"/>
      <c r="H128" s="245" t="s">
        <v>556</v>
      </c>
      <c r="I128" s="245" t="s">
        <v>506</v>
      </c>
      <c r="J128" s="245" t="s">
        <v>555</v>
      </c>
      <c r="K128" s="293"/>
    </row>
    <row r="129" s="1" customFormat="1" ht="15" customHeight="1">
      <c r="B129" s="290"/>
      <c r="C129" s="245" t="s">
        <v>515</v>
      </c>
      <c r="D129" s="245"/>
      <c r="E129" s="245"/>
      <c r="F129" s="268" t="s">
        <v>510</v>
      </c>
      <c r="G129" s="245"/>
      <c r="H129" s="245" t="s">
        <v>516</v>
      </c>
      <c r="I129" s="245" t="s">
        <v>506</v>
      </c>
      <c r="J129" s="245">
        <v>15</v>
      </c>
      <c r="K129" s="293"/>
    </row>
    <row r="130" s="1" customFormat="1" ht="15" customHeight="1">
      <c r="B130" s="290"/>
      <c r="C130" s="271" t="s">
        <v>517</v>
      </c>
      <c r="D130" s="271"/>
      <c r="E130" s="271"/>
      <c r="F130" s="272" t="s">
        <v>510</v>
      </c>
      <c r="G130" s="271"/>
      <c r="H130" s="271" t="s">
        <v>518</v>
      </c>
      <c r="I130" s="271" t="s">
        <v>506</v>
      </c>
      <c r="J130" s="271">
        <v>15</v>
      </c>
      <c r="K130" s="293"/>
    </row>
    <row r="131" s="1" customFormat="1" ht="15" customHeight="1">
      <c r="B131" s="290"/>
      <c r="C131" s="271" t="s">
        <v>519</v>
      </c>
      <c r="D131" s="271"/>
      <c r="E131" s="271"/>
      <c r="F131" s="272" t="s">
        <v>510</v>
      </c>
      <c r="G131" s="271"/>
      <c r="H131" s="271" t="s">
        <v>520</v>
      </c>
      <c r="I131" s="271" t="s">
        <v>506</v>
      </c>
      <c r="J131" s="271">
        <v>20</v>
      </c>
      <c r="K131" s="293"/>
    </row>
    <row r="132" s="1" customFormat="1" ht="15" customHeight="1">
      <c r="B132" s="290"/>
      <c r="C132" s="271" t="s">
        <v>521</v>
      </c>
      <c r="D132" s="271"/>
      <c r="E132" s="271"/>
      <c r="F132" s="272" t="s">
        <v>510</v>
      </c>
      <c r="G132" s="271"/>
      <c r="H132" s="271" t="s">
        <v>522</v>
      </c>
      <c r="I132" s="271" t="s">
        <v>506</v>
      </c>
      <c r="J132" s="271">
        <v>20</v>
      </c>
      <c r="K132" s="293"/>
    </row>
    <row r="133" s="1" customFormat="1" ht="15" customHeight="1">
      <c r="B133" s="290"/>
      <c r="C133" s="245" t="s">
        <v>509</v>
      </c>
      <c r="D133" s="245"/>
      <c r="E133" s="245"/>
      <c r="F133" s="268" t="s">
        <v>510</v>
      </c>
      <c r="G133" s="245"/>
      <c r="H133" s="245" t="s">
        <v>544</v>
      </c>
      <c r="I133" s="245" t="s">
        <v>506</v>
      </c>
      <c r="J133" s="245">
        <v>50</v>
      </c>
      <c r="K133" s="293"/>
    </row>
    <row r="134" s="1" customFormat="1" ht="15" customHeight="1">
      <c r="B134" s="290"/>
      <c r="C134" s="245" t="s">
        <v>523</v>
      </c>
      <c r="D134" s="245"/>
      <c r="E134" s="245"/>
      <c r="F134" s="268" t="s">
        <v>510</v>
      </c>
      <c r="G134" s="245"/>
      <c r="H134" s="245" t="s">
        <v>544</v>
      </c>
      <c r="I134" s="245" t="s">
        <v>506</v>
      </c>
      <c r="J134" s="245">
        <v>50</v>
      </c>
      <c r="K134" s="293"/>
    </row>
    <row r="135" s="1" customFormat="1" ht="15" customHeight="1">
      <c r="B135" s="290"/>
      <c r="C135" s="245" t="s">
        <v>529</v>
      </c>
      <c r="D135" s="245"/>
      <c r="E135" s="245"/>
      <c r="F135" s="268" t="s">
        <v>510</v>
      </c>
      <c r="G135" s="245"/>
      <c r="H135" s="245" t="s">
        <v>544</v>
      </c>
      <c r="I135" s="245" t="s">
        <v>506</v>
      </c>
      <c r="J135" s="245">
        <v>50</v>
      </c>
      <c r="K135" s="293"/>
    </row>
    <row r="136" s="1" customFormat="1" ht="15" customHeight="1">
      <c r="B136" s="290"/>
      <c r="C136" s="245" t="s">
        <v>531</v>
      </c>
      <c r="D136" s="245"/>
      <c r="E136" s="245"/>
      <c r="F136" s="268" t="s">
        <v>510</v>
      </c>
      <c r="G136" s="245"/>
      <c r="H136" s="245" t="s">
        <v>544</v>
      </c>
      <c r="I136" s="245" t="s">
        <v>506</v>
      </c>
      <c r="J136" s="245">
        <v>50</v>
      </c>
      <c r="K136" s="293"/>
    </row>
    <row r="137" s="1" customFormat="1" ht="15" customHeight="1">
      <c r="B137" s="290"/>
      <c r="C137" s="245" t="s">
        <v>532</v>
      </c>
      <c r="D137" s="245"/>
      <c r="E137" s="245"/>
      <c r="F137" s="268" t="s">
        <v>510</v>
      </c>
      <c r="G137" s="245"/>
      <c r="H137" s="245" t="s">
        <v>557</v>
      </c>
      <c r="I137" s="245" t="s">
        <v>506</v>
      </c>
      <c r="J137" s="245">
        <v>255</v>
      </c>
      <c r="K137" s="293"/>
    </row>
    <row r="138" s="1" customFormat="1" ht="15" customHeight="1">
      <c r="B138" s="290"/>
      <c r="C138" s="245" t="s">
        <v>534</v>
      </c>
      <c r="D138" s="245"/>
      <c r="E138" s="245"/>
      <c r="F138" s="268" t="s">
        <v>504</v>
      </c>
      <c r="G138" s="245"/>
      <c r="H138" s="245" t="s">
        <v>558</v>
      </c>
      <c r="I138" s="245" t="s">
        <v>536</v>
      </c>
      <c r="J138" s="245"/>
      <c r="K138" s="293"/>
    </row>
    <row r="139" s="1" customFormat="1" ht="15" customHeight="1">
      <c r="B139" s="290"/>
      <c r="C139" s="245" t="s">
        <v>537</v>
      </c>
      <c r="D139" s="245"/>
      <c r="E139" s="245"/>
      <c r="F139" s="268" t="s">
        <v>504</v>
      </c>
      <c r="G139" s="245"/>
      <c r="H139" s="245" t="s">
        <v>559</v>
      </c>
      <c r="I139" s="245" t="s">
        <v>539</v>
      </c>
      <c r="J139" s="245"/>
      <c r="K139" s="293"/>
    </row>
    <row r="140" s="1" customFormat="1" ht="15" customHeight="1">
      <c r="B140" s="290"/>
      <c r="C140" s="245" t="s">
        <v>540</v>
      </c>
      <c r="D140" s="245"/>
      <c r="E140" s="245"/>
      <c r="F140" s="268" t="s">
        <v>504</v>
      </c>
      <c r="G140" s="245"/>
      <c r="H140" s="245" t="s">
        <v>540</v>
      </c>
      <c r="I140" s="245" t="s">
        <v>539</v>
      </c>
      <c r="J140" s="245"/>
      <c r="K140" s="293"/>
    </row>
    <row r="141" s="1" customFormat="1" ht="15" customHeight="1">
      <c r="B141" s="290"/>
      <c r="C141" s="245" t="s">
        <v>40</v>
      </c>
      <c r="D141" s="245"/>
      <c r="E141" s="245"/>
      <c r="F141" s="268" t="s">
        <v>504</v>
      </c>
      <c r="G141" s="245"/>
      <c r="H141" s="245" t="s">
        <v>560</v>
      </c>
      <c r="I141" s="245" t="s">
        <v>539</v>
      </c>
      <c r="J141" s="245"/>
      <c r="K141" s="293"/>
    </row>
    <row r="142" s="1" customFormat="1" ht="15" customHeight="1">
      <c r="B142" s="290"/>
      <c r="C142" s="245" t="s">
        <v>561</v>
      </c>
      <c r="D142" s="245"/>
      <c r="E142" s="245"/>
      <c r="F142" s="268" t="s">
        <v>504</v>
      </c>
      <c r="G142" s="245"/>
      <c r="H142" s="245" t="s">
        <v>562</v>
      </c>
      <c r="I142" s="245" t="s">
        <v>539</v>
      </c>
      <c r="J142" s="245"/>
      <c r="K142" s="293"/>
    </row>
    <row r="143" s="1" customFormat="1" ht="15" customHeight="1">
      <c r="B143" s="294"/>
      <c r="C143" s="295"/>
      <c r="D143" s="295"/>
      <c r="E143" s="295"/>
      <c r="F143" s="295"/>
      <c r="G143" s="295"/>
      <c r="H143" s="295"/>
      <c r="I143" s="295"/>
      <c r="J143" s="295"/>
      <c r="K143" s="296"/>
    </row>
    <row r="144" s="1" customFormat="1" ht="18.75" customHeight="1">
      <c r="B144" s="281"/>
      <c r="C144" s="281"/>
      <c r="D144" s="281"/>
      <c r="E144" s="281"/>
      <c r="F144" s="282"/>
      <c r="G144" s="281"/>
      <c r="H144" s="281"/>
      <c r="I144" s="281"/>
      <c r="J144" s="281"/>
      <c r="K144" s="281"/>
    </row>
    <row r="145" s="1" customFormat="1" ht="18.75" customHeight="1">
      <c r="B145" s="253"/>
      <c r="C145" s="253"/>
      <c r="D145" s="253"/>
      <c r="E145" s="253"/>
      <c r="F145" s="253"/>
      <c r="G145" s="253"/>
      <c r="H145" s="253"/>
      <c r="I145" s="253"/>
      <c r="J145" s="253"/>
      <c r="K145" s="253"/>
    </row>
    <row r="146" s="1" customFormat="1" ht="7.5" customHeight="1">
      <c r="B146" s="254"/>
      <c r="C146" s="255"/>
      <c r="D146" s="255"/>
      <c r="E146" s="255"/>
      <c r="F146" s="255"/>
      <c r="G146" s="255"/>
      <c r="H146" s="255"/>
      <c r="I146" s="255"/>
      <c r="J146" s="255"/>
      <c r="K146" s="256"/>
    </row>
    <row r="147" s="1" customFormat="1" ht="45" customHeight="1">
      <c r="B147" s="257"/>
      <c r="C147" s="258" t="s">
        <v>563</v>
      </c>
      <c r="D147" s="258"/>
      <c r="E147" s="258"/>
      <c r="F147" s="258"/>
      <c r="G147" s="258"/>
      <c r="H147" s="258"/>
      <c r="I147" s="258"/>
      <c r="J147" s="258"/>
      <c r="K147" s="259"/>
    </row>
    <row r="148" s="1" customFormat="1" ht="17.25" customHeight="1">
      <c r="B148" s="257"/>
      <c r="C148" s="260" t="s">
        <v>498</v>
      </c>
      <c r="D148" s="260"/>
      <c r="E148" s="260"/>
      <c r="F148" s="260" t="s">
        <v>499</v>
      </c>
      <c r="G148" s="261"/>
      <c r="H148" s="260" t="s">
        <v>56</v>
      </c>
      <c r="I148" s="260" t="s">
        <v>59</v>
      </c>
      <c r="J148" s="260" t="s">
        <v>500</v>
      </c>
      <c r="K148" s="259"/>
    </row>
    <row r="149" s="1" customFormat="1" ht="17.25" customHeight="1">
      <c r="B149" s="257"/>
      <c r="C149" s="262" t="s">
        <v>501</v>
      </c>
      <c r="D149" s="262"/>
      <c r="E149" s="262"/>
      <c r="F149" s="263" t="s">
        <v>502</v>
      </c>
      <c r="G149" s="264"/>
      <c r="H149" s="262"/>
      <c r="I149" s="262"/>
      <c r="J149" s="262" t="s">
        <v>503</v>
      </c>
      <c r="K149" s="259"/>
    </row>
    <row r="150" s="1" customFormat="1" ht="5.25" customHeight="1">
      <c r="B150" s="270"/>
      <c r="C150" s="265"/>
      <c r="D150" s="265"/>
      <c r="E150" s="265"/>
      <c r="F150" s="265"/>
      <c r="G150" s="266"/>
      <c r="H150" s="265"/>
      <c r="I150" s="265"/>
      <c r="J150" s="265"/>
      <c r="K150" s="293"/>
    </row>
    <row r="151" s="1" customFormat="1" ht="15" customHeight="1">
      <c r="B151" s="270"/>
      <c r="C151" s="297" t="s">
        <v>507</v>
      </c>
      <c r="D151" s="245"/>
      <c r="E151" s="245"/>
      <c r="F151" s="298" t="s">
        <v>504</v>
      </c>
      <c r="G151" s="245"/>
      <c r="H151" s="297" t="s">
        <v>544</v>
      </c>
      <c r="I151" s="297" t="s">
        <v>506</v>
      </c>
      <c r="J151" s="297">
        <v>120</v>
      </c>
      <c r="K151" s="293"/>
    </row>
    <row r="152" s="1" customFormat="1" ht="15" customHeight="1">
      <c r="B152" s="270"/>
      <c r="C152" s="297" t="s">
        <v>553</v>
      </c>
      <c r="D152" s="245"/>
      <c r="E152" s="245"/>
      <c r="F152" s="298" t="s">
        <v>504</v>
      </c>
      <c r="G152" s="245"/>
      <c r="H152" s="297" t="s">
        <v>564</v>
      </c>
      <c r="I152" s="297" t="s">
        <v>506</v>
      </c>
      <c r="J152" s="297" t="s">
        <v>555</v>
      </c>
      <c r="K152" s="293"/>
    </row>
    <row r="153" s="1" customFormat="1" ht="15" customHeight="1">
      <c r="B153" s="270"/>
      <c r="C153" s="297" t="s">
        <v>452</v>
      </c>
      <c r="D153" s="245"/>
      <c r="E153" s="245"/>
      <c r="F153" s="298" t="s">
        <v>504</v>
      </c>
      <c r="G153" s="245"/>
      <c r="H153" s="297" t="s">
        <v>565</v>
      </c>
      <c r="I153" s="297" t="s">
        <v>506</v>
      </c>
      <c r="J153" s="297" t="s">
        <v>555</v>
      </c>
      <c r="K153" s="293"/>
    </row>
    <row r="154" s="1" customFormat="1" ht="15" customHeight="1">
      <c r="B154" s="270"/>
      <c r="C154" s="297" t="s">
        <v>509</v>
      </c>
      <c r="D154" s="245"/>
      <c r="E154" s="245"/>
      <c r="F154" s="298" t="s">
        <v>510</v>
      </c>
      <c r="G154" s="245"/>
      <c r="H154" s="297" t="s">
        <v>544</v>
      </c>
      <c r="I154" s="297" t="s">
        <v>506</v>
      </c>
      <c r="J154" s="297">
        <v>50</v>
      </c>
      <c r="K154" s="293"/>
    </row>
    <row r="155" s="1" customFormat="1" ht="15" customHeight="1">
      <c r="B155" s="270"/>
      <c r="C155" s="297" t="s">
        <v>512</v>
      </c>
      <c r="D155" s="245"/>
      <c r="E155" s="245"/>
      <c r="F155" s="298" t="s">
        <v>504</v>
      </c>
      <c r="G155" s="245"/>
      <c r="H155" s="297" t="s">
        <v>544</v>
      </c>
      <c r="I155" s="297" t="s">
        <v>514</v>
      </c>
      <c r="J155" s="297"/>
      <c r="K155" s="293"/>
    </row>
    <row r="156" s="1" customFormat="1" ht="15" customHeight="1">
      <c r="B156" s="270"/>
      <c r="C156" s="297" t="s">
        <v>523</v>
      </c>
      <c r="D156" s="245"/>
      <c r="E156" s="245"/>
      <c r="F156" s="298" t="s">
        <v>510</v>
      </c>
      <c r="G156" s="245"/>
      <c r="H156" s="297" t="s">
        <v>544</v>
      </c>
      <c r="I156" s="297" t="s">
        <v>506</v>
      </c>
      <c r="J156" s="297">
        <v>50</v>
      </c>
      <c r="K156" s="293"/>
    </row>
    <row r="157" s="1" customFormat="1" ht="15" customHeight="1">
      <c r="B157" s="270"/>
      <c r="C157" s="297" t="s">
        <v>531</v>
      </c>
      <c r="D157" s="245"/>
      <c r="E157" s="245"/>
      <c r="F157" s="298" t="s">
        <v>510</v>
      </c>
      <c r="G157" s="245"/>
      <c r="H157" s="297" t="s">
        <v>544</v>
      </c>
      <c r="I157" s="297" t="s">
        <v>506</v>
      </c>
      <c r="J157" s="297">
        <v>50</v>
      </c>
      <c r="K157" s="293"/>
    </row>
    <row r="158" s="1" customFormat="1" ht="15" customHeight="1">
      <c r="B158" s="270"/>
      <c r="C158" s="297" t="s">
        <v>529</v>
      </c>
      <c r="D158" s="245"/>
      <c r="E158" s="245"/>
      <c r="F158" s="298" t="s">
        <v>510</v>
      </c>
      <c r="G158" s="245"/>
      <c r="H158" s="297" t="s">
        <v>544</v>
      </c>
      <c r="I158" s="297" t="s">
        <v>506</v>
      </c>
      <c r="J158" s="297">
        <v>50</v>
      </c>
      <c r="K158" s="293"/>
    </row>
    <row r="159" s="1" customFormat="1" ht="15" customHeight="1">
      <c r="B159" s="270"/>
      <c r="C159" s="297" t="s">
        <v>84</v>
      </c>
      <c r="D159" s="245"/>
      <c r="E159" s="245"/>
      <c r="F159" s="298" t="s">
        <v>504</v>
      </c>
      <c r="G159" s="245"/>
      <c r="H159" s="297" t="s">
        <v>566</v>
      </c>
      <c r="I159" s="297" t="s">
        <v>506</v>
      </c>
      <c r="J159" s="297" t="s">
        <v>567</v>
      </c>
      <c r="K159" s="293"/>
    </row>
    <row r="160" s="1" customFormat="1" ht="15" customHeight="1">
      <c r="B160" s="270"/>
      <c r="C160" s="297" t="s">
        <v>568</v>
      </c>
      <c r="D160" s="245"/>
      <c r="E160" s="245"/>
      <c r="F160" s="298" t="s">
        <v>504</v>
      </c>
      <c r="G160" s="245"/>
      <c r="H160" s="297" t="s">
        <v>569</v>
      </c>
      <c r="I160" s="297" t="s">
        <v>539</v>
      </c>
      <c r="J160" s="297"/>
      <c r="K160" s="293"/>
    </row>
    <row r="161" s="1" customFormat="1" ht="15" customHeight="1">
      <c r="B161" s="299"/>
      <c r="C161" s="279"/>
      <c r="D161" s="279"/>
      <c r="E161" s="279"/>
      <c r="F161" s="279"/>
      <c r="G161" s="279"/>
      <c r="H161" s="279"/>
      <c r="I161" s="279"/>
      <c r="J161" s="279"/>
      <c r="K161" s="300"/>
    </row>
    <row r="162" s="1" customFormat="1" ht="18.75" customHeight="1">
      <c r="B162" s="281"/>
      <c r="C162" s="291"/>
      <c r="D162" s="291"/>
      <c r="E162" s="291"/>
      <c r="F162" s="301"/>
      <c r="G162" s="291"/>
      <c r="H162" s="291"/>
      <c r="I162" s="291"/>
      <c r="J162" s="291"/>
      <c r="K162" s="281"/>
    </row>
    <row r="163" s="1" customFormat="1" ht="18.75" customHeight="1">
      <c r="B163" s="253"/>
      <c r="C163" s="253"/>
      <c r="D163" s="253"/>
      <c r="E163" s="253"/>
      <c r="F163" s="253"/>
      <c r="G163" s="253"/>
      <c r="H163" s="253"/>
      <c r="I163" s="253"/>
      <c r="J163" s="253"/>
      <c r="K163" s="253"/>
    </row>
    <row r="164" s="1" customFormat="1" ht="7.5" customHeight="1">
      <c r="B164" s="232"/>
      <c r="C164" s="233"/>
      <c r="D164" s="233"/>
      <c r="E164" s="233"/>
      <c r="F164" s="233"/>
      <c r="G164" s="233"/>
      <c r="H164" s="233"/>
      <c r="I164" s="233"/>
      <c r="J164" s="233"/>
      <c r="K164" s="234"/>
    </row>
    <row r="165" s="1" customFormat="1" ht="45" customHeight="1">
      <c r="B165" s="235"/>
      <c r="C165" s="236" t="s">
        <v>570</v>
      </c>
      <c r="D165" s="236"/>
      <c r="E165" s="236"/>
      <c r="F165" s="236"/>
      <c r="G165" s="236"/>
      <c r="H165" s="236"/>
      <c r="I165" s="236"/>
      <c r="J165" s="236"/>
      <c r="K165" s="237"/>
    </row>
    <row r="166" s="1" customFormat="1" ht="17.25" customHeight="1">
      <c r="B166" s="235"/>
      <c r="C166" s="260" t="s">
        <v>498</v>
      </c>
      <c r="D166" s="260"/>
      <c r="E166" s="260"/>
      <c r="F166" s="260" t="s">
        <v>499</v>
      </c>
      <c r="G166" s="302"/>
      <c r="H166" s="303" t="s">
        <v>56</v>
      </c>
      <c r="I166" s="303" t="s">
        <v>59</v>
      </c>
      <c r="J166" s="260" t="s">
        <v>500</v>
      </c>
      <c r="K166" s="237"/>
    </row>
    <row r="167" s="1" customFormat="1" ht="17.25" customHeight="1">
      <c r="B167" s="238"/>
      <c r="C167" s="262" t="s">
        <v>501</v>
      </c>
      <c r="D167" s="262"/>
      <c r="E167" s="262"/>
      <c r="F167" s="263" t="s">
        <v>502</v>
      </c>
      <c r="G167" s="304"/>
      <c r="H167" s="305"/>
      <c r="I167" s="305"/>
      <c r="J167" s="262" t="s">
        <v>503</v>
      </c>
      <c r="K167" s="240"/>
    </row>
    <row r="168" s="1" customFormat="1" ht="5.25" customHeight="1">
      <c r="B168" s="270"/>
      <c r="C168" s="265"/>
      <c r="D168" s="265"/>
      <c r="E168" s="265"/>
      <c r="F168" s="265"/>
      <c r="G168" s="266"/>
      <c r="H168" s="265"/>
      <c r="I168" s="265"/>
      <c r="J168" s="265"/>
      <c r="K168" s="293"/>
    </row>
    <row r="169" s="1" customFormat="1" ht="15" customHeight="1">
      <c r="B169" s="270"/>
      <c r="C169" s="245" t="s">
        <v>507</v>
      </c>
      <c r="D169" s="245"/>
      <c r="E169" s="245"/>
      <c r="F169" s="268" t="s">
        <v>504</v>
      </c>
      <c r="G169" s="245"/>
      <c r="H169" s="245" t="s">
        <v>544</v>
      </c>
      <c r="I169" s="245" t="s">
        <v>506</v>
      </c>
      <c r="J169" s="245">
        <v>120</v>
      </c>
      <c r="K169" s="293"/>
    </row>
    <row r="170" s="1" customFormat="1" ht="15" customHeight="1">
      <c r="B170" s="270"/>
      <c r="C170" s="245" t="s">
        <v>553</v>
      </c>
      <c r="D170" s="245"/>
      <c r="E170" s="245"/>
      <c r="F170" s="268" t="s">
        <v>504</v>
      </c>
      <c r="G170" s="245"/>
      <c r="H170" s="245" t="s">
        <v>554</v>
      </c>
      <c r="I170" s="245" t="s">
        <v>506</v>
      </c>
      <c r="J170" s="245" t="s">
        <v>555</v>
      </c>
      <c r="K170" s="293"/>
    </row>
    <row r="171" s="1" customFormat="1" ht="15" customHeight="1">
      <c r="B171" s="270"/>
      <c r="C171" s="245" t="s">
        <v>452</v>
      </c>
      <c r="D171" s="245"/>
      <c r="E171" s="245"/>
      <c r="F171" s="268" t="s">
        <v>504</v>
      </c>
      <c r="G171" s="245"/>
      <c r="H171" s="245" t="s">
        <v>571</v>
      </c>
      <c r="I171" s="245" t="s">
        <v>506</v>
      </c>
      <c r="J171" s="245" t="s">
        <v>555</v>
      </c>
      <c r="K171" s="293"/>
    </row>
    <row r="172" s="1" customFormat="1" ht="15" customHeight="1">
      <c r="B172" s="270"/>
      <c r="C172" s="245" t="s">
        <v>509</v>
      </c>
      <c r="D172" s="245"/>
      <c r="E172" s="245"/>
      <c r="F172" s="268" t="s">
        <v>510</v>
      </c>
      <c r="G172" s="245"/>
      <c r="H172" s="245" t="s">
        <v>571</v>
      </c>
      <c r="I172" s="245" t="s">
        <v>506</v>
      </c>
      <c r="J172" s="245">
        <v>50</v>
      </c>
      <c r="K172" s="293"/>
    </row>
    <row r="173" s="1" customFormat="1" ht="15" customHeight="1">
      <c r="B173" s="270"/>
      <c r="C173" s="245" t="s">
        <v>512</v>
      </c>
      <c r="D173" s="245"/>
      <c r="E173" s="245"/>
      <c r="F173" s="268" t="s">
        <v>504</v>
      </c>
      <c r="G173" s="245"/>
      <c r="H173" s="245" t="s">
        <v>571</v>
      </c>
      <c r="I173" s="245" t="s">
        <v>514</v>
      </c>
      <c r="J173" s="245"/>
      <c r="K173" s="293"/>
    </row>
    <row r="174" s="1" customFormat="1" ht="15" customHeight="1">
      <c r="B174" s="270"/>
      <c r="C174" s="245" t="s">
        <v>523</v>
      </c>
      <c r="D174" s="245"/>
      <c r="E174" s="245"/>
      <c r="F174" s="268" t="s">
        <v>510</v>
      </c>
      <c r="G174" s="245"/>
      <c r="H174" s="245" t="s">
        <v>571</v>
      </c>
      <c r="I174" s="245" t="s">
        <v>506</v>
      </c>
      <c r="J174" s="245">
        <v>50</v>
      </c>
      <c r="K174" s="293"/>
    </row>
    <row r="175" s="1" customFormat="1" ht="15" customHeight="1">
      <c r="B175" s="270"/>
      <c r="C175" s="245" t="s">
        <v>531</v>
      </c>
      <c r="D175" s="245"/>
      <c r="E175" s="245"/>
      <c r="F175" s="268" t="s">
        <v>510</v>
      </c>
      <c r="G175" s="245"/>
      <c r="H175" s="245" t="s">
        <v>571</v>
      </c>
      <c r="I175" s="245" t="s">
        <v>506</v>
      </c>
      <c r="J175" s="245">
        <v>50</v>
      </c>
      <c r="K175" s="293"/>
    </row>
    <row r="176" s="1" customFormat="1" ht="15" customHeight="1">
      <c r="B176" s="270"/>
      <c r="C176" s="245" t="s">
        <v>529</v>
      </c>
      <c r="D176" s="245"/>
      <c r="E176" s="245"/>
      <c r="F176" s="268" t="s">
        <v>510</v>
      </c>
      <c r="G176" s="245"/>
      <c r="H176" s="245" t="s">
        <v>571</v>
      </c>
      <c r="I176" s="245" t="s">
        <v>506</v>
      </c>
      <c r="J176" s="245">
        <v>50</v>
      </c>
      <c r="K176" s="293"/>
    </row>
    <row r="177" s="1" customFormat="1" ht="15" customHeight="1">
      <c r="B177" s="270"/>
      <c r="C177" s="245" t="s">
        <v>101</v>
      </c>
      <c r="D177" s="245"/>
      <c r="E177" s="245"/>
      <c r="F177" s="268" t="s">
        <v>504</v>
      </c>
      <c r="G177" s="245"/>
      <c r="H177" s="245" t="s">
        <v>572</v>
      </c>
      <c r="I177" s="245" t="s">
        <v>573</v>
      </c>
      <c r="J177" s="245"/>
      <c r="K177" s="293"/>
    </row>
    <row r="178" s="1" customFormat="1" ht="15" customHeight="1">
      <c r="B178" s="270"/>
      <c r="C178" s="245" t="s">
        <v>59</v>
      </c>
      <c r="D178" s="245"/>
      <c r="E178" s="245"/>
      <c r="F178" s="268" t="s">
        <v>504</v>
      </c>
      <c r="G178" s="245"/>
      <c r="H178" s="245" t="s">
        <v>574</v>
      </c>
      <c r="I178" s="245" t="s">
        <v>575</v>
      </c>
      <c r="J178" s="245">
        <v>1</v>
      </c>
      <c r="K178" s="293"/>
    </row>
    <row r="179" s="1" customFormat="1" ht="15" customHeight="1">
      <c r="B179" s="270"/>
      <c r="C179" s="245" t="s">
        <v>55</v>
      </c>
      <c r="D179" s="245"/>
      <c r="E179" s="245"/>
      <c r="F179" s="268" t="s">
        <v>504</v>
      </c>
      <c r="G179" s="245"/>
      <c r="H179" s="245" t="s">
        <v>576</v>
      </c>
      <c r="I179" s="245" t="s">
        <v>506</v>
      </c>
      <c r="J179" s="245">
        <v>20</v>
      </c>
      <c r="K179" s="293"/>
    </row>
    <row r="180" s="1" customFormat="1" ht="15" customHeight="1">
      <c r="B180" s="270"/>
      <c r="C180" s="245" t="s">
        <v>56</v>
      </c>
      <c r="D180" s="245"/>
      <c r="E180" s="245"/>
      <c r="F180" s="268" t="s">
        <v>504</v>
      </c>
      <c r="G180" s="245"/>
      <c r="H180" s="245" t="s">
        <v>577</v>
      </c>
      <c r="I180" s="245" t="s">
        <v>506</v>
      </c>
      <c r="J180" s="245">
        <v>255</v>
      </c>
      <c r="K180" s="293"/>
    </row>
    <row r="181" s="1" customFormat="1" ht="15" customHeight="1">
      <c r="B181" s="270"/>
      <c r="C181" s="245" t="s">
        <v>102</v>
      </c>
      <c r="D181" s="245"/>
      <c r="E181" s="245"/>
      <c r="F181" s="268" t="s">
        <v>504</v>
      </c>
      <c r="G181" s="245"/>
      <c r="H181" s="245" t="s">
        <v>468</v>
      </c>
      <c r="I181" s="245" t="s">
        <v>506</v>
      </c>
      <c r="J181" s="245">
        <v>10</v>
      </c>
      <c r="K181" s="293"/>
    </row>
    <row r="182" s="1" customFormat="1" ht="15" customHeight="1">
      <c r="B182" s="270"/>
      <c r="C182" s="245" t="s">
        <v>103</v>
      </c>
      <c r="D182" s="245"/>
      <c r="E182" s="245"/>
      <c r="F182" s="268" t="s">
        <v>504</v>
      </c>
      <c r="G182" s="245"/>
      <c r="H182" s="245" t="s">
        <v>578</v>
      </c>
      <c r="I182" s="245" t="s">
        <v>539</v>
      </c>
      <c r="J182" s="245"/>
      <c r="K182" s="293"/>
    </row>
    <row r="183" s="1" customFormat="1" ht="15" customHeight="1">
      <c r="B183" s="270"/>
      <c r="C183" s="245" t="s">
        <v>579</v>
      </c>
      <c r="D183" s="245"/>
      <c r="E183" s="245"/>
      <c r="F183" s="268" t="s">
        <v>504</v>
      </c>
      <c r="G183" s="245"/>
      <c r="H183" s="245" t="s">
        <v>580</v>
      </c>
      <c r="I183" s="245" t="s">
        <v>539</v>
      </c>
      <c r="J183" s="245"/>
      <c r="K183" s="293"/>
    </row>
    <row r="184" s="1" customFormat="1" ht="15" customHeight="1">
      <c r="B184" s="270"/>
      <c r="C184" s="245" t="s">
        <v>568</v>
      </c>
      <c r="D184" s="245"/>
      <c r="E184" s="245"/>
      <c r="F184" s="268" t="s">
        <v>504</v>
      </c>
      <c r="G184" s="245"/>
      <c r="H184" s="245" t="s">
        <v>581</v>
      </c>
      <c r="I184" s="245" t="s">
        <v>539</v>
      </c>
      <c r="J184" s="245"/>
      <c r="K184" s="293"/>
    </row>
    <row r="185" s="1" customFormat="1" ht="15" customHeight="1">
      <c r="B185" s="270"/>
      <c r="C185" s="245" t="s">
        <v>105</v>
      </c>
      <c r="D185" s="245"/>
      <c r="E185" s="245"/>
      <c r="F185" s="268" t="s">
        <v>510</v>
      </c>
      <c r="G185" s="245"/>
      <c r="H185" s="245" t="s">
        <v>582</v>
      </c>
      <c r="I185" s="245" t="s">
        <v>506</v>
      </c>
      <c r="J185" s="245">
        <v>50</v>
      </c>
      <c r="K185" s="293"/>
    </row>
    <row r="186" s="1" customFormat="1" ht="15" customHeight="1">
      <c r="B186" s="270"/>
      <c r="C186" s="245" t="s">
        <v>583</v>
      </c>
      <c r="D186" s="245"/>
      <c r="E186" s="245"/>
      <c r="F186" s="268" t="s">
        <v>510</v>
      </c>
      <c r="G186" s="245"/>
      <c r="H186" s="245" t="s">
        <v>584</v>
      </c>
      <c r="I186" s="245" t="s">
        <v>585</v>
      </c>
      <c r="J186" s="245"/>
      <c r="K186" s="293"/>
    </row>
    <row r="187" s="1" customFormat="1" ht="15" customHeight="1">
      <c r="B187" s="270"/>
      <c r="C187" s="245" t="s">
        <v>586</v>
      </c>
      <c r="D187" s="245"/>
      <c r="E187" s="245"/>
      <c r="F187" s="268" t="s">
        <v>510</v>
      </c>
      <c r="G187" s="245"/>
      <c r="H187" s="245" t="s">
        <v>587</v>
      </c>
      <c r="I187" s="245" t="s">
        <v>585</v>
      </c>
      <c r="J187" s="245"/>
      <c r="K187" s="293"/>
    </row>
    <row r="188" s="1" customFormat="1" ht="15" customHeight="1">
      <c r="B188" s="270"/>
      <c r="C188" s="245" t="s">
        <v>588</v>
      </c>
      <c r="D188" s="245"/>
      <c r="E188" s="245"/>
      <c r="F188" s="268" t="s">
        <v>510</v>
      </c>
      <c r="G188" s="245"/>
      <c r="H188" s="245" t="s">
        <v>589</v>
      </c>
      <c r="I188" s="245" t="s">
        <v>585</v>
      </c>
      <c r="J188" s="245"/>
      <c r="K188" s="293"/>
    </row>
    <row r="189" s="1" customFormat="1" ht="15" customHeight="1">
      <c r="B189" s="270"/>
      <c r="C189" s="306" t="s">
        <v>590</v>
      </c>
      <c r="D189" s="245"/>
      <c r="E189" s="245"/>
      <c r="F189" s="268" t="s">
        <v>510</v>
      </c>
      <c r="G189" s="245"/>
      <c r="H189" s="245" t="s">
        <v>591</v>
      </c>
      <c r="I189" s="245" t="s">
        <v>592</v>
      </c>
      <c r="J189" s="307" t="s">
        <v>593</v>
      </c>
      <c r="K189" s="293"/>
    </row>
    <row r="190" s="1" customFormat="1" ht="15" customHeight="1">
      <c r="B190" s="270"/>
      <c r="C190" s="306" t="s">
        <v>44</v>
      </c>
      <c r="D190" s="245"/>
      <c r="E190" s="245"/>
      <c r="F190" s="268" t="s">
        <v>504</v>
      </c>
      <c r="G190" s="245"/>
      <c r="H190" s="242" t="s">
        <v>594</v>
      </c>
      <c r="I190" s="245" t="s">
        <v>595</v>
      </c>
      <c r="J190" s="245"/>
      <c r="K190" s="293"/>
    </row>
    <row r="191" s="1" customFormat="1" ht="15" customHeight="1">
      <c r="B191" s="270"/>
      <c r="C191" s="306" t="s">
        <v>596</v>
      </c>
      <c r="D191" s="245"/>
      <c r="E191" s="245"/>
      <c r="F191" s="268" t="s">
        <v>504</v>
      </c>
      <c r="G191" s="245"/>
      <c r="H191" s="245" t="s">
        <v>597</v>
      </c>
      <c r="I191" s="245" t="s">
        <v>539</v>
      </c>
      <c r="J191" s="245"/>
      <c r="K191" s="293"/>
    </row>
    <row r="192" s="1" customFormat="1" ht="15" customHeight="1">
      <c r="B192" s="270"/>
      <c r="C192" s="306" t="s">
        <v>598</v>
      </c>
      <c r="D192" s="245"/>
      <c r="E192" s="245"/>
      <c r="F192" s="268" t="s">
        <v>504</v>
      </c>
      <c r="G192" s="245"/>
      <c r="H192" s="245" t="s">
        <v>599</v>
      </c>
      <c r="I192" s="245" t="s">
        <v>539</v>
      </c>
      <c r="J192" s="245"/>
      <c r="K192" s="293"/>
    </row>
    <row r="193" s="1" customFormat="1" ht="15" customHeight="1">
      <c r="B193" s="270"/>
      <c r="C193" s="306" t="s">
        <v>600</v>
      </c>
      <c r="D193" s="245"/>
      <c r="E193" s="245"/>
      <c r="F193" s="268" t="s">
        <v>510</v>
      </c>
      <c r="G193" s="245"/>
      <c r="H193" s="245" t="s">
        <v>601</v>
      </c>
      <c r="I193" s="245" t="s">
        <v>539</v>
      </c>
      <c r="J193" s="245"/>
      <c r="K193" s="293"/>
    </row>
    <row r="194" s="1" customFormat="1" ht="15" customHeight="1">
      <c r="B194" s="299"/>
      <c r="C194" s="308"/>
      <c r="D194" s="279"/>
      <c r="E194" s="279"/>
      <c r="F194" s="279"/>
      <c r="G194" s="279"/>
      <c r="H194" s="279"/>
      <c r="I194" s="279"/>
      <c r="J194" s="279"/>
      <c r="K194" s="300"/>
    </row>
    <row r="195" s="1" customFormat="1" ht="18.75" customHeight="1">
      <c r="B195" s="281"/>
      <c r="C195" s="291"/>
      <c r="D195" s="291"/>
      <c r="E195" s="291"/>
      <c r="F195" s="301"/>
      <c r="G195" s="291"/>
      <c r="H195" s="291"/>
      <c r="I195" s="291"/>
      <c r="J195" s="291"/>
      <c r="K195" s="281"/>
    </row>
    <row r="196" s="1" customFormat="1" ht="18.75" customHeight="1">
      <c r="B196" s="281"/>
      <c r="C196" s="291"/>
      <c r="D196" s="291"/>
      <c r="E196" s="291"/>
      <c r="F196" s="301"/>
      <c r="G196" s="291"/>
      <c r="H196" s="291"/>
      <c r="I196" s="291"/>
      <c r="J196" s="291"/>
      <c r="K196" s="281"/>
    </row>
    <row r="197" s="1" customFormat="1" ht="18.75" customHeight="1">
      <c r="B197" s="253"/>
      <c r="C197" s="253"/>
      <c r="D197" s="253"/>
      <c r="E197" s="253"/>
      <c r="F197" s="253"/>
      <c r="G197" s="253"/>
      <c r="H197" s="253"/>
      <c r="I197" s="253"/>
      <c r="J197" s="253"/>
      <c r="K197" s="253"/>
    </row>
    <row r="198" s="1" customFormat="1" ht="13.5">
      <c r="B198" s="232"/>
      <c r="C198" s="233"/>
      <c r="D198" s="233"/>
      <c r="E198" s="233"/>
      <c r="F198" s="233"/>
      <c r="G198" s="233"/>
      <c r="H198" s="233"/>
      <c r="I198" s="233"/>
      <c r="J198" s="233"/>
      <c r="K198" s="234"/>
    </row>
    <row r="199" s="1" customFormat="1" ht="21">
      <c r="B199" s="235"/>
      <c r="C199" s="236" t="s">
        <v>602</v>
      </c>
      <c r="D199" s="236"/>
      <c r="E199" s="236"/>
      <c r="F199" s="236"/>
      <c r="G199" s="236"/>
      <c r="H199" s="236"/>
      <c r="I199" s="236"/>
      <c r="J199" s="236"/>
      <c r="K199" s="237"/>
    </row>
    <row r="200" s="1" customFormat="1" ht="25.5" customHeight="1">
      <c r="B200" s="235"/>
      <c r="C200" s="309" t="s">
        <v>603</v>
      </c>
      <c r="D200" s="309"/>
      <c r="E200" s="309"/>
      <c r="F200" s="309" t="s">
        <v>604</v>
      </c>
      <c r="G200" s="310"/>
      <c r="H200" s="309" t="s">
        <v>605</v>
      </c>
      <c r="I200" s="309"/>
      <c r="J200" s="309"/>
      <c r="K200" s="237"/>
    </row>
    <row r="201" s="1" customFormat="1" ht="5.25" customHeight="1">
      <c r="B201" s="270"/>
      <c r="C201" s="265"/>
      <c r="D201" s="265"/>
      <c r="E201" s="265"/>
      <c r="F201" s="265"/>
      <c r="G201" s="291"/>
      <c r="H201" s="265"/>
      <c r="I201" s="265"/>
      <c r="J201" s="265"/>
      <c r="K201" s="293"/>
    </row>
    <row r="202" s="1" customFormat="1" ht="15" customHeight="1">
      <c r="B202" s="270"/>
      <c r="C202" s="245" t="s">
        <v>595</v>
      </c>
      <c r="D202" s="245"/>
      <c r="E202" s="245"/>
      <c r="F202" s="268" t="s">
        <v>45</v>
      </c>
      <c r="G202" s="245"/>
      <c r="H202" s="245" t="s">
        <v>606</v>
      </c>
      <c r="I202" s="245"/>
      <c r="J202" s="245"/>
      <c r="K202" s="293"/>
    </row>
    <row r="203" s="1" customFormat="1" ht="15" customHeight="1">
      <c r="B203" s="270"/>
      <c r="C203" s="245"/>
      <c r="D203" s="245"/>
      <c r="E203" s="245"/>
      <c r="F203" s="268" t="s">
        <v>46</v>
      </c>
      <c r="G203" s="245"/>
      <c r="H203" s="245" t="s">
        <v>607</v>
      </c>
      <c r="I203" s="245"/>
      <c r="J203" s="245"/>
      <c r="K203" s="293"/>
    </row>
    <row r="204" s="1" customFormat="1" ht="15" customHeight="1">
      <c r="B204" s="270"/>
      <c r="C204" s="245"/>
      <c r="D204" s="245"/>
      <c r="E204" s="245"/>
      <c r="F204" s="268" t="s">
        <v>49</v>
      </c>
      <c r="G204" s="245"/>
      <c r="H204" s="245" t="s">
        <v>608</v>
      </c>
      <c r="I204" s="245"/>
      <c r="J204" s="245"/>
      <c r="K204" s="293"/>
    </row>
    <row r="205" s="1" customFormat="1" ht="15" customHeight="1">
      <c r="B205" s="270"/>
      <c r="C205" s="245"/>
      <c r="D205" s="245"/>
      <c r="E205" s="245"/>
      <c r="F205" s="268" t="s">
        <v>47</v>
      </c>
      <c r="G205" s="245"/>
      <c r="H205" s="245" t="s">
        <v>609</v>
      </c>
      <c r="I205" s="245"/>
      <c r="J205" s="245"/>
      <c r="K205" s="293"/>
    </row>
    <row r="206" s="1" customFormat="1" ht="15" customHeight="1">
      <c r="B206" s="270"/>
      <c r="C206" s="245"/>
      <c r="D206" s="245"/>
      <c r="E206" s="245"/>
      <c r="F206" s="268" t="s">
        <v>48</v>
      </c>
      <c r="G206" s="245"/>
      <c r="H206" s="245" t="s">
        <v>610</v>
      </c>
      <c r="I206" s="245"/>
      <c r="J206" s="245"/>
      <c r="K206" s="293"/>
    </row>
    <row r="207" s="1" customFormat="1" ht="15" customHeight="1">
      <c r="B207" s="270"/>
      <c r="C207" s="245"/>
      <c r="D207" s="245"/>
      <c r="E207" s="245"/>
      <c r="F207" s="268"/>
      <c r="G207" s="245"/>
      <c r="H207" s="245"/>
      <c r="I207" s="245"/>
      <c r="J207" s="245"/>
      <c r="K207" s="293"/>
    </row>
    <row r="208" s="1" customFormat="1" ht="15" customHeight="1">
      <c r="B208" s="270"/>
      <c r="C208" s="245" t="s">
        <v>551</v>
      </c>
      <c r="D208" s="245"/>
      <c r="E208" s="245"/>
      <c r="F208" s="268" t="s">
        <v>78</v>
      </c>
      <c r="G208" s="245"/>
      <c r="H208" s="245" t="s">
        <v>611</v>
      </c>
      <c r="I208" s="245"/>
      <c r="J208" s="245"/>
      <c r="K208" s="293"/>
    </row>
    <row r="209" s="1" customFormat="1" ht="15" customHeight="1">
      <c r="B209" s="270"/>
      <c r="C209" s="245"/>
      <c r="D209" s="245"/>
      <c r="E209" s="245"/>
      <c r="F209" s="268" t="s">
        <v>14</v>
      </c>
      <c r="G209" s="245"/>
      <c r="H209" s="245" t="s">
        <v>449</v>
      </c>
      <c r="I209" s="245"/>
      <c r="J209" s="245"/>
      <c r="K209" s="293"/>
    </row>
    <row r="210" s="1" customFormat="1" ht="15" customHeight="1">
      <c r="B210" s="270"/>
      <c r="C210" s="245"/>
      <c r="D210" s="245"/>
      <c r="E210" s="245"/>
      <c r="F210" s="268" t="s">
        <v>447</v>
      </c>
      <c r="G210" s="245"/>
      <c r="H210" s="245" t="s">
        <v>612</v>
      </c>
      <c r="I210" s="245"/>
      <c r="J210" s="245"/>
      <c r="K210" s="293"/>
    </row>
    <row r="211" s="1" customFormat="1" ht="15" customHeight="1">
      <c r="B211" s="311"/>
      <c r="C211" s="245"/>
      <c r="D211" s="245"/>
      <c r="E211" s="245"/>
      <c r="F211" s="268" t="s">
        <v>450</v>
      </c>
      <c r="G211" s="306"/>
      <c r="H211" s="297" t="s">
        <v>451</v>
      </c>
      <c r="I211" s="297"/>
      <c r="J211" s="297"/>
      <c r="K211" s="312"/>
    </row>
    <row r="212" s="1" customFormat="1" ht="15" customHeight="1">
      <c r="B212" s="311"/>
      <c r="C212" s="245"/>
      <c r="D212" s="245"/>
      <c r="E212" s="245"/>
      <c r="F212" s="268" t="s">
        <v>393</v>
      </c>
      <c r="G212" s="306"/>
      <c r="H212" s="297" t="s">
        <v>613</v>
      </c>
      <c r="I212" s="297"/>
      <c r="J212" s="297"/>
      <c r="K212" s="312"/>
    </row>
    <row r="213" s="1" customFormat="1" ht="15" customHeight="1">
      <c r="B213" s="311"/>
      <c r="C213" s="245"/>
      <c r="D213" s="245"/>
      <c r="E213" s="245"/>
      <c r="F213" s="268"/>
      <c r="G213" s="306"/>
      <c r="H213" s="297"/>
      <c r="I213" s="297"/>
      <c r="J213" s="297"/>
      <c r="K213" s="312"/>
    </row>
    <row r="214" s="1" customFormat="1" ht="15" customHeight="1">
      <c r="B214" s="311"/>
      <c r="C214" s="245" t="s">
        <v>575</v>
      </c>
      <c r="D214" s="245"/>
      <c r="E214" s="245"/>
      <c r="F214" s="268">
        <v>1</v>
      </c>
      <c r="G214" s="306"/>
      <c r="H214" s="297" t="s">
        <v>614</v>
      </c>
      <c r="I214" s="297"/>
      <c r="J214" s="297"/>
      <c r="K214" s="312"/>
    </row>
    <row r="215" s="1" customFormat="1" ht="15" customHeight="1">
      <c r="B215" s="311"/>
      <c r="C215" s="245"/>
      <c r="D215" s="245"/>
      <c r="E215" s="245"/>
      <c r="F215" s="268">
        <v>2</v>
      </c>
      <c r="G215" s="306"/>
      <c r="H215" s="297" t="s">
        <v>615</v>
      </c>
      <c r="I215" s="297"/>
      <c r="J215" s="297"/>
      <c r="K215" s="312"/>
    </row>
    <row r="216" s="1" customFormat="1" ht="15" customHeight="1">
      <c r="B216" s="311"/>
      <c r="C216" s="245"/>
      <c r="D216" s="245"/>
      <c r="E216" s="245"/>
      <c r="F216" s="268">
        <v>3</v>
      </c>
      <c r="G216" s="306"/>
      <c r="H216" s="297" t="s">
        <v>616</v>
      </c>
      <c r="I216" s="297"/>
      <c r="J216" s="297"/>
      <c r="K216" s="312"/>
    </row>
    <row r="217" s="1" customFormat="1" ht="15" customHeight="1">
      <c r="B217" s="311"/>
      <c r="C217" s="245"/>
      <c r="D217" s="245"/>
      <c r="E217" s="245"/>
      <c r="F217" s="268">
        <v>4</v>
      </c>
      <c r="G217" s="306"/>
      <c r="H217" s="297" t="s">
        <v>617</v>
      </c>
      <c r="I217" s="297"/>
      <c r="J217" s="297"/>
      <c r="K217" s="312"/>
    </row>
    <row r="218" s="1" customFormat="1" ht="12.75" customHeight="1">
      <c r="B218" s="313"/>
      <c r="C218" s="314"/>
      <c r="D218" s="314"/>
      <c r="E218" s="314"/>
      <c r="F218" s="314"/>
      <c r="G218" s="314"/>
      <c r="H218" s="314"/>
      <c r="I218" s="314"/>
      <c r="J218" s="314"/>
      <c r="K218" s="31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PC1\PC</dc:creator>
  <cp:lastModifiedBy>PC1\PC</cp:lastModifiedBy>
  <dcterms:created xsi:type="dcterms:W3CDTF">2022-01-29T10:11:06Z</dcterms:created>
  <dcterms:modified xsi:type="dcterms:W3CDTF">2022-01-29T10:11:10Z</dcterms:modified>
</cp:coreProperties>
</file>