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3D3C8308-B578-441F-90E6-17D4BFDC891A}" xr6:coauthVersionLast="47" xr6:coauthVersionMax="47" xr10:uidLastSave="{00000000-0000-0000-0000-000000000000}"/>
  <bookViews>
    <workbookView xWindow="1185" yWindow="405" windowWidth="27300" windowHeight="15075" xr2:uid="{00000000-000D-0000-FFFF-FFFF00000000}"/>
  </bookViews>
  <sheets>
    <sheet name="rozpiska" sheetId="2" r:id="rId1"/>
    <sheet name="Rekapitulace_A_B" sheetId="7" r:id="rId2"/>
    <sheet name="Rozpočet_A" sheetId="3" r:id="rId3"/>
    <sheet name="Rozpočet_B" sheetId="6" r:id="rId4"/>
    <sheet name="stávající_dřeviny_A" sheetId="4" r:id="rId5"/>
    <sheet name="stávající_dřeviny_B" sheetId="5" r:id="rId6"/>
  </sheets>
  <definedNames>
    <definedName name="_" localSheetId="1">#REF!</definedName>
    <definedName name="_" localSheetId="0">#REF!</definedName>
    <definedName name="_" localSheetId="3">#REF!</definedName>
    <definedName name="_" localSheetId="5">#REF!</definedName>
    <definedName name="_">#REF!</definedName>
    <definedName name="__" localSheetId="1">#REF!</definedName>
    <definedName name="__" localSheetId="0">#REF!</definedName>
    <definedName name="__" localSheetId="3">#REF!</definedName>
    <definedName name="__" localSheetId="5">#REF!</definedName>
    <definedName name="__">#REF!</definedName>
    <definedName name="____" localSheetId="1">#REF!</definedName>
    <definedName name="____" localSheetId="0">#REF!</definedName>
    <definedName name="____" localSheetId="3">#REF!</definedName>
    <definedName name="____" localSheetId="5">#REF!</definedName>
    <definedName name="____">#REF!</definedName>
    <definedName name="_____" localSheetId="1">#REF!</definedName>
    <definedName name="_____" localSheetId="3">#REF!</definedName>
    <definedName name="_____" localSheetId="5">#REF!</definedName>
    <definedName name="_____">#REF!</definedName>
    <definedName name="_______________" localSheetId="1">#REF!</definedName>
    <definedName name="_______________" localSheetId="0">#REF!</definedName>
    <definedName name="_______________" localSheetId="3">#REF!</definedName>
    <definedName name="_______________" localSheetId="5">#REF!</definedName>
    <definedName name="_______________">#REF!</definedName>
    <definedName name="______1" localSheetId="1">#REF!</definedName>
    <definedName name="______1" localSheetId="0">#REF!</definedName>
    <definedName name="______1" localSheetId="3">#REF!</definedName>
    <definedName name="______1" localSheetId="5">#REF!</definedName>
    <definedName name="______1">#REF!</definedName>
    <definedName name="___9" localSheetId="1">#REF!</definedName>
    <definedName name="___9" localSheetId="0">#REF!</definedName>
    <definedName name="___9" localSheetId="3">#REF!</definedName>
    <definedName name="___9" localSheetId="5">#REF!</definedName>
    <definedName name="___9">#REF!</definedName>
    <definedName name="__1" localSheetId="1">#REF!</definedName>
    <definedName name="__1" localSheetId="0">#REF!</definedName>
    <definedName name="__1" localSheetId="3">#REF!</definedName>
    <definedName name="__1" localSheetId="5">#REF!</definedName>
    <definedName name="__1">#REF!</definedName>
    <definedName name="__158" localSheetId="1">#REF!</definedName>
    <definedName name="__158" localSheetId="0">#REF!</definedName>
    <definedName name="__158" localSheetId="3">#REF!</definedName>
    <definedName name="__158" localSheetId="5">#REF!</definedName>
    <definedName name="__158">#REF!</definedName>
    <definedName name="_1" localSheetId="1">#REF!</definedName>
    <definedName name="_1" localSheetId="0">#REF!</definedName>
    <definedName name="_1" localSheetId="3">#REF!</definedName>
    <definedName name="_1" localSheetId="5">#REF!</definedName>
    <definedName name="_1">#REF!</definedName>
    <definedName name="_10" localSheetId="1">#REF!</definedName>
    <definedName name="_10" localSheetId="0">#REF!</definedName>
    <definedName name="_10" localSheetId="3">#REF!</definedName>
    <definedName name="_10" localSheetId="5">#REF!</definedName>
    <definedName name="_10">#REF!</definedName>
    <definedName name="_100" localSheetId="1">#REF!</definedName>
    <definedName name="_100" localSheetId="0">#REF!</definedName>
    <definedName name="_100" localSheetId="3">#REF!</definedName>
    <definedName name="_100" localSheetId="5">#REF!</definedName>
    <definedName name="_100">#REF!</definedName>
    <definedName name="_10Excel_BuiltIn_Print_Area_3_1_1_1_1_1" localSheetId="1">#REF!</definedName>
    <definedName name="_10Excel_BuiltIn_Print_Area_3_1_1_1_1_1" localSheetId="0">#REF!</definedName>
    <definedName name="_10Excel_BuiltIn_Print_Area_3_1_1_1_1_1" localSheetId="3">#REF!</definedName>
    <definedName name="_10Excel_BuiltIn_Print_Area_3_1_1_1_1_1" localSheetId="4">#REF!</definedName>
    <definedName name="_10Excel_BuiltIn_Print_Area_3_1_1_1_1_1" localSheetId="5">#REF!</definedName>
    <definedName name="_10Excel_BuiltIn_Print_Area_3_1_1_1_1_1">#REF!</definedName>
    <definedName name="_11" localSheetId="1">#REF!</definedName>
    <definedName name="_11" localSheetId="0">#REF!</definedName>
    <definedName name="_11" localSheetId="3">#REF!</definedName>
    <definedName name="_11" localSheetId="5">#REF!</definedName>
    <definedName name="_11">#REF!</definedName>
    <definedName name="_11111" localSheetId="1">#REF!</definedName>
    <definedName name="_11111" localSheetId="0">#REF!</definedName>
    <definedName name="_11111" localSheetId="3">#REF!</definedName>
    <definedName name="_11111" localSheetId="5">#REF!</definedName>
    <definedName name="_11111">#REF!</definedName>
    <definedName name="_11Excel_BuiltIn_Print_Area_4_1" localSheetId="1">#REF!</definedName>
    <definedName name="_11Excel_BuiltIn_Print_Area_4_1" localSheetId="0">#REF!</definedName>
    <definedName name="_11Excel_BuiltIn_Print_Area_4_1" localSheetId="3">#REF!</definedName>
    <definedName name="_11Excel_BuiltIn_Print_Area_4_1" localSheetId="4">#REF!</definedName>
    <definedName name="_11Excel_BuiltIn_Print_Area_4_1" localSheetId="5">#REF!</definedName>
    <definedName name="_11Excel_BuiltIn_Print_Area_4_1">#REF!</definedName>
    <definedName name="_12Excel_BuiltIn_Print_Area_4_1_1" localSheetId="1">#REF!</definedName>
    <definedName name="_12Excel_BuiltIn_Print_Area_4_1_1" localSheetId="0">#REF!</definedName>
    <definedName name="_12Excel_BuiltIn_Print_Area_4_1_1" localSheetId="3">#REF!</definedName>
    <definedName name="_12Excel_BuiltIn_Print_Area_4_1_1" localSheetId="4">#REF!</definedName>
    <definedName name="_12Excel_BuiltIn_Print_Area_4_1_1" localSheetId="5">#REF!</definedName>
    <definedName name="_12Excel_BuiltIn_Print_Area_4_1_1">#REF!</definedName>
    <definedName name="_13" localSheetId="1">#REF!</definedName>
    <definedName name="_13" localSheetId="0">#REF!</definedName>
    <definedName name="_13" localSheetId="3">#REF!</definedName>
    <definedName name="_13" localSheetId="5">#REF!</definedName>
    <definedName name="_13">#REF!</definedName>
    <definedName name="_13Excel_BuiltIn_Print_Area_5_1_1" localSheetId="1">#REF!</definedName>
    <definedName name="_13Excel_BuiltIn_Print_Area_5_1_1" localSheetId="0">#REF!</definedName>
    <definedName name="_13Excel_BuiltIn_Print_Area_5_1_1" localSheetId="3">#REF!</definedName>
    <definedName name="_13Excel_BuiltIn_Print_Area_5_1_1" localSheetId="4">#REF!</definedName>
    <definedName name="_13Excel_BuiltIn_Print_Area_5_1_1" localSheetId="5">#REF!</definedName>
    <definedName name="_13Excel_BuiltIn_Print_Area_5_1_1">#REF!</definedName>
    <definedName name="_14Excel_BuiltIn_Print_Area_6_1" localSheetId="1">#REF!</definedName>
    <definedName name="_14Excel_BuiltIn_Print_Area_6_1" localSheetId="0">#REF!</definedName>
    <definedName name="_14Excel_BuiltIn_Print_Area_6_1" localSheetId="3">#REF!</definedName>
    <definedName name="_14Excel_BuiltIn_Print_Area_6_1" localSheetId="4">#REF!</definedName>
    <definedName name="_14Excel_BuiltIn_Print_Area_6_1" localSheetId="5">#REF!</definedName>
    <definedName name="_14Excel_BuiltIn_Print_Area_6_1">#REF!</definedName>
    <definedName name="_158" localSheetId="1">#REF!</definedName>
    <definedName name="_158" localSheetId="0">#REF!</definedName>
    <definedName name="_158" localSheetId="3">#REF!</definedName>
    <definedName name="_158" localSheetId="5">#REF!</definedName>
    <definedName name="_158">#REF!</definedName>
    <definedName name="_15Excel_BuiltIn_Print_Area_6_1_1_1" localSheetId="1">#REF!</definedName>
    <definedName name="_15Excel_BuiltIn_Print_Area_6_1_1_1" localSheetId="0">#REF!</definedName>
    <definedName name="_15Excel_BuiltIn_Print_Area_6_1_1_1" localSheetId="3">#REF!</definedName>
    <definedName name="_15Excel_BuiltIn_Print_Area_6_1_1_1" localSheetId="4">#REF!</definedName>
    <definedName name="_15Excel_BuiltIn_Print_Area_6_1_1_1" localSheetId="5">#REF!</definedName>
    <definedName name="_15Excel_BuiltIn_Print_Area_6_1_1_1">#REF!</definedName>
    <definedName name="_16Excel_BuiltIn_Print_Area_7_1" localSheetId="1">#REF!</definedName>
    <definedName name="_16Excel_BuiltIn_Print_Area_7_1" localSheetId="0">#REF!</definedName>
    <definedName name="_16Excel_BuiltIn_Print_Area_7_1" localSheetId="3">#REF!</definedName>
    <definedName name="_16Excel_BuiltIn_Print_Area_7_1" localSheetId="4">#REF!</definedName>
    <definedName name="_16Excel_BuiltIn_Print_Area_7_1" localSheetId="5">#REF!</definedName>
    <definedName name="_16Excel_BuiltIn_Print_Area_7_1">#REF!</definedName>
    <definedName name="_17Excel_BuiltIn_Print_Area_7_1_1" localSheetId="1">#REF!</definedName>
    <definedName name="_17Excel_BuiltIn_Print_Area_7_1_1" localSheetId="0">#REF!</definedName>
    <definedName name="_17Excel_BuiltIn_Print_Area_7_1_1" localSheetId="3">#REF!</definedName>
    <definedName name="_17Excel_BuiltIn_Print_Area_7_1_1" localSheetId="4">#REF!</definedName>
    <definedName name="_17Excel_BuiltIn_Print_Area_7_1_1" localSheetId="5">#REF!</definedName>
    <definedName name="_17Excel_BuiltIn_Print_Area_7_1_1">#REF!</definedName>
    <definedName name="_18Excel_BuiltIn_Print_Area_8_1_1_1_1" localSheetId="1">#REF!</definedName>
    <definedName name="_18Excel_BuiltIn_Print_Area_8_1_1_1_1" localSheetId="0">#REF!</definedName>
    <definedName name="_18Excel_BuiltIn_Print_Area_8_1_1_1_1" localSheetId="3">#REF!</definedName>
    <definedName name="_18Excel_BuiltIn_Print_Area_8_1_1_1_1" localSheetId="4">#REF!</definedName>
    <definedName name="_18Excel_BuiltIn_Print_Area_8_1_1_1_1" localSheetId="5">#REF!</definedName>
    <definedName name="_18Excel_BuiltIn_Print_Area_8_1_1_1_1">#REF!</definedName>
    <definedName name="_19Excel_BuiltIn_Print_Area_9_1_1" localSheetId="1">#REF!</definedName>
    <definedName name="_19Excel_BuiltIn_Print_Area_9_1_1" localSheetId="0">#REF!</definedName>
    <definedName name="_19Excel_BuiltIn_Print_Area_9_1_1" localSheetId="3">#REF!</definedName>
    <definedName name="_19Excel_BuiltIn_Print_Area_9_1_1" localSheetId="4">#REF!</definedName>
    <definedName name="_19Excel_BuiltIn_Print_Area_9_1_1" localSheetId="5">#REF!</definedName>
    <definedName name="_19Excel_BuiltIn_Print_Area_9_1_1">#REF!</definedName>
    <definedName name="_1Excel_BuiltIn_Print_Area_1_1" localSheetId="1">#REF!</definedName>
    <definedName name="_1Excel_BuiltIn_Print_Area_1_1" localSheetId="0">#REF!</definedName>
    <definedName name="_1Excel_BuiltIn_Print_Area_1_1" localSheetId="3">#REF!</definedName>
    <definedName name="_1Excel_BuiltIn_Print_Area_1_1" localSheetId="4">#REF!</definedName>
    <definedName name="_1Excel_BuiltIn_Print_Area_1_1" localSheetId="5">#REF!</definedName>
    <definedName name="_1Excel_BuiltIn_Print_Area_1_1">#REF!</definedName>
    <definedName name="_2_3_5" localSheetId="1">#REF!</definedName>
    <definedName name="_2_3_5" localSheetId="0">#REF!</definedName>
    <definedName name="_2_3_5" localSheetId="3">#REF!</definedName>
    <definedName name="_2_3_5" localSheetId="5">#REF!</definedName>
    <definedName name="_2_3_5">#REF!</definedName>
    <definedName name="_2Excel_BuiltIn_Print_Area_1_1_1_1_1_1" localSheetId="1">#REF!</definedName>
    <definedName name="_2Excel_BuiltIn_Print_Area_1_1_1_1_1_1" localSheetId="0">#REF!</definedName>
    <definedName name="_2Excel_BuiltIn_Print_Area_1_1_1_1_1_1" localSheetId="3">#REF!</definedName>
    <definedName name="_2Excel_BuiltIn_Print_Area_1_1_1_1_1_1" localSheetId="4">#REF!</definedName>
    <definedName name="_2Excel_BuiltIn_Print_Area_1_1_1_1_1_1" localSheetId="5">#REF!</definedName>
    <definedName name="_2Excel_BuiltIn_Print_Area_1_1_1_1_1_1">#REF!</definedName>
    <definedName name="_3" localSheetId="1">#REF!</definedName>
    <definedName name="_3" localSheetId="0">#REF!</definedName>
    <definedName name="_3" localSheetId="3">#REF!</definedName>
    <definedName name="_3" localSheetId="5">#REF!</definedName>
    <definedName name="_3">#REF!</definedName>
    <definedName name="_3Excel_BuiltIn_Print_Area_1_1_1_1_1_1_1_1" localSheetId="1">#REF!</definedName>
    <definedName name="_3Excel_BuiltIn_Print_Area_1_1_1_1_1_1_1_1" localSheetId="0">#REF!</definedName>
    <definedName name="_3Excel_BuiltIn_Print_Area_1_1_1_1_1_1_1_1" localSheetId="3">#REF!</definedName>
    <definedName name="_3Excel_BuiltIn_Print_Area_1_1_1_1_1_1_1_1" localSheetId="4">#REF!</definedName>
    <definedName name="_3Excel_BuiltIn_Print_Area_1_1_1_1_1_1_1_1" localSheetId="5">#REF!</definedName>
    <definedName name="_3Excel_BuiltIn_Print_Area_1_1_1_1_1_1_1_1">#REF!</definedName>
    <definedName name="_4Excel_BuiltIn_Print_Area_13_1" localSheetId="1">#REF!</definedName>
    <definedName name="_4Excel_BuiltIn_Print_Area_13_1" localSheetId="0">#REF!</definedName>
    <definedName name="_4Excel_BuiltIn_Print_Area_13_1" localSheetId="3">#REF!</definedName>
    <definedName name="_4Excel_BuiltIn_Print_Area_13_1" localSheetId="4">#REF!</definedName>
    <definedName name="_4Excel_BuiltIn_Print_Area_13_1" localSheetId="5">#REF!</definedName>
    <definedName name="_4Excel_BuiltIn_Print_Area_13_1">#REF!</definedName>
    <definedName name="_5Excel_BuiltIn_Print_Area_2_1" localSheetId="1">#REF!</definedName>
    <definedName name="_5Excel_BuiltIn_Print_Area_2_1" localSheetId="0">#REF!</definedName>
    <definedName name="_5Excel_BuiltIn_Print_Area_2_1" localSheetId="3">#REF!</definedName>
    <definedName name="_5Excel_BuiltIn_Print_Area_2_1" localSheetId="4">#REF!</definedName>
    <definedName name="_5Excel_BuiltIn_Print_Area_2_1" localSheetId="5">#REF!</definedName>
    <definedName name="_5Excel_BuiltIn_Print_Area_2_1">#REF!</definedName>
    <definedName name="_6_1_2" localSheetId="1">#REF!</definedName>
    <definedName name="_6_1_2" localSheetId="0">#REF!</definedName>
    <definedName name="_6_1_2" localSheetId="3">#REF!</definedName>
    <definedName name="_6_1_2" localSheetId="5">#REF!</definedName>
    <definedName name="_6_1_2">#REF!</definedName>
    <definedName name="_6Excel_BuiltIn_Print_Area_2_1_1" localSheetId="1">#REF!</definedName>
    <definedName name="_6Excel_BuiltIn_Print_Area_2_1_1" localSheetId="0">#REF!</definedName>
    <definedName name="_6Excel_BuiltIn_Print_Area_2_1_1" localSheetId="3">#REF!</definedName>
    <definedName name="_6Excel_BuiltIn_Print_Area_2_1_1" localSheetId="4">#REF!</definedName>
    <definedName name="_6Excel_BuiltIn_Print_Area_2_1_1" localSheetId="5">#REF!</definedName>
    <definedName name="_6Excel_BuiltIn_Print_Area_2_1_1">#REF!</definedName>
    <definedName name="_7" localSheetId="1">#REF!</definedName>
    <definedName name="_7" localSheetId="0">#REF!</definedName>
    <definedName name="_7" localSheetId="3">#REF!</definedName>
    <definedName name="_7" localSheetId="5">#REF!</definedName>
    <definedName name="_7">#REF!</definedName>
    <definedName name="_7Excel_BuiltIn_Print_Area_3_1" localSheetId="1">#REF!</definedName>
    <definedName name="_7Excel_BuiltIn_Print_Area_3_1" localSheetId="0">#REF!</definedName>
    <definedName name="_7Excel_BuiltIn_Print_Area_3_1" localSheetId="3">#REF!</definedName>
    <definedName name="_7Excel_BuiltIn_Print_Area_3_1" localSheetId="4">#REF!</definedName>
    <definedName name="_7Excel_BuiltIn_Print_Area_3_1" localSheetId="5">#REF!</definedName>
    <definedName name="_7Excel_BuiltIn_Print_Area_3_1">#REF!</definedName>
    <definedName name="_8Excel_BuiltIn_Print_Area_3_1_1" localSheetId="1">#REF!</definedName>
    <definedName name="_8Excel_BuiltIn_Print_Area_3_1_1" localSheetId="0">#REF!</definedName>
    <definedName name="_8Excel_BuiltIn_Print_Area_3_1_1" localSheetId="3">#REF!</definedName>
    <definedName name="_8Excel_BuiltIn_Print_Area_3_1_1" localSheetId="4">#REF!</definedName>
    <definedName name="_8Excel_BuiltIn_Print_Area_3_1_1" localSheetId="5">#REF!</definedName>
    <definedName name="_8Excel_BuiltIn_Print_Area_3_1_1">#REF!</definedName>
    <definedName name="_9" localSheetId="1">#REF!</definedName>
    <definedName name="_9" localSheetId="0">#REF!</definedName>
    <definedName name="_9" localSheetId="3">#REF!</definedName>
    <definedName name="_9" localSheetId="5">#REF!</definedName>
    <definedName name="_9">#REF!</definedName>
    <definedName name="_9Excel_BuiltIn_Print_Area_3_1_1_1_1" localSheetId="1">#REF!</definedName>
    <definedName name="_9Excel_BuiltIn_Print_Area_3_1_1_1_1" localSheetId="0">#REF!</definedName>
    <definedName name="_9Excel_BuiltIn_Print_Area_3_1_1_1_1" localSheetId="3">#REF!</definedName>
    <definedName name="_9Excel_BuiltIn_Print_Area_3_1_1_1_1" localSheetId="4">#REF!</definedName>
    <definedName name="_9Excel_BuiltIn_Print_Area_3_1_1_1_1" localSheetId="5">#REF!</definedName>
    <definedName name="_9Excel_BuiltIn_Print_Area_3_1_1_1_1">#REF!</definedName>
    <definedName name="_AUTO" localSheetId="1">#REF!</definedName>
    <definedName name="_AUTO" localSheetId="0">#REF!</definedName>
    <definedName name="_AUTO" localSheetId="3">#REF!</definedName>
    <definedName name="_AUTO" localSheetId="5">#REF!</definedName>
    <definedName name="_AUTO">#REF!</definedName>
    <definedName name="_W" localSheetId="1">#REF!</definedName>
    <definedName name="_W" localSheetId="0">#REF!</definedName>
    <definedName name="_W" localSheetId="3">#REF!</definedName>
    <definedName name="_W" localSheetId="5">#REF!</definedName>
    <definedName name="_W">#REF!</definedName>
    <definedName name="ASD" localSheetId="1">#REF!</definedName>
    <definedName name="ASD" localSheetId="0">#REF!</definedName>
    <definedName name="ASD" localSheetId="3">#REF!</definedName>
    <definedName name="ASD" localSheetId="5">#REF!</definedName>
    <definedName name="ASD">#REF!</definedName>
    <definedName name="ASDFG" localSheetId="1">#REF!</definedName>
    <definedName name="ASDFG" localSheetId="0">#REF!</definedName>
    <definedName name="ASDFG" localSheetId="3">#REF!</definedName>
    <definedName name="ASDFG" localSheetId="5">#REF!</definedName>
    <definedName name="ASDFG">#REF!</definedName>
    <definedName name="Excel_BuiltIn_Print_Area_1_1" localSheetId="1">#REF!</definedName>
    <definedName name="Excel_BuiltIn_Print_Area_1_1" localSheetId="0">#REF!</definedName>
    <definedName name="Excel_BuiltIn_Print_Area_1_1" localSheetId="3">#REF!</definedName>
    <definedName name="Excel_BuiltIn_Print_Area_1_1" localSheetId="4">#REF!</definedName>
    <definedName name="Excel_BuiltIn_Print_Area_1_1" localSheetId="5">#REF!</definedName>
    <definedName name="Excel_BuiltIn_Print_Area_1_1">#REF!</definedName>
    <definedName name="Excel_BuiltIn_Print_Area_1_1_1" localSheetId="1">#REF!</definedName>
    <definedName name="Excel_BuiltIn_Print_Area_1_1_1" localSheetId="0">#REF!</definedName>
    <definedName name="Excel_BuiltIn_Print_Area_1_1_1" localSheetId="3">#REF!</definedName>
    <definedName name="Excel_BuiltIn_Print_Area_1_1_1" localSheetId="4">#REF!</definedName>
    <definedName name="Excel_BuiltIn_Print_Area_1_1_1" localSheetId="5">#REF!</definedName>
    <definedName name="Excel_BuiltIn_Print_Area_1_1_1">#REF!</definedName>
    <definedName name="Excel_BuiltIn_Print_Area_1_1_1_1" localSheetId="1">#REF!</definedName>
    <definedName name="Excel_BuiltIn_Print_Area_1_1_1_1" localSheetId="0">#REF!</definedName>
    <definedName name="Excel_BuiltIn_Print_Area_1_1_1_1" localSheetId="3">#REF!</definedName>
    <definedName name="Excel_BuiltIn_Print_Area_1_1_1_1" localSheetId="4">#REF!</definedName>
    <definedName name="Excel_BuiltIn_Print_Area_1_1_1_1" localSheetId="5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 localSheetId="3">#REF!</definedName>
    <definedName name="Excel_BuiltIn_Print_Area_1_1_1_1_1" localSheetId="4">#REF!</definedName>
    <definedName name="Excel_BuiltIn_Print_Area_1_1_1_1_1" localSheetId="5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 localSheetId="3">#REF!</definedName>
    <definedName name="Excel_BuiltIn_Print_Area_1_1_1_1_1_1" localSheetId="4">#REF!</definedName>
    <definedName name="Excel_BuiltIn_Print_Area_1_1_1_1_1_1" localSheetId="5">#REF!</definedName>
    <definedName name="Excel_BuiltIn_Print_Area_1_1_1_1_1_1">#REF!</definedName>
    <definedName name="Excel_BuiltIn_Print_Area_1_1_1_1_1_1_1">"$#REF!.$A$1:$E$142"</definedName>
    <definedName name="Excel_BuiltIn_Print_Area_1_1_1_1_1_1_1_1" localSheetId="1">#REF!</definedName>
    <definedName name="Excel_BuiltIn_Print_Area_1_1_1_1_1_1_1_1" localSheetId="0">#REF!</definedName>
    <definedName name="Excel_BuiltIn_Print_Area_1_1_1_1_1_1_1_1" localSheetId="3">#REF!</definedName>
    <definedName name="Excel_BuiltIn_Print_Area_1_1_1_1_1_1_1_1" localSheetId="4">#REF!</definedName>
    <definedName name="Excel_BuiltIn_Print_Area_1_1_1_1_1_1_1_1" localSheetId="5">#REF!</definedName>
    <definedName name="Excel_BuiltIn_Print_Area_1_1_1_1_1_1_1_1">#REF!</definedName>
    <definedName name="Excel_BuiltIn_Print_Area_1_1_1_1_1_1_1_1_1" localSheetId="1">#REF!</definedName>
    <definedName name="Excel_BuiltIn_Print_Area_1_1_1_1_1_1_1_1_1" localSheetId="0">#REF!</definedName>
    <definedName name="Excel_BuiltIn_Print_Area_1_1_1_1_1_1_1_1_1" localSheetId="3">#REF!</definedName>
    <definedName name="Excel_BuiltIn_Print_Area_1_1_1_1_1_1_1_1_1" localSheetId="4">#REF!</definedName>
    <definedName name="Excel_BuiltIn_Print_Area_1_1_1_1_1_1_1_1_1" localSheetId="5">#REF!</definedName>
    <definedName name="Excel_BuiltIn_Print_Area_1_1_1_1_1_1_1_1_1">#REF!</definedName>
    <definedName name="Excel_BuiltIn_Print_Area_10_1" localSheetId="1">#REF!</definedName>
    <definedName name="Excel_BuiltIn_Print_Area_10_1" localSheetId="0">#REF!</definedName>
    <definedName name="Excel_BuiltIn_Print_Area_10_1" localSheetId="3">#REF!</definedName>
    <definedName name="Excel_BuiltIn_Print_Area_10_1" localSheetId="4">#REF!</definedName>
    <definedName name="Excel_BuiltIn_Print_Area_10_1" localSheetId="5">#REF!</definedName>
    <definedName name="Excel_BuiltIn_Print_Area_10_1">#REF!</definedName>
    <definedName name="Excel_BuiltIn_Print_Area_10_1_1" localSheetId="1">#REF!</definedName>
    <definedName name="Excel_BuiltIn_Print_Area_10_1_1" localSheetId="0">#REF!</definedName>
    <definedName name="Excel_BuiltIn_Print_Area_10_1_1" localSheetId="3">#REF!</definedName>
    <definedName name="Excel_BuiltIn_Print_Area_10_1_1" localSheetId="4">#REF!</definedName>
    <definedName name="Excel_BuiltIn_Print_Area_10_1_1" localSheetId="5">#REF!</definedName>
    <definedName name="Excel_BuiltIn_Print_Area_10_1_1">#REF!</definedName>
    <definedName name="Excel_BuiltIn_Print_Area_10_1_1_1" localSheetId="1">#REF!</definedName>
    <definedName name="Excel_BuiltIn_Print_Area_10_1_1_1" localSheetId="0">#REF!</definedName>
    <definedName name="Excel_BuiltIn_Print_Area_10_1_1_1" localSheetId="3">#REF!</definedName>
    <definedName name="Excel_BuiltIn_Print_Area_10_1_1_1" localSheetId="4">#REF!</definedName>
    <definedName name="Excel_BuiltIn_Print_Area_10_1_1_1" localSheetId="5">#REF!</definedName>
    <definedName name="Excel_BuiltIn_Print_Area_10_1_1_1">#REF!</definedName>
    <definedName name="Excel_BuiltIn_Print_Area_11" localSheetId="1">#REF!</definedName>
    <definedName name="Excel_BuiltIn_Print_Area_11" localSheetId="0">#REF!</definedName>
    <definedName name="Excel_BuiltIn_Print_Area_11" localSheetId="3">#REF!</definedName>
    <definedName name="Excel_BuiltIn_Print_Area_11" localSheetId="4">#REF!</definedName>
    <definedName name="Excel_BuiltIn_Print_Area_11" localSheetId="5">#REF!</definedName>
    <definedName name="Excel_BuiltIn_Print_Area_11">#REF!</definedName>
    <definedName name="Excel_BuiltIn_Print_Area_11_1" localSheetId="1">#REF!</definedName>
    <definedName name="Excel_BuiltIn_Print_Area_11_1" localSheetId="0">#REF!</definedName>
    <definedName name="Excel_BuiltIn_Print_Area_11_1" localSheetId="3">#REF!</definedName>
    <definedName name="Excel_BuiltIn_Print_Area_11_1" localSheetId="4">#REF!</definedName>
    <definedName name="Excel_BuiltIn_Print_Area_11_1" localSheetId="5">#REF!</definedName>
    <definedName name="Excel_BuiltIn_Print_Area_11_1">#REF!</definedName>
    <definedName name="Excel_BuiltIn_Print_Area_11_1_1" localSheetId="1">#REF!</definedName>
    <definedName name="Excel_BuiltIn_Print_Area_11_1_1" localSheetId="0">#REF!</definedName>
    <definedName name="Excel_BuiltIn_Print_Area_11_1_1" localSheetId="3">#REF!</definedName>
    <definedName name="Excel_BuiltIn_Print_Area_11_1_1" localSheetId="4">#REF!</definedName>
    <definedName name="Excel_BuiltIn_Print_Area_11_1_1" localSheetId="5">#REF!</definedName>
    <definedName name="Excel_BuiltIn_Print_Area_11_1_1">#REF!</definedName>
    <definedName name="Excel_BuiltIn_Print_Area_11_1_1_1" localSheetId="1">#REF!</definedName>
    <definedName name="Excel_BuiltIn_Print_Area_11_1_1_1" localSheetId="0">#REF!</definedName>
    <definedName name="Excel_BuiltIn_Print_Area_11_1_1_1" localSheetId="3">#REF!</definedName>
    <definedName name="Excel_BuiltIn_Print_Area_11_1_1_1" localSheetId="4">#REF!</definedName>
    <definedName name="Excel_BuiltIn_Print_Area_11_1_1_1" localSheetId="5">#REF!</definedName>
    <definedName name="Excel_BuiltIn_Print_Area_11_1_1_1">#REF!</definedName>
    <definedName name="Excel_BuiltIn_Print_Area_13" localSheetId="1">#REF!</definedName>
    <definedName name="Excel_BuiltIn_Print_Area_13" localSheetId="0">#REF!</definedName>
    <definedName name="Excel_BuiltIn_Print_Area_13" localSheetId="3">#REF!</definedName>
    <definedName name="Excel_BuiltIn_Print_Area_13" localSheetId="4">#REF!</definedName>
    <definedName name="Excel_BuiltIn_Print_Area_13" localSheetId="5">#REF!</definedName>
    <definedName name="Excel_BuiltIn_Print_Area_13">#REF!</definedName>
    <definedName name="Excel_BuiltIn_Print_Area_16" localSheetId="1">#REF!</definedName>
    <definedName name="Excel_BuiltIn_Print_Area_16" localSheetId="0">#REF!</definedName>
    <definedName name="Excel_BuiltIn_Print_Area_16" localSheetId="3">#REF!</definedName>
    <definedName name="Excel_BuiltIn_Print_Area_16" localSheetId="4">#REF!</definedName>
    <definedName name="Excel_BuiltIn_Print_Area_16" localSheetId="5">#REF!</definedName>
    <definedName name="Excel_BuiltIn_Print_Area_16">#REF!</definedName>
    <definedName name="Excel_BuiltIn_Print_Area_2_1" localSheetId="1">#REF!</definedName>
    <definedName name="Excel_BuiltIn_Print_Area_2_1" localSheetId="0">#REF!</definedName>
    <definedName name="Excel_BuiltIn_Print_Area_2_1" localSheetId="3">#REF!</definedName>
    <definedName name="Excel_BuiltIn_Print_Area_2_1" localSheetId="4">#REF!</definedName>
    <definedName name="Excel_BuiltIn_Print_Area_2_1" localSheetId="5">#REF!</definedName>
    <definedName name="Excel_BuiltIn_Print_Area_2_1">#REF!</definedName>
    <definedName name="Excel_BuiltIn_Print_Area_2_1_1" localSheetId="1">#REF!</definedName>
    <definedName name="Excel_BuiltIn_Print_Area_2_1_1" localSheetId="0">#REF!</definedName>
    <definedName name="Excel_BuiltIn_Print_Area_2_1_1" localSheetId="3">#REF!</definedName>
    <definedName name="Excel_BuiltIn_Print_Area_2_1_1" localSheetId="4">#REF!</definedName>
    <definedName name="Excel_BuiltIn_Print_Area_2_1_1" localSheetId="5">#REF!</definedName>
    <definedName name="Excel_BuiltIn_Print_Area_2_1_1">#REF!</definedName>
    <definedName name="Excel_BuiltIn_Print_Area_2_1_1_1" localSheetId="1">#REF!</definedName>
    <definedName name="Excel_BuiltIn_Print_Area_2_1_1_1" localSheetId="0">#REF!</definedName>
    <definedName name="Excel_BuiltIn_Print_Area_2_1_1_1" localSheetId="3">#REF!</definedName>
    <definedName name="Excel_BuiltIn_Print_Area_2_1_1_1" localSheetId="4">#REF!</definedName>
    <definedName name="Excel_BuiltIn_Print_Area_2_1_1_1" localSheetId="5">#REF!</definedName>
    <definedName name="Excel_BuiltIn_Print_Area_2_1_1_1">#REF!</definedName>
    <definedName name="Excel_BuiltIn_Print_Area_2_1_1_1_1" localSheetId="1">#REF!</definedName>
    <definedName name="Excel_BuiltIn_Print_Area_2_1_1_1_1" localSheetId="0">#REF!</definedName>
    <definedName name="Excel_BuiltIn_Print_Area_2_1_1_1_1" localSheetId="3">#REF!</definedName>
    <definedName name="Excel_BuiltIn_Print_Area_2_1_1_1_1" localSheetId="4">#REF!</definedName>
    <definedName name="Excel_BuiltIn_Print_Area_2_1_1_1_1" localSheetId="5">#REF!</definedName>
    <definedName name="Excel_BuiltIn_Print_Area_2_1_1_1_1">#REF!</definedName>
    <definedName name="Excel_BuiltIn_Print_Area_3_1" localSheetId="1">#REF!</definedName>
    <definedName name="Excel_BuiltIn_Print_Area_3_1" localSheetId="0">#REF!</definedName>
    <definedName name="Excel_BuiltIn_Print_Area_3_1" localSheetId="3">#REF!</definedName>
    <definedName name="Excel_BuiltIn_Print_Area_3_1" localSheetId="4">#REF!</definedName>
    <definedName name="Excel_BuiltIn_Print_Area_3_1" localSheetId="5">#REF!</definedName>
    <definedName name="Excel_BuiltIn_Print_Area_3_1">#REF!</definedName>
    <definedName name="Excel_BuiltIn_Print_Area_3_1_1" localSheetId="1">#REF!</definedName>
    <definedName name="Excel_BuiltIn_Print_Area_3_1_1" localSheetId="0">#REF!</definedName>
    <definedName name="Excel_BuiltIn_Print_Area_3_1_1" localSheetId="3">#REF!</definedName>
    <definedName name="Excel_BuiltIn_Print_Area_3_1_1" localSheetId="4">#REF!</definedName>
    <definedName name="Excel_BuiltIn_Print_Area_3_1_1" localSheetId="5">#REF!</definedName>
    <definedName name="Excel_BuiltIn_Print_Area_3_1_1">#REF!</definedName>
    <definedName name="Excel_BuiltIn_Print_Area_3_1_1_1" localSheetId="1">#REF!</definedName>
    <definedName name="Excel_BuiltIn_Print_Area_3_1_1_1" localSheetId="0">#REF!</definedName>
    <definedName name="Excel_BuiltIn_Print_Area_3_1_1_1" localSheetId="3">#REF!</definedName>
    <definedName name="Excel_BuiltIn_Print_Area_3_1_1_1" localSheetId="4">#REF!</definedName>
    <definedName name="Excel_BuiltIn_Print_Area_3_1_1_1" localSheetId="5">#REF!</definedName>
    <definedName name="Excel_BuiltIn_Print_Area_3_1_1_1">#REF!</definedName>
    <definedName name="Excel_BuiltIn_Print_Area_3_1_1_1_1" localSheetId="1">#REF!</definedName>
    <definedName name="Excel_BuiltIn_Print_Area_3_1_1_1_1" localSheetId="0">#REF!</definedName>
    <definedName name="Excel_BuiltIn_Print_Area_3_1_1_1_1" localSheetId="3">#REF!</definedName>
    <definedName name="Excel_BuiltIn_Print_Area_3_1_1_1_1" localSheetId="4">#REF!</definedName>
    <definedName name="Excel_BuiltIn_Print_Area_3_1_1_1_1" localSheetId="5">#REF!</definedName>
    <definedName name="Excel_BuiltIn_Print_Area_3_1_1_1_1">#REF!</definedName>
    <definedName name="Excel_BuiltIn_Print_Area_3_1_1_1_1_1" localSheetId="1">#REF!</definedName>
    <definedName name="Excel_BuiltIn_Print_Area_3_1_1_1_1_1" localSheetId="0">#REF!</definedName>
    <definedName name="Excel_BuiltIn_Print_Area_3_1_1_1_1_1" localSheetId="3">#REF!</definedName>
    <definedName name="Excel_BuiltIn_Print_Area_3_1_1_1_1_1" localSheetId="4">#REF!</definedName>
    <definedName name="Excel_BuiltIn_Print_Area_3_1_1_1_1_1" localSheetId="5">#REF!</definedName>
    <definedName name="Excel_BuiltIn_Print_Area_3_1_1_1_1_1">#REF!</definedName>
    <definedName name="Excel_BuiltIn_Print_Area_4_1" localSheetId="1">#REF!</definedName>
    <definedName name="Excel_BuiltIn_Print_Area_4_1" localSheetId="0">#REF!</definedName>
    <definedName name="Excel_BuiltIn_Print_Area_4_1" localSheetId="3">#REF!</definedName>
    <definedName name="Excel_BuiltIn_Print_Area_4_1" localSheetId="4">#REF!</definedName>
    <definedName name="Excel_BuiltIn_Print_Area_4_1" localSheetId="5">#REF!</definedName>
    <definedName name="Excel_BuiltIn_Print_Area_4_1">#REF!</definedName>
    <definedName name="Excel_BuiltIn_Print_Area_4_1_1" localSheetId="1">#REF!</definedName>
    <definedName name="Excel_BuiltIn_Print_Area_4_1_1" localSheetId="0">#REF!</definedName>
    <definedName name="Excel_BuiltIn_Print_Area_4_1_1" localSheetId="3">#REF!</definedName>
    <definedName name="Excel_BuiltIn_Print_Area_4_1_1" localSheetId="4">#REF!</definedName>
    <definedName name="Excel_BuiltIn_Print_Area_4_1_1" localSheetId="5">#REF!</definedName>
    <definedName name="Excel_BuiltIn_Print_Area_4_1_1">#REF!</definedName>
    <definedName name="Excel_BuiltIn_Print_Area_4_1_1_1" localSheetId="1">#REF!</definedName>
    <definedName name="Excel_BuiltIn_Print_Area_4_1_1_1" localSheetId="0">#REF!</definedName>
    <definedName name="Excel_BuiltIn_Print_Area_4_1_1_1" localSheetId="3">#REF!</definedName>
    <definedName name="Excel_BuiltIn_Print_Area_4_1_1_1" localSheetId="4">#REF!</definedName>
    <definedName name="Excel_BuiltIn_Print_Area_4_1_1_1" localSheetId="5">#REF!</definedName>
    <definedName name="Excel_BuiltIn_Print_Area_4_1_1_1">#REF!</definedName>
    <definedName name="Excel_BuiltIn_Print_Area_4_1_1_1_1" localSheetId="1">#REF!</definedName>
    <definedName name="Excel_BuiltIn_Print_Area_4_1_1_1_1" localSheetId="0">#REF!</definedName>
    <definedName name="Excel_BuiltIn_Print_Area_4_1_1_1_1" localSheetId="3">#REF!</definedName>
    <definedName name="Excel_BuiltIn_Print_Area_4_1_1_1_1" localSheetId="4">#REF!</definedName>
    <definedName name="Excel_BuiltIn_Print_Area_4_1_1_1_1" localSheetId="5">#REF!</definedName>
    <definedName name="Excel_BuiltIn_Print_Area_4_1_1_1_1">#REF!</definedName>
    <definedName name="Excel_BuiltIn_Print_Area_5" localSheetId="1">#REF!</definedName>
    <definedName name="Excel_BuiltIn_Print_Area_5" localSheetId="0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>#REF!</definedName>
    <definedName name="Excel_BuiltIn_Print_Area_5_1" localSheetId="1">#REF!</definedName>
    <definedName name="Excel_BuiltIn_Print_Area_5_1" localSheetId="0">#REF!</definedName>
    <definedName name="Excel_BuiltIn_Print_Area_5_1" localSheetId="3">#REF!</definedName>
    <definedName name="Excel_BuiltIn_Print_Area_5_1" localSheetId="4">#REF!</definedName>
    <definedName name="Excel_BuiltIn_Print_Area_5_1" localSheetId="5">#REF!</definedName>
    <definedName name="Excel_BuiltIn_Print_Area_5_1">#REF!</definedName>
    <definedName name="Excel_BuiltIn_Print_Area_5_1_1" localSheetId="1">#REF!</definedName>
    <definedName name="Excel_BuiltIn_Print_Area_5_1_1" localSheetId="0">#REF!</definedName>
    <definedName name="Excel_BuiltIn_Print_Area_5_1_1" localSheetId="3">#REF!</definedName>
    <definedName name="Excel_BuiltIn_Print_Area_5_1_1" localSheetId="4">#REF!</definedName>
    <definedName name="Excel_BuiltIn_Print_Area_5_1_1" localSheetId="5">#REF!</definedName>
    <definedName name="Excel_BuiltIn_Print_Area_5_1_1">#REF!</definedName>
    <definedName name="Excel_BuiltIn_Print_Area_5_1_1_1" localSheetId="1">#REF!</definedName>
    <definedName name="Excel_BuiltIn_Print_Area_5_1_1_1" localSheetId="0">#REF!</definedName>
    <definedName name="Excel_BuiltIn_Print_Area_5_1_1_1" localSheetId="3">#REF!</definedName>
    <definedName name="Excel_BuiltIn_Print_Area_5_1_1_1" localSheetId="4">#REF!</definedName>
    <definedName name="Excel_BuiltIn_Print_Area_5_1_1_1" localSheetId="5">#REF!</definedName>
    <definedName name="Excel_BuiltIn_Print_Area_5_1_1_1">#REF!</definedName>
    <definedName name="Excel_BuiltIn_Print_Area_6" localSheetId="1">#REF!</definedName>
    <definedName name="Excel_BuiltIn_Print_Area_6" localSheetId="0">#REF!</definedName>
    <definedName name="Excel_BuiltIn_Print_Area_6" localSheetId="3">#REF!</definedName>
    <definedName name="Excel_BuiltIn_Print_Area_6" localSheetId="4">#REF!</definedName>
    <definedName name="Excel_BuiltIn_Print_Area_6" localSheetId="5">#REF!</definedName>
    <definedName name="Excel_BuiltIn_Print_Area_6">#REF!</definedName>
    <definedName name="Excel_BuiltIn_Print_Area_6_1" localSheetId="1">#REF!</definedName>
    <definedName name="Excel_BuiltIn_Print_Area_6_1" localSheetId="0">#REF!</definedName>
    <definedName name="Excel_BuiltIn_Print_Area_6_1" localSheetId="3">#REF!</definedName>
    <definedName name="Excel_BuiltIn_Print_Area_6_1" localSheetId="4">#REF!</definedName>
    <definedName name="Excel_BuiltIn_Print_Area_6_1" localSheetId="5">#REF!</definedName>
    <definedName name="Excel_BuiltIn_Print_Area_6_1">#REF!</definedName>
    <definedName name="Excel_BuiltIn_Print_Area_6_1_1" localSheetId="1">#REF!</definedName>
    <definedName name="Excel_BuiltIn_Print_Area_6_1_1" localSheetId="0">#REF!</definedName>
    <definedName name="Excel_BuiltIn_Print_Area_6_1_1" localSheetId="3">#REF!</definedName>
    <definedName name="Excel_BuiltIn_Print_Area_6_1_1" localSheetId="4">#REF!</definedName>
    <definedName name="Excel_BuiltIn_Print_Area_6_1_1" localSheetId="5">#REF!</definedName>
    <definedName name="Excel_BuiltIn_Print_Area_6_1_1">#REF!</definedName>
    <definedName name="Excel_BuiltIn_Print_Area_6_1_1_1" localSheetId="1">#REF!</definedName>
    <definedName name="Excel_BuiltIn_Print_Area_6_1_1_1" localSheetId="0">#REF!</definedName>
    <definedName name="Excel_BuiltIn_Print_Area_6_1_1_1" localSheetId="3">#REF!</definedName>
    <definedName name="Excel_BuiltIn_Print_Area_6_1_1_1" localSheetId="4">#REF!</definedName>
    <definedName name="Excel_BuiltIn_Print_Area_6_1_1_1" localSheetId="5">#REF!</definedName>
    <definedName name="Excel_BuiltIn_Print_Area_6_1_1_1">#REF!</definedName>
    <definedName name="Excel_BuiltIn_Print_Area_7_1" localSheetId="1">#REF!</definedName>
    <definedName name="Excel_BuiltIn_Print_Area_7_1" localSheetId="0">#REF!</definedName>
    <definedName name="Excel_BuiltIn_Print_Area_7_1" localSheetId="3">#REF!</definedName>
    <definedName name="Excel_BuiltIn_Print_Area_7_1" localSheetId="4">#REF!</definedName>
    <definedName name="Excel_BuiltIn_Print_Area_7_1" localSheetId="5">#REF!</definedName>
    <definedName name="Excel_BuiltIn_Print_Area_7_1">#REF!</definedName>
    <definedName name="Excel_BuiltIn_Print_Area_7_1_1" localSheetId="1">#REF!</definedName>
    <definedName name="Excel_BuiltIn_Print_Area_7_1_1" localSheetId="0">#REF!</definedName>
    <definedName name="Excel_BuiltIn_Print_Area_7_1_1" localSheetId="3">#REF!</definedName>
    <definedName name="Excel_BuiltIn_Print_Area_7_1_1" localSheetId="4">#REF!</definedName>
    <definedName name="Excel_BuiltIn_Print_Area_7_1_1" localSheetId="5">#REF!</definedName>
    <definedName name="Excel_BuiltIn_Print_Area_7_1_1">#REF!</definedName>
    <definedName name="Excel_BuiltIn_Print_Area_8" localSheetId="1">#REF!</definedName>
    <definedName name="Excel_BuiltIn_Print_Area_8" localSheetId="0">#REF!</definedName>
    <definedName name="Excel_BuiltIn_Print_Area_8" localSheetId="3">#REF!</definedName>
    <definedName name="Excel_BuiltIn_Print_Area_8" localSheetId="4">#REF!</definedName>
    <definedName name="Excel_BuiltIn_Print_Area_8" localSheetId="5">#REF!</definedName>
    <definedName name="Excel_BuiltIn_Print_Area_8">#REF!</definedName>
    <definedName name="Excel_BuiltIn_Print_Area_8_1" localSheetId="1">#REF!</definedName>
    <definedName name="Excel_BuiltIn_Print_Area_8_1" localSheetId="0">#REF!</definedName>
    <definedName name="Excel_BuiltIn_Print_Area_8_1" localSheetId="3">#REF!</definedName>
    <definedName name="Excel_BuiltIn_Print_Area_8_1" localSheetId="4">#REF!</definedName>
    <definedName name="Excel_BuiltIn_Print_Area_8_1" localSheetId="5">#REF!</definedName>
    <definedName name="Excel_BuiltIn_Print_Area_8_1">#REF!</definedName>
    <definedName name="Excel_BuiltIn_Print_Area_8_1_1" localSheetId="1">#REF!</definedName>
    <definedName name="Excel_BuiltIn_Print_Area_8_1_1" localSheetId="0">#REF!</definedName>
    <definedName name="Excel_BuiltIn_Print_Area_8_1_1" localSheetId="3">#REF!</definedName>
    <definedName name="Excel_BuiltIn_Print_Area_8_1_1" localSheetId="4">#REF!</definedName>
    <definedName name="Excel_BuiltIn_Print_Area_8_1_1" localSheetId="5">#REF!</definedName>
    <definedName name="Excel_BuiltIn_Print_Area_8_1_1">#REF!</definedName>
    <definedName name="Excel_BuiltIn_Print_Area_8_1_1_1" localSheetId="1">#REF!</definedName>
    <definedName name="Excel_BuiltIn_Print_Area_8_1_1_1" localSheetId="0">#REF!</definedName>
    <definedName name="Excel_BuiltIn_Print_Area_8_1_1_1" localSheetId="3">#REF!</definedName>
    <definedName name="Excel_BuiltIn_Print_Area_8_1_1_1" localSheetId="4">#REF!</definedName>
    <definedName name="Excel_BuiltIn_Print_Area_8_1_1_1" localSheetId="5">#REF!</definedName>
    <definedName name="Excel_BuiltIn_Print_Area_8_1_1_1">#REF!</definedName>
    <definedName name="Excel_BuiltIn_Print_Area_8_1_1_1_1" localSheetId="1">#REF!</definedName>
    <definedName name="Excel_BuiltIn_Print_Area_8_1_1_1_1" localSheetId="0">#REF!</definedName>
    <definedName name="Excel_BuiltIn_Print_Area_8_1_1_1_1" localSheetId="3">#REF!</definedName>
    <definedName name="Excel_BuiltIn_Print_Area_8_1_1_1_1" localSheetId="4">#REF!</definedName>
    <definedName name="Excel_BuiltIn_Print_Area_8_1_1_1_1" localSheetId="5">#REF!</definedName>
    <definedName name="Excel_BuiltIn_Print_Area_8_1_1_1_1">#REF!</definedName>
    <definedName name="Excel_BuiltIn_Print_Area_9_1" localSheetId="1">#REF!</definedName>
    <definedName name="Excel_BuiltIn_Print_Area_9_1" localSheetId="0">#REF!</definedName>
    <definedName name="Excel_BuiltIn_Print_Area_9_1" localSheetId="3">#REF!</definedName>
    <definedName name="Excel_BuiltIn_Print_Area_9_1" localSheetId="4">#REF!</definedName>
    <definedName name="Excel_BuiltIn_Print_Area_9_1" localSheetId="5">#REF!</definedName>
    <definedName name="Excel_BuiltIn_Print_Area_9_1">#REF!</definedName>
    <definedName name="Excel_BuiltIn_Print_Area_9_1_1" localSheetId="1">#REF!</definedName>
    <definedName name="Excel_BuiltIn_Print_Area_9_1_1" localSheetId="0">#REF!</definedName>
    <definedName name="Excel_BuiltIn_Print_Area_9_1_1" localSheetId="3">#REF!</definedName>
    <definedName name="Excel_BuiltIn_Print_Area_9_1_1" localSheetId="4">#REF!</definedName>
    <definedName name="Excel_BuiltIn_Print_Area_9_1_1" localSheetId="5">#REF!</definedName>
    <definedName name="Excel_BuiltIn_Print_Area_9_1_1">#REF!</definedName>
    <definedName name="Excel_BuiltIn_Print_Area_9_1_1_1" localSheetId="1">#REF!</definedName>
    <definedName name="Excel_BuiltIn_Print_Area_9_1_1_1" localSheetId="0">#REF!</definedName>
    <definedName name="Excel_BuiltIn_Print_Area_9_1_1_1" localSheetId="3">#REF!</definedName>
    <definedName name="Excel_BuiltIn_Print_Area_9_1_1_1" localSheetId="4">#REF!</definedName>
    <definedName name="Excel_BuiltIn_Print_Area_9_1_1_1" localSheetId="5">#REF!</definedName>
    <definedName name="Excel_BuiltIn_Print_Area_9_1_1_1">#REF!</definedName>
    <definedName name="Excel_BuiltIn_Print_Titles_1" localSheetId="1">#REF!</definedName>
    <definedName name="Excel_BuiltIn_Print_Titles_1" localSheetId="0">#REF!</definedName>
    <definedName name="Excel_BuiltIn_Print_Titles_1" localSheetId="3">#REF!</definedName>
    <definedName name="Excel_BuiltIn_Print_Titles_1" localSheetId="4">#REF!</definedName>
    <definedName name="Excel_BuiltIn_Print_Titles_1" localSheetId="5">#REF!</definedName>
    <definedName name="Excel_BuiltIn_Print_Titles_1">#REF!</definedName>
    <definedName name="Excel_BuiltIn_Print_Titles_3" localSheetId="1">#REF!</definedName>
    <definedName name="Excel_BuiltIn_Print_Titles_3" localSheetId="0">#REF!</definedName>
    <definedName name="Excel_BuiltIn_Print_Titles_3" localSheetId="3">#REF!</definedName>
    <definedName name="Excel_BuiltIn_Print_Titles_3" localSheetId="4">#REF!</definedName>
    <definedName name="Excel_BuiltIn_Print_Titles_3" localSheetId="5">#REF!</definedName>
    <definedName name="Excel_BuiltIn_Print_Titles_3">#REF!</definedName>
    <definedName name="Excel_BuiltIn_Print_Titles_4" localSheetId="1">#REF!</definedName>
    <definedName name="Excel_BuiltIn_Print_Titles_4" localSheetId="0">#REF!</definedName>
    <definedName name="Excel_BuiltIn_Print_Titles_4" localSheetId="3">#REF!</definedName>
    <definedName name="Excel_BuiltIn_Print_Titles_4" localSheetId="4">#REF!</definedName>
    <definedName name="Excel_BuiltIn_Print_Titles_4" localSheetId="5">#REF!</definedName>
    <definedName name="Excel_BuiltIn_Print_Titles_4">#REF!</definedName>
    <definedName name="Excel_BuiltIn_Print_Titles_4_1">"$#REF!.$#REF!$#REF!:$#REF!$#REF!"</definedName>
    <definedName name="Excel_BuiltIn_Print_Titles_5" localSheetId="1">#REF!</definedName>
    <definedName name="Excel_BuiltIn_Print_Titles_5" localSheetId="0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7" localSheetId="1">#REF!</definedName>
    <definedName name="Excel_BuiltIn_Print_Titles_7" localSheetId="0">#REF!</definedName>
    <definedName name="Excel_BuiltIn_Print_Titles_7" localSheetId="3">#REF!</definedName>
    <definedName name="Excel_BuiltIn_Print_Titles_7" localSheetId="4">#REF!</definedName>
    <definedName name="Excel_BuiltIn_Print_Titles_7" localSheetId="5">#REF!</definedName>
    <definedName name="Excel_BuiltIn_Print_Titles_7">#REF!</definedName>
    <definedName name="h" localSheetId="1">#REF!</definedName>
    <definedName name="h" localSheetId="0">#REF!</definedName>
    <definedName name="h" localSheetId="3">#REF!</definedName>
    <definedName name="h" localSheetId="4">#REF!</definedName>
    <definedName name="h" localSheetId="5">#REF!</definedName>
    <definedName name="h">#REF!</definedName>
    <definedName name="CH" localSheetId="1">#REF!</definedName>
    <definedName name="CH" localSheetId="0">#REF!</definedName>
    <definedName name="CH" localSheetId="3">#REF!</definedName>
    <definedName name="CH" localSheetId="5">#REF!</definedName>
    <definedName name="CH">#REF!</definedName>
    <definedName name="I" localSheetId="1">#REF!</definedName>
    <definedName name="I" localSheetId="0">#REF!</definedName>
    <definedName name="I" localSheetId="3">#REF!</definedName>
    <definedName name="I" localSheetId="5">#REF!</definedName>
    <definedName name="I">#REF!</definedName>
    <definedName name="II" localSheetId="1">#REF!</definedName>
    <definedName name="II" localSheetId="0">#REF!</definedName>
    <definedName name="II" localSheetId="3">#REF!</definedName>
    <definedName name="II" localSheetId="5">#REF!</definedName>
    <definedName name="II">#REF!</definedName>
    <definedName name="_xlnm.Print_Area" localSheetId="1">Rekapitulace_A_B!$A$1:$F$32</definedName>
    <definedName name="_xlnm.Print_Area" localSheetId="0">rozpiska!$A$1:$H$62</definedName>
    <definedName name="_xlnm.Print_Area" localSheetId="2">Rozpočet_A!$A$1:$F$196</definedName>
    <definedName name="_xlnm.Print_Area" localSheetId="3">Rozpočet_B!$A$1:$F$176</definedName>
    <definedName name="_xlnm.Print_Area" localSheetId="4">stávající_dřeviny_A!$A$1:$F$35</definedName>
    <definedName name="_xlnm.Print_Area" localSheetId="5">stávající_dřeviny_B!$A$1:$E$8</definedName>
    <definedName name="PITOMEC" localSheetId="1">#REF!</definedName>
    <definedName name="PITOMEC" localSheetId="0">#REF!</definedName>
    <definedName name="PITOMEC" localSheetId="3">#REF!</definedName>
    <definedName name="PITOMEC" localSheetId="5">#REF!</definedName>
    <definedName name="PITOMEC">#REF!</definedName>
    <definedName name="PRDEL" localSheetId="1">#REF!</definedName>
    <definedName name="PRDEL" localSheetId="0">#REF!</definedName>
    <definedName name="PRDEL" localSheetId="3">#REF!</definedName>
    <definedName name="PRDEL" localSheetId="5">#REF!</definedName>
    <definedName name="PRDEL">#REF!</definedName>
    <definedName name="Q" localSheetId="1">#REF!</definedName>
    <definedName name="Q" localSheetId="0">#REF!</definedName>
    <definedName name="Q" localSheetId="3">#REF!</definedName>
    <definedName name="Q" localSheetId="5">#REF!</definedName>
    <definedName name="Q">#REF!</definedName>
    <definedName name="QQ" localSheetId="1">#REF!</definedName>
    <definedName name="QQ" localSheetId="0">#REF!</definedName>
    <definedName name="QQ" localSheetId="3">#REF!</definedName>
    <definedName name="QQ" localSheetId="5">#REF!</definedName>
    <definedName name="QQ">#REF!</definedName>
    <definedName name="TRDLO" localSheetId="1">#REF!</definedName>
    <definedName name="TRDLO" localSheetId="0">#REF!</definedName>
    <definedName name="TRDLO" localSheetId="3">#REF!</definedName>
    <definedName name="TRDLO" localSheetId="5">#REF!</definedName>
    <definedName name="TRDLO">#REF!</definedName>
    <definedName name="TRUBKA" localSheetId="1">#REF!</definedName>
    <definedName name="TRUBKA" localSheetId="0">#REF!</definedName>
    <definedName name="TRUBKA" localSheetId="3">#REF!</definedName>
    <definedName name="TRUBKA" localSheetId="5">#REF!</definedName>
    <definedName name="TRUBKA">#REF!</definedName>
    <definedName name="XXXXXX" localSheetId="1">#REF!</definedName>
    <definedName name="XXXXXX" localSheetId="0">#REF!</definedName>
    <definedName name="XXXXXX" localSheetId="3">#REF!</definedName>
    <definedName name="XXXXXX" localSheetId="5">#REF!</definedName>
    <definedName name="XXXXXX">#REF!</definedName>
    <definedName name="XY" localSheetId="1">#REF!</definedName>
    <definedName name="XY" localSheetId="0">#REF!</definedName>
    <definedName name="XY" localSheetId="3">#REF!</definedName>
    <definedName name="XY" localSheetId="5">#REF!</definedName>
    <definedName name="XY">#REF!</definedName>
    <definedName name="ZUIO" localSheetId="1">#REF!</definedName>
    <definedName name="ZUIO" localSheetId="0">#REF!</definedName>
    <definedName name="ZUIO" localSheetId="3">#REF!</definedName>
    <definedName name="ZUIO" localSheetId="5">#REF!</definedName>
    <definedName name="ZUI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6" l="1"/>
  <c r="F167" i="6"/>
  <c r="F149" i="6"/>
  <c r="F140" i="6"/>
  <c r="F128" i="6"/>
  <c r="F119" i="6"/>
  <c r="F108" i="6"/>
  <c r="F91" i="6"/>
  <c r="F78" i="6"/>
  <c r="F48" i="6"/>
  <c r="F42" i="6"/>
  <c r="F187" i="3"/>
  <c r="F142" i="3"/>
  <c r="F166" i="3"/>
  <c r="F119" i="3"/>
  <c r="F92" i="3"/>
  <c r="C87" i="3"/>
  <c r="F48" i="3"/>
  <c r="C126" i="6"/>
  <c r="C125" i="6"/>
  <c r="E125" i="6" s="1"/>
  <c r="C124" i="6"/>
  <c r="C123" i="6"/>
  <c r="C180" i="3"/>
  <c r="E180" i="3" s="1"/>
  <c r="C159" i="3"/>
  <c r="E159" i="3" s="1"/>
  <c r="E186" i="3"/>
  <c r="C185" i="3"/>
  <c r="E185" i="3" s="1"/>
  <c r="C184" i="3"/>
  <c r="E184" i="3" s="1"/>
  <c r="C183" i="3"/>
  <c r="E183" i="3" s="1"/>
  <c r="C182" i="3"/>
  <c r="E182" i="3" s="1"/>
  <c r="C181" i="3"/>
  <c r="E181" i="3" s="1"/>
  <c r="E165" i="3"/>
  <c r="C164" i="3"/>
  <c r="E164" i="3" s="1"/>
  <c r="C163" i="3"/>
  <c r="E163" i="3" s="1"/>
  <c r="C162" i="3"/>
  <c r="E162" i="3" s="1"/>
  <c r="C161" i="3"/>
  <c r="E161" i="3" s="1"/>
  <c r="C160" i="3"/>
  <c r="E160" i="3" s="1"/>
  <c r="C140" i="3"/>
  <c r="E140" i="3" s="1"/>
  <c r="C137" i="3"/>
  <c r="E137" i="3" s="1"/>
  <c r="C139" i="3"/>
  <c r="E139" i="3" s="1"/>
  <c r="C138" i="3"/>
  <c r="C135" i="3"/>
  <c r="C109" i="3"/>
  <c r="E72" i="3"/>
  <c r="C73" i="3"/>
  <c r="E73" i="3" s="1"/>
  <c r="E45" i="6" l="1"/>
  <c r="E62" i="6"/>
  <c r="E59" i="6"/>
  <c r="E58" i="6"/>
  <c r="E89" i="6"/>
  <c r="E86" i="6"/>
  <c r="E85" i="6"/>
  <c r="E84" i="6"/>
  <c r="E83" i="6"/>
  <c r="C74" i="3"/>
  <c r="C75" i="3" s="1"/>
  <c r="C91" i="3"/>
  <c r="C63" i="3" s="1"/>
  <c r="C68" i="3" s="1"/>
  <c r="C69" i="3" s="1"/>
  <c r="E69" i="3" s="1"/>
  <c r="C60" i="3"/>
  <c r="C62" i="3" s="1"/>
  <c r="C41" i="6"/>
  <c r="C40" i="6" s="1"/>
  <c r="C39" i="3"/>
  <c r="C38" i="3" s="1"/>
  <c r="C76" i="3" l="1"/>
  <c r="C71" i="3"/>
  <c r="E71" i="3" s="1"/>
  <c r="E68" i="3"/>
  <c r="C66" i="3"/>
  <c r="C70" i="3"/>
  <c r="C65" i="3"/>
  <c r="E65" i="3" s="1"/>
  <c r="C64" i="3"/>
  <c r="E64" i="3" s="1"/>
  <c r="E63" i="3"/>
  <c r="E45" i="3"/>
  <c r="E44" i="3"/>
  <c r="E43" i="3"/>
  <c r="C67" i="3" l="1"/>
  <c r="E67" i="3" s="1"/>
  <c r="C111" i="3" l="1"/>
  <c r="C104" i="3"/>
  <c r="E111" i="3" l="1"/>
  <c r="C112" i="3"/>
  <c r="C113" i="3" s="1"/>
  <c r="A8" i="3" l="1"/>
  <c r="B10" i="7" s="1"/>
  <c r="C136" i="3"/>
  <c r="C107" i="3"/>
  <c r="C115" i="3" s="1"/>
  <c r="C114" i="3" s="1"/>
  <c r="C103" i="6"/>
  <c r="C104" i="6" s="1"/>
  <c r="E104" i="6" s="1"/>
  <c r="B142" i="6"/>
  <c r="D142" i="6"/>
  <c r="C147" i="6" s="1"/>
  <c r="E147" i="6" s="1"/>
  <c r="B136" i="6"/>
  <c r="C138" i="6" s="1"/>
  <c r="E138" i="6" s="1"/>
  <c r="C117" i="6"/>
  <c r="E117" i="6" s="1"/>
  <c r="C73" i="6"/>
  <c r="E73" i="6" s="1"/>
  <c r="C63" i="6"/>
  <c r="E63" i="6" s="1"/>
  <c r="C64" i="6"/>
  <c r="E64" i="6" s="1"/>
  <c r="C60" i="6"/>
  <c r="E60" i="6" s="1"/>
  <c r="E46" i="6"/>
  <c r="E40" i="6"/>
  <c r="E166" i="6"/>
  <c r="E148" i="6"/>
  <c r="E139" i="6"/>
  <c r="E127" i="6"/>
  <c r="E126" i="6"/>
  <c r="E124" i="6"/>
  <c r="E123" i="6"/>
  <c r="E118" i="6"/>
  <c r="E101" i="6"/>
  <c r="E100" i="6"/>
  <c r="C90" i="6"/>
  <c r="C87" i="6"/>
  <c r="C77" i="6"/>
  <c r="E77" i="6" s="1"/>
  <c r="E76" i="6"/>
  <c r="C68" i="6"/>
  <c r="E68" i="6" s="1"/>
  <c r="C61" i="6"/>
  <c r="E61" i="6" s="1"/>
  <c r="E47" i="6"/>
  <c r="E39" i="6"/>
  <c r="E38" i="6"/>
  <c r="A15" i="6"/>
  <c r="A14" i="6"/>
  <c r="A13" i="6"/>
  <c r="A9" i="6"/>
  <c r="A8" i="6"/>
  <c r="A13" i="3"/>
  <c r="A12" i="3"/>
  <c r="A11" i="3"/>
  <c r="A7" i="3"/>
  <c r="B9" i="7" s="1"/>
  <c r="A6" i="3"/>
  <c r="B8" i="7" s="1"/>
  <c r="C144" i="6" l="1"/>
  <c r="C146" i="6"/>
  <c r="E146" i="6" s="1"/>
  <c r="C145" i="6"/>
  <c r="E145" i="6" s="1"/>
  <c r="E144" i="6"/>
  <c r="C108" i="3"/>
  <c r="B14" i="7"/>
  <c r="B15" i="7"/>
  <c r="B13" i="7"/>
  <c r="C117" i="3"/>
  <c r="C116" i="3" s="1"/>
  <c r="C106" i="6"/>
  <c r="E106" i="6" s="1"/>
  <c r="E103" i="6"/>
  <c r="C65" i="6"/>
  <c r="E65" i="6" s="1"/>
  <c r="B160" i="6"/>
  <c r="D160" i="6"/>
  <c r="C165" i="6" s="1"/>
  <c r="E165" i="6" s="1"/>
  <c r="E41" i="6"/>
  <c r="C74" i="6"/>
  <c r="E74" i="6" s="1"/>
  <c r="C72" i="6"/>
  <c r="E72" i="6" s="1"/>
  <c r="C75" i="6"/>
  <c r="E75" i="6" s="1"/>
  <c r="C69" i="6"/>
  <c r="E69" i="6" s="1"/>
  <c r="C102" i="6"/>
  <c r="E102" i="6" s="1"/>
  <c r="C162" i="6" l="1"/>
  <c r="E162" i="6" s="1"/>
  <c r="C164" i="6"/>
  <c r="E164" i="6" s="1"/>
  <c r="C163" i="6"/>
  <c r="E163" i="6" s="1"/>
  <c r="C66" i="6"/>
  <c r="E66" i="6" s="1"/>
  <c r="E70" i="6"/>
  <c r="E113" i="3"/>
  <c r="F133" i="6"/>
  <c r="F13" i="6" s="1"/>
  <c r="D13" i="7" s="1"/>
  <c r="C67" i="6"/>
  <c r="E67" i="6" s="1"/>
  <c r="C105" i="6"/>
  <c r="E105" i="6" s="1"/>
  <c r="F51" i="6"/>
  <c r="F8" i="6" s="1"/>
  <c r="D8" i="7" s="1"/>
  <c r="F154" i="6"/>
  <c r="F14" i="6" s="1"/>
  <c r="D14" i="7" s="1"/>
  <c r="F172" i="6" l="1"/>
  <c r="F15" i="6" s="1"/>
  <c r="F16" i="6" s="1"/>
  <c r="C71" i="6"/>
  <c r="E71" i="6" s="1"/>
  <c r="F111" i="6"/>
  <c r="F10" i="6" s="1"/>
  <c r="D10" i="7" s="1"/>
  <c r="D15" i="7" l="1"/>
  <c r="D16" i="7" s="1"/>
  <c r="F94" i="6"/>
  <c r="F9" i="6" s="1"/>
  <c r="D9" i="7" l="1"/>
  <c r="F11" i="6"/>
  <c r="F19" i="6" s="1"/>
  <c r="F20" i="6" s="1"/>
  <c r="F21" i="6" s="1"/>
  <c r="E36" i="3"/>
  <c r="E37" i="3"/>
  <c r="E39" i="3"/>
  <c r="E46" i="3"/>
  <c r="E47" i="3"/>
  <c r="E58" i="3"/>
  <c r="C59" i="3"/>
  <c r="E59" i="3" s="1"/>
  <c r="E82" i="3"/>
  <c r="E83" i="3"/>
  <c r="E84" i="3"/>
  <c r="E85" i="3"/>
  <c r="E86" i="3"/>
  <c r="E102" i="3"/>
  <c r="E103" i="3"/>
  <c r="E107" i="3"/>
  <c r="E108" i="3"/>
  <c r="E109" i="3"/>
  <c r="C110" i="3"/>
  <c r="E110" i="3" s="1"/>
  <c r="E112" i="3"/>
  <c r="E116" i="3"/>
  <c r="C128" i="3"/>
  <c r="E128" i="3" s="1"/>
  <c r="F130" i="3" s="1"/>
  <c r="E129" i="3"/>
  <c r="E135" i="3"/>
  <c r="E136" i="3"/>
  <c r="E138" i="3"/>
  <c r="E141" i="3"/>
  <c r="C152" i="3"/>
  <c r="E152" i="3" s="1"/>
  <c r="E153" i="3"/>
  <c r="C61" i="3" l="1"/>
  <c r="D11" i="7"/>
  <c r="D19" i="7" s="1"/>
  <c r="D20" i="7" s="1"/>
  <c r="D21" i="7" s="1"/>
  <c r="E115" i="3"/>
  <c r="E75" i="3"/>
  <c r="E70" i="3"/>
  <c r="E74" i="3"/>
  <c r="E114" i="3"/>
  <c r="E117" i="3"/>
  <c r="C105" i="3"/>
  <c r="E105" i="3" s="1"/>
  <c r="E76" i="3"/>
  <c r="F154" i="3"/>
  <c r="F171" i="3" s="1"/>
  <c r="C106" i="3"/>
  <c r="E106" i="3" s="1"/>
  <c r="E104" i="3"/>
  <c r="E38" i="3"/>
  <c r="F40" i="3" s="1"/>
  <c r="F51" i="3" l="1"/>
  <c r="F6" i="3" s="1"/>
  <c r="C8" i="7" s="1"/>
  <c r="E8" i="7" s="1"/>
  <c r="F122" i="3"/>
  <c r="F8" i="3" s="1"/>
  <c r="C10" i="7" s="1"/>
  <c r="F147" i="3"/>
  <c r="F11" i="3" s="1"/>
  <c r="C13" i="7" s="1"/>
  <c r="F192" i="3"/>
  <c r="F13" i="3" s="1"/>
  <c r="C15" i="7" s="1"/>
  <c r="E15" i="7" s="1"/>
  <c r="E61" i="3"/>
  <c r="E62" i="3"/>
  <c r="F12" i="3"/>
  <c r="C14" i="7" s="1"/>
  <c r="E14" i="7" s="1"/>
  <c r="E60" i="3"/>
  <c r="E10" i="7" l="1"/>
  <c r="E13" i="7"/>
  <c r="C16" i="7"/>
  <c r="E16" i="7" s="1"/>
  <c r="F14" i="3"/>
  <c r="E66" i="3"/>
  <c r="F77" i="3" s="1"/>
  <c r="F95" i="3" l="1"/>
  <c r="F7" i="3" s="1"/>
  <c r="C9" i="7" s="1"/>
  <c r="C11" i="7" s="1"/>
  <c r="F9" i="3" l="1"/>
  <c r="F17" i="3" s="1"/>
  <c r="F18" i="3" s="1"/>
  <c r="F19" i="3" s="1"/>
  <c r="E9" i="7"/>
  <c r="C19" i="7" l="1"/>
  <c r="E11" i="7"/>
  <c r="C20" i="7" l="1"/>
  <c r="E20" i="7" s="1"/>
  <c r="E19" i="7"/>
  <c r="C21" i="7" l="1"/>
  <c r="E21" i="7" s="1"/>
</calcChain>
</file>

<file path=xl/sharedStrings.xml><?xml version="1.0" encoding="utf-8"?>
<sst xmlns="http://schemas.openxmlformats.org/spreadsheetml/2006/main" count="571" uniqueCount="216">
  <si>
    <t xml:space="preserve"> Obsah:</t>
  </si>
  <si>
    <t xml:space="preserve"> Ing. Jarmila Hrůzová</t>
  </si>
  <si>
    <t xml:space="preserve"> Zpracoval:</t>
  </si>
  <si>
    <t>mob.: +420 776 198 133</t>
  </si>
  <si>
    <t xml:space="preserve"> Prováděcí projekt</t>
  </si>
  <si>
    <t xml:space="preserve"> Stupeň:</t>
  </si>
  <si>
    <t>IČO: 14783240</t>
  </si>
  <si>
    <t>Číslo paré:</t>
  </si>
  <si>
    <t xml:space="preserve"> Kolín</t>
  </si>
  <si>
    <t xml:space="preserve"> Obecní úřad:</t>
  </si>
  <si>
    <t>č. autorizace 685</t>
  </si>
  <si>
    <t xml:space="preserve"> Datum:</t>
  </si>
  <si>
    <t xml:space="preserve"> Katastrální území:</t>
  </si>
  <si>
    <t>krajinářská architektura</t>
  </si>
  <si>
    <t xml:space="preserve"> Karlovo náměstí 78, 280 12 Kolín</t>
  </si>
  <si>
    <t>autorizovaný architekt pro obor</t>
  </si>
  <si>
    <t xml:space="preserve"> Město Kolín</t>
  </si>
  <si>
    <t xml:space="preserve"> Investor:</t>
  </si>
  <si>
    <t>Vilémov 292, 582 83 VILÉMOV</t>
  </si>
  <si>
    <t>SADOVÉ ÚPRAVY</t>
  </si>
  <si>
    <t>KOLÍN NA LOUŽI</t>
  </si>
  <si>
    <t xml:space="preserve"> Akce:</t>
  </si>
  <si>
    <t xml:space="preserve">Ing. Jarmila Hrůzová </t>
  </si>
  <si>
    <t>celkem vč. DPH</t>
  </si>
  <si>
    <t>DPH 21 %</t>
  </si>
  <si>
    <t>celkem bez DPH</t>
  </si>
  <si>
    <t>Následná péče celkem</t>
  </si>
  <si>
    <t>Realizace celkem</t>
  </si>
  <si>
    <t>Založení trávníku parkového</t>
  </si>
  <si>
    <t>Rekapitulace rozpočtu</t>
  </si>
  <si>
    <t>Následná péče v 3. roce po realizaci celkem bez DPH</t>
  </si>
  <si>
    <t>režijní náklady</t>
  </si>
  <si>
    <t>mezisoučet</t>
  </si>
  <si>
    <t>komplet</t>
  </si>
  <si>
    <t>likvidace ořezané a vypleté hmoty, úklid</t>
  </si>
  <si>
    <t>ks</t>
  </si>
  <si>
    <t>výchovný řez 1x</t>
  </si>
  <si>
    <t>m2</t>
  </si>
  <si>
    <t>odplevelení mulčovaných ploch 3x</t>
  </si>
  <si>
    <t>cena jedn(Kč)</t>
  </si>
  <si>
    <t>mn.</t>
  </si>
  <si>
    <t>vysázené keře</t>
  </si>
  <si>
    <t>likvidace ořezané dřevní hmoty, úklid</t>
  </si>
  <si>
    <t>výchovný řez sesazených keřů</t>
  </si>
  <si>
    <t>zmlazené keře</t>
  </si>
  <si>
    <t>Následná péče v 3. roce po realizaci</t>
  </si>
  <si>
    <t>Následná péče v 2. roce po realizaci celkem bez DPH</t>
  </si>
  <si>
    <t>Následná péče v 2. roce po realizaci</t>
  </si>
  <si>
    <t>Následná péče v 1. roce po realizaci celkem bez DPH</t>
  </si>
  <si>
    <t>Následná péče v 1. roce po realizaci</t>
  </si>
  <si>
    <t>Založení trávníku parkového celkem bez DPH</t>
  </si>
  <si>
    <t>kg</t>
  </si>
  <si>
    <t>t</t>
  </si>
  <si>
    <t>hnojení půdy  kombinovaným hnojivem rozhozem na široko ve svahu do 1:2</t>
  </si>
  <si>
    <t>hnojení půdy  kombinovaným hnojivem rozhozem na široko ve rov.</t>
  </si>
  <si>
    <t>travní osivo - travní směs parková 25 g/m2</t>
  </si>
  <si>
    <t>založení trávníku parkového výsevem vč. zaválcování osiva v rov.</t>
  </si>
  <si>
    <t>obdělání půdy nakopání, uhrabáním, s urovnáním nerovností ve svahu do 1:2</t>
  </si>
  <si>
    <t>obdělání půdy nakopání, uhrabáním, s urovnáním nerovností v rov.</t>
  </si>
  <si>
    <t>mechanické a chemické odplevelení před přípravou půdy  (vč.  herbicidu) ve svahu od 1:5 do 1:2</t>
  </si>
  <si>
    <t>mechanické a chemické odplevelení před přípravou půdy  (vč.  herbicidu) v rovině</t>
  </si>
  <si>
    <t xml:space="preserve">Bourání obrubníků vč. betonové patky, odstranění drceného kameniva, doplnění ornice, mírné znutnění </t>
  </si>
  <si>
    <t>Příprava půdy, založení trávníku</t>
  </si>
  <si>
    <t>Výsadba dřevin celkem bez DPH</t>
  </si>
  <si>
    <t xml:space="preserve">Spiraea vanhouttei - tavolník van Houtteův </t>
  </si>
  <si>
    <t>Stephanandra incisa ´Crispa´ - korunatka klaná</t>
  </si>
  <si>
    <t>Spiraea japonica Golden Princess - tavolník japonský</t>
  </si>
  <si>
    <t>Spiraea betulifolia - tavolník březolistý</t>
  </si>
  <si>
    <t>Cotoneaster microphyllus ´Schneiderii´ - skalník drobnolistý (může být i v jiných pokryvných kultivarech)</t>
  </si>
  <si>
    <t>Cotoneaster dammeri ´Radicans´- skalník Dammerův (syn. Cotoneaster radicans Eichholz)</t>
  </si>
  <si>
    <t>Výsadbový materiál - dřeviny</t>
  </si>
  <si>
    <t>m3</t>
  </si>
  <si>
    <t>mulčovací kůra nebo štěpka</t>
  </si>
  <si>
    <t>mulčování výsadeb kůrou,tl.vrstvy 10 cm, v rov.</t>
  </si>
  <si>
    <t>ocelová skoba kotvící 30 cm, např. Geopin steel 5 ks/m2</t>
  </si>
  <si>
    <t>kokosová mulčovací rohož s jutovou síťovinou např. Geomat K-J EKO, x 1,2 na prořez a překrytí</t>
  </si>
  <si>
    <t>položení mulčovací textilie ve svahu do 1:2</t>
  </si>
  <si>
    <t>řez keře při výsadbě</t>
  </si>
  <si>
    <t>výsadba dřeviny s balem o prům. do 10 cm, vč. zalití ve svahu do 1:2</t>
  </si>
  <si>
    <t>plošná úprava terénu při nerovnostech +-100mm včetně odstranění vyčnívajích stavebních zbytků ve svahu od 1:5 do 1:2</t>
  </si>
  <si>
    <t>plošná úprava terénu při nerovnostech +-100mm v rovině</t>
  </si>
  <si>
    <t>mechanické a chemické odplevelení před přípravou půdy  (vč.  herbicidu) ve svahu do 1:2</t>
  </si>
  <si>
    <t>Výsadba keřů kontejner.</t>
  </si>
  <si>
    <t>Výsadba dřevin</t>
  </si>
  <si>
    <t>Zásahy na stávajících dřevinách celkem</t>
  </si>
  <si>
    <t xml:space="preserve">likvidace vytěžené dřevní hmoty, úklid staveniště </t>
  </si>
  <si>
    <t xml:space="preserve">Odstranění nevhodných dřevin </t>
  </si>
  <si>
    <t>řezy výchovné, udržovací, průklest, zmlazení - viz tabulka stávajících dřevin</t>
  </si>
  <si>
    <t>Ošetřování keřů</t>
  </si>
  <si>
    <t>odstranit stařinu, vykácet mezerovitý porost převážně náletových dř. v šířce 1,75 m od obrubníku, včetně náletových dřevin, které by zasahovaly nebo rostly v porostu p4</t>
  </si>
  <si>
    <t>zapleveleno, neudržováno - stařina 50%, přestárlé keře a stromy 50% z výměry</t>
  </si>
  <si>
    <t>Spirea x vanhouttei (tavolník van Houtteův), Acer campestre (javor babyka), Caragana arborescens (čimišník stromovitý), Symphoricarpos albus (pámelník bílý), Clematis vitalba (plamének plotní)</t>
  </si>
  <si>
    <t>p4</t>
  </si>
  <si>
    <t>výměra (m2)</t>
  </si>
  <si>
    <t>SKUPINY - POROSTY</t>
  </si>
  <si>
    <t>návrh</t>
  </si>
  <si>
    <t>popis stavu</t>
  </si>
  <si>
    <t>druh</t>
  </si>
  <si>
    <t>p.č.</t>
  </si>
  <si>
    <t>Tabulka stávajících dřevin - popis stavu - návrh val B</t>
  </si>
  <si>
    <t>p5</t>
  </si>
  <si>
    <t>výchovný řez</t>
  </si>
  <si>
    <t>zmlazený, 15 ks</t>
  </si>
  <si>
    <t>Spirea x vanhouttei (tavolník van Houtteův)</t>
  </si>
  <si>
    <t>p3</t>
  </si>
  <si>
    <t>přestárlé dřeviny</t>
  </si>
  <si>
    <t>Prunus insititia (slivoň obecná), Acer campestre (javor babyka), Caragana arborescens (čimišník stromovitý)</t>
  </si>
  <si>
    <t>p2</t>
  </si>
  <si>
    <t>p1</t>
  </si>
  <si>
    <t>Caragana arborescens (čimišník stromovitý)</t>
  </si>
  <si>
    <t>zmlazené jednotlivé keře</t>
  </si>
  <si>
    <t>23-29</t>
  </si>
  <si>
    <t>Crataegus monogyna ‘Stricta’ (hloh jednosemenný ‘Stricta’)</t>
  </si>
  <si>
    <t>18-22</t>
  </si>
  <si>
    <t>průklest</t>
  </si>
  <si>
    <t>Prunus cerasifera 'Nigra' (Slivoň myrobalán 'Nigra')</t>
  </si>
  <si>
    <t>udržovací řez</t>
  </si>
  <si>
    <t>zmlazena</t>
  </si>
  <si>
    <t>Rosa rugosa (růže svraskalá)</t>
  </si>
  <si>
    <t>průměr koruny 1 m</t>
  </si>
  <si>
    <t>Taxus baccata (tis červený)</t>
  </si>
  <si>
    <t>průměr koruny 0,5 m</t>
  </si>
  <si>
    <t>JEDNOTLIVÉ DŘEVINY</t>
  </si>
  <si>
    <t>Tabulka stávajících dřevin - popis stavu - návrh - val A</t>
  </si>
  <si>
    <t>hloubení jamek s výměnou půdy 50%, objem do 0,002m3 v rov. včetně promísení půdy s kompostem a kondicionérem</t>
  </si>
  <si>
    <t>kompostová zemina (1 l/jamka)</t>
  </si>
  <si>
    <t>půdní kondicioner (např. Terracottem) v dávce 0,005 kg/jamka</t>
  </si>
  <si>
    <t>hloubení jamek s výměnou půdy 50%, objem do 0,002m3 ve svahu do 1:2 včetně promísení půdy s kompostem a kondicionérem</t>
  </si>
  <si>
    <t>výsadba dřeviny s balem o průměru do 10 cm, v rov. vč. zalití v rov.</t>
  </si>
  <si>
    <t>dovoz vody pro zálivku vč. specifikace (5 l/ks)</t>
  </si>
  <si>
    <t>cena celk.(Kč)</t>
  </si>
  <si>
    <t>zalití v dávce 50l/m2, předpoklad 6x včetně specifikace a dovozu vody</t>
  </si>
  <si>
    <t>zalití v dávce 50l/m2, předpoklad 4x včetně specifikace a dovozu vody</t>
  </si>
  <si>
    <t>Rekapitulace rozpočtu val A</t>
  </si>
  <si>
    <t>Rozpočet val A</t>
  </si>
  <si>
    <t>Zásahy na stávajících dřevinách</t>
  </si>
  <si>
    <t>Rekapitulace rozpočtu val B</t>
  </si>
  <si>
    <t>Rozpočet val B</t>
  </si>
  <si>
    <t>odstranění stařiny svah do 1:2 výměra do 100 m2 včetně naložení a likvidace</t>
  </si>
  <si>
    <t>výchovný řez sesazených keřů (předpoklad - polovina z 332 m2 upravovaných keřů) 1x</t>
  </si>
  <si>
    <t>ve třetím roce už nebude probíhat výchovný řez sesazených keřů</t>
  </si>
  <si>
    <t>terénní úpravy v rov. - odebrání přebytečné ornice a její použití pro vyrovnání terénu na svazích</t>
  </si>
  <si>
    <t>výchovný řez sesazených keřů (předpokládané množství sesazených keřů)</t>
  </si>
  <si>
    <t>val A</t>
  </si>
  <si>
    <t>val B</t>
  </si>
  <si>
    <t>Celkem</t>
  </si>
  <si>
    <t>31 stařina 31 keře</t>
  </si>
  <si>
    <t>plné kombinované hnojivo, např. Agro hnojivo pro okrasné dřeviny (50g/m2)</t>
  </si>
  <si>
    <t>Ceny vycházejí z "Cenové soustavy ÚRS 2023/II", ceny materiálu jsou dle průměrných cen významných dodavatelů ČR a jsou v nich započteny náklady na pořízení, dopravu a meziskládkování</t>
  </si>
  <si>
    <t xml:space="preserve">likvidace vytěžené dřevní hmoty, úklid </t>
  </si>
  <si>
    <t>ocelová skoba kotvící 30 cm, drát 4 mm, např. Geopin steel 5 ks/m2</t>
  </si>
  <si>
    <t>hnojení půdy  kombinovaným hnojivem rozhozem na široko v rov.</t>
  </si>
  <si>
    <t>plné kombinované hnojivo pro trávníky, např. Agro trávníkové hnojivo základní (50g/m2)</t>
  </si>
  <si>
    <t>založení trávníku parkového výsevem vč. zaválcování osiva ve svahu do 1:2</t>
  </si>
  <si>
    <t xml:space="preserve"> protierozivní jutová síť (např. jutová geotextílie 500g/m2 Geomanet J500 EKO) x koef. 1,1 na  prořez</t>
  </si>
  <si>
    <t>položení protierozivní sítě ve svahu do 1:2</t>
  </si>
  <si>
    <t>cena případné likvidace výmladků po odstraňovaných dřevinách se stanoví dle aktuálního výskytu</t>
  </si>
  <si>
    <t>prům. kmene (cm)</t>
  </si>
  <si>
    <t>Populus simonii ‘Fastigiata’ (topol Simonův ‘Fast.’)</t>
  </si>
  <si>
    <t>stromy s nevhodnou strukturou větvení, s infekcemi na bázi, se zhoršeným zdravotním stavem a zhoršenou stabilitou</t>
  </si>
  <si>
    <t>postupné kácení s překážkou v dopadové ploše, přepočítané průměry na pařezu x koef. 1,37 2x200-300 mm a 4x400-500 mm, plocha frézovaných pařezů 1,8 m2</t>
  </si>
  <si>
    <t>11-15</t>
  </si>
  <si>
    <t>Pozice neobsazena</t>
  </si>
  <si>
    <t>dřeviny mezi 2020-23 uhynuly</t>
  </si>
  <si>
    <t>průměr koruny 6m, výrazně zhoršený zdravotní stav</t>
  </si>
  <si>
    <t>kácet, průměr na bázi 39 cm, přepočítaný průměr kmene 29 cm, průměr frézovaného pařezu 0,2 m2</t>
  </si>
  <si>
    <t>bez zásahu – technologie zásahů dle "Stromů pod kontrolou"</t>
  </si>
  <si>
    <t>Berberis thunbergii (dřišťál Thunbergův) 7 ks</t>
  </si>
  <si>
    <t>SKUPINY – POROSTY</t>
  </si>
  <si>
    <t>Symphoricarpos albus (pámelník bílý), Mahonia aquifolia (mahónie cesmínolistá), Prunus insititia (slivoň obecná)</t>
  </si>
  <si>
    <t>porost odstranit včetně kořenů (nahradí se novou výsadbou)</t>
  </si>
  <si>
    <t>dřeviny upravit průklestem (na volných místech bude doplněno dosadbou)</t>
  </si>
  <si>
    <t>čimišník ošetřit vhodným způsobem – buď průklestem, nebo sesazovacím řezem, bude doplněno dosadbou, na zmlazeném tavolníku provést výchovný řez</t>
  </si>
  <si>
    <t xml:space="preserve">Ailanthus altissima – pajasan žlaznatý </t>
  </si>
  <si>
    <t>mladé semenáče invazivního druhu</t>
  </si>
  <si>
    <t>odstranění včetně kořenů a chemického ošetření proti výmladnosti</t>
  </si>
  <si>
    <t>p6</t>
  </si>
  <si>
    <t>odstranění porostů celkem</t>
  </si>
  <si>
    <t>pokryvnost 50% z celkové výměry 35 m2</t>
  </si>
  <si>
    <t>pokryvnost 40 % z celkové výměry 22 m2</t>
  </si>
  <si>
    <t>řezy celkem</t>
  </si>
  <si>
    <t>frézování pařezů celkem</t>
  </si>
  <si>
    <t xml:space="preserve">naložení, vodorovné přemístění a složení kmenů, větví kácených stromů a keřů vč. kořenů , úklid staveniště </t>
  </si>
  <si>
    <t>přihnojení stávajcích keřů po řezech  kombinovaným hnojivem s rozdělením k jednotlivým rostlinám  ve svahu do 1:2</t>
  </si>
  <si>
    <t>kácení stromu s postupným spouštěním koruny a kmene D přes 0,2 do 0,3 m</t>
  </si>
  <si>
    <t>kácení stromu s postupným spouštěním koruny a kmene D přes 0,4 do 0,5 m</t>
  </si>
  <si>
    <t>odstranění pařezů na svahu přes 1:5 do 1:2 odfrézováním hl přes 0,2 do 0,5 m</t>
  </si>
  <si>
    <t>odstranění nevhodných dřevin o prům. do 10 cm a výšky nad 1 m (plochy a nálety nevhodných keřů a jednotlivé nálety), včetně likvidace pařezů - viz tab. stávajících dřevin ve svahu do 1:2</t>
  </si>
  <si>
    <t>kompostová zemina (2 l/jamka)</t>
  </si>
  <si>
    <t>půdní kondicioner (např. Terracottem) v dávce 0,01 kg/jamka</t>
  </si>
  <si>
    <t>Taxus baccata ´Repandens´ - tis červený 20-30 cm</t>
  </si>
  <si>
    <t>Berberis thunbergii ´Atropurpurea´- dřišťál Thunbergův 40-60 cm</t>
  </si>
  <si>
    <t>Philadelphus ´Lemoinei´ - pustoryl</t>
  </si>
  <si>
    <t>keře pro plošnou výsadbu (20-30, 30-40, 40-60 cm), kont.  min. 1,5 a 2 l</t>
  </si>
  <si>
    <t>listnaté stromy ve tvaru špičáku s postraním obrostem, 150-200 cm, kont. 7,5 l</t>
  </si>
  <si>
    <t>Acer campestre - javor babyka</t>
  </si>
  <si>
    <t>hloubení jamek s výměnou půdy 50%, objem od 0,005 do 0,01 m3 ve svahu do 1:2 včetně promísení půdy s kompostem a kondicionérem</t>
  </si>
  <si>
    <t>výsadba dřeviny s balem o prům. od 10 do 20 cm, vč. zalití ve svahu do 1:2</t>
  </si>
  <si>
    <t>dovoz vody pro zálivku vč. specifikace (10 l/ks)</t>
  </si>
  <si>
    <t>řez stromu při výsadbě</t>
  </si>
  <si>
    <t>listnaté keře pro plošnou výsadbu (40-60), bal nebo kont. min. 2 l</t>
  </si>
  <si>
    <t xml:space="preserve">listnaté keře pro plošnou výsadbu (20-30, 30-40), kont.  min. 1,5 l </t>
  </si>
  <si>
    <t>frézované kůly se špicí, průměr 50 mm, délka 2 m - 3 ks, příčníky z půlené kulatiny, délka 60 cm - 3 ks, úvazek bavlněný plochý - 3 m</t>
  </si>
  <si>
    <t>ukotvení kmene dřevin na svahu přes 1:5 do 1:2 třemi kůly D do 0,1 m dl přes 1 do 2 m</t>
  </si>
  <si>
    <t>vysázené keře a stromy</t>
  </si>
  <si>
    <t>zalití v dávce 50l/m2, předpoklad 8x včetně specifikace a dovozu vody</t>
  </si>
  <si>
    <t>výchovný řez keřů 1x</t>
  </si>
  <si>
    <t>výchovný řez stromů 1x</t>
  </si>
  <si>
    <t xml:space="preserve">kontrolola kůlů, úvazků, případná oprava 3x </t>
  </si>
  <si>
    <t>oprava nebo znovuukotvení mulčovacích rohoží</t>
  </si>
  <si>
    <t>cena materiálu pro opravy mulčovacích rohoží se stanoví individuálně dle aktuální potřeby</t>
  </si>
  <si>
    <t>oprava nebo znovuukotvení mulčovacích rohoží 3x</t>
  </si>
  <si>
    <t>aktualizace k 12.12.2023</t>
  </si>
  <si>
    <t xml:space="preserve"> 2023</t>
  </si>
  <si>
    <r>
      <t xml:space="preserve">Na Louži - sadové úpravy - </t>
    </r>
    <r>
      <rPr>
        <i/>
        <sz val="9"/>
        <color rgb="FFFF0000"/>
        <rFont val="Arial Narrow"/>
        <family val="2"/>
        <charset val="238"/>
      </rPr>
      <t>aktualizace k 12.12.2023</t>
    </r>
  </si>
  <si>
    <t>3   VÝKAZ VÝMĚR rozdělení na valy A a B (paré 1 a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</si>
</sst>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"/>
    <numFmt numFmtId="166" formatCode="#,##0.00\ &quot;Kč&quot;"/>
    <numFmt numFmtId="167" formatCode="0.0000"/>
    <numFmt numFmtId="168" formatCode="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48"/>
      <name val="Arial Narrow"/>
      <family val="2"/>
      <charset val="238"/>
    </font>
    <font>
      <b/>
      <sz val="14"/>
      <name val="Arial Narrow"/>
      <family val="2"/>
    </font>
    <font>
      <i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5"/>
      <name val="Arial Narrow"/>
      <family val="2"/>
    </font>
    <font>
      <b/>
      <sz val="11"/>
      <name val="Arial Narrow"/>
      <family val="2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8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rgb="FF00B050"/>
      <name val="Arial Narrow"/>
      <family val="2"/>
      <charset val="238"/>
    </font>
    <font>
      <sz val="9"/>
      <name val="Arial Narrow"/>
      <family val="2"/>
    </font>
    <font>
      <i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12"/>
      <name val="Arial Narrow"/>
      <family val="2"/>
    </font>
    <font>
      <sz val="9"/>
      <color theme="1"/>
      <name val="Arial Narrow"/>
      <family val="2"/>
      <charset val="238"/>
    </font>
    <font>
      <sz val="9"/>
      <color rgb="FF1111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b/>
      <sz val="9"/>
      <name val="Arial Narrow"/>
      <family val="2"/>
    </font>
    <font>
      <i/>
      <sz val="9"/>
      <name val="Arial Narrow"/>
      <family val="2"/>
    </font>
    <font>
      <b/>
      <i/>
      <sz val="14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i/>
      <sz val="9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9"/>
      <color rgb="FF6600FF"/>
      <name val="Arial Narrow"/>
      <family val="2"/>
      <charset val="238"/>
    </font>
    <font>
      <sz val="8"/>
      <name val="Calibri"/>
      <family val="2"/>
      <scheme val="minor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9"/>
      </patternFill>
    </fill>
    <fill>
      <patternFill patternType="solid">
        <fgColor rgb="FFFFDDFF"/>
        <bgColor indexed="9"/>
      </patternFill>
    </fill>
    <fill>
      <patternFill patternType="solid">
        <fgColor rgb="FFFFDDFF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</cellStyleXfs>
  <cellXfs count="273">
    <xf numFmtId="0" fontId="0" fillId="0" borderId="0" xfId="0"/>
    <xf numFmtId="0" fontId="2" fillId="0" borderId="0" xfId="1"/>
    <xf numFmtId="49" fontId="6" fillId="2" borderId="9" xfId="2" applyNumberFormat="1" applyFont="1" applyFill="1" applyBorder="1" applyAlignment="1">
      <alignment horizontal="left" vertical="center"/>
    </xf>
    <xf numFmtId="49" fontId="6" fillId="2" borderId="11" xfId="2" applyNumberFormat="1" applyFont="1" applyFill="1" applyBorder="1" applyAlignment="1">
      <alignment vertical="center"/>
    </xf>
    <xf numFmtId="49" fontId="8" fillId="2" borderId="4" xfId="2" applyNumberFormat="1" applyFont="1" applyFill="1" applyBorder="1" applyAlignment="1">
      <alignment horizontal="center" vertical="center"/>
    </xf>
    <xf numFmtId="49" fontId="6" fillId="2" borderId="12" xfId="2" applyNumberFormat="1" applyFont="1" applyFill="1" applyBorder="1" applyAlignment="1">
      <alignment horizontal="left" vertical="center"/>
    </xf>
    <xf numFmtId="49" fontId="7" fillId="2" borderId="9" xfId="2" applyNumberFormat="1" applyFont="1" applyFill="1" applyBorder="1" applyAlignment="1">
      <alignment vertical="center"/>
    </xf>
    <xf numFmtId="49" fontId="7" fillId="2" borderId="10" xfId="2" applyNumberFormat="1" applyFont="1" applyFill="1" applyBorder="1" applyAlignment="1">
      <alignment vertical="center"/>
    </xf>
    <xf numFmtId="49" fontId="6" fillId="2" borderId="13" xfId="2" applyNumberFormat="1" applyFont="1" applyFill="1" applyBorder="1" applyAlignment="1">
      <alignment vertical="center"/>
    </xf>
    <xf numFmtId="49" fontId="6" fillId="2" borderId="14" xfId="2" applyNumberFormat="1" applyFont="1" applyFill="1" applyBorder="1" applyAlignment="1">
      <alignment horizontal="center" vertical="center"/>
    </xf>
    <xf numFmtId="49" fontId="7" fillId="2" borderId="10" xfId="2" applyNumberFormat="1" applyFont="1" applyFill="1" applyBorder="1" applyAlignment="1">
      <alignment horizontal="left" vertical="center"/>
    </xf>
    <xf numFmtId="49" fontId="7" fillId="2" borderId="15" xfId="2" applyNumberFormat="1" applyFont="1" applyFill="1" applyBorder="1" applyAlignment="1">
      <alignment horizontal="center" vertical="center"/>
    </xf>
    <xf numFmtId="49" fontId="6" fillId="2" borderId="16" xfId="2" applyNumberFormat="1" applyFont="1" applyFill="1" applyBorder="1" applyAlignment="1">
      <alignment horizontal="left" vertical="center"/>
    </xf>
    <xf numFmtId="49" fontId="7" fillId="2" borderId="9" xfId="2" applyNumberFormat="1" applyFont="1" applyFill="1" applyBorder="1" applyAlignment="1">
      <alignment horizontal="left" vertical="center"/>
    </xf>
    <xf numFmtId="49" fontId="6" fillId="2" borderId="20" xfId="2" applyNumberFormat="1" applyFont="1" applyFill="1" applyBorder="1" applyAlignment="1">
      <alignment vertical="center"/>
    </xf>
    <xf numFmtId="49" fontId="8" fillId="2" borderId="4" xfId="2" applyNumberFormat="1" applyFont="1" applyFill="1" applyBorder="1" applyAlignment="1">
      <alignment horizontal="center"/>
    </xf>
    <xf numFmtId="49" fontId="9" fillId="2" borderId="21" xfId="2" applyNumberFormat="1" applyFont="1" applyFill="1" applyBorder="1" applyAlignment="1">
      <alignment horizontal="left" vertical="top" wrapText="1" indent="3"/>
    </xf>
    <xf numFmtId="49" fontId="9" fillId="2" borderId="0" xfId="2" applyNumberFormat="1" applyFont="1" applyFill="1" applyAlignment="1">
      <alignment horizontal="left" vertical="top" wrapText="1" indent="3"/>
    </xf>
    <xf numFmtId="49" fontId="9" fillId="2" borderId="5" xfId="2" applyNumberFormat="1" applyFont="1" applyFill="1" applyBorder="1" applyAlignment="1">
      <alignment horizontal="left" vertical="top" wrapText="1" indent="3"/>
    </xf>
    <xf numFmtId="0" fontId="11" fillId="0" borderId="0" xfId="3" applyFont="1" applyAlignment="1">
      <alignment vertical="center"/>
    </xf>
    <xf numFmtId="4" fontId="12" fillId="0" borderId="0" xfId="3" applyNumberFormat="1" applyFont="1" applyAlignment="1">
      <alignment vertical="center"/>
    </xf>
    <xf numFmtId="4" fontId="11" fillId="0" borderId="0" xfId="3" applyNumberFormat="1" applyFont="1" applyAlignment="1">
      <alignment vertical="center"/>
    </xf>
    <xf numFmtId="0" fontId="14" fillId="0" borderId="2" xfId="3" applyFont="1" applyBorder="1" applyAlignment="1">
      <alignment vertical="center"/>
    </xf>
    <xf numFmtId="4" fontId="14" fillId="0" borderId="23" xfId="3" applyNumberFormat="1" applyFont="1" applyBorder="1" applyAlignment="1">
      <alignment vertical="center"/>
    </xf>
    <xf numFmtId="0" fontId="14" fillId="0" borderId="23" xfId="3" applyFont="1" applyBorder="1" applyAlignment="1">
      <alignment vertical="center"/>
    </xf>
    <xf numFmtId="4" fontId="14" fillId="0" borderId="0" xfId="3" applyNumberFormat="1" applyFont="1" applyAlignment="1">
      <alignment vertical="center"/>
    </xf>
    <xf numFmtId="0" fontId="14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4" fontId="11" fillId="0" borderId="26" xfId="3" applyNumberFormat="1" applyFont="1" applyBorder="1" applyAlignment="1">
      <alignment vertical="center"/>
    </xf>
    <xf numFmtId="0" fontId="11" fillId="0" borderId="26" xfId="3" applyFont="1" applyBorder="1" applyAlignment="1">
      <alignment vertical="center"/>
    </xf>
    <xf numFmtId="4" fontId="12" fillId="0" borderId="27" xfId="3" applyNumberFormat="1" applyFont="1" applyBorder="1" applyAlignment="1">
      <alignment vertical="center"/>
    </xf>
    <xf numFmtId="0" fontId="12" fillId="0" borderId="27" xfId="3" applyFont="1" applyBorder="1" applyAlignment="1">
      <alignment vertical="center"/>
    </xf>
    <xf numFmtId="4" fontId="13" fillId="0" borderId="0" xfId="3" applyNumberFormat="1" applyFont="1" applyAlignment="1">
      <alignment vertical="center"/>
    </xf>
    <xf numFmtId="0" fontId="16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4" fontId="18" fillId="3" borderId="9" xfId="3" applyNumberFormat="1" applyFont="1" applyFill="1" applyBorder="1" applyAlignment="1">
      <alignment horizontal="center" vertical="center"/>
    </xf>
    <xf numFmtId="3" fontId="18" fillId="3" borderId="9" xfId="3" applyNumberFormat="1" applyFont="1" applyFill="1" applyBorder="1" applyAlignment="1">
      <alignment horizontal="center" vertical="center"/>
    </xf>
    <xf numFmtId="0" fontId="17" fillId="3" borderId="10" xfId="3" applyFont="1" applyFill="1" applyBorder="1" applyAlignment="1">
      <alignment vertical="center"/>
    </xf>
    <xf numFmtId="4" fontId="16" fillId="0" borderId="0" xfId="3" applyNumberFormat="1" applyFont="1" applyAlignment="1">
      <alignment vertical="center"/>
    </xf>
    <xf numFmtId="0" fontId="20" fillId="0" borderId="0" xfId="3" applyFont="1" applyAlignment="1">
      <alignment vertical="center"/>
    </xf>
    <xf numFmtId="0" fontId="21" fillId="0" borderId="0" xfId="3" applyFont="1" applyAlignment="1">
      <alignment vertical="center"/>
    </xf>
    <xf numFmtId="0" fontId="22" fillId="0" borderId="32" xfId="3" applyFont="1" applyBorder="1" applyAlignment="1">
      <alignment horizontal="left" vertical="center" wrapText="1"/>
    </xf>
    <xf numFmtId="0" fontId="22" fillId="0" borderId="32" xfId="4" applyFont="1" applyBorder="1" applyAlignment="1">
      <alignment vertical="center" wrapText="1"/>
    </xf>
    <xf numFmtId="0" fontId="22" fillId="0" borderId="26" xfId="4" applyFont="1" applyBorder="1" applyAlignment="1">
      <alignment horizontal="center" vertical="center" wrapText="1"/>
    </xf>
    <xf numFmtId="0" fontId="22" fillId="0" borderId="0" xfId="4" applyFont="1" applyAlignment="1">
      <alignment horizontal="center" vertical="center" wrapText="1"/>
    </xf>
    <xf numFmtId="49" fontId="22" fillId="0" borderId="32" xfId="4" applyNumberFormat="1" applyFont="1" applyBorder="1" applyAlignment="1">
      <alignment vertical="center" wrapText="1"/>
    </xf>
    <xf numFmtId="0" fontId="16" fillId="3" borderId="9" xfId="3" applyFont="1" applyFill="1" applyBorder="1" applyAlignment="1">
      <alignment vertical="center"/>
    </xf>
    <xf numFmtId="0" fontId="23" fillId="0" borderId="0" xfId="3" applyFont="1" applyAlignment="1">
      <alignment vertical="center"/>
    </xf>
    <xf numFmtId="4" fontId="24" fillId="0" borderId="0" xfId="3" applyNumberFormat="1" applyFont="1" applyAlignment="1">
      <alignment vertical="center"/>
    </xf>
    <xf numFmtId="4" fontId="23" fillId="0" borderId="0" xfId="3" applyNumberFormat="1" applyFont="1" applyAlignment="1">
      <alignment vertical="center"/>
    </xf>
    <xf numFmtId="0" fontId="24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4" fontId="27" fillId="0" borderId="0" xfId="3" applyNumberFormat="1" applyFont="1" applyAlignment="1">
      <alignment vertical="center"/>
    </xf>
    <xf numFmtId="4" fontId="26" fillId="0" borderId="0" xfId="3" applyNumberFormat="1" applyFont="1" applyAlignment="1">
      <alignment vertical="center"/>
    </xf>
    <xf numFmtId="0" fontId="28" fillId="0" borderId="0" xfId="3" applyFont="1" applyAlignment="1">
      <alignment vertical="center"/>
    </xf>
    <xf numFmtId="4" fontId="25" fillId="3" borderId="28" xfId="3" applyNumberFormat="1" applyFont="1" applyFill="1" applyBorder="1" applyAlignment="1">
      <alignment vertical="center"/>
    </xf>
    <xf numFmtId="0" fontId="23" fillId="0" borderId="0" xfId="3" applyFont="1" applyAlignment="1">
      <alignment horizontal="right" vertical="center"/>
    </xf>
    <xf numFmtId="0" fontId="29" fillId="0" borderId="0" xfId="3" applyFont="1" applyAlignment="1">
      <alignment vertical="center"/>
    </xf>
    <xf numFmtId="0" fontId="30" fillId="0" borderId="34" xfId="3" applyFont="1" applyBorder="1" applyAlignment="1">
      <alignment horizontal="left" vertical="center"/>
    </xf>
    <xf numFmtId="0" fontId="31" fillId="0" borderId="35" xfId="3" applyFont="1" applyBorder="1" applyAlignment="1">
      <alignment horizontal="left" vertical="center"/>
    </xf>
    <xf numFmtId="0" fontId="30" fillId="0" borderId="35" xfId="3" applyFont="1" applyBorder="1" applyAlignment="1">
      <alignment horizontal="left" vertical="center"/>
    </xf>
    <xf numFmtId="0" fontId="32" fillId="0" borderId="35" xfId="3" applyFont="1" applyBorder="1" applyAlignment="1">
      <alignment horizontal="left" vertical="center"/>
    </xf>
    <xf numFmtId="0" fontId="30" fillId="0" borderId="36" xfId="3" applyFont="1" applyBorder="1" applyAlignment="1">
      <alignment horizontal="left" vertical="center"/>
    </xf>
    <xf numFmtId="0" fontId="33" fillId="0" borderId="0" xfId="3" applyFont="1" applyAlignment="1">
      <alignment vertical="center"/>
    </xf>
    <xf numFmtId="0" fontId="31" fillId="0" borderId="37" xfId="3" applyFont="1" applyBorder="1" applyAlignment="1">
      <alignment horizontal="left" vertical="center"/>
    </xf>
    <xf numFmtId="0" fontId="31" fillId="0" borderId="38" xfId="3" applyFont="1" applyBorder="1" applyAlignment="1">
      <alignment horizontal="left" vertical="center"/>
    </xf>
    <xf numFmtId="0" fontId="31" fillId="0" borderId="39" xfId="3" applyFont="1" applyBorder="1" applyAlignment="1">
      <alignment horizontal="center" vertical="center"/>
    </xf>
    <xf numFmtId="0" fontId="37" fillId="0" borderId="0" xfId="3" applyFont="1" applyAlignment="1">
      <alignment vertical="center"/>
    </xf>
    <xf numFmtId="0" fontId="38" fillId="0" borderId="0" xfId="3" applyFont="1" applyAlignment="1">
      <alignment vertical="center"/>
    </xf>
    <xf numFmtId="0" fontId="35" fillId="0" borderId="0" xfId="3" applyFont="1" applyAlignment="1">
      <alignment vertical="center"/>
    </xf>
    <xf numFmtId="49" fontId="34" fillId="4" borderId="0" xfId="4" applyNumberFormat="1" applyFont="1" applyFill="1" applyAlignment="1">
      <alignment vertical="center"/>
    </xf>
    <xf numFmtId="49" fontId="34" fillId="5" borderId="0" xfId="4" applyNumberFormat="1" applyFont="1" applyFill="1" applyAlignment="1">
      <alignment vertical="center"/>
    </xf>
    <xf numFmtId="0" fontId="15" fillId="6" borderId="0" xfId="3" applyFont="1" applyFill="1" applyAlignment="1">
      <alignment vertical="center"/>
    </xf>
    <xf numFmtId="0" fontId="11" fillId="6" borderId="0" xfId="3" applyFont="1" applyFill="1" applyAlignment="1">
      <alignment vertical="center"/>
    </xf>
    <xf numFmtId="4" fontId="11" fillId="6" borderId="0" xfId="3" applyNumberFormat="1" applyFont="1" applyFill="1" applyAlignment="1">
      <alignment vertical="center"/>
    </xf>
    <xf numFmtId="0" fontId="23" fillId="6" borderId="0" xfId="3" applyFont="1" applyFill="1" applyAlignment="1">
      <alignment horizontal="right" vertical="center"/>
    </xf>
    <xf numFmtId="0" fontId="11" fillId="7" borderId="0" xfId="3" applyFont="1" applyFill="1" applyAlignment="1">
      <alignment vertical="center"/>
    </xf>
    <xf numFmtId="4" fontId="11" fillId="7" borderId="0" xfId="3" applyNumberFormat="1" applyFont="1" applyFill="1" applyAlignment="1">
      <alignment vertical="center"/>
    </xf>
    <xf numFmtId="0" fontId="15" fillId="7" borderId="0" xfId="3" applyFont="1" applyFill="1" applyAlignment="1">
      <alignment vertical="center"/>
    </xf>
    <xf numFmtId="0" fontId="23" fillId="7" borderId="0" xfId="3" applyFont="1" applyFill="1" applyAlignment="1">
      <alignment horizontal="right" vertical="center"/>
    </xf>
    <xf numFmtId="0" fontId="22" fillId="0" borderId="0" xfId="4" applyFont="1" applyAlignment="1">
      <alignment horizontal="right" vertical="center" wrapText="1"/>
    </xf>
    <xf numFmtId="0" fontId="15" fillId="7" borderId="0" xfId="3" applyFont="1" applyFill="1" applyAlignment="1">
      <alignment horizontal="center" vertical="center"/>
    </xf>
    <xf numFmtId="0" fontId="15" fillId="6" borderId="0" xfId="3" applyFont="1" applyFill="1" applyAlignment="1">
      <alignment horizontal="center" vertical="center"/>
    </xf>
    <xf numFmtId="166" fontId="12" fillId="7" borderId="0" xfId="3" applyNumberFormat="1" applyFont="1" applyFill="1" applyAlignment="1">
      <alignment vertical="center"/>
    </xf>
    <xf numFmtId="166" fontId="11" fillId="7" borderId="0" xfId="3" applyNumberFormat="1" applyFont="1" applyFill="1" applyAlignment="1">
      <alignment vertical="center"/>
    </xf>
    <xf numFmtId="166" fontId="14" fillId="7" borderId="0" xfId="3" applyNumberFormat="1" applyFont="1" applyFill="1" applyAlignment="1">
      <alignment vertical="center"/>
    </xf>
    <xf numFmtId="166" fontId="11" fillId="7" borderId="26" xfId="3" applyNumberFormat="1" applyFont="1" applyFill="1" applyBorder="1" applyAlignment="1">
      <alignment vertical="center"/>
    </xf>
    <xf numFmtId="166" fontId="11" fillId="6" borderId="0" xfId="3" applyNumberFormat="1" applyFont="1" applyFill="1" applyAlignment="1">
      <alignment vertical="center"/>
    </xf>
    <xf numFmtId="166" fontId="14" fillId="6" borderId="0" xfId="3" applyNumberFormat="1" applyFont="1" applyFill="1" applyAlignment="1">
      <alignment vertical="center"/>
    </xf>
    <xf numFmtId="166" fontId="11" fillId="6" borderId="26" xfId="3" applyNumberFormat="1" applyFont="1" applyFill="1" applyBorder="1" applyAlignment="1">
      <alignment vertical="center"/>
    </xf>
    <xf numFmtId="166" fontId="12" fillId="6" borderId="0" xfId="3" applyNumberFormat="1" applyFont="1" applyFill="1" applyAlignment="1">
      <alignment vertical="center"/>
    </xf>
    <xf numFmtId="166" fontId="13" fillId="6" borderId="0" xfId="3" applyNumberFormat="1" applyFont="1" applyFill="1" applyAlignment="1">
      <alignment vertical="center"/>
    </xf>
    <xf numFmtId="0" fontId="12" fillId="0" borderId="0" xfId="3" applyFont="1" applyAlignment="1">
      <alignment horizontal="center" vertical="center"/>
    </xf>
    <xf numFmtId="166" fontId="11" fillId="0" borderId="0" xfId="3" applyNumberFormat="1" applyFont="1" applyAlignment="1">
      <alignment vertical="center"/>
    </xf>
    <xf numFmtId="166" fontId="11" fillId="0" borderId="26" xfId="3" applyNumberFormat="1" applyFont="1" applyBorder="1" applyAlignment="1">
      <alignment vertical="center"/>
    </xf>
    <xf numFmtId="166" fontId="14" fillId="7" borderId="2" xfId="3" applyNumberFormat="1" applyFont="1" applyFill="1" applyBorder="1" applyAlignment="1">
      <alignment vertical="center"/>
    </xf>
    <xf numFmtId="166" fontId="13" fillId="6" borderId="2" xfId="3" applyNumberFormat="1" applyFont="1" applyFill="1" applyBorder="1" applyAlignment="1">
      <alignment vertical="center"/>
    </xf>
    <xf numFmtId="0" fontId="11" fillId="0" borderId="2" xfId="3" applyFont="1" applyBorder="1" applyAlignment="1">
      <alignment vertical="center"/>
    </xf>
    <xf numFmtId="166" fontId="12" fillId="0" borderId="0" xfId="3" applyNumberFormat="1" applyFont="1" applyAlignment="1">
      <alignment vertical="center"/>
    </xf>
    <xf numFmtId="4" fontId="13" fillId="0" borderId="23" xfId="3" applyNumberFormat="1" applyFont="1" applyBorder="1" applyAlignment="1">
      <alignment vertical="center"/>
    </xf>
    <xf numFmtId="0" fontId="35" fillId="0" borderId="33" xfId="3" applyFont="1" applyBorder="1" applyAlignment="1">
      <alignment vertical="center"/>
    </xf>
    <xf numFmtId="0" fontId="19" fillId="0" borderId="33" xfId="3" applyFont="1" applyBorder="1" applyAlignment="1">
      <alignment horizontal="right" vertical="center"/>
    </xf>
    <xf numFmtId="0" fontId="14" fillId="0" borderId="0" xfId="1" applyFont="1"/>
    <xf numFmtId="0" fontId="19" fillId="0" borderId="0" xfId="3" applyFont="1" applyAlignment="1">
      <alignment horizontal="right" vertical="center"/>
    </xf>
    <xf numFmtId="0" fontId="22" fillId="0" borderId="32" xfId="3" applyFont="1" applyBorder="1" applyAlignment="1">
      <alignment vertical="center" wrapText="1"/>
    </xf>
    <xf numFmtId="0" fontId="22" fillId="0" borderId="0" xfId="3" applyFont="1" applyAlignment="1">
      <alignment horizontal="center" vertical="center"/>
    </xf>
    <xf numFmtId="0" fontId="22" fillId="0" borderId="0" xfId="3" applyFont="1" applyAlignment="1">
      <alignment horizontal="center" vertical="center" wrapText="1"/>
    </xf>
    <xf numFmtId="4" fontId="22" fillId="0" borderId="0" xfId="3" applyNumberFormat="1" applyFont="1" applyAlignment="1">
      <alignment vertical="center"/>
    </xf>
    <xf numFmtId="4" fontId="40" fillId="0" borderId="31" xfId="3" applyNumberFormat="1" applyFont="1" applyBorder="1" applyAlignment="1">
      <alignment vertical="center"/>
    </xf>
    <xf numFmtId="0" fontId="22" fillId="0" borderId="32" xfId="3" applyFont="1" applyBorder="1" applyAlignment="1">
      <alignment vertical="center"/>
    </xf>
    <xf numFmtId="3" fontId="22" fillId="0" borderId="0" xfId="3" applyNumberFormat="1" applyFont="1" applyAlignment="1">
      <alignment horizontal="center" vertical="center"/>
    </xf>
    <xf numFmtId="164" fontId="22" fillId="0" borderId="0" xfId="3" applyNumberFormat="1" applyFont="1" applyAlignment="1">
      <alignment horizontal="center" vertical="center"/>
    </xf>
    <xf numFmtId="0" fontId="22" fillId="0" borderId="32" xfId="3" applyFont="1" applyBorder="1" applyAlignment="1">
      <alignment horizontal="left" vertical="center" indent="1"/>
    </xf>
    <xf numFmtId="0" fontId="41" fillId="0" borderId="30" xfId="3" applyFont="1" applyBorder="1" applyAlignment="1">
      <alignment vertical="center"/>
    </xf>
    <xf numFmtId="0" fontId="22" fillId="0" borderId="26" xfId="3" applyFont="1" applyBorder="1" applyAlignment="1">
      <alignment vertical="center"/>
    </xf>
    <xf numFmtId="4" fontId="22" fillId="0" borderId="26" xfId="3" applyNumberFormat="1" applyFont="1" applyBorder="1" applyAlignment="1">
      <alignment vertical="center"/>
    </xf>
    <xf numFmtId="4" fontId="40" fillId="0" borderId="29" xfId="3" applyNumberFormat="1" applyFont="1" applyBorder="1" applyAlignment="1">
      <alignment vertical="center"/>
    </xf>
    <xf numFmtId="0" fontId="42" fillId="0" borderId="0" xfId="3" applyFont="1" applyAlignment="1">
      <alignment vertical="center"/>
    </xf>
    <xf numFmtId="4" fontId="43" fillId="0" borderId="0" xfId="3" applyNumberFormat="1" applyFont="1" applyAlignment="1">
      <alignment vertical="center"/>
    </xf>
    <xf numFmtId="4" fontId="44" fillId="0" borderId="0" xfId="3" applyNumberFormat="1" applyFont="1" applyAlignment="1">
      <alignment vertical="center"/>
    </xf>
    <xf numFmtId="0" fontId="40" fillId="3" borderId="10" xfId="3" applyFont="1" applyFill="1" applyBorder="1" applyAlignment="1">
      <alignment vertical="center"/>
    </xf>
    <xf numFmtId="0" fontId="22" fillId="3" borderId="9" xfId="3" applyFont="1" applyFill="1" applyBorder="1" applyAlignment="1">
      <alignment vertical="center"/>
    </xf>
    <xf numFmtId="3" fontId="8" fillId="3" borderId="9" xfId="3" applyNumberFormat="1" applyFont="1" applyFill="1" applyBorder="1" applyAlignment="1">
      <alignment horizontal="center" vertical="center"/>
    </xf>
    <xf numFmtId="4" fontId="8" fillId="3" borderId="9" xfId="3" applyNumberFormat="1" applyFont="1" applyFill="1" applyBorder="1" applyAlignment="1">
      <alignment horizontal="center" vertical="center"/>
    </xf>
    <xf numFmtId="4" fontId="40" fillId="3" borderId="28" xfId="3" applyNumberFormat="1" applyFont="1" applyFill="1" applyBorder="1" applyAlignment="1">
      <alignment vertical="center"/>
    </xf>
    <xf numFmtId="165" fontId="22" fillId="0" borderId="0" xfId="3" applyNumberFormat="1" applyFont="1" applyAlignment="1">
      <alignment vertical="center"/>
    </xf>
    <xf numFmtId="0" fontId="34" fillId="0" borderId="0" xfId="3" applyFont="1" applyAlignment="1">
      <alignment vertical="center"/>
    </xf>
    <xf numFmtId="0" fontId="34" fillId="0" borderId="24" xfId="3" applyFont="1" applyBorder="1" applyAlignment="1">
      <alignment vertical="center"/>
    </xf>
    <xf numFmtId="0" fontId="34" fillId="0" borderId="23" xfId="3" applyFont="1" applyBorder="1" applyAlignment="1">
      <alignment vertical="center"/>
    </xf>
    <xf numFmtId="4" fontId="34" fillId="0" borderId="23" xfId="3" applyNumberFormat="1" applyFont="1" applyBorder="1" applyAlignment="1">
      <alignment vertical="center"/>
    </xf>
    <xf numFmtId="0" fontId="34" fillId="0" borderId="22" xfId="3" applyFont="1" applyBorder="1" applyAlignment="1">
      <alignment vertical="center"/>
    </xf>
    <xf numFmtId="0" fontId="10" fillId="0" borderId="5" xfId="3" applyFont="1" applyBorder="1" applyAlignment="1">
      <alignment vertical="center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4" fontId="10" fillId="0" borderId="21" xfId="3" applyNumberFormat="1" applyFont="1" applyBorder="1" applyAlignment="1">
      <alignment vertical="center"/>
    </xf>
    <xf numFmtId="0" fontId="34" fillId="0" borderId="3" xfId="3" applyFont="1" applyBorder="1" applyAlignment="1">
      <alignment vertical="center"/>
    </xf>
    <xf numFmtId="0" fontId="34" fillId="0" borderId="2" xfId="3" applyFont="1" applyBorder="1" applyAlignment="1">
      <alignment vertical="center"/>
    </xf>
    <xf numFmtId="4" fontId="34" fillId="0" borderId="2" xfId="3" applyNumberFormat="1" applyFont="1" applyBorder="1" applyAlignment="1">
      <alignment vertical="center"/>
    </xf>
    <xf numFmtId="0" fontId="34" fillId="0" borderId="25" xfId="3" applyFont="1" applyBorder="1" applyAlignment="1">
      <alignment vertical="center"/>
    </xf>
    <xf numFmtId="0" fontId="8" fillId="0" borderId="0" xfId="3" applyFont="1" applyAlignment="1">
      <alignment vertical="center"/>
    </xf>
    <xf numFmtId="3" fontId="8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4" fontId="45" fillId="0" borderId="0" xfId="3" applyNumberFormat="1" applyFont="1" applyAlignment="1">
      <alignment vertical="center"/>
    </xf>
    <xf numFmtId="0" fontId="46" fillId="0" borderId="0" xfId="3" applyFont="1" applyAlignment="1">
      <alignment vertical="center"/>
    </xf>
    <xf numFmtId="4" fontId="6" fillId="0" borderId="0" xfId="3" applyNumberFormat="1" applyFont="1" applyAlignment="1">
      <alignment vertical="center"/>
    </xf>
    <xf numFmtId="4" fontId="46" fillId="0" borderId="0" xfId="3" applyNumberFormat="1" applyFont="1" applyAlignment="1">
      <alignment vertical="center"/>
    </xf>
    <xf numFmtId="2" fontId="22" fillId="0" borderId="0" xfId="3" applyNumberFormat="1" applyFont="1" applyAlignment="1">
      <alignment vertical="center"/>
    </xf>
    <xf numFmtId="4" fontId="22" fillId="0" borderId="0" xfId="3" applyNumberFormat="1" applyFont="1" applyAlignment="1">
      <alignment horizontal="right" vertical="center"/>
    </xf>
    <xf numFmtId="0" fontId="22" fillId="0" borderId="32" xfId="3" applyFont="1" applyBorder="1" applyAlignment="1">
      <alignment horizontal="left" vertical="center" wrapText="1" indent="1"/>
    </xf>
    <xf numFmtId="3" fontId="22" fillId="0" borderId="26" xfId="3" applyNumberFormat="1" applyFont="1" applyBorder="1" applyAlignment="1">
      <alignment vertical="center"/>
    </xf>
    <xf numFmtId="0" fontId="22" fillId="0" borderId="0" xfId="3" applyFont="1" applyAlignment="1">
      <alignment vertical="center"/>
    </xf>
    <xf numFmtId="4" fontId="40" fillId="0" borderId="0" xfId="3" applyNumberFormat="1" applyFont="1" applyAlignment="1">
      <alignment vertical="center"/>
    </xf>
    <xf numFmtId="0" fontId="41" fillId="0" borderId="32" xfId="3" applyFont="1" applyBorder="1" applyAlignment="1">
      <alignment vertical="center"/>
    </xf>
    <xf numFmtId="3" fontId="22" fillId="0" borderId="0" xfId="3" applyNumberFormat="1" applyFont="1" applyAlignment="1">
      <alignment vertical="center"/>
    </xf>
    <xf numFmtId="0" fontId="47" fillId="0" borderId="32" xfId="3" applyFont="1" applyBorder="1" applyAlignment="1">
      <alignment horizontal="left" vertical="center"/>
    </xf>
    <xf numFmtId="0" fontId="22" fillId="0" borderId="26" xfId="3" applyFont="1" applyBorder="1" applyAlignment="1">
      <alignment horizontal="center" vertical="center"/>
    </xf>
    <xf numFmtId="3" fontId="22" fillId="0" borderId="0" xfId="3" applyNumberFormat="1" applyFont="1" applyAlignment="1">
      <alignment horizontal="right" vertical="center"/>
    </xf>
    <xf numFmtId="0" fontId="47" fillId="0" borderId="32" xfId="3" applyFont="1" applyBorder="1" applyAlignment="1">
      <alignment vertical="center" wrapText="1"/>
    </xf>
    <xf numFmtId="3" fontId="22" fillId="0" borderId="26" xfId="3" applyNumberFormat="1" applyFont="1" applyBorder="1" applyAlignment="1">
      <alignment horizontal="right" vertical="center"/>
    </xf>
    <xf numFmtId="0" fontId="48" fillId="0" borderId="0" xfId="3" applyFont="1" applyAlignment="1">
      <alignment vertical="center"/>
    </xf>
    <xf numFmtId="4" fontId="48" fillId="0" borderId="0" xfId="3" applyNumberFormat="1" applyFont="1" applyAlignment="1">
      <alignment vertical="center"/>
    </xf>
    <xf numFmtId="2" fontId="22" fillId="0" borderId="0" xfId="3" applyNumberFormat="1" applyFont="1" applyAlignment="1">
      <alignment horizontal="right" vertical="center"/>
    </xf>
    <xf numFmtId="167" fontId="22" fillId="0" borderId="0" xfId="3" applyNumberFormat="1" applyFont="1" applyAlignment="1">
      <alignment horizontal="right" vertical="center"/>
    </xf>
    <xf numFmtId="0" fontId="22" fillId="0" borderId="26" xfId="3" applyFont="1" applyBorder="1" applyAlignment="1">
      <alignment horizontal="center" vertical="center" wrapText="1" shrinkToFit="1"/>
    </xf>
    <xf numFmtId="4" fontId="34" fillId="0" borderId="0" xfId="3" applyNumberFormat="1" applyFont="1" applyAlignment="1">
      <alignment vertical="center"/>
    </xf>
    <xf numFmtId="0" fontId="40" fillId="0" borderId="0" xfId="3" applyFont="1" applyAlignment="1">
      <alignment vertical="center"/>
    </xf>
    <xf numFmtId="3" fontId="40" fillId="3" borderId="9" xfId="3" applyNumberFormat="1" applyFont="1" applyFill="1" applyBorder="1" applyAlignment="1">
      <alignment vertical="center"/>
    </xf>
    <xf numFmtId="0" fontId="41" fillId="0" borderId="30" xfId="3" applyFont="1" applyBorder="1" applyAlignment="1">
      <alignment horizontal="justify" vertical="center"/>
    </xf>
    <xf numFmtId="3" fontId="40" fillId="0" borderId="0" xfId="3" applyNumberFormat="1" applyFont="1" applyAlignment="1">
      <alignment vertical="center"/>
    </xf>
    <xf numFmtId="0" fontId="22" fillId="0" borderId="32" xfId="3" applyFont="1" applyBorder="1" applyAlignment="1">
      <alignment horizontal="justify" vertical="center" wrapText="1"/>
    </xf>
    <xf numFmtId="4" fontId="49" fillId="0" borderId="31" xfId="3" applyNumberFormat="1" applyFont="1" applyBorder="1" applyAlignment="1">
      <alignment vertical="center"/>
    </xf>
    <xf numFmtId="0" fontId="41" fillId="0" borderId="0" xfId="3" applyFont="1" applyAlignment="1">
      <alignment horizontal="justify" vertical="center"/>
    </xf>
    <xf numFmtId="4" fontId="49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4" fontId="7" fillId="0" borderId="0" xfId="3" applyNumberFormat="1" applyFont="1" applyAlignment="1">
      <alignment vertical="center"/>
    </xf>
    <xf numFmtId="0" fontId="6" fillId="0" borderId="0" xfId="3" applyFont="1" applyAlignment="1">
      <alignment horizontal="right" vertical="center"/>
    </xf>
    <xf numFmtId="4" fontId="45" fillId="3" borderId="28" xfId="3" applyNumberFormat="1" applyFont="1" applyFill="1" applyBorder="1" applyAlignment="1">
      <alignment vertical="center"/>
    </xf>
    <xf numFmtId="164" fontId="22" fillId="0" borderId="0" xfId="3" applyNumberFormat="1" applyFont="1" applyAlignment="1">
      <alignment horizontal="left" vertical="center"/>
    </xf>
    <xf numFmtId="4" fontId="22" fillId="0" borderId="0" xfId="3" applyNumberFormat="1" applyFont="1" applyAlignment="1">
      <alignment horizontal="right" vertical="center" wrapText="1"/>
    </xf>
    <xf numFmtId="0" fontId="22" fillId="0" borderId="27" xfId="3" applyFont="1" applyBorder="1" applyAlignment="1">
      <alignment horizontal="center" vertical="center"/>
    </xf>
    <xf numFmtId="3" fontId="22" fillId="0" borderId="26" xfId="3" applyNumberFormat="1" applyFont="1" applyBorder="1" applyAlignment="1">
      <alignment horizontal="center" vertical="center"/>
    </xf>
    <xf numFmtId="4" fontId="22" fillId="0" borderId="0" xfId="3" applyNumberFormat="1" applyFont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2" fillId="0" borderId="35" xfId="0" applyFont="1" applyBorder="1" applyAlignment="1">
      <alignment horizontal="left" vertical="center"/>
    </xf>
    <xf numFmtId="0" fontId="30" fillId="0" borderId="35" xfId="0" applyFont="1" applyBorder="1" applyAlignment="1">
      <alignment horizontal="left" vertical="center"/>
    </xf>
    <xf numFmtId="0" fontId="30" fillId="0" borderId="35" xfId="0" applyFont="1" applyBorder="1" applyAlignment="1">
      <alignment horizontal="center" vertical="center"/>
    </xf>
    <xf numFmtId="0" fontId="30" fillId="0" borderId="34" xfId="0" applyFont="1" applyBorder="1" applyAlignment="1">
      <alignment horizontal="left" vertical="center"/>
    </xf>
    <xf numFmtId="0" fontId="50" fillId="0" borderId="36" xfId="0" applyFont="1" applyBorder="1" applyAlignment="1">
      <alignment horizontal="center" vertical="center" wrapText="1"/>
    </xf>
    <xf numFmtId="0" fontId="50" fillId="0" borderId="35" xfId="0" applyFont="1" applyBorder="1" applyAlignment="1">
      <alignment horizontal="left" vertical="center"/>
    </xf>
    <xf numFmtId="0" fontId="50" fillId="0" borderId="35" xfId="0" applyFont="1" applyBorder="1" applyAlignment="1">
      <alignment horizontal="center" vertical="center"/>
    </xf>
    <xf numFmtId="0" fontId="50" fillId="0" borderId="35" xfId="0" applyFont="1" applyBorder="1" applyAlignment="1">
      <alignment horizontal="left" vertical="center" wrapText="1"/>
    </xf>
    <xf numFmtId="0" fontId="50" fillId="0" borderId="34" xfId="0" applyFont="1" applyBorder="1" applyAlignment="1">
      <alignment horizontal="left" vertical="center" wrapText="1"/>
    </xf>
    <xf numFmtId="49" fontId="30" fillId="0" borderId="36" xfId="0" applyNumberFormat="1" applyFont="1" applyBorder="1" applyAlignment="1">
      <alignment horizontal="center" vertical="center"/>
    </xf>
    <xf numFmtId="0" fontId="36" fillId="0" borderId="35" xfId="0" applyFont="1" applyBorder="1" applyAlignment="1">
      <alignment horizontal="left" vertical="center"/>
    </xf>
    <xf numFmtId="0" fontId="36" fillId="0" borderId="35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center" vertical="center"/>
    </xf>
    <xf numFmtId="0" fontId="50" fillId="0" borderId="36" xfId="0" applyFont="1" applyBorder="1" applyAlignment="1">
      <alignment horizontal="center" vertical="center"/>
    </xf>
    <xf numFmtId="0" fontId="30" fillId="0" borderId="34" xfId="0" applyFont="1" applyBorder="1" applyAlignment="1">
      <alignment horizontal="left" vertical="center" wrapText="1"/>
    </xf>
    <xf numFmtId="0" fontId="30" fillId="0" borderId="36" xfId="0" applyFont="1" applyBorder="1" applyAlignment="1">
      <alignment horizontal="left" vertical="center"/>
    </xf>
    <xf numFmtId="0" fontId="31" fillId="0" borderId="35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6" fillId="0" borderId="34" xfId="0" applyFont="1" applyBorder="1" applyAlignment="1">
      <alignment horizontal="left" vertical="center" wrapText="1"/>
    </xf>
    <xf numFmtId="0" fontId="50" fillId="0" borderId="42" xfId="0" applyFont="1" applyBorder="1" applyAlignment="1">
      <alignment horizontal="center" vertical="center"/>
    </xf>
    <xf numFmtId="0" fontId="50" fillId="0" borderId="41" xfId="0" applyFont="1" applyBorder="1" applyAlignment="1">
      <alignment horizontal="left" vertical="center" wrapText="1"/>
    </xf>
    <xf numFmtId="0" fontId="50" fillId="0" borderId="41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left" vertical="center" wrapText="1"/>
    </xf>
    <xf numFmtId="0" fontId="31" fillId="0" borderId="39" xfId="0" applyFont="1" applyBorder="1" applyAlignment="1">
      <alignment horizontal="center" vertical="center"/>
    </xf>
    <xf numFmtId="0" fontId="31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7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50" fillId="0" borderId="0" xfId="0" applyFont="1" applyAlignment="1">
      <alignment horizontal="right" vertical="center"/>
    </xf>
    <xf numFmtId="0" fontId="50" fillId="0" borderId="0" xfId="0" applyFont="1" applyAlignment="1">
      <alignment horizontal="left" vertical="center"/>
    </xf>
    <xf numFmtId="0" fontId="29" fillId="7" borderId="0" xfId="3" applyFont="1" applyFill="1" applyAlignment="1">
      <alignment vertical="center"/>
    </xf>
    <xf numFmtId="0" fontId="16" fillId="0" borderId="33" xfId="3" applyFont="1" applyBorder="1" applyAlignment="1">
      <alignment vertical="center"/>
    </xf>
    <xf numFmtId="0" fontId="52" fillId="0" borderId="33" xfId="1" applyFont="1" applyBorder="1"/>
    <xf numFmtId="0" fontId="52" fillId="0" borderId="0" xfId="1" applyFont="1"/>
    <xf numFmtId="4" fontId="16" fillId="0" borderId="33" xfId="3" applyNumberFormat="1" applyFont="1" applyBorder="1" applyAlignment="1">
      <alignment vertical="center"/>
    </xf>
    <xf numFmtId="0" fontId="29" fillId="0" borderId="33" xfId="3" applyFont="1" applyBorder="1" applyAlignment="1">
      <alignment vertical="center"/>
    </xf>
    <xf numFmtId="3" fontId="8" fillId="0" borderId="0" xfId="3" applyNumberFormat="1" applyFont="1" applyAlignment="1">
      <alignment horizontal="center" vertical="center"/>
    </xf>
    <xf numFmtId="0" fontId="16" fillId="0" borderId="32" xfId="3" applyFont="1" applyBorder="1" applyAlignment="1">
      <alignment horizontal="left" vertical="center" indent="1"/>
    </xf>
    <xf numFmtId="0" fontId="16" fillId="0" borderId="0" xfId="3" applyFont="1" applyAlignment="1">
      <alignment horizontal="center" vertical="center"/>
    </xf>
    <xf numFmtId="3" fontId="16" fillId="0" borderId="0" xfId="3" applyNumberFormat="1" applyFont="1" applyAlignment="1">
      <alignment horizontal="center" vertical="center"/>
    </xf>
    <xf numFmtId="0" fontId="19" fillId="0" borderId="30" xfId="3" applyFont="1" applyBorder="1" applyAlignment="1">
      <alignment vertical="center"/>
    </xf>
    <xf numFmtId="0" fontId="19" fillId="0" borderId="26" xfId="3" applyFont="1" applyBorder="1" applyAlignment="1">
      <alignment vertical="center"/>
    </xf>
    <xf numFmtId="4" fontId="19" fillId="0" borderId="26" xfId="3" applyNumberFormat="1" applyFont="1" applyBorder="1" applyAlignment="1">
      <alignment vertical="center"/>
    </xf>
    <xf numFmtId="0" fontId="16" fillId="0" borderId="32" xfId="3" applyFont="1" applyBorder="1" applyAlignment="1">
      <alignment vertical="center"/>
    </xf>
    <xf numFmtId="3" fontId="22" fillId="0" borderId="27" xfId="3" applyNumberFormat="1" applyFont="1" applyBorder="1" applyAlignment="1">
      <alignment horizontal="right" vertical="center"/>
    </xf>
    <xf numFmtId="168" fontId="22" fillId="0" borderId="0" xfId="3" applyNumberFormat="1" applyFont="1" applyAlignment="1">
      <alignment vertical="center"/>
    </xf>
    <xf numFmtId="4" fontId="16" fillId="0" borderId="0" xfId="3" applyNumberFormat="1" applyFont="1" applyAlignment="1">
      <alignment horizontal="right" vertical="center"/>
    </xf>
    <xf numFmtId="4" fontId="19" fillId="0" borderId="26" xfId="3" applyNumberFormat="1" applyFont="1" applyBorder="1" applyAlignment="1">
      <alignment horizontal="right" vertical="center"/>
    </xf>
    <xf numFmtId="4" fontId="43" fillId="0" borderId="0" xfId="3" applyNumberFormat="1" applyFont="1" applyAlignment="1">
      <alignment horizontal="right" vertical="center"/>
    </xf>
    <xf numFmtId="4" fontId="8" fillId="3" borderId="9" xfId="3" applyNumberFormat="1" applyFont="1" applyFill="1" applyBorder="1" applyAlignment="1">
      <alignment horizontal="right" vertical="center"/>
    </xf>
    <xf numFmtId="4" fontId="8" fillId="0" borderId="0" xfId="3" applyNumberFormat="1" applyFont="1" applyAlignment="1">
      <alignment horizontal="right" vertical="center"/>
    </xf>
    <xf numFmtId="165" fontId="22" fillId="0" borderId="0" xfId="3" applyNumberFormat="1" applyFont="1" applyAlignment="1">
      <alignment horizontal="center" vertical="center"/>
    </xf>
    <xf numFmtId="0" fontId="30" fillId="0" borderId="41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left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49" fontId="7" fillId="2" borderId="10" xfId="2" applyNumberFormat="1" applyFont="1" applyFill="1" applyBorder="1" applyAlignment="1">
      <alignment horizontal="left" vertical="center"/>
    </xf>
    <xf numFmtId="49" fontId="7" fillId="2" borderId="9" xfId="2" applyNumberFormat="1" applyFont="1" applyFill="1" applyBorder="1" applyAlignment="1">
      <alignment horizontal="left" vertical="center"/>
    </xf>
    <xf numFmtId="49" fontId="6" fillId="2" borderId="8" xfId="2" applyNumberFormat="1" applyFont="1" applyFill="1" applyBorder="1" applyAlignment="1">
      <alignment horizontal="left" vertical="center"/>
    </xf>
    <xf numFmtId="49" fontId="6" fillId="2" borderId="7" xfId="2" applyNumberFormat="1" applyFont="1" applyFill="1" applyBorder="1" applyAlignment="1">
      <alignment horizontal="left" vertical="center"/>
    </xf>
    <xf numFmtId="49" fontId="6" fillId="2" borderId="6" xfId="2" applyNumberFormat="1" applyFont="1" applyFill="1" applyBorder="1" applyAlignment="1">
      <alignment horizontal="left" vertical="center"/>
    </xf>
    <xf numFmtId="49" fontId="5" fillId="2" borderId="5" xfId="2" applyNumberFormat="1" applyFont="1" applyFill="1" applyBorder="1" applyAlignment="1">
      <alignment horizontal="left" vertical="top" indent="1"/>
    </xf>
    <xf numFmtId="49" fontId="5" fillId="2" borderId="0" xfId="2" applyNumberFormat="1" applyFont="1" applyFill="1" applyAlignment="1">
      <alignment horizontal="left" vertical="top" indent="1"/>
    </xf>
    <xf numFmtId="49" fontId="5" fillId="2" borderId="3" xfId="2" applyNumberFormat="1" applyFont="1" applyFill="1" applyBorder="1" applyAlignment="1">
      <alignment horizontal="left" vertical="top" indent="1"/>
    </xf>
    <xf numFmtId="49" fontId="5" fillId="2" borderId="2" xfId="2" applyNumberFormat="1" applyFont="1" applyFill="1" applyBorder="1" applyAlignment="1">
      <alignment horizontal="left" vertical="top" indent="1"/>
    </xf>
    <xf numFmtId="49" fontId="10" fillId="2" borderId="14" xfId="2" applyNumberFormat="1" applyFont="1" applyFill="1" applyBorder="1" applyAlignment="1">
      <alignment horizontal="center" vertical="center"/>
    </xf>
    <xf numFmtId="49" fontId="10" fillId="2" borderId="4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49" fontId="6" fillId="2" borderId="24" xfId="2" applyNumberFormat="1" applyFont="1" applyFill="1" applyBorder="1" applyAlignment="1">
      <alignment horizontal="left" vertical="center"/>
    </xf>
    <xf numFmtId="49" fontId="6" fillId="2" borderId="23" xfId="2" applyNumberFormat="1" applyFont="1" applyFill="1" applyBorder="1" applyAlignment="1">
      <alignment horizontal="left" vertical="center"/>
    </xf>
    <xf numFmtId="49" fontId="6" fillId="2" borderId="22" xfId="2" applyNumberFormat="1" applyFont="1" applyFill="1" applyBorder="1" applyAlignment="1">
      <alignment horizontal="left" vertical="center"/>
    </xf>
    <xf numFmtId="49" fontId="5" fillId="2" borderId="5" xfId="2" applyNumberFormat="1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center" vertical="center" wrapText="1"/>
    </xf>
    <xf numFmtId="49" fontId="5" fillId="2" borderId="21" xfId="2" applyNumberFormat="1" applyFont="1" applyFill="1" applyBorder="1" applyAlignment="1">
      <alignment horizontal="center" vertical="center" wrapText="1"/>
    </xf>
    <xf numFmtId="49" fontId="7" fillId="2" borderId="19" xfId="2" applyNumberFormat="1" applyFont="1" applyFill="1" applyBorder="1" applyAlignment="1">
      <alignment horizontal="left" vertical="center"/>
    </xf>
    <xf numFmtId="49" fontId="7" fillId="2" borderId="18" xfId="2" applyNumberFormat="1" applyFont="1" applyFill="1" applyBorder="1" applyAlignment="1">
      <alignment horizontal="left" vertical="center"/>
    </xf>
    <xf numFmtId="49" fontId="7" fillId="2" borderId="17" xfId="2" applyNumberFormat="1" applyFont="1" applyFill="1" applyBorder="1" applyAlignment="1">
      <alignment horizontal="left" vertical="center"/>
    </xf>
    <xf numFmtId="49" fontId="7" fillId="2" borderId="12" xfId="2" applyNumberFormat="1" applyFont="1" applyFill="1" applyBorder="1" applyAlignment="1">
      <alignment horizontal="left" vertical="center"/>
    </xf>
    <xf numFmtId="0" fontId="18" fillId="0" borderId="0" xfId="3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0" fontId="50" fillId="0" borderId="35" xfId="0" applyFont="1" applyBorder="1" applyAlignment="1">
      <alignment horizontal="left" vertical="center" wrapText="1"/>
    </xf>
    <xf numFmtId="0" fontId="50" fillId="0" borderId="35" xfId="0" applyFont="1" applyBorder="1" applyAlignment="1">
      <alignment horizontal="center" vertical="center"/>
    </xf>
    <xf numFmtId="0" fontId="50" fillId="0" borderId="34" xfId="0" applyFont="1" applyBorder="1" applyAlignment="1">
      <alignment horizontal="left" vertical="center" wrapText="1"/>
    </xf>
    <xf numFmtId="0" fontId="30" fillId="0" borderId="45" xfId="3" applyFont="1" applyBorder="1" applyAlignment="1">
      <alignment horizontal="center" vertical="center"/>
    </xf>
    <xf numFmtId="0" fontId="30" fillId="0" borderId="46" xfId="3" applyFont="1" applyBorder="1" applyAlignment="1">
      <alignment horizontal="center" vertical="center"/>
    </xf>
    <xf numFmtId="0" fontId="30" fillId="0" borderId="43" xfId="3" applyFont="1" applyBorder="1" applyAlignment="1">
      <alignment horizontal="left" vertical="center" wrapText="1"/>
    </xf>
    <xf numFmtId="0" fontId="30" fillId="0" borderId="44" xfId="3" applyFont="1" applyBorder="1" applyAlignment="1">
      <alignment horizontal="left" vertical="center" wrapText="1"/>
    </xf>
  </cellXfs>
  <cellStyles count="5">
    <cellStyle name="Normální" xfId="0" builtinId="0"/>
    <cellStyle name="Normální 2" xfId="3" xr:uid="{00000000-0005-0000-0000-000001000000}"/>
    <cellStyle name="Normální 2 2" xfId="4" xr:uid="{00000000-0005-0000-0000-000002000000}"/>
    <cellStyle name="Normální 7" xfId="1" xr:uid="{00000000-0005-0000-0000-000003000000}"/>
    <cellStyle name="normální_Obnova vegetace z Operačního programu Životní prostředí" xfId="2" xr:uid="{00000000-0005-0000-0000-000004000000}"/>
  </cellStyles>
  <dxfs count="0"/>
  <tableStyles count="0" defaultTableStyle="TableStyleMedium2" defaultPivotStyle="PivotStyleMedium9"/>
  <colors>
    <mruColors>
      <color rgb="FF6600FF"/>
      <color rgb="FFFFD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58"/>
  <sheetViews>
    <sheetView showGridLines="0" tabSelected="1" view="pageBreakPreview" topLeftCell="A24" zoomScaleNormal="100" zoomScaleSheetLayoutView="100" workbookViewId="0">
      <selection activeCell="N39" sqref="N39"/>
    </sheetView>
  </sheetViews>
  <sheetFormatPr defaultRowHeight="12.75" x14ac:dyDescent="0.2"/>
  <cols>
    <col min="1" max="1" width="22" style="1" customWidth="1"/>
    <col min="2" max="2" width="21.28515625" style="1" customWidth="1"/>
    <col min="3" max="3" width="12.28515625" style="1" customWidth="1"/>
    <col min="4" max="4" width="9.140625" style="1" customWidth="1"/>
    <col min="5" max="5" width="10.7109375" style="1" customWidth="1"/>
    <col min="6" max="6" width="6.28515625" style="1" customWidth="1"/>
    <col min="7" max="7" width="10.7109375" style="1" customWidth="1"/>
    <col min="8" max="8" width="2.28515625" style="1" customWidth="1"/>
    <col min="9" max="9" width="2.42578125" style="1" customWidth="1"/>
    <col min="10" max="10" width="9.140625" style="1"/>
    <col min="11" max="11" width="6.7109375" style="1" customWidth="1"/>
    <col min="12" max="12" width="5" style="1" customWidth="1"/>
    <col min="13" max="256" width="9.140625" style="1"/>
    <col min="257" max="257" width="2.85546875" style="1" customWidth="1"/>
    <col min="258" max="258" width="21.28515625" style="1" customWidth="1"/>
    <col min="259" max="259" width="12.28515625" style="1" customWidth="1"/>
    <col min="260" max="260" width="9.140625" style="1"/>
    <col min="261" max="261" width="10.7109375" style="1" customWidth="1"/>
    <col min="262" max="262" width="6.28515625" style="1" customWidth="1"/>
    <col min="263" max="263" width="10.7109375" style="1" customWidth="1"/>
    <col min="264" max="264" width="2.28515625" style="1" customWidth="1"/>
    <col min="265" max="265" width="0" style="1" hidden="1" customWidth="1"/>
    <col min="266" max="266" width="9.140625" style="1"/>
    <col min="267" max="267" width="31.85546875" style="1" customWidth="1"/>
    <col min="268" max="268" width="61.7109375" style="1" customWidth="1"/>
    <col min="269" max="512" width="9.140625" style="1"/>
    <col min="513" max="513" width="2.85546875" style="1" customWidth="1"/>
    <col min="514" max="514" width="21.28515625" style="1" customWidth="1"/>
    <col min="515" max="515" width="12.28515625" style="1" customWidth="1"/>
    <col min="516" max="516" width="9.140625" style="1"/>
    <col min="517" max="517" width="10.7109375" style="1" customWidth="1"/>
    <col min="518" max="518" width="6.28515625" style="1" customWidth="1"/>
    <col min="519" max="519" width="10.7109375" style="1" customWidth="1"/>
    <col min="520" max="520" width="2.28515625" style="1" customWidth="1"/>
    <col min="521" max="521" width="0" style="1" hidden="1" customWidth="1"/>
    <col min="522" max="522" width="9.140625" style="1"/>
    <col min="523" max="523" width="31.85546875" style="1" customWidth="1"/>
    <col min="524" max="524" width="61.7109375" style="1" customWidth="1"/>
    <col min="525" max="768" width="9.140625" style="1"/>
    <col min="769" max="769" width="2.85546875" style="1" customWidth="1"/>
    <col min="770" max="770" width="21.28515625" style="1" customWidth="1"/>
    <col min="771" max="771" width="12.28515625" style="1" customWidth="1"/>
    <col min="772" max="772" width="9.140625" style="1"/>
    <col min="773" max="773" width="10.7109375" style="1" customWidth="1"/>
    <col min="774" max="774" width="6.28515625" style="1" customWidth="1"/>
    <col min="775" max="775" width="10.7109375" style="1" customWidth="1"/>
    <col min="776" max="776" width="2.28515625" style="1" customWidth="1"/>
    <col min="777" max="777" width="0" style="1" hidden="1" customWidth="1"/>
    <col min="778" max="778" width="9.140625" style="1"/>
    <col min="779" max="779" width="31.85546875" style="1" customWidth="1"/>
    <col min="780" max="780" width="61.7109375" style="1" customWidth="1"/>
    <col min="781" max="1024" width="9.140625" style="1"/>
    <col min="1025" max="1025" width="2.85546875" style="1" customWidth="1"/>
    <col min="1026" max="1026" width="21.28515625" style="1" customWidth="1"/>
    <col min="1027" max="1027" width="12.28515625" style="1" customWidth="1"/>
    <col min="1028" max="1028" width="9.140625" style="1"/>
    <col min="1029" max="1029" width="10.7109375" style="1" customWidth="1"/>
    <col min="1030" max="1030" width="6.28515625" style="1" customWidth="1"/>
    <col min="1031" max="1031" width="10.7109375" style="1" customWidth="1"/>
    <col min="1032" max="1032" width="2.28515625" style="1" customWidth="1"/>
    <col min="1033" max="1033" width="0" style="1" hidden="1" customWidth="1"/>
    <col min="1034" max="1034" width="9.140625" style="1"/>
    <col min="1035" max="1035" width="31.85546875" style="1" customWidth="1"/>
    <col min="1036" max="1036" width="61.7109375" style="1" customWidth="1"/>
    <col min="1037" max="1280" width="9.140625" style="1"/>
    <col min="1281" max="1281" width="2.85546875" style="1" customWidth="1"/>
    <col min="1282" max="1282" width="21.28515625" style="1" customWidth="1"/>
    <col min="1283" max="1283" width="12.28515625" style="1" customWidth="1"/>
    <col min="1284" max="1284" width="9.140625" style="1"/>
    <col min="1285" max="1285" width="10.7109375" style="1" customWidth="1"/>
    <col min="1286" max="1286" width="6.28515625" style="1" customWidth="1"/>
    <col min="1287" max="1287" width="10.7109375" style="1" customWidth="1"/>
    <col min="1288" max="1288" width="2.28515625" style="1" customWidth="1"/>
    <col min="1289" max="1289" width="0" style="1" hidden="1" customWidth="1"/>
    <col min="1290" max="1290" width="9.140625" style="1"/>
    <col min="1291" max="1291" width="31.85546875" style="1" customWidth="1"/>
    <col min="1292" max="1292" width="61.7109375" style="1" customWidth="1"/>
    <col min="1293" max="1536" width="9.140625" style="1"/>
    <col min="1537" max="1537" width="2.85546875" style="1" customWidth="1"/>
    <col min="1538" max="1538" width="21.28515625" style="1" customWidth="1"/>
    <col min="1539" max="1539" width="12.28515625" style="1" customWidth="1"/>
    <col min="1540" max="1540" width="9.140625" style="1"/>
    <col min="1541" max="1541" width="10.7109375" style="1" customWidth="1"/>
    <col min="1542" max="1542" width="6.28515625" style="1" customWidth="1"/>
    <col min="1543" max="1543" width="10.7109375" style="1" customWidth="1"/>
    <col min="1544" max="1544" width="2.28515625" style="1" customWidth="1"/>
    <col min="1545" max="1545" width="0" style="1" hidden="1" customWidth="1"/>
    <col min="1546" max="1546" width="9.140625" style="1"/>
    <col min="1547" max="1547" width="31.85546875" style="1" customWidth="1"/>
    <col min="1548" max="1548" width="61.7109375" style="1" customWidth="1"/>
    <col min="1549" max="1792" width="9.140625" style="1"/>
    <col min="1793" max="1793" width="2.85546875" style="1" customWidth="1"/>
    <col min="1794" max="1794" width="21.28515625" style="1" customWidth="1"/>
    <col min="1795" max="1795" width="12.28515625" style="1" customWidth="1"/>
    <col min="1796" max="1796" width="9.140625" style="1"/>
    <col min="1797" max="1797" width="10.7109375" style="1" customWidth="1"/>
    <col min="1798" max="1798" width="6.28515625" style="1" customWidth="1"/>
    <col min="1799" max="1799" width="10.7109375" style="1" customWidth="1"/>
    <col min="1800" max="1800" width="2.28515625" style="1" customWidth="1"/>
    <col min="1801" max="1801" width="0" style="1" hidden="1" customWidth="1"/>
    <col min="1802" max="1802" width="9.140625" style="1"/>
    <col min="1803" max="1803" width="31.85546875" style="1" customWidth="1"/>
    <col min="1804" max="1804" width="61.7109375" style="1" customWidth="1"/>
    <col min="1805" max="2048" width="9.140625" style="1"/>
    <col min="2049" max="2049" width="2.85546875" style="1" customWidth="1"/>
    <col min="2050" max="2050" width="21.28515625" style="1" customWidth="1"/>
    <col min="2051" max="2051" width="12.28515625" style="1" customWidth="1"/>
    <col min="2052" max="2052" width="9.140625" style="1"/>
    <col min="2053" max="2053" width="10.7109375" style="1" customWidth="1"/>
    <col min="2054" max="2054" width="6.28515625" style="1" customWidth="1"/>
    <col min="2055" max="2055" width="10.7109375" style="1" customWidth="1"/>
    <col min="2056" max="2056" width="2.28515625" style="1" customWidth="1"/>
    <col min="2057" max="2057" width="0" style="1" hidden="1" customWidth="1"/>
    <col min="2058" max="2058" width="9.140625" style="1"/>
    <col min="2059" max="2059" width="31.85546875" style="1" customWidth="1"/>
    <col min="2060" max="2060" width="61.7109375" style="1" customWidth="1"/>
    <col min="2061" max="2304" width="9.140625" style="1"/>
    <col min="2305" max="2305" width="2.85546875" style="1" customWidth="1"/>
    <col min="2306" max="2306" width="21.28515625" style="1" customWidth="1"/>
    <col min="2307" max="2307" width="12.28515625" style="1" customWidth="1"/>
    <col min="2308" max="2308" width="9.140625" style="1"/>
    <col min="2309" max="2309" width="10.7109375" style="1" customWidth="1"/>
    <col min="2310" max="2310" width="6.28515625" style="1" customWidth="1"/>
    <col min="2311" max="2311" width="10.7109375" style="1" customWidth="1"/>
    <col min="2312" max="2312" width="2.28515625" style="1" customWidth="1"/>
    <col min="2313" max="2313" width="0" style="1" hidden="1" customWidth="1"/>
    <col min="2314" max="2314" width="9.140625" style="1"/>
    <col min="2315" max="2315" width="31.85546875" style="1" customWidth="1"/>
    <col min="2316" max="2316" width="61.7109375" style="1" customWidth="1"/>
    <col min="2317" max="2560" width="9.140625" style="1"/>
    <col min="2561" max="2561" width="2.85546875" style="1" customWidth="1"/>
    <col min="2562" max="2562" width="21.28515625" style="1" customWidth="1"/>
    <col min="2563" max="2563" width="12.28515625" style="1" customWidth="1"/>
    <col min="2564" max="2564" width="9.140625" style="1"/>
    <col min="2565" max="2565" width="10.7109375" style="1" customWidth="1"/>
    <col min="2566" max="2566" width="6.28515625" style="1" customWidth="1"/>
    <col min="2567" max="2567" width="10.7109375" style="1" customWidth="1"/>
    <col min="2568" max="2568" width="2.28515625" style="1" customWidth="1"/>
    <col min="2569" max="2569" width="0" style="1" hidden="1" customWidth="1"/>
    <col min="2570" max="2570" width="9.140625" style="1"/>
    <col min="2571" max="2571" width="31.85546875" style="1" customWidth="1"/>
    <col min="2572" max="2572" width="61.7109375" style="1" customWidth="1"/>
    <col min="2573" max="2816" width="9.140625" style="1"/>
    <col min="2817" max="2817" width="2.85546875" style="1" customWidth="1"/>
    <col min="2818" max="2818" width="21.28515625" style="1" customWidth="1"/>
    <col min="2819" max="2819" width="12.28515625" style="1" customWidth="1"/>
    <col min="2820" max="2820" width="9.140625" style="1"/>
    <col min="2821" max="2821" width="10.7109375" style="1" customWidth="1"/>
    <col min="2822" max="2822" width="6.28515625" style="1" customWidth="1"/>
    <col min="2823" max="2823" width="10.7109375" style="1" customWidth="1"/>
    <col min="2824" max="2824" width="2.28515625" style="1" customWidth="1"/>
    <col min="2825" max="2825" width="0" style="1" hidden="1" customWidth="1"/>
    <col min="2826" max="2826" width="9.140625" style="1"/>
    <col min="2827" max="2827" width="31.85546875" style="1" customWidth="1"/>
    <col min="2828" max="2828" width="61.7109375" style="1" customWidth="1"/>
    <col min="2829" max="3072" width="9.140625" style="1"/>
    <col min="3073" max="3073" width="2.85546875" style="1" customWidth="1"/>
    <col min="3074" max="3074" width="21.28515625" style="1" customWidth="1"/>
    <col min="3075" max="3075" width="12.28515625" style="1" customWidth="1"/>
    <col min="3076" max="3076" width="9.140625" style="1"/>
    <col min="3077" max="3077" width="10.7109375" style="1" customWidth="1"/>
    <col min="3078" max="3078" width="6.28515625" style="1" customWidth="1"/>
    <col min="3079" max="3079" width="10.7109375" style="1" customWidth="1"/>
    <col min="3080" max="3080" width="2.28515625" style="1" customWidth="1"/>
    <col min="3081" max="3081" width="0" style="1" hidden="1" customWidth="1"/>
    <col min="3082" max="3082" width="9.140625" style="1"/>
    <col min="3083" max="3083" width="31.85546875" style="1" customWidth="1"/>
    <col min="3084" max="3084" width="61.7109375" style="1" customWidth="1"/>
    <col min="3085" max="3328" width="9.140625" style="1"/>
    <col min="3329" max="3329" width="2.85546875" style="1" customWidth="1"/>
    <col min="3330" max="3330" width="21.28515625" style="1" customWidth="1"/>
    <col min="3331" max="3331" width="12.28515625" style="1" customWidth="1"/>
    <col min="3332" max="3332" width="9.140625" style="1"/>
    <col min="3333" max="3333" width="10.7109375" style="1" customWidth="1"/>
    <col min="3334" max="3334" width="6.28515625" style="1" customWidth="1"/>
    <col min="3335" max="3335" width="10.7109375" style="1" customWidth="1"/>
    <col min="3336" max="3336" width="2.28515625" style="1" customWidth="1"/>
    <col min="3337" max="3337" width="0" style="1" hidden="1" customWidth="1"/>
    <col min="3338" max="3338" width="9.140625" style="1"/>
    <col min="3339" max="3339" width="31.85546875" style="1" customWidth="1"/>
    <col min="3340" max="3340" width="61.7109375" style="1" customWidth="1"/>
    <col min="3341" max="3584" width="9.140625" style="1"/>
    <col min="3585" max="3585" width="2.85546875" style="1" customWidth="1"/>
    <col min="3586" max="3586" width="21.28515625" style="1" customWidth="1"/>
    <col min="3587" max="3587" width="12.28515625" style="1" customWidth="1"/>
    <col min="3588" max="3588" width="9.140625" style="1"/>
    <col min="3589" max="3589" width="10.7109375" style="1" customWidth="1"/>
    <col min="3590" max="3590" width="6.28515625" style="1" customWidth="1"/>
    <col min="3591" max="3591" width="10.7109375" style="1" customWidth="1"/>
    <col min="3592" max="3592" width="2.28515625" style="1" customWidth="1"/>
    <col min="3593" max="3593" width="0" style="1" hidden="1" customWidth="1"/>
    <col min="3594" max="3594" width="9.140625" style="1"/>
    <col min="3595" max="3595" width="31.85546875" style="1" customWidth="1"/>
    <col min="3596" max="3596" width="61.7109375" style="1" customWidth="1"/>
    <col min="3597" max="3840" width="9.140625" style="1"/>
    <col min="3841" max="3841" width="2.85546875" style="1" customWidth="1"/>
    <col min="3842" max="3842" width="21.28515625" style="1" customWidth="1"/>
    <col min="3843" max="3843" width="12.28515625" style="1" customWidth="1"/>
    <col min="3844" max="3844" width="9.140625" style="1"/>
    <col min="3845" max="3845" width="10.7109375" style="1" customWidth="1"/>
    <col min="3846" max="3846" width="6.28515625" style="1" customWidth="1"/>
    <col min="3847" max="3847" width="10.7109375" style="1" customWidth="1"/>
    <col min="3848" max="3848" width="2.28515625" style="1" customWidth="1"/>
    <col min="3849" max="3849" width="0" style="1" hidden="1" customWidth="1"/>
    <col min="3850" max="3850" width="9.140625" style="1"/>
    <col min="3851" max="3851" width="31.85546875" style="1" customWidth="1"/>
    <col min="3852" max="3852" width="61.7109375" style="1" customWidth="1"/>
    <col min="3853" max="4096" width="9.140625" style="1"/>
    <col min="4097" max="4097" width="2.85546875" style="1" customWidth="1"/>
    <col min="4098" max="4098" width="21.28515625" style="1" customWidth="1"/>
    <col min="4099" max="4099" width="12.28515625" style="1" customWidth="1"/>
    <col min="4100" max="4100" width="9.140625" style="1"/>
    <col min="4101" max="4101" width="10.7109375" style="1" customWidth="1"/>
    <col min="4102" max="4102" width="6.28515625" style="1" customWidth="1"/>
    <col min="4103" max="4103" width="10.7109375" style="1" customWidth="1"/>
    <col min="4104" max="4104" width="2.28515625" style="1" customWidth="1"/>
    <col min="4105" max="4105" width="0" style="1" hidden="1" customWidth="1"/>
    <col min="4106" max="4106" width="9.140625" style="1"/>
    <col min="4107" max="4107" width="31.85546875" style="1" customWidth="1"/>
    <col min="4108" max="4108" width="61.7109375" style="1" customWidth="1"/>
    <col min="4109" max="4352" width="9.140625" style="1"/>
    <col min="4353" max="4353" width="2.85546875" style="1" customWidth="1"/>
    <col min="4354" max="4354" width="21.28515625" style="1" customWidth="1"/>
    <col min="4355" max="4355" width="12.28515625" style="1" customWidth="1"/>
    <col min="4356" max="4356" width="9.140625" style="1"/>
    <col min="4357" max="4357" width="10.7109375" style="1" customWidth="1"/>
    <col min="4358" max="4358" width="6.28515625" style="1" customWidth="1"/>
    <col min="4359" max="4359" width="10.7109375" style="1" customWidth="1"/>
    <col min="4360" max="4360" width="2.28515625" style="1" customWidth="1"/>
    <col min="4361" max="4361" width="0" style="1" hidden="1" customWidth="1"/>
    <col min="4362" max="4362" width="9.140625" style="1"/>
    <col min="4363" max="4363" width="31.85546875" style="1" customWidth="1"/>
    <col min="4364" max="4364" width="61.7109375" style="1" customWidth="1"/>
    <col min="4365" max="4608" width="9.140625" style="1"/>
    <col min="4609" max="4609" width="2.85546875" style="1" customWidth="1"/>
    <col min="4610" max="4610" width="21.28515625" style="1" customWidth="1"/>
    <col min="4611" max="4611" width="12.28515625" style="1" customWidth="1"/>
    <col min="4612" max="4612" width="9.140625" style="1"/>
    <col min="4613" max="4613" width="10.7109375" style="1" customWidth="1"/>
    <col min="4614" max="4614" width="6.28515625" style="1" customWidth="1"/>
    <col min="4615" max="4615" width="10.7109375" style="1" customWidth="1"/>
    <col min="4616" max="4616" width="2.28515625" style="1" customWidth="1"/>
    <col min="4617" max="4617" width="0" style="1" hidden="1" customWidth="1"/>
    <col min="4618" max="4618" width="9.140625" style="1"/>
    <col min="4619" max="4619" width="31.85546875" style="1" customWidth="1"/>
    <col min="4620" max="4620" width="61.7109375" style="1" customWidth="1"/>
    <col min="4621" max="4864" width="9.140625" style="1"/>
    <col min="4865" max="4865" width="2.85546875" style="1" customWidth="1"/>
    <col min="4866" max="4866" width="21.28515625" style="1" customWidth="1"/>
    <col min="4867" max="4867" width="12.28515625" style="1" customWidth="1"/>
    <col min="4868" max="4868" width="9.140625" style="1"/>
    <col min="4869" max="4869" width="10.7109375" style="1" customWidth="1"/>
    <col min="4870" max="4870" width="6.28515625" style="1" customWidth="1"/>
    <col min="4871" max="4871" width="10.7109375" style="1" customWidth="1"/>
    <col min="4872" max="4872" width="2.28515625" style="1" customWidth="1"/>
    <col min="4873" max="4873" width="0" style="1" hidden="1" customWidth="1"/>
    <col min="4874" max="4874" width="9.140625" style="1"/>
    <col min="4875" max="4875" width="31.85546875" style="1" customWidth="1"/>
    <col min="4876" max="4876" width="61.7109375" style="1" customWidth="1"/>
    <col min="4877" max="5120" width="9.140625" style="1"/>
    <col min="5121" max="5121" width="2.85546875" style="1" customWidth="1"/>
    <col min="5122" max="5122" width="21.28515625" style="1" customWidth="1"/>
    <col min="5123" max="5123" width="12.28515625" style="1" customWidth="1"/>
    <col min="5124" max="5124" width="9.140625" style="1"/>
    <col min="5125" max="5125" width="10.7109375" style="1" customWidth="1"/>
    <col min="5126" max="5126" width="6.28515625" style="1" customWidth="1"/>
    <col min="5127" max="5127" width="10.7109375" style="1" customWidth="1"/>
    <col min="5128" max="5128" width="2.28515625" style="1" customWidth="1"/>
    <col min="5129" max="5129" width="0" style="1" hidden="1" customWidth="1"/>
    <col min="5130" max="5130" width="9.140625" style="1"/>
    <col min="5131" max="5131" width="31.85546875" style="1" customWidth="1"/>
    <col min="5132" max="5132" width="61.7109375" style="1" customWidth="1"/>
    <col min="5133" max="5376" width="9.140625" style="1"/>
    <col min="5377" max="5377" width="2.85546875" style="1" customWidth="1"/>
    <col min="5378" max="5378" width="21.28515625" style="1" customWidth="1"/>
    <col min="5379" max="5379" width="12.28515625" style="1" customWidth="1"/>
    <col min="5380" max="5380" width="9.140625" style="1"/>
    <col min="5381" max="5381" width="10.7109375" style="1" customWidth="1"/>
    <col min="5382" max="5382" width="6.28515625" style="1" customWidth="1"/>
    <col min="5383" max="5383" width="10.7109375" style="1" customWidth="1"/>
    <col min="5384" max="5384" width="2.28515625" style="1" customWidth="1"/>
    <col min="5385" max="5385" width="0" style="1" hidden="1" customWidth="1"/>
    <col min="5386" max="5386" width="9.140625" style="1"/>
    <col min="5387" max="5387" width="31.85546875" style="1" customWidth="1"/>
    <col min="5388" max="5388" width="61.7109375" style="1" customWidth="1"/>
    <col min="5389" max="5632" width="9.140625" style="1"/>
    <col min="5633" max="5633" width="2.85546875" style="1" customWidth="1"/>
    <col min="5634" max="5634" width="21.28515625" style="1" customWidth="1"/>
    <col min="5635" max="5635" width="12.28515625" style="1" customWidth="1"/>
    <col min="5636" max="5636" width="9.140625" style="1"/>
    <col min="5637" max="5637" width="10.7109375" style="1" customWidth="1"/>
    <col min="5638" max="5638" width="6.28515625" style="1" customWidth="1"/>
    <col min="5639" max="5639" width="10.7109375" style="1" customWidth="1"/>
    <col min="5640" max="5640" width="2.28515625" style="1" customWidth="1"/>
    <col min="5641" max="5641" width="0" style="1" hidden="1" customWidth="1"/>
    <col min="5642" max="5642" width="9.140625" style="1"/>
    <col min="5643" max="5643" width="31.85546875" style="1" customWidth="1"/>
    <col min="5644" max="5644" width="61.7109375" style="1" customWidth="1"/>
    <col min="5645" max="5888" width="9.140625" style="1"/>
    <col min="5889" max="5889" width="2.85546875" style="1" customWidth="1"/>
    <col min="5890" max="5890" width="21.28515625" style="1" customWidth="1"/>
    <col min="5891" max="5891" width="12.28515625" style="1" customWidth="1"/>
    <col min="5892" max="5892" width="9.140625" style="1"/>
    <col min="5893" max="5893" width="10.7109375" style="1" customWidth="1"/>
    <col min="5894" max="5894" width="6.28515625" style="1" customWidth="1"/>
    <col min="5895" max="5895" width="10.7109375" style="1" customWidth="1"/>
    <col min="5896" max="5896" width="2.28515625" style="1" customWidth="1"/>
    <col min="5897" max="5897" width="0" style="1" hidden="1" customWidth="1"/>
    <col min="5898" max="5898" width="9.140625" style="1"/>
    <col min="5899" max="5899" width="31.85546875" style="1" customWidth="1"/>
    <col min="5900" max="5900" width="61.7109375" style="1" customWidth="1"/>
    <col min="5901" max="6144" width="9.140625" style="1"/>
    <col min="6145" max="6145" width="2.85546875" style="1" customWidth="1"/>
    <col min="6146" max="6146" width="21.28515625" style="1" customWidth="1"/>
    <col min="6147" max="6147" width="12.28515625" style="1" customWidth="1"/>
    <col min="6148" max="6148" width="9.140625" style="1"/>
    <col min="6149" max="6149" width="10.7109375" style="1" customWidth="1"/>
    <col min="6150" max="6150" width="6.28515625" style="1" customWidth="1"/>
    <col min="6151" max="6151" width="10.7109375" style="1" customWidth="1"/>
    <col min="6152" max="6152" width="2.28515625" style="1" customWidth="1"/>
    <col min="6153" max="6153" width="0" style="1" hidden="1" customWidth="1"/>
    <col min="6154" max="6154" width="9.140625" style="1"/>
    <col min="6155" max="6155" width="31.85546875" style="1" customWidth="1"/>
    <col min="6156" max="6156" width="61.7109375" style="1" customWidth="1"/>
    <col min="6157" max="6400" width="9.140625" style="1"/>
    <col min="6401" max="6401" width="2.85546875" style="1" customWidth="1"/>
    <col min="6402" max="6402" width="21.28515625" style="1" customWidth="1"/>
    <col min="6403" max="6403" width="12.28515625" style="1" customWidth="1"/>
    <col min="6404" max="6404" width="9.140625" style="1"/>
    <col min="6405" max="6405" width="10.7109375" style="1" customWidth="1"/>
    <col min="6406" max="6406" width="6.28515625" style="1" customWidth="1"/>
    <col min="6407" max="6407" width="10.7109375" style="1" customWidth="1"/>
    <col min="6408" max="6408" width="2.28515625" style="1" customWidth="1"/>
    <col min="6409" max="6409" width="0" style="1" hidden="1" customWidth="1"/>
    <col min="6410" max="6410" width="9.140625" style="1"/>
    <col min="6411" max="6411" width="31.85546875" style="1" customWidth="1"/>
    <col min="6412" max="6412" width="61.7109375" style="1" customWidth="1"/>
    <col min="6413" max="6656" width="9.140625" style="1"/>
    <col min="6657" max="6657" width="2.85546875" style="1" customWidth="1"/>
    <col min="6658" max="6658" width="21.28515625" style="1" customWidth="1"/>
    <col min="6659" max="6659" width="12.28515625" style="1" customWidth="1"/>
    <col min="6660" max="6660" width="9.140625" style="1"/>
    <col min="6661" max="6661" width="10.7109375" style="1" customWidth="1"/>
    <col min="6662" max="6662" width="6.28515625" style="1" customWidth="1"/>
    <col min="6663" max="6663" width="10.7109375" style="1" customWidth="1"/>
    <col min="6664" max="6664" width="2.28515625" style="1" customWidth="1"/>
    <col min="6665" max="6665" width="0" style="1" hidden="1" customWidth="1"/>
    <col min="6666" max="6666" width="9.140625" style="1"/>
    <col min="6667" max="6667" width="31.85546875" style="1" customWidth="1"/>
    <col min="6668" max="6668" width="61.7109375" style="1" customWidth="1"/>
    <col min="6669" max="6912" width="9.140625" style="1"/>
    <col min="6913" max="6913" width="2.85546875" style="1" customWidth="1"/>
    <col min="6914" max="6914" width="21.28515625" style="1" customWidth="1"/>
    <col min="6915" max="6915" width="12.28515625" style="1" customWidth="1"/>
    <col min="6916" max="6916" width="9.140625" style="1"/>
    <col min="6917" max="6917" width="10.7109375" style="1" customWidth="1"/>
    <col min="6918" max="6918" width="6.28515625" style="1" customWidth="1"/>
    <col min="6919" max="6919" width="10.7109375" style="1" customWidth="1"/>
    <col min="6920" max="6920" width="2.28515625" style="1" customWidth="1"/>
    <col min="6921" max="6921" width="0" style="1" hidden="1" customWidth="1"/>
    <col min="6922" max="6922" width="9.140625" style="1"/>
    <col min="6923" max="6923" width="31.85546875" style="1" customWidth="1"/>
    <col min="6924" max="6924" width="61.7109375" style="1" customWidth="1"/>
    <col min="6925" max="7168" width="9.140625" style="1"/>
    <col min="7169" max="7169" width="2.85546875" style="1" customWidth="1"/>
    <col min="7170" max="7170" width="21.28515625" style="1" customWidth="1"/>
    <col min="7171" max="7171" width="12.28515625" style="1" customWidth="1"/>
    <col min="7172" max="7172" width="9.140625" style="1"/>
    <col min="7173" max="7173" width="10.7109375" style="1" customWidth="1"/>
    <col min="7174" max="7174" width="6.28515625" style="1" customWidth="1"/>
    <col min="7175" max="7175" width="10.7109375" style="1" customWidth="1"/>
    <col min="7176" max="7176" width="2.28515625" style="1" customWidth="1"/>
    <col min="7177" max="7177" width="0" style="1" hidden="1" customWidth="1"/>
    <col min="7178" max="7178" width="9.140625" style="1"/>
    <col min="7179" max="7179" width="31.85546875" style="1" customWidth="1"/>
    <col min="7180" max="7180" width="61.7109375" style="1" customWidth="1"/>
    <col min="7181" max="7424" width="9.140625" style="1"/>
    <col min="7425" max="7425" width="2.85546875" style="1" customWidth="1"/>
    <col min="7426" max="7426" width="21.28515625" style="1" customWidth="1"/>
    <col min="7427" max="7427" width="12.28515625" style="1" customWidth="1"/>
    <col min="7428" max="7428" width="9.140625" style="1"/>
    <col min="7429" max="7429" width="10.7109375" style="1" customWidth="1"/>
    <col min="7430" max="7430" width="6.28515625" style="1" customWidth="1"/>
    <col min="7431" max="7431" width="10.7109375" style="1" customWidth="1"/>
    <col min="7432" max="7432" width="2.28515625" style="1" customWidth="1"/>
    <col min="7433" max="7433" width="0" style="1" hidden="1" customWidth="1"/>
    <col min="7434" max="7434" width="9.140625" style="1"/>
    <col min="7435" max="7435" width="31.85546875" style="1" customWidth="1"/>
    <col min="7436" max="7436" width="61.7109375" style="1" customWidth="1"/>
    <col min="7437" max="7680" width="9.140625" style="1"/>
    <col min="7681" max="7681" width="2.85546875" style="1" customWidth="1"/>
    <col min="7682" max="7682" width="21.28515625" style="1" customWidth="1"/>
    <col min="7683" max="7683" width="12.28515625" style="1" customWidth="1"/>
    <col min="7684" max="7684" width="9.140625" style="1"/>
    <col min="7685" max="7685" width="10.7109375" style="1" customWidth="1"/>
    <col min="7686" max="7686" width="6.28515625" style="1" customWidth="1"/>
    <col min="7687" max="7687" width="10.7109375" style="1" customWidth="1"/>
    <col min="7688" max="7688" width="2.28515625" style="1" customWidth="1"/>
    <col min="7689" max="7689" width="0" style="1" hidden="1" customWidth="1"/>
    <col min="7690" max="7690" width="9.140625" style="1"/>
    <col min="7691" max="7691" width="31.85546875" style="1" customWidth="1"/>
    <col min="7692" max="7692" width="61.7109375" style="1" customWidth="1"/>
    <col min="7693" max="7936" width="9.140625" style="1"/>
    <col min="7937" max="7937" width="2.85546875" style="1" customWidth="1"/>
    <col min="7938" max="7938" width="21.28515625" style="1" customWidth="1"/>
    <col min="7939" max="7939" width="12.28515625" style="1" customWidth="1"/>
    <col min="7940" max="7940" width="9.140625" style="1"/>
    <col min="7941" max="7941" width="10.7109375" style="1" customWidth="1"/>
    <col min="7942" max="7942" width="6.28515625" style="1" customWidth="1"/>
    <col min="7943" max="7943" width="10.7109375" style="1" customWidth="1"/>
    <col min="7944" max="7944" width="2.28515625" style="1" customWidth="1"/>
    <col min="7945" max="7945" width="0" style="1" hidden="1" customWidth="1"/>
    <col min="7946" max="7946" width="9.140625" style="1"/>
    <col min="7947" max="7947" width="31.85546875" style="1" customWidth="1"/>
    <col min="7948" max="7948" width="61.7109375" style="1" customWidth="1"/>
    <col min="7949" max="8192" width="9.140625" style="1"/>
    <col min="8193" max="8193" width="2.85546875" style="1" customWidth="1"/>
    <col min="8194" max="8194" width="21.28515625" style="1" customWidth="1"/>
    <col min="8195" max="8195" width="12.28515625" style="1" customWidth="1"/>
    <col min="8196" max="8196" width="9.140625" style="1"/>
    <col min="8197" max="8197" width="10.7109375" style="1" customWidth="1"/>
    <col min="8198" max="8198" width="6.28515625" style="1" customWidth="1"/>
    <col min="8199" max="8199" width="10.7109375" style="1" customWidth="1"/>
    <col min="8200" max="8200" width="2.28515625" style="1" customWidth="1"/>
    <col min="8201" max="8201" width="0" style="1" hidden="1" customWidth="1"/>
    <col min="8202" max="8202" width="9.140625" style="1"/>
    <col min="8203" max="8203" width="31.85546875" style="1" customWidth="1"/>
    <col min="8204" max="8204" width="61.7109375" style="1" customWidth="1"/>
    <col min="8205" max="8448" width="9.140625" style="1"/>
    <col min="8449" max="8449" width="2.85546875" style="1" customWidth="1"/>
    <col min="8450" max="8450" width="21.28515625" style="1" customWidth="1"/>
    <col min="8451" max="8451" width="12.28515625" style="1" customWidth="1"/>
    <col min="8452" max="8452" width="9.140625" style="1"/>
    <col min="8453" max="8453" width="10.7109375" style="1" customWidth="1"/>
    <col min="8454" max="8454" width="6.28515625" style="1" customWidth="1"/>
    <col min="8455" max="8455" width="10.7109375" style="1" customWidth="1"/>
    <col min="8456" max="8456" width="2.28515625" style="1" customWidth="1"/>
    <col min="8457" max="8457" width="0" style="1" hidden="1" customWidth="1"/>
    <col min="8458" max="8458" width="9.140625" style="1"/>
    <col min="8459" max="8459" width="31.85546875" style="1" customWidth="1"/>
    <col min="8460" max="8460" width="61.7109375" style="1" customWidth="1"/>
    <col min="8461" max="8704" width="9.140625" style="1"/>
    <col min="8705" max="8705" width="2.85546875" style="1" customWidth="1"/>
    <col min="8706" max="8706" width="21.28515625" style="1" customWidth="1"/>
    <col min="8707" max="8707" width="12.28515625" style="1" customWidth="1"/>
    <col min="8708" max="8708" width="9.140625" style="1"/>
    <col min="8709" max="8709" width="10.7109375" style="1" customWidth="1"/>
    <col min="8710" max="8710" width="6.28515625" style="1" customWidth="1"/>
    <col min="8711" max="8711" width="10.7109375" style="1" customWidth="1"/>
    <col min="8712" max="8712" width="2.28515625" style="1" customWidth="1"/>
    <col min="8713" max="8713" width="0" style="1" hidden="1" customWidth="1"/>
    <col min="8714" max="8714" width="9.140625" style="1"/>
    <col min="8715" max="8715" width="31.85546875" style="1" customWidth="1"/>
    <col min="8716" max="8716" width="61.7109375" style="1" customWidth="1"/>
    <col min="8717" max="8960" width="9.140625" style="1"/>
    <col min="8961" max="8961" width="2.85546875" style="1" customWidth="1"/>
    <col min="8962" max="8962" width="21.28515625" style="1" customWidth="1"/>
    <col min="8963" max="8963" width="12.28515625" style="1" customWidth="1"/>
    <col min="8964" max="8964" width="9.140625" style="1"/>
    <col min="8965" max="8965" width="10.7109375" style="1" customWidth="1"/>
    <col min="8966" max="8966" width="6.28515625" style="1" customWidth="1"/>
    <col min="8967" max="8967" width="10.7109375" style="1" customWidth="1"/>
    <col min="8968" max="8968" width="2.28515625" style="1" customWidth="1"/>
    <col min="8969" max="8969" width="0" style="1" hidden="1" customWidth="1"/>
    <col min="8970" max="8970" width="9.140625" style="1"/>
    <col min="8971" max="8971" width="31.85546875" style="1" customWidth="1"/>
    <col min="8972" max="8972" width="61.7109375" style="1" customWidth="1"/>
    <col min="8973" max="9216" width="9.140625" style="1"/>
    <col min="9217" max="9217" width="2.85546875" style="1" customWidth="1"/>
    <col min="9218" max="9218" width="21.28515625" style="1" customWidth="1"/>
    <col min="9219" max="9219" width="12.28515625" style="1" customWidth="1"/>
    <col min="9220" max="9220" width="9.140625" style="1"/>
    <col min="9221" max="9221" width="10.7109375" style="1" customWidth="1"/>
    <col min="9222" max="9222" width="6.28515625" style="1" customWidth="1"/>
    <col min="9223" max="9223" width="10.7109375" style="1" customWidth="1"/>
    <col min="9224" max="9224" width="2.28515625" style="1" customWidth="1"/>
    <col min="9225" max="9225" width="0" style="1" hidden="1" customWidth="1"/>
    <col min="9226" max="9226" width="9.140625" style="1"/>
    <col min="9227" max="9227" width="31.85546875" style="1" customWidth="1"/>
    <col min="9228" max="9228" width="61.7109375" style="1" customWidth="1"/>
    <col min="9229" max="9472" width="9.140625" style="1"/>
    <col min="9473" max="9473" width="2.85546875" style="1" customWidth="1"/>
    <col min="9474" max="9474" width="21.28515625" style="1" customWidth="1"/>
    <col min="9475" max="9475" width="12.28515625" style="1" customWidth="1"/>
    <col min="9476" max="9476" width="9.140625" style="1"/>
    <col min="9477" max="9477" width="10.7109375" style="1" customWidth="1"/>
    <col min="9478" max="9478" width="6.28515625" style="1" customWidth="1"/>
    <col min="9479" max="9479" width="10.7109375" style="1" customWidth="1"/>
    <col min="9480" max="9480" width="2.28515625" style="1" customWidth="1"/>
    <col min="9481" max="9481" width="0" style="1" hidden="1" customWidth="1"/>
    <col min="9482" max="9482" width="9.140625" style="1"/>
    <col min="9483" max="9483" width="31.85546875" style="1" customWidth="1"/>
    <col min="9484" max="9484" width="61.7109375" style="1" customWidth="1"/>
    <col min="9485" max="9728" width="9.140625" style="1"/>
    <col min="9729" max="9729" width="2.85546875" style="1" customWidth="1"/>
    <col min="9730" max="9730" width="21.28515625" style="1" customWidth="1"/>
    <col min="9731" max="9731" width="12.28515625" style="1" customWidth="1"/>
    <col min="9732" max="9732" width="9.140625" style="1"/>
    <col min="9733" max="9733" width="10.7109375" style="1" customWidth="1"/>
    <col min="9734" max="9734" width="6.28515625" style="1" customWidth="1"/>
    <col min="9735" max="9735" width="10.7109375" style="1" customWidth="1"/>
    <col min="9736" max="9736" width="2.28515625" style="1" customWidth="1"/>
    <col min="9737" max="9737" width="0" style="1" hidden="1" customWidth="1"/>
    <col min="9738" max="9738" width="9.140625" style="1"/>
    <col min="9739" max="9739" width="31.85546875" style="1" customWidth="1"/>
    <col min="9740" max="9740" width="61.7109375" style="1" customWidth="1"/>
    <col min="9741" max="9984" width="9.140625" style="1"/>
    <col min="9985" max="9985" width="2.85546875" style="1" customWidth="1"/>
    <col min="9986" max="9986" width="21.28515625" style="1" customWidth="1"/>
    <col min="9987" max="9987" width="12.28515625" style="1" customWidth="1"/>
    <col min="9988" max="9988" width="9.140625" style="1"/>
    <col min="9989" max="9989" width="10.7109375" style="1" customWidth="1"/>
    <col min="9990" max="9990" width="6.28515625" style="1" customWidth="1"/>
    <col min="9991" max="9991" width="10.7109375" style="1" customWidth="1"/>
    <col min="9992" max="9992" width="2.28515625" style="1" customWidth="1"/>
    <col min="9993" max="9993" width="0" style="1" hidden="1" customWidth="1"/>
    <col min="9994" max="9994" width="9.140625" style="1"/>
    <col min="9995" max="9995" width="31.85546875" style="1" customWidth="1"/>
    <col min="9996" max="9996" width="61.7109375" style="1" customWidth="1"/>
    <col min="9997" max="10240" width="9.140625" style="1"/>
    <col min="10241" max="10241" width="2.85546875" style="1" customWidth="1"/>
    <col min="10242" max="10242" width="21.28515625" style="1" customWidth="1"/>
    <col min="10243" max="10243" width="12.28515625" style="1" customWidth="1"/>
    <col min="10244" max="10244" width="9.140625" style="1"/>
    <col min="10245" max="10245" width="10.7109375" style="1" customWidth="1"/>
    <col min="10246" max="10246" width="6.28515625" style="1" customWidth="1"/>
    <col min="10247" max="10247" width="10.7109375" style="1" customWidth="1"/>
    <col min="10248" max="10248" width="2.28515625" style="1" customWidth="1"/>
    <col min="10249" max="10249" width="0" style="1" hidden="1" customWidth="1"/>
    <col min="10250" max="10250" width="9.140625" style="1"/>
    <col min="10251" max="10251" width="31.85546875" style="1" customWidth="1"/>
    <col min="10252" max="10252" width="61.7109375" style="1" customWidth="1"/>
    <col min="10253" max="10496" width="9.140625" style="1"/>
    <col min="10497" max="10497" width="2.85546875" style="1" customWidth="1"/>
    <col min="10498" max="10498" width="21.28515625" style="1" customWidth="1"/>
    <col min="10499" max="10499" width="12.28515625" style="1" customWidth="1"/>
    <col min="10500" max="10500" width="9.140625" style="1"/>
    <col min="10501" max="10501" width="10.7109375" style="1" customWidth="1"/>
    <col min="10502" max="10502" width="6.28515625" style="1" customWidth="1"/>
    <col min="10503" max="10503" width="10.7109375" style="1" customWidth="1"/>
    <col min="10504" max="10504" width="2.28515625" style="1" customWidth="1"/>
    <col min="10505" max="10505" width="0" style="1" hidden="1" customWidth="1"/>
    <col min="10506" max="10506" width="9.140625" style="1"/>
    <col min="10507" max="10507" width="31.85546875" style="1" customWidth="1"/>
    <col min="10508" max="10508" width="61.7109375" style="1" customWidth="1"/>
    <col min="10509" max="10752" width="9.140625" style="1"/>
    <col min="10753" max="10753" width="2.85546875" style="1" customWidth="1"/>
    <col min="10754" max="10754" width="21.28515625" style="1" customWidth="1"/>
    <col min="10755" max="10755" width="12.28515625" style="1" customWidth="1"/>
    <col min="10756" max="10756" width="9.140625" style="1"/>
    <col min="10757" max="10757" width="10.7109375" style="1" customWidth="1"/>
    <col min="10758" max="10758" width="6.28515625" style="1" customWidth="1"/>
    <col min="10759" max="10759" width="10.7109375" style="1" customWidth="1"/>
    <col min="10760" max="10760" width="2.28515625" style="1" customWidth="1"/>
    <col min="10761" max="10761" width="0" style="1" hidden="1" customWidth="1"/>
    <col min="10762" max="10762" width="9.140625" style="1"/>
    <col min="10763" max="10763" width="31.85546875" style="1" customWidth="1"/>
    <col min="10764" max="10764" width="61.7109375" style="1" customWidth="1"/>
    <col min="10765" max="11008" width="9.140625" style="1"/>
    <col min="11009" max="11009" width="2.85546875" style="1" customWidth="1"/>
    <col min="11010" max="11010" width="21.28515625" style="1" customWidth="1"/>
    <col min="11011" max="11011" width="12.28515625" style="1" customWidth="1"/>
    <col min="11012" max="11012" width="9.140625" style="1"/>
    <col min="11013" max="11013" width="10.7109375" style="1" customWidth="1"/>
    <col min="11014" max="11014" width="6.28515625" style="1" customWidth="1"/>
    <col min="11015" max="11015" width="10.7109375" style="1" customWidth="1"/>
    <col min="11016" max="11016" width="2.28515625" style="1" customWidth="1"/>
    <col min="11017" max="11017" width="0" style="1" hidden="1" customWidth="1"/>
    <col min="11018" max="11018" width="9.140625" style="1"/>
    <col min="11019" max="11019" width="31.85546875" style="1" customWidth="1"/>
    <col min="11020" max="11020" width="61.7109375" style="1" customWidth="1"/>
    <col min="11021" max="11264" width="9.140625" style="1"/>
    <col min="11265" max="11265" width="2.85546875" style="1" customWidth="1"/>
    <col min="11266" max="11266" width="21.28515625" style="1" customWidth="1"/>
    <col min="11267" max="11267" width="12.28515625" style="1" customWidth="1"/>
    <col min="11268" max="11268" width="9.140625" style="1"/>
    <col min="11269" max="11269" width="10.7109375" style="1" customWidth="1"/>
    <col min="11270" max="11270" width="6.28515625" style="1" customWidth="1"/>
    <col min="11271" max="11271" width="10.7109375" style="1" customWidth="1"/>
    <col min="11272" max="11272" width="2.28515625" style="1" customWidth="1"/>
    <col min="11273" max="11273" width="0" style="1" hidden="1" customWidth="1"/>
    <col min="11274" max="11274" width="9.140625" style="1"/>
    <col min="11275" max="11275" width="31.85546875" style="1" customWidth="1"/>
    <col min="11276" max="11276" width="61.7109375" style="1" customWidth="1"/>
    <col min="11277" max="11520" width="9.140625" style="1"/>
    <col min="11521" max="11521" width="2.85546875" style="1" customWidth="1"/>
    <col min="11522" max="11522" width="21.28515625" style="1" customWidth="1"/>
    <col min="11523" max="11523" width="12.28515625" style="1" customWidth="1"/>
    <col min="11524" max="11524" width="9.140625" style="1"/>
    <col min="11525" max="11525" width="10.7109375" style="1" customWidth="1"/>
    <col min="11526" max="11526" width="6.28515625" style="1" customWidth="1"/>
    <col min="11527" max="11527" width="10.7109375" style="1" customWidth="1"/>
    <col min="11528" max="11528" width="2.28515625" style="1" customWidth="1"/>
    <col min="11529" max="11529" width="0" style="1" hidden="1" customWidth="1"/>
    <col min="11530" max="11530" width="9.140625" style="1"/>
    <col min="11531" max="11531" width="31.85546875" style="1" customWidth="1"/>
    <col min="11532" max="11532" width="61.7109375" style="1" customWidth="1"/>
    <col min="11533" max="11776" width="9.140625" style="1"/>
    <col min="11777" max="11777" width="2.85546875" style="1" customWidth="1"/>
    <col min="11778" max="11778" width="21.28515625" style="1" customWidth="1"/>
    <col min="11779" max="11779" width="12.28515625" style="1" customWidth="1"/>
    <col min="11780" max="11780" width="9.140625" style="1"/>
    <col min="11781" max="11781" width="10.7109375" style="1" customWidth="1"/>
    <col min="11782" max="11782" width="6.28515625" style="1" customWidth="1"/>
    <col min="11783" max="11783" width="10.7109375" style="1" customWidth="1"/>
    <col min="11784" max="11784" width="2.28515625" style="1" customWidth="1"/>
    <col min="11785" max="11785" width="0" style="1" hidden="1" customWidth="1"/>
    <col min="11786" max="11786" width="9.140625" style="1"/>
    <col min="11787" max="11787" width="31.85546875" style="1" customWidth="1"/>
    <col min="11788" max="11788" width="61.7109375" style="1" customWidth="1"/>
    <col min="11789" max="12032" width="9.140625" style="1"/>
    <col min="12033" max="12033" width="2.85546875" style="1" customWidth="1"/>
    <col min="12034" max="12034" width="21.28515625" style="1" customWidth="1"/>
    <col min="12035" max="12035" width="12.28515625" style="1" customWidth="1"/>
    <col min="12036" max="12036" width="9.140625" style="1"/>
    <col min="12037" max="12037" width="10.7109375" style="1" customWidth="1"/>
    <col min="12038" max="12038" width="6.28515625" style="1" customWidth="1"/>
    <col min="12039" max="12039" width="10.7109375" style="1" customWidth="1"/>
    <col min="12040" max="12040" width="2.28515625" style="1" customWidth="1"/>
    <col min="12041" max="12041" width="0" style="1" hidden="1" customWidth="1"/>
    <col min="12042" max="12042" width="9.140625" style="1"/>
    <col min="12043" max="12043" width="31.85546875" style="1" customWidth="1"/>
    <col min="12044" max="12044" width="61.7109375" style="1" customWidth="1"/>
    <col min="12045" max="12288" width="9.140625" style="1"/>
    <col min="12289" max="12289" width="2.85546875" style="1" customWidth="1"/>
    <col min="12290" max="12290" width="21.28515625" style="1" customWidth="1"/>
    <col min="12291" max="12291" width="12.28515625" style="1" customWidth="1"/>
    <col min="12292" max="12292" width="9.140625" style="1"/>
    <col min="12293" max="12293" width="10.7109375" style="1" customWidth="1"/>
    <col min="12294" max="12294" width="6.28515625" style="1" customWidth="1"/>
    <col min="12295" max="12295" width="10.7109375" style="1" customWidth="1"/>
    <col min="12296" max="12296" width="2.28515625" style="1" customWidth="1"/>
    <col min="12297" max="12297" width="0" style="1" hidden="1" customWidth="1"/>
    <col min="12298" max="12298" width="9.140625" style="1"/>
    <col min="12299" max="12299" width="31.85546875" style="1" customWidth="1"/>
    <col min="12300" max="12300" width="61.7109375" style="1" customWidth="1"/>
    <col min="12301" max="12544" width="9.140625" style="1"/>
    <col min="12545" max="12545" width="2.85546875" style="1" customWidth="1"/>
    <col min="12546" max="12546" width="21.28515625" style="1" customWidth="1"/>
    <col min="12547" max="12547" width="12.28515625" style="1" customWidth="1"/>
    <col min="12548" max="12548" width="9.140625" style="1"/>
    <col min="12549" max="12549" width="10.7109375" style="1" customWidth="1"/>
    <col min="12550" max="12550" width="6.28515625" style="1" customWidth="1"/>
    <col min="12551" max="12551" width="10.7109375" style="1" customWidth="1"/>
    <col min="12552" max="12552" width="2.28515625" style="1" customWidth="1"/>
    <col min="12553" max="12553" width="0" style="1" hidden="1" customWidth="1"/>
    <col min="12554" max="12554" width="9.140625" style="1"/>
    <col min="12555" max="12555" width="31.85546875" style="1" customWidth="1"/>
    <col min="12556" max="12556" width="61.7109375" style="1" customWidth="1"/>
    <col min="12557" max="12800" width="9.140625" style="1"/>
    <col min="12801" max="12801" width="2.85546875" style="1" customWidth="1"/>
    <col min="12802" max="12802" width="21.28515625" style="1" customWidth="1"/>
    <col min="12803" max="12803" width="12.28515625" style="1" customWidth="1"/>
    <col min="12804" max="12804" width="9.140625" style="1"/>
    <col min="12805" max="12805" width="10.7109375" style="1" customWidth="1"/>
    <col min="12806" max="12806" width="6.28515625" style="1" customWidth="1"/>
    <col min="12807" max="12807" width="10.7109375" style="1" customWidth="1"/>
    <col min="12808" max="12808" width="2.28515625" style="1" customWidth="1"/>
    <col min="12809" max="12809" width="0" style="1" hidden="1" customWidth="1"/>
    <col min="12810" max="12810" width="9.140625" style="1"/>
    <col min="12811" max="12811" width="31.85546875" style="1" customWidth="1"/>
    <col min="12812" max="12812" width="61.7109375" style="1" customWidth="1"/>
    <col min="12813" max="13056" width="9.140625" style="1"/>
    <col min="13057" max="13057" width="2.85546875" style="1" customWidth="1"/>
    <col min="13058" max="13058" width="21.28515625" style="1" customWidth="1"/>
    <col min="13059" max="13059" width="12.28515625" style="1" customWidth="1"/>
    <col min="13060" max="13060" width="9.140625" style="1"/>
    <col min="13061" max="13061" width="10.7109375" style="1" customWidth="1"/>
    <col min="13062" max="13062" width="6.28515625" style="1" customWidth="1"/>
    <col min="13063" max="13063" width="10.7109375" style="1" customWidth="1"/>
    <col min="13064" max="13064" width="2.28515625" style="1" customWidth="1"/>
    <col min="13065" max="13065" width="0" style="1" hidden="1" customWidth="1"/>
    <col min="13066" max="13066" width="9.140625" style="1"/>
    <col min="13067" max="13067" width="31.85546875" style="1" customWidth="1"/>
    <col min="13068" max="13068" width="61.7109375" style="1" customWidth="1"/>
    <col min="13069" max="13312" width="9.140625" style="1"/>
    <col min="13313" max="13313" width="2.85546875" style="1" customWidth="1"/>
    <col min="13314" max="13314" width="21.28515625" style="1" customWidth="1"/>
    <col min="13315" max="13315" width="12.28515625" style="1" customWidth="1"/>
    <col min="13316" max="13316" width="9.140625" style="1"/>
    <col min="13317" max="13317" width="10.7109375" style="1" customWidth="1"/>
    <col min="13318" max="13318" width="6.28515625" style="1" customWidth="1"/>
    <col min="13319" max="13319" width="10.7109375" style="1" customWidth="1"/>
    <col min="13320" max="13320" width="2.28515625" style="1" customWidth="1"/>
    <col min="13321" max="13321" width="0" style="1" hidden="1" customWidth="1"/>
    <col min="13322" max="13322" width="9.140625" style="1"/>
    <col min="13323" max="13323" width="31.85546875" style="1" customWidth="1"/>
    <col min="13324" max="13324" width="61.7109375" style="1" customWidth="1"/>
    <col min="13325" max="13568" width="9.140625" style="1"/>
    <col min="13569" max="13569" width="2.85546875" style="1" customWidth="1"/>
    <col min="13570" max="13570" width="21.28515625" style="1" customWidth="1"/>
    <col min="13571" max="13571" width="12.28515625" style="1" customWidth="1"/>
    <col min="13572" max="13572" width="9.140625" style="1"/>
    <col min="13573" max="13573" width="10.7109375" style="1" customWidth="1"/>
    <col min="13574" max="13574" width="6.28515625" style="1" customWidth="1"/>
    <col min="13575" max="13575" width="10.7109375" style="1" customWidth="1"/>
    <col min="13576" max="13576" width="2.28515625" style="1" customWidth="1"/>
    <col min="13577" max="13577" width="0" style="1" hidden="1" customWidth="1"/>
    <col min="13578" max="13578" width="9.140625" style="1"/>
    <col min="13579" max="13579" width="31.85546875" style="1" customWidth="1"/>
    <col min="13580" max="13580" width="61.7109375" style="1" customWidth="1"/>
    <col min="13581" max="13824" width="9.140625" style="1"/>
    <col min="13825" max="13825" width="2.85546875" style="1" customWidth="1"/>
    <col min="13826" max="13826" width="21.28515625" style="1" customWidth="1"/>
    <col min="13827" max="13827" width="12.28515625" style="1" customWidth="1"/>
    <col min="13828" max="13828" width="9.140625" style="1"/>
    <col min="13829" max="13829" width="10.7109375" style="1" customWidth="1"/>
    <col min="13830" max="13830" width="6.28515625" style="1" customWidth="1"/>
    <col min="13831" max="13831" width="10.7109375" style="1" customWidth="1"/>
    <col min="13832" max="13832" width="2.28515625" style="1" customWidth="1"/>
    <col min="13833" max="13833" width="0" style="1" hidden="1" customWidth="1"/>
    <col min="13834" max="13834" width="9.140625" style="1"/>
    <col min="13835" max="13835" width="31.85546875" style="1" customWidth="1"/>
    <col min="13836" max="13836" width="61.7109375" style="1" customWidth="1"/>
    <col min="13837" max="14080" width="9.140625" style="1"/>
    <col min="14081" max="14081" width="2.85546875" style="1" customWidth="1"/>
    <col min="14082" max="14082" width="21.28515625" style="1" customWidth="1"/>
    <col min="14083" max="14083" width="12.28515625" style="1" customWidth="1"/>
    <col min="14084" max="14084" width="9.140625" style="1"/>
    <col min="14085" max="14085" width="10.7109375" style="1" customWidth="1"/>
    <col min="14086" max="14086" width="6.28515625" style="1" customWidth="1"/>
    <col min="14087" max="14087" width="10.7109375" style="1" customWidth="1"/>
    <col min="14088" max="14088" width="2.28515625" style="1" customWidth="1"/>
    <col min="14089" max="14089" width="0" style="1" hidden="1" customWidth="1"/>
    <col min="14090" max="14090" width="9.140625" style="1"/>
    <col min="14091" max="14091" width="31.85546875" style="1" customWidth="1"/>
    <col min="14092" max="14092" width="61.7109375" style="1" customWidth="1"/>
    <col min="14093" max="14336" width="9.140625" style="1"/>
    <col min="14337" max="14337" width="2.85546875" style="1" customWidth="1"/>
    <col min="14338" max="14338" width="21.28515625" style="1" customWidth="1"/>
    <col min="14339" max="14339" width="12.28515625" style="1" customWidth="1"/>
    <col min="14340" max="14340" width="9.140625" style="1"/>
    <col min="14341" max="14341" width="10.7109375" style="1" customWidth="1"/>
    <col min="14342" max="14342" width="6.28515625" style="1" customWidth="1"/>
    <col min="14343" max="14343" width="10.7109375" style="1" customWidth="1"/>
    <col min="14344" max="14344" width="2.28515625" style="1" customWidth="1"/>
    <col min="14345" max="14345" width="0" style="1" hidden="1" customWidth="1"/>
    <col min="14346" max="14346" width="9.140625" style="1"/>
    <col min="14347" max="14347" width="31.85546875" style="1" customWidth="1"/>
    <col min="14348" max="14348" width="61.7109375" style="1" customWidth="1"/>
    <col min="14349" max="14592" width="9.140625" style="1"/>
    <col min="14593" max="14593" width="2.85546875" style="1" customWidth="1"/>
    <col min="14594" max="14594" width="21.28515625" style="1" customWidth="1"/>
    <col min="14595" max="14595" width="12.28515625" style="1" customWidth="1"/>
    <col min="14596" max="14596" width="9.140625" style="1"/>
    <col min="14597" max="14597" width="10.7109375" style="1" customWidth="1"/>
    <col min="14598" max="14598" width="6.28515625" style="1" customWidth="1"/>
    <col min="14599" max="14599" width="10.7109375" style="1" customWidth="1"/>
    <col min="14600" max="14600" width="2.28515625" style="1" customWidth="1"/>
    <col min="14601" max="14601" width="0" style="1" hidden="1" customWidth="1"/>
    <col min="14602" max="14602" width="9.140625" style="1"/>
    <col min="14603" max="14603" width="31.85546875" style="1" customWidth="1"/>
    <col min="14604" max="14604" width="61.7109375" style="1" customWidth="1"/>
    <col min="14605" max="14848" width="9.140625" style="1"/>
    <col min="14849" max="14849" width="2.85546875" style="1" customWidth="1"/>
    <col min="14850" max="14850" width="21.28515625" style="1" customWidth="1"/>
    <col min="14851" max="14851" width="12.28515625" style="1" customWidth="1"/>
    <col min="14852" max="14852" width="9.140625" style="1"/>
    <col min="14853" max="14853" width="10.7109375" style="1" customWidth="1"/>
    <col min="14854" max="14854" width="6.28515625" style="1" customWidth="1"/>
    <col min="14855" max="14855" width="10.7109375" style="1" customWidth="1"/>
    <col min="14856" max="14856" width="2.28515625" style="1" customWidth="1"/>
    <col min="14857" max="14857" width="0" style="1" hidden="1" customWidth="1"/>
    <col min="14858" max="14858" width="9.140625" style="1"/>
    <col min="14859" max="14859" width="31.85546875" style="1" customWidth="1"/>
    <col min="14860" max="14860" width="61.7109375" style="1" customWidth="1"/>
    <col min="14861" max="15104" width="9.140625" style="1"/>
    <col min="15105" max="15105" width="2.85546875" style="1" customWidth="1"/>
    <col min="15106" max="15106" width="21.28515625" style="1" customWidth="1"/>
    <col min="15107" max="15107" width="12.28515625" style="1" customWidth="1"/>
    <col min="15108" max="15108" width="9.140625" style="1"/>
    <col min="15109" max="15109" width="10.7109375" style="1" customWidth="1"/>
    <col min="15110" max="15110" width="6.28515625" style="1" customWidth="1"/>
    <col min="15111" max="15111" width="10.7109375" style="1" customWidth="1"/>
    <col min="15112" max="15112" width="2.28515625" style="1" customWidth="1"/>
    <col min="15113" max="15113" width="0" style="1" hidden="1" customWidth="1"/>
    <col min="15114" max="15114" width="9.140625" style="1"/>
    <col min="15115" max="15115" width="31.85546875" style="1" customWidth="1"/>
    <col min="15116" max="15116" width="61.7109375" style="1" customWidth="1"/>
    <col min="15117" max="15360" width="9.140625" style="1"/>
    <col min="15361" max="15361" width="2.85546875" style="1" customWidth="1"/>
    <col min="15362" max="15362" width="21.28515625" style="1" customWidth="1"/>
    <col min="15363" max="15363" width="12.28515625" style="1" customWidth="1"/>
    <col min="15364" max="15364" width="9.140625" style="1"/>
    <col min="15365" max="15365" width="10.7109375" style="1" customWidth="1"/>
    <col min="15366" max="15366" width="6.28515625" style="1" customWidth="1"/>
    <col min="15367" max="15367" width="10.7109375" style="1" customWidth="1"/>
    <col min="15368" max="15368" width="2.28515625" style="1" customWidth="1"/>
    <col min="15369" max="15369" width="0" style="1" hidden="1" customWidth="1"/>
    <col min="15370" max="15370" width="9.140625" style="1"/>
    <col min="15371" max="15371" width="31.85546875" style="1" customWidth="1"/>
    <col min="15372" max="15372" width="61.7109375" style="1" customWidth="1"/>
    <col min="15373" max="15616" width="9.140625" style="1"/>
    <col min="15617" max="15617" width="2.85546875" style="1" customWidth="1"/>
    <col min="15618" max="15618" width="21.28515625" style="1" customWidth="1"/>
    <col min="15619" max="15619" width="12.28515625" style="1" customWidth="1"/>
    <col min="15620" max="15620" width="9.140625" style="1"/>
    <col min="15621" max="15621" width="10.7109375" style="1" customWidth="1"/>
    <col min="15622" max="15622" width="6.28515625" style="1" customWidth="1"/>
    <col min="15623" max="15623" width="10.7109375" style="1" customWidth="1"/>
    <col min="15624" max="15624" width="2.28515625" style="1" customWidth="1"/>
    <col min="15625" max="15625" width="0" style="1" hidden="1" customWidth="1"/>
    <col min="15626" max="15626" width="9.140625" style="1"/>
    <col min="15627" max="15627" width="31.85546875" style="1" customWidth="1"/>
    <col min="15628" max="15628" width="61.7109375" style="1" customWidth="1"/>
    <col min="15629" max="15872" width="9.140625" style="1"/>
    <col min="15873" max="15873" width="2.85546875" style="1" customWidth="1"/>
    <col min="15874" max="15874" width="21.28515625" style="1" customWidth="1"/>
    <col min="15875" max="15875" width="12.28515625" style="1" customWidth="1"/>
    <col min="15876" max="15876" width="9.140625" style="1"/>
    <col min="15877" max="15877" width="10.7109375" style="1" customWidth="1"/>
    <col min="15878" max="15878" width="6.28515625" style="1" customWidth="1"/>
    <col min="15879" max="15879" width="10.7109375" style="1" customWidth="1"/>
    <col min="15880" max="15880" width="2.28515625" style="1" customWidth="1"/>
    <col min="15881" max="15881" width="0" style="1" hidden="1" customWidth="1"/>
    <col min="15882" max="15882" width="9.140625" style="1"/>
    <col min="15883" max="15883" width="31.85546875" style="1" customWidth="1"/>
    <col min="15884" max="15884" width="61.7109375" style="1" customWidth="1"/>
    <col min="15885" max="16128" width="9.140625" style="1"/>
    <col min="16129" max="16129" width="2.85546875" style="1" customWidth="1"/>
    <col min="16130" max="16130" width="21.28515625" style="1" customWidth="1"/>
    <col min="16131" max="16131" width="12.28515625" style="1" customWidth="1"/>
    <col min="16132" max="16132" width="9.140625" style="1"/>
    <col min="16133" max="16133" width="10.7109375" style="1" customWidth="1"/>
    <col min="16134" max="16134" width="6.28515625" style="1" customWidth="1"/>
    <col min="16135" max="16135" width="10.7109375" style="1" customWidth="1"/>
    <col min="16136" max="16136" width="2.28515625" style="1" customWidth="1"/>
    <col min="16137" max="16137" width="0" style="1" hidden="1" customWidth="1"/>
    <col min="16138" max="16138" width="9.140625" style="1"/>
    <col min="16139" max="16139" width="31.85546875" style="1" customWidth="1"/>
    <col min="16140" max="16140" width="61.7109375" style="1" customWidth="1"/>
    <col min="16141" max="16384" width="9.140625" style="1"/>
  </cols>
  <sheetData>
    <row r="1" spans="1:8" s="219" customFormat="1" ht="13.5" x14ac:dyDescent="0.2">
      <c r="A1" s="217"/>
      <c r="B1" s="217"/>
      <c r="C1" s="217"/>
      <c r="D1" s="101"/>
      <c r="E1" s="217"/>
      <c r="F1" s="218"/>
      <c r="G1" s="218"/>
      <c r="H1" s="101" t="s">
        <v>214</v>
      </c>
    </row>
    <row r="44" spans="2:15" ht="13.5" x14ac:dyDescent="0.2">
      <c r="B44" s="102" t="s">
        <v>212</v>
      </c>
      <c r="K44" s="69"/>
      <c r="L44" s="69"/>
      <c r="M44" s="69"/>
      <c r="N44" s="69"/>
      <c r="O44" s="103"/>
    </row>
    <row r="45" spans="2:15" ht="13.5" thickBot="1" x14ac:dyDescent="0.25"/>
    <row r="46" spans="2:15" x14ac:dyDescent="0.2">
      <c r="B46" s="251" t="s">
        <v>22</v>
      </c>
      <c r="C46" s="254" t="s">
        <v>21</v>
      </c>
      <c r="D46" s="255"/>
      <c r="E46" s="255"/>
      <c r="F46" s="255"/>
      <c r="G46" s="256"/>
    </row>
    <row r="47" spans="2:15" ht="18" x14ac:dyDescent="0.2">
      <c r="B47" s="252"/>
      <c r="C47" s="257" t="s">
        <v>20</v>
      </c>
      <c r="D47" s="258"/>
      <c r="E47" s="258"/>
      <c r="F47" s="258"/>
      <c r="G47" s="259"/>
    </row>
    <row r="48" spans="2:15" ht="18" x14ac:dyDescent="0.2">
      <c r="B48" s="252"/>
      <c r="C48" s="257" t="s">
        <v>19</v>
      </c>
      <c r="D48" s="258"/>
      <c r="E48" s="258"/>
      <c r="F48" s="258"/>
      <c r="G48" s="259"/>
    </row>
    <row r="49" spans="2:7" ht="9.75" customHeight="1" thickBot="1" x14ac:dyDescent="0.25">
      <c r="B49" s="253"/>
      <c r="C49" s="18"/>
      <c r="D49" s="17"/>
      <c r="E49" s="17"/>
      <c r="F49" s="17"/>
      <c r="G49" s="16"/>
    </row>
    <row r="50" spans="2:7" ht="13.5" x14ac:dyDescent="0.25">
      <c r="B50" s="15" t="s">
        <v>18</v>
      </c>
      <c r="C50" s="14" t="s">
        <v>17</v>
      </c>
      <c r="D50" s="260" t="s">
        <v>16</v>
      </c>
      <c r="E50" s="261"/>
      <c r="F50" s="261"/>
      <c r="G50" s="262"/>
    </row>
    <row r="51" spans="2:7" x14ac:dyDescent="0.2">
      <c r="B51" s="4" t="s">
        <v>15</v>
      </c>
      <c r="C51" s="8"/>
      <c r="D51" s="242" t="s">
        <v>14</v>
      </c>
      <c r="E51" s="243"/>
      <c r="F51" s="243"/>
      <c r="G51" s="263"/>
    </row>
    <row r="52" spans="2:7" ht="13.5" thickBot="1" x14ac:dyDescent="0.25">
      <c r="B52" s="4" t="s">
        <v>13</v>
      </c>
      <c r="C52" s="8" t="s">
        <v>12</v>
      </c>
      <c r="D52" s="10" t="s">
        <v>8</v>
      </c>
      <c r="E52" s="13"/>
      <c r="F52" s="12" t="s">
        <v>11</v>
      </c>
      <c r="G52" s="11" t="s">
        <v>213</v>
      </c>
    </row>
    <row r="53" spans="2:7" x14ac:dyDescent="0.2">
      <c r="B53" s="4" t="s">
        <v>10</v>
      </c>
      <c r="C53" s="8" t="s">
        <v>9</v>
      </c>
      <c r="D53" s="10" t="s">
        <v>8</v>
      </c>
      <c r="E53" s="6"/>
      <c r="F53" s="2"/>
      <c r="G53" s="9" t="s">
        <v>7</v>
      </c>
    </row>
    <row r="54" spans="2:7" x14ac:dyDescent="0.2">
      <c r="B54" s="4" t="s">
        <v>6</v>
      </c>
      <c r="C54" s="8" t="s">
        <v>5</v>
      </c>
      <c r="D54" s="7" t="s">
        <v>4</v>
      </c>
      <c r="E54" s="6"/>
      <c r="F54" s="5"/>
      <c r="G54" s="240"/>
    </row>
    <row r="55" spans="2:7" ht="13.5" thickBot="1" x14ac:dyDescent="0.25">
      <c r="B55" s="4" t="s">
        <v>3</v>
      </c>
      <c r="C55" s="3" t="s">
        <v>2</v>
      </c>
      <c r="D55" s="242" t="s">
        <v>1</v>
      </c>
      <c r="E55" s="243"/>
      <c r="F55" s="2"/>
      <c r="G55" s="240"/>
    </row>
    <row r="56" spans="2:7" x14ac:dyDescent="0.2">
      <c r="B56" s="244" t="s">
        <v>0</v>
      </c>
      <c r="C56" s="245"/>
      <c r="D56" s="245"/>
      <c r="E56" s="245"/>
      <c r="F56" s="246"/>
      <c r="G56" s="240"/>
    </row>
    <row r="57" spans="2:7" x14ac:dyDescent="0.2">
      <c r="B57" s="247" t="s">
        <v>215</v>
      </c>
      <c r="C57" s="248"/>
      <c r="D57" s="248"/>
      <c r="E57" s="248"/>
      <c r="F57" s="248"/>
      <c r="G57" s="240"/>
    </row>
    <row r="58" spans="2:7" ht="13.5" thickBot="1" x14ac:dyDescent="0.25">
      <c r="B58" s="249"/>
      <c r="C58" s="250"/>
      <c r="D58" s="250"/>
      <c r="E58" s="250"/>
      <c r="F58" s="250"/>
      <c r="G58" s="241"/>
    </row>
  </sheetData>
  <mergeCells count="10">
    <mergeCell ref="G54:G58"/>
    <mergeCell ref="D55:E55"/>
    <mergeCell ref="B56:F56"/>
    <mergeCell ref="B57:F58"/>
    <mergeCell ref="B46:B49"/>
    <mergeCell ref="C46:G46"/>
    <mergeCell ref="C47:G47"/>
    <mergeCell ref="C48:G48"/>
    <mergeCell ref="D50:G50"/>
    <mergeCell ref="D51:G51"/>
  </mergeCells>
  <pageMargins left="0.39370078740157483" right="0.39370078740157483" top="0.39370078740157483" bottom="0.39370078740157483" header="0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view="pageBreakPreview" zoomScale="118" zoomScaleNormal="100" zoomScaleSheetLayoutView="118" workbookViewId="0">
      <selection activeCell="B8" sqref="B8"/>
    </sheetView>
  </sheetViews>
  <sheetFormatPr defaultRowHeight="12.75" x14ac:dyDescent="0.25"/>
  <cols>
    <col min="1" max="1" width="9.140625" style="19"/>
    <col min="2" max="2" width="31" style="19" customWidth="1"/>
    <col min="3" max="3" width="14.7109375" style="19" customWidth="1"/>
    <col min="4" max="4" width="14.7109375" style="20" customWidth="1"/>
    <col min="5" max="5" width="12.7109375" style="19" customWidth="1"/>
    <col min="6" max="245" width="9.140625" style="19"/>
    <col min="246" max="246" width="42.28515625" style="19" customWidth="1"/>
    <col min="247" max="247" width="5.5703125" style="19" bestFit="1" customWidth="1"/>
    <col min="248" max="248" width="5" style="19" customWidth="1"/>
    <col min="249" max="249" width="8.5703125" style="19" customWidth="1"/>
    <col min="250" max="250" width="10.42578125" style="19" customWidth="1"/>
    <col min="251" max="251" width="13.42578125" style="19" customWidth="1"/>
    <col min="252" max="252" width="0" style="19" hidden="1" customWidth="1"/>
    <col min="253" max="501" width="9.140625" style="19"/>
    <col min="502" max="502" width="42.28515625" style="19" customWidth="1"/>
    <col min="503" max="503" width="5.5703125" style="19" bestFit="1" customWidth="1"/>
    <col min="504" max="504" width="5" style="19" customWidth="1"/>
    <col min="505" max="505" width="8.5703125" style="19" customWidth="1"/>
    <col min="506" max="506" width="10.42578125" style="19" customWidth="1"/>
    <col min="507" max="507" width="13.42578125" style="19" customWidth="1"/>
    <col min="508" max="508" width="0" style="19" hidden="1" customWidth="1"/>
    <col min="509" max="757" width="9.140625" style="19"/>
    <col min="758" max="758" width="42.28515625" style="19" customWidth="1"/>
    <col min="759" max="759" width="5.5703125" style="19" bestFit="1" customWidth="1"/>
    <col min="760" max="760" width="5" style="19" customWidth="1"/>
    <col min="761" max="761" width="8.5703125" style="19" customWidth="1"/>
    <col min="762" max="762" width="10.42578125" style="19" customWidth="1"/>
    <col min="763" max="763" width="13.42578125" style="19" customWidth="1"/>
    <col min="764" max="764" width="0" style="19" hidden="1" customWidth="1"/>
    <col min="765" max="1013" width="9.140625" style="19"/>
    <col min="1014" max="1014" width="42.28515625" style="19" customWidth="1"/>
    <col min="1015" max="1015" width="5.5703125" style="19" bestFit="1" customWidth="1"/>
    <col min="1016" max="1016" width="5" style="19" customWidth="1"/>
    <col min="1017" max="1017" width="8.5703125" style="19" customWidth="1"/>
    <col min="1018" max="1018" width="10.42578125" style="19" customWidth="1"/>
    <col min="1019" max="1019" width="13.42578125" style="19" customWidth="1"/>
    <col min="1020" max="1020" width="0" style="19" hidden="1" customWidth="1"/>
    <col min="1021" max="1269" width="9.140625" style="19"/>
    <col min="1270" max="1270" width="42.28515625" style="19" customWidth="1"/>
    <col min="1271" max="1271" width="5.5703125" style="19" bestFit="1" customWidth="1"/>
    <col min="1272" max="1272" width="5" style="19" customWidth="1"/>
    <col min="1273" max="1273" width="8.5703125" style="19" customWidth="1"/>
    <col min="1274" max="1274" width="10.42578125" style="19" customWidth="1"/>
    <col min="1275" max="1275" width="13.42578125" style="19" customWidth="1"/>
    <col min="1276" max="1276" width="0" style="19" hidden="1" customWidth="1"/>
    <col min="1277" max="1525" width="9.140625" style="19"/>
    <col min="1526" max="1526" width="42.28515625" style="19" customWidth="1"/>
    <col min="1527" max="1527" width="5.5703125" style="19" bestFit="1" customWidth="1"/>
    <col min="1528" max="1528" width="5" style="19" customWidth="1"/>
    <col min="1529" max="1529" width="8.5703125" style="19" customWidth="1"/>
    <col min="1530" max="1530" width="10.42578125" style="19" customWidth="1"/>
    <col min="1531" max="1531" width="13.42578125" style="19" customWidth="1"/>
    <col min="1532" max="1532" width="0" style="19" hidden="1" customWidth="1"/>
    <col min="1533" max="1781" width="9.140625" style="19"/>
    <col min="1782" max="1782" width="42.28515625" style="19" customWidth="1"/>
    <col min="1783" max="1783" width="5.5703125" style="19" bestFit="1" customWidth="1"/>
    <col min="1784" max="1784" width="5" style="19" customWidth="1"/>
    <col min="1785" max="1785" width="8.5703125" style="19" customWidth="1"/>
    <col min="1786" max="1786" width="10.42578125" style="19" customWidth="1"/>
    <col min="1787" max="1787" width="13.42578125" style="19" customWidth="1"/>
    <col min="1788" max="1788" width="0" style="19" hidden="1" customWidth="1"/>
    <col min="1789" max="2037" width="9.140625" style="19"/>
    <col min="2038" max="2038" width="42.28515625" style="19" customWidth="1"/>
    <col min="2039" max="2039" width="5.5703125" style="19" bestFit="1" customWidth="1"/>
    <col min="2040" max="2040" width="5" style="19" customWidth="1"/>
    <col min="2041" max="2041" width="8.5703125" style="19" customWidth="1"/>
    <col min="2042" max="2042" width="10.42578125" style="19" customWidth="1"/>
    <col min="2043" max="2043" width="13.42578125" style="19" customWidth="1"/>
    <col min="2044" max="2044" width="0" style="19" hidden="1" customWidth="1"/>
    <col min="2045" max="2293" width="9.140625" style="19"/>
    <col min="2294" max="2294" width="42.28515625" style="19" customWidth="1"/>
    <col min="2295" max="2295" width="5.5703125" style="19" bestFit="1" customWidth="1"/>
    <col min="2296" max="2296" width="5" style="19" customWidth="1"/>
    <col min="2297" max="2297" width="8.5703125" style="19" customWidth="1"/>
    <col min="2298" max="2298" width="10.42578125" style="19" customWidth="1"/>
    <col min="2299" max="2299" width="13.42578125" style="19" customWidth="1"/>
    <col min="2300" max="2300" width="0" style="19" hidden="1" customWidth="1"/>
    <col min="2301" max="2549" width="9.140625" style="19"/>
    <col min="2550" max="2550" width="42.28515625" style="19" customWidth="1"/>
    <col min="2551" max="2551" width="5.5703125" style="19" bestFit="1" customWidth="1"/>
    <col min="2552" max="2552" width="5" style="19" customWidth="1"/>
    <col min="2553" max="2553" width="8.5703125" style="19" customWidth="1"/>
    <col min="2554" max="2554" width="10.42578125" style="19" customWidth="1"/>
    <col min="2555" max="2555" width="13.42578125" style="19" customWidth="1"/>
    <col min="2556" max="2556" width="0" style="19" hidden="1" customWidth="1"/>
    <col min="2557" max="2805" width="9.140625" style="19"/>
    <col min="2806" max="2806" width="42.28515625" style="19" customWidth="1"/>
    <col min="2807" max="2807" width="5.5703125" style="19" bestFit="1" customWidth="1"/>
    <col min="2808" max="2808" width="5" style="19" customWidth="1"/>
    <col min="2809" max="2809" width="8.5703125" style="19" customWidth="1"/>
    <col min="2810" max="2810" width="10.42578125" style="19" customWidth="1"/>
    <col min="2811" max="2811" width="13.42578125" style="19" customWidth="1"/>
    <col min="2812" max="2812" width="0" style="19" hidden="1" customWidth="1"/>
    <col min="2813" max="3061" width="9.140625" style="19"/>
    <col min="3062" max="3062" width="42.28515625" style="19" customWidth="1"/>
    <col min="3063" max="3063" width="5.5703125" style="19" bestFit="1" customWidth="1"/>
    <col min="3064" max="3064" width="5" style="19" customWidth="1"/>
    <col min="3065" max="3065" width="8.5703125" style="19" customWidth="1"/>
    <col min="3066" max="3066" width="10.42578125" style="19" customWidth="1"/>
    <col min="3067" max="3067" width="13.42578125" style="19" customWidth="1"/>
    <col min="3068" max="3068" width="0" style="19" hidden="1" customWidth="1"/>
    <col min="3069" max="3317" width="9.140625" style="19"/>
    <col min="3318" max="3318" width="42.28515625" style="19" customWidth="1"/>
    <col min="3319" max="3319" width="5.5703125" style="19" bestFit="1" customWidth="1"/>
    <col min="3320" max="3320" width="5" style="19" customWidth="1"/>
    <col min="3321" max="3321" width="8.5703125" style="19" customWidth="1"/>
    <col min="3322" max="3322" width="10.42578125" style="19" customWidth="1"/>
    <col min="3323" max="3323" width="13.42578125" style="19" customWidth="1"/>
    <col min="3324" max="3324" width="0" style="19" hidden="1" customWidth="1"/>
    <col min="3325" max="3573" width="9.140625" style="19"/>
    <col min="3574" max="3574" width="42.28515625" style="19" customWidth="1"/>
    <col min="3575" max="3575" width="5.5703125" style="19" bestFit="1" customWidth="1"/>
    <col min="3576" max="3576" width="5" style="19" customWidth="1"/>
    <col min="3577" max="3577" width="8.5703125" style="19" customWidth="1"/>
    <col min="3578" max="3578" width="10.42578125" style="19" customWidth="1"/>
    <col min="3579" max="3579" width="13.42578125" style="19" customWidth="1"/>
    <col min="3580" max="3580" width="0" style="19" hidden="1" customWidth="1"/>
    <col min="3581" max="3829" width="9.140625" style="19"/>
    <col min="3830" max="3830" width="42.28515625" style="19" customWidth="1"/>
    <col min="3831" max="3831" width="5.5703125" style="19" bestFit="1" customWidth="1"/>
    <col min="3832" max="3832" width="5" style="19" customWidth="1"/>
    <col min="3833" max="3833" width="8.5703125" style="19" customWidth="1"/>
    <col min="3834" max="3834" width="10.42578125" style="19" customWidth="1"/>
    <col min="3835" max="3835" width="13.42578125" style="19" customWidth="1"/>
    <col min="3836" max="3836" width="0" style="19" hidden="1" customWidth="1"/>
    <col min="3837" max="4085" width="9.140625" style="19"/>
    <col min="4086" max="4086" width="42.28515625" style="19" customWidth="1"/>
    <col min="4087" max="4087" width="5.5703125" style="19" bestFit="1" customWidth="1"/>
    <col min="4088" max="4088" width="5" style="19" customWidth="1"/>
    <col min="4089" max="4089" width="8.5703125" style="19" customWidth="1"/>
    <col min="4090" max="4090" width="10.42578125" style="19" customWidth="1"/>
    <col min="4091" max="4091" width="13.42578125" style="19" customWidth="1"/>
    <col min="4092" max="4092" width="0" style="19" hidden="1" customWidth="1"/>
    <col min="4093" max="4341" width="9.140625" style="19"/>
    <col min="4342" max="4342" width="42.28515625" style="19" customWidth="1"/>
    <col min="4343" max="4343" width="5.5703125" style="19" bestFit="1" customWidth="1"/>
    <col min="4344" max="4344" width="5" style="19" customWidth="1"/>
    <col min="4345" max="4345" width="8.5703125" style="19" customWidth="1"/>
    <col min="4346" max="4346" width="10.42578125" style="19" customWidth="1"/>
    <col min="4347" max="4347" width="13.42578125" style="19" customWidth="1"/>
    <col min="4348" max="4348" width="0" style="19" hidden="1" customWidth="1"/>
    <col min="4349" max="4597" width="9.140625" style="19"/>
    <col min="4598" max="4598" width="42.28515625" style="19" customWidth="1"/>
    <col min="4599" max="4599" width="5.5703125" style="19" bestFit="1" customWidth="1"/>
    <col min="4600" max="4600" width="5" style="19" customWidth="1"/>
    <col min="4601" max="4601" width="8.5703125" style="19" customWidth="1"/>
    <col min="4602" max="4602" width="10.42578125" style="19" customWidth="1"/>
    <col min="4603" max="4603" width="13.42578125" style="19" customWidth="1"/>
    <col min="4604" max="4604" width="0" style="19" hidden="1" customWidth="1"/>
    <col min="4605" max="4853" width="9.140625" style="19"/>
    <col min="4854" max="4854" width="42.28515625" style="19" customWidth="1"/>
    <col min="4855" max="4855" width="5.5703125" style="19" bestFit="1" customWidth="1"/>
    <col min="4856" max="4856" width="5" style="19" customWidth="1"/>
    <col min="4857" max="4857" width="8.5703125" style="19" customWidth="1"/>
    <col min="4858" max="4858" width="10.42578125" style="19" customWidth="1"/>
    <col min="4859" max="4859" width="13.42578125" style="19" customWidth="1"/>
    <col min="4860" max="4860" width="0" style="19" hidden="1" customWidth="1"/>
    <col min="4861" max="5109" width="9.140625" style="19"/>
    <col min="5110" max="5110" width="42.28515625" style="19" customWidth="1"/>
    <col min="5111" max="5111" width="5.5703125" style="19" bestFit="1" customWidth="1"/>
    <col min="5112" max="5112" width="5" style="19" customWidth="1"/>
    <col min="5113" max="5113" width="8.5703125" style="19" customWidth="1"/>
    <col min="5114" max="5114" width="10.42578125" style="19" customWidth="1"/>
    <col min="5115" max="5115" width="13.42578125" style="19" customWidth="1"/>
    <col min="5116" max="5116" width="0" style="19" hidden="1" customWidth="1"/>
    <col min="5117" max="5365" width="9.140625" style="19"/>
    <col min="5366" max="5366" width="42.28515625" style="19" customWidth="1"/>
    <col min="5367" max="5367" width="5.5703125" style="19" bestFit="1" customWidth="1"/>
    <col min="5368" max="5368" width="5" style="19" customWidth="1"/>
    <col min="5369" max="5369" width="8.5703125" style="19" customWidth="1"/>
    <col min="5370" max="5370" width="10.42578125" style="19" customWidth="1"/>
    <col min="5371" max="5371" width="13.42578125" style="19" customWidth="1"/>
    <col min="5372" max="5372" width="0" style="19" hidden="1" customWidth="1"/>
    <col min="5373" max="5621" width="9.140625" style="19"/>
    <col min="5622" max="5622" width="42.28515625" style="19" customWidth="1"/>
    <col min="5623" max="5623" width="5.5703125" style="19" bestFit="1" customWidth="1"/>
    <col min="5624" max="5624" width="5" style="19" customWidth="1"/>
    <col min="5625" max="5625" width="8.5703125" style="19" customWidth="1"/>
    <col min="5626" max="5626" width="10.42578125" style="19" customWidth="1"/>
    <col min="5627" max="5627" width="13.42578125" style="19" customWidth="1"/>
    <col min="5628" max="5628" width="0" style="19" hidden="1" customWidth="1"/>
    <col min="5629" max="5877" width="9.140625" style="19"/>
    <col min="5878" max="5878" width="42.28515625" style="19" customWidth="1"/>
    <col min="5879" max="5879" width="5.5703125" style="19" bestFit="1" customWidth="1"/>
    <col min="5880" max="5880" width="5" style="19" customWidth="1"/>
    <col min="5881" max="5881" width="8.5703125" style="19" customWidth="1"/>
    <col min="5882" max="5882" width="10.42578125" style="19" customWidth="1"/>
    <col min="5883" max="5883" width="13.42578125" style="19" customWidth="1"/>
    <col min="5884" max="5884" width="0" style="19" hidden="1" customWidth="1"/>
    <col min="5885" max="6133" width="9.140625" style="19"/>
    <col min="6134" max="6134" width="42.28515625" style="19" customWidth="1"/>
    <col min="6135" max="6135" width="5.5703125" style="19" bestFit="1" customWidth="1"/>
    <col min="6136" max="6136" width="5" style="19" customWidth="1"/>
    <col min="6137" max="6137" width="8.5703125" style="19" customWidth="1"/>
    <col min="6138" max="6138" width="10.42578125" style="19" customWidth="1"/>
    <col min="6139" max="6139" width="13.42578125" style="19" customWidth="1"/>
    <col min="6140" max="6140" width="0" style="19" hidden="1" customWidth="1"/>
    <col min="6141" max="6389" width="9.140625" style="19"/>
    <col min="6390" max="6390" width="42.28515625" style="19" customWidth="1"/>
    <col min="6391" max="6391" width="5.5703125" style="19" bestFit="1" customWidth="1"/>
    <col min="6392" max="6392" width="5" style="19" customWidth="1"/>
    <col min="6393" max="6393" width="8.5703125" style="19" customWidth="1"/>
    <col min="6394" max="6394" width="10.42578125" style="19" customWidth="1"/>
    <col min="6395" max="6395" width="13.42578125" style="19" customWidth="1"/>
    <col min="6396" max="6396" width="0" style="19" hidden="1" customWidth="1"/>
    <col min="6397" max="6645" width="9.140625" style="19"/>
    <col min="6646" max="6646" width="42.28515625" style="19" customWidth="1"/>
    <col min="6647" max="6647" width="5.5703125" style="19" bestFit="1" customWidth="1"/>
    <col min="6648" max="6648" width="5" style="19" customWidth="1"/>
    <col min="6649" max="6649" width="8.5703125" style="19" customWidth="1"/>
    <col min="6650" max="6650" width="10.42578125" style="19" customWidth="1"/>
    <col min="6651" max="6651" width="13.42578125" style="19" customWidth="1"/>
    <col min="6652" max="6652" width="0" style="19" hidden="1" customWidth="1"/>
    <col min="6653" max="6901" width="9.140625" style="19"/>
    <col min="6902" max="6902" width="42.28515625" style="19" customWidth="1"/>
    <col min="6903" max="6903" width="5.5703125" style="19" bestFit="1" customWidth="1"/>
    <col min="6904" max="6904" width="5" style="19" customWidth="1"/>
    <col min="6905" max="6905" width="8.5703125" style="19" customWidth="1"/>
    <col min="6906" max="6906" width="10.42578125" style="19" customWidth="1"/>
    <col min="6907" max="6907" width="13.42578125" style="19" customWidth="1"/>
    <col min="6908" max="6908" width="0" style="19" hidden="1" customWidth="1"/>
    <col min="6909" max="7157" width="9.140625" style="19"/>
    <col min="7158" max="7158" width="42.28515625" style="19" customWidth="1"/>
    <col min="7159" max="7159" width="5.5703125" style="19" bestFit="1" customWidth="1"/>
    <col min="7160" max="7160" width="5" style="19" customWidth="1"/>
    <col min="7161" max="7161" width="8.5703125" style="19" customWidth="1"/>
    <col min="7162" max="7162" width="10.42578125" style="19" customWidth="1"/>
    <col min="7163" max="7163" width="13.42578125" style="19" customWidth="1"/>
    <col min="7164" max="7164" width="0" style="19" hidden="1" customWidth="1"/>
    <col min="7165" max="7413" width="9.140625" style="19"/>
    <col min="7414" max="7414" width="42.28515625" style="19" customWidth="1"/>
    <col min="7415" max="7415" width="5.5703125" style="19" bestFit="1" customWidth="1"/>
    <col min="7416" max="7416" width="5" style="19" customWidth="1"/>
    <col min="7417" max="7417" width="8.5703125" style="19" customWidth="1"/>
    <col min="7418" max="7418" width="10.42578125" style="19" customWidth="1"/>
    <col min="7419" max="7419" width="13.42578125" style="19" customWidth="1"/>
    <col min="7420" max="7420" width="0" style="19" hidden="1" customWidth="1"/>
    <col min="7421" max="7669" width="9.140625" style="19"/>
    <col min="7670" max="7670" width="42.28515625" style="19" customWidth="1"/>
    <col min="7671" max="7671" width="5.5703125" style="19" bestFit="1" customWidth="1"/>
    <col min="7672" max="7672" width="5" style="19" customWidth="1"/>
    <col min="7673" max="7673" width="8.5703125" style="19" customWidth="1"/>
    <col min="7674" max="7674" width="10.42578125" style="19" customWidth="1"/>
    <col min="7675" max="7675" width="13.42578125" style="19" customWidth="1"/>
    <col min="7676" max="7676" width="0" style="19" hidden="1" customWidth="1"/>
    <col min="7677" max="7925" width="9.140625" style="19"/>
    <col min="7926" max="7926" width="42.28515625" style="19" customWidth="1"/>
    <col min="7927" max="7927" width="5.5703125" style="19" bestFit="1" customWidth="1"/>
    <col min="7928" max="7928" width="5" style="19" customWidth="1"/>
    <col min="7929" max="7929" width="8.5703125" style="19" customWidth="1"/>
    <col min="7930" max="7930" width="10.42578125" style="19" customWidth="1"/>
    <col min="7931" max="7931" width="13.42578125" style="19" customWidth="1"/>
    <col min="7932" max="7932" width="0" style="19" hidden="1" customWidth="1"/>
    <col min="7933" max="8181" width="9.140625" style="19"/>
    <col min="8182" max="8182" width="42.28515625" style="19" customWidth="1"/>
    <col min="8183" max="8183" width="5.5703125" style="19" bestFit="1" customWidth="1"/>
    <col min="8184" max="8184" width="5" style="19" customWidth="1"/>
    <col min="8185" max="8185" width="8.5703125" style="19" customWidth="1"/>
    <col min="8186" max="8186" width="10.42578125" style="19" customWidth="1"/>
    <col min="8187" max="8187" width="13.42578125" style="19" customWidth="1"/>
    <col min="8188" max="8188" width="0" style="19" hidden="1" customWidth="1"/>
    <col min="8189" max="8437" width="9.140625" style="19"/>
    <col min="8438" max="8438" width="42.28515625" style="19" customWidth="1"/>
    <col min="8439" max="8439" width="5.5703125" style="19" bestFit="1" customWidth="1"/>
    <col min="8440" max="8440" width="5" style="19" customWidth="1"/>
    <col min="8441" max="8441" width="8.5703125" style="19" customWidth="1"/>
    <col min="8442" max="8442" width="10.42578125" style="19" customWidth="1"/>
    <col min="8443" max="8443" width="13.42578125" style="19" customWidth="1"/>
    <col min="8444" max="8444" width="0" style="19" hidden="1" customWidth="1"/>
    <col min="8445" max="8693" width="9.140625" style="19"/>
    <col min="8694" max="8694" width="42.28515625" style="19" customWidth="1"/>
    <col min="8695" max="8695" width="5.5703125" style="19" bestFit="1" customWidth="1"/>
    <col min="8696" max="8696" width="5" style="19" customWidth="1"/>
    <col min="8697" max="8697" width="8.5703125" style="19" customWidth="1"/>
    <col min="8698" max="8698" width="10.42578125" style="19" customWidth="1"/>
    <col min="8699" max="8699" width="13.42578125" style="19" customWidth="1"/>
    <col min="8700" max="8700" width="0" style="19" hidden="1" customWidth="1"/>
    <col min="8701" max="8949" width="9.140625" style="19"/>
    <col min="8950" max="8950" width="42.28515625" style="19" customWidth="1"/>
    <col min="8951" max="8951" width="5.5703125" style="19" bestFit="1" customWidth="1"/>
    <col min="8952" max="8952" width="5" style="19" customWidth="1"/>
    <col min="8953" max="8953" width="8.5703125" style="19" customWidth="1"/>
    <col min="8954" max="8954" width="10.42578125" style="19" customWidth="1"/>
    <col min="8955" max="8955" width="13.42578125" style="19" customWidth="1"/>
    <col min="8956" max="8956" width="0" style="19" hidden="1" customWidth="1"/>
    <col min="8957" max="9205" width="9.140625" style="19"/>
    <col min="9206" max="9206" width="42.28515625" style="19" customWidth="1"/>
    <col min="9207" max="9207" width="5.5703125" style="19" bestFit="1" customWidth="1"/>
    <col min="9208" max="9208" width="5" style="19" customWidth="1"/>
    <col min="9209" max="9209" width="8.5703125" style="19" customWidth="1"/>
    <col min="9210" max="9210" width="10.42578125" style="19" customWidth="1"/>
    <col min="9211" max="9211" width="13.42578125" style="19" customWidth="1"/>
    <col min="9212" max="9212" width="0" style="19" hidden="1" customWidth="1"/>
    <col min="9213" max="9461" width="9.140625" style="19"/>
    <col min="9462" max="9462" width="42.28515625" style="19" customWidth="1"/>
    <col min="9463" max="9463" width="5.5703125" style="19" bestFit="1" customWidth="1"/>
    <col min="9464" max="9464" width="5" style="19" customWidth="1"/>
    <col min="9465" max="9465" width="8.5703125" style="19" customWidth="1"/>
    <col min="9466" max="9466" width="10.42578125" style="19" customWidth="1"/>
    <col min="9467" max="9467" width="13.42578125" style="19" customWidth="1"/>
    <col min="9468" max="9468" width="0" style="19" hidden="1" customWidth="1"/>
    <col min="9469" max="9717" width="9.140625" style="19"/>
    <col min="9718" max="9718" width="42.28515625" style="19" customWidth="1"/>
    <col min="9719" max="9719" width="5.5703125" style="19" bestFit="1" customWidth="1"/>
    <col min="9720" max="9720" width="5" style="19" customWidth="1"/>
    <col min="9721" max="9721" width="8.5703125" style="19" customWidth="1"/>
    <col min="9722" max="9722" width="10.42578125" style="19" customWidth="1"/>
    <col min="9723" max="9723" width="13.42578125" style="19" customWidth="1"/>
    <col min="9724" max="9724" width="0" style="19" hidden="1" customWidth="1"/>
    <col min="9725" max="9973" width="9.140625" style="19"/>
    <col min="9974" max="9974" width="42.28515625" style="19" customWidth="1"/>
    <col min="9975" max="9975" width="5.5703125" style="19" bestFit="1" customWidth="1"/>
    <col min="9976" max="9976" width="5" style="19" customWidth="1"/>
    <col min="9977" max="9977" width="8.5703125" style="19" customWidth="1"/>
    <col min="9978" max="9978" width="10.42578125" style="19" customWidth="1"/>
    <col min="9979" max="9979" width="13.42578125" style="19" customWidth="1"/>
    <col min="9980" max="9980" width="0" style="19" hidden="1" customWidth="1"/>
    <col min="9981" max="10229" width="9.140625" style="19"/>
    <col min="10230" max="10230" width="42.28515625" style="19" customWidth="1"/>
    <col min="10231" max="10231" width="5.5703125" style="19" bestFit="1" customWidth="1"/>
    <col min="10232" max="10232" width="5" style="19" customWidth="1"/>
    <col min="10233" max="10233" width="8.5703125" style="19" customWidth="1"/>
    <col min="10234" max="10234" width="10.42578125" style="19" customWidth="1"/>
    <col min="10235" max="10235" width="13.42578125" style="19" customWidth="1"/>
    <col min="10236" max="10236" width="0" style="19" hidden="1" customWidth="1"/>
    <col min="10237" max="10485" width="9.140625" style="19"/>
    <col min="10486" max="10486" width="42.28515625" style="19" customWidth="1"/>
    <col min="10487" max="10487" width="5.5703125" style="19" bestFit="1" customWidth="1"/>
    <col min="10488" max="10488" width="5" style="19" customWidth="1"/>
    <col min="10489" max="10489" width="8.5703125" style="19" customWidth="1"/>
    <col min="10490" max="10490" width="10.42578125" style="19" customWidth="1"/>
    <col min="10491" max="10491" width="13.42578125" style="19" customWidth="1"/>
    <col min="10492" max="10492" width="0" style="19" hidden="1" customWidth="1"/>
    <col min="10493" max="10741" width="9.140625" style="19"/>
    <col min="10742" max="10742" width="42.28515625" style="19" customWidth="1"/>
    <col min="10743" max="10743" width="5.5703125" style="19" bestFit="1" customWidth="1"/>
    <col min="10744" max="10744" width="5" style="19" customWidth="1"/>
    <col min="10745" max="10745" width="8.5703125" style="19" customWidth="1"/>
    <col min="10746" max="10746" width="10.42578125" style="19" customWidth="1"/>
    <col min="10747" max="10747" width="13.42578125" style="19" customWidth="1"/>
    <col min="10748" max="10748" width="0" style="19" hidden="1" customWidth="1"/>
    <col min="10749" max="10997" width="9.140625" style="19"/>
    <col min="10998" max="10998" width="42.28515625" style="19" customWidth="1"/>
    <col min="10999" max="10999" width="5.5703125" style="19" bestFit="1" customWidth="1"/>
    <col min="11000" max="11000" width="5" style="19" customWidth="1"/>
    <col min="11001" max="11001" width="8.5703125" style="19" customWidth="1"/>
    <col min="11002" max="11002" width="10.42578125" style="19" customWidth="1"/>
    <col min="11003" max="11003" width="13.42578125" style="19" customWidth="1"/>
    <col min="11004" max="11004" width="0" style="19" hidden="1" customWidth="1"/>
    <col min="11005" max="11253" width="9.140625" style="19"/>
    <col min="11254" max="11254" width="42.28515625" style="19" customWidth="1"/>
    <col min="11255" max="11255" width="5.5703125" style="19" bestFit="1" customWidth="1"/>
    <col min="11256" max="11256" width="5" style="19" customWidth="1"/>
    <col min="11257" max="11257" width="8.5703125" style="19" customWidth="1"/>
    <col min="11258" max="11258" width="10.42578125" style="19" customWidth="1"/>
    <col min="11259" max="11259" width="13.42578125" style="19" customWidth="1"/>
    <col min="11260" max="11260" width="0" style="19" hidden="1" customWidth="1"/>
    <col min="11261" max="11509" width="9.140625" style="19"/>
    <col min="11510" max="11510" width="42.28515625" style="19" customWidth="1"/>
    <col min="11511" max="11511" width="5.5703125" style="19" bestFit="1" customWidth="1"/>
    <col min="11512" max="11512" width="5" style="19" customWidth="1"/>
    <col min="11513" max="11513" width="8.5703125" style="19" customWidth="1"/>
    <col min="11514" max="11514" width="10.42578125" style="19" customWidth="1"/>
    <col min="11515" max="11515" width="13.42578125" style="19" customWidth="1"/>
    <col min="11516" max="11516" width="0" style="19" hidden="1" customWidth="1"/>
    <col min="11517" max="11765" width="9.140625" style="19"/>
    <col min="11766" max="11766" width="42.28515625" style="19" customWidth="1"/>
    <col min="11767" max="11767" width="5.5703125" style="19" bestFit="1" customWidth="1"/>
    <col min="11768" max="11768" width="5" style="19" customWidth="1"/>
    <col min="11769" max="11769" width="8.5703125" style="19" customWidth="1"/>
    <col min="11770" max="11770" width="10.42578125" style="19" customWidth="1"/>
    <col min="11771" max="11771" width="13.42578125" style="19" customWidth="1"/>
    <col min="11772" max="11772" width="0" style="19" hidden="1" customWidth="1"/>
    <col min="11773" max="12021" width="9.140625" style="19"/>
    <col min="12022" max="12022" width="42.28515625" style="19" customWidth="1"/>
    <col min="12023" max="12023" width="5.5703125" style="19" bestFit="1" customWidth="1"/>
    <col min="12024" max="12024" width="5" style="19" customWidth="1"/>
    <col min="12025" max="12025" width="8.5703125" style="19" customWidth="1"/>
    <col min="12026" max="12026" width="10.42578125" style="19" customWidth="1"/>
    <col min="12027" max="12027" width="13.42578125" style="19" customWidth="1"/>
    <col min="12028" max="12028" width="0" style="19" hidden="1" customWidth="1"/>
    <col min="12029" max="12277" width="9.140625" style="19"/>
    <col min="12278" max="12278" width="42.28515625" style="19" customWidth="1"/>
    <col min="12279" max="12279" width="5.5703125" style="19" bestFit="1" customWidth="1"/>
    <col min="12280" max="12280" width="5" style="19" customWidth="1"/>
    <col min="12281" max="12281" width="8.5703125" style="19" customWidth="1"/>
    <col min="12282" max="12282" width="10.42578125" style="19" customWidth="1"/>
    <col min="12283" max="12283" width="13.42578125" style="19" customWidth="1"/>
    <col min="12284" max="12284" width="0" style="19" hidden="1" customWidth="1"/>
    <col min="12285" max="12533" width="9.140625" style="19"/>
    <col min="12534" max="12534" width="42.28515625" style="19" customWidth="1"/>
    <col min="12535" max="12535" width="5.5703125" style="19" bestFit="1" customWidth="1"/>
    <col min="12536" max="12536" width="5" style="19" customWidth="1"/>
    <col min="12537" max="12537" width="8.5703125" style="19" customWidth="1"/>
    <col min="12538" max="12538" width="10.42578125" style="19" customWidth="1"/>
    <col min="12539" max="12539" width="13.42578125" style="19" customWidth="1"/>
    <col min="12540" max="12540" width="0" style="19" hidden="1" customWidth="1"/>
    <col min="12541" max="12789" width="9.140625" style="19"/>
    <col min="12790" max="12790" width="42.28515625" style="19" customWidth="1"/>
    <col min="12791" max="12791" width="5.5703125" style="19" bestFit="1" customWidth="1"/>
    <col min="12792" max="12792" width="5" style="19" customWidth="1"/>
    <col min="12793" max="12793" width="8.5703125" style="19" customWidth="1"/>
    <col min="12794" max="12794" width="10.42578125" style="19" customWidth="1"/>
    <col min="12795" max="12795" width="13.42578125" style="19" customWidth="1"/>
    <col min="12796" max="12796" width="0" style="19" hidden="1" customWidth="1"/>
    <col min="12797" max="13045" width="9.140625" style="19"/>
    <col min="13046" max="13046" width="42.28515625" style="19" customWidth="1"/>
    <col min="13047" max="13047" width="5.5703125" style="19" bestFit="1" customWidth="1"/>
    <col min="13048" max="13048" width="5" style="19" customWidth="1"/>
    <col min="13049" max="13049" width="8.5703125" style="19" customWidth="1"/>
    <col min="13050" max="13050" width="10.42578125" style="19" customWidth="1"/>
    <col min="13051" max="13051" width="13.42578125" style="19" customWidth="1"/>
    <col min="13052" max="13052" width="0" style="19" hidden="1" customWidth="1"/>
    <col min="13053" max="13301" width="9.140625" style="19"/>
    <col min="13302" max="13302" width="42.28515625" style="19" customWidth="1"/>
    <col min="13303" max="13303" width="5.5703125" style="19" bestFit="1" customWidth="1"/>
    <col min="13304" max="13304" width="5" style="19" customWidth="1"/>
    <col min="13305" max="13305" width="8.5703125" style="19" customWidth="1"/>
    <col min="13306" max="13306" width="10.42578125" style="19" customWidth="1"/>
    <col min="13307" max="13307" width="13.42578125" style="19" customWidth="1"/>
    <col min="13308" max="13308" width="0" style="19" hidden="1" customWidth="1"/>
    <col min="13309" max="13557" width="9.140625" style="19"/>
    <col min="13558" max="13558" width="42.28515625" style="19" customWidth="1"/>
    <col min="13559" max="13559" width="5.5703125" style="19" bestFit="1" customWidth="1"/>
    <col min="13560" max="13560" width="5" style="19" customWidth="1"/>
    <col min="13561" max="13561" width="8.5703125" style="19" customWidth="1"/>
    <col min="13562" max="13562" width="10.42578125" style="19" customWidth="1"/>
    <col min="13563" max="13563" width="13.42578125" style="19" customWidth="1"/>
    <col min="13564" max="13564" width="0" style="19" hidden="1" customWidth="1"/>
    <col min="13565" max="13813" width="9.140625" style="19"/>
    <col min="13814" max="13814" width="42.28515625" style="19" customWidth="1"/>
    <col min="13815" max="13815" width="5.5703125" style="19" bestFit="1" customWidth="1"/>
    <col min="13816" max="13816" width="5" style="19" customWidth="1"/>
    <col min="13817" max="13817" width="8.5703125" style="19" customWidth="1"/>
    <col min="13818" max="13818" width="10.42578125" style="19" customWidth="1"/>
    <col min="13819" max="13819" width="13.42578125" style="19" customWidth="1"/>
    <col min="13820" max="13820" width="0" style="19" hidden="1" customWidth="1"/>
    <col min="13821" max="14069" width="9.140625" style="19"/>
    <col min="14070" max="14070" width="42.28515625" style="19" customWidth="1"/>
    <col min="14071" max="14071" width="5.5703125" style="19" bestFit="1" customWidth="1"/>
    <col min="14072" max="14072" width="5" style="19" customWidth="1"/>
    <col min="14073" max="14073" width="8.5703125" style="19" customWidth="1"/>
    <col min="14074" max="14074" width="10.42578125" style="19" customWidth="1"/>
    <col min="14075" max="14075" width="13.42578125" style="19" customWidth="1"/>
    <col min="14076" max="14076" width="0" style="19" hidden="1" customWidth="1"/>
    <col min="14077" max="14325" width="9.140625" style="19"/>
    <col min="14326" max="14326" width="42.28515625" style="19" customWidth="1"/>
    <col min="14327" max="14327" width="5.5703125" style="19" bestFit="1" customWidth="1"/>
    <col min="14328" max="14328" width="5" style="19" customWidth="1"/>
    <col min="14329" max="14329" width="8.5703125" style="19" customWidth="1"/>
    <col min="14330" max="14330" width="10.42578125" style="19" customWidth="1"/>
    <col min="14331" max="14331" width="13.42578125" style="19" customWidth="1"/>
    <col min="14332" max="14332" width="0" style="19" hidden="1" customWidth="1"/>
    <col min="14333" max="14581" width="9.140625" style="19"/>
    <col min="14582" max="14582" width="42.28515625" style="19" customWidth="1"/>
    <col min="14583" max="14583" width="5.5703125" style="19" bestFit="1" customWidth="1"/>
    <col min="14584" max="14584" width="5" style="19" customWidth="1"/>
    <col min="14585" max="14585" width="8.5703125" style="19" customWidth="1"/>
    <col min="14586" max="14586" width="10.42578125" style="19" customWidth="1"/>
    <col min="14587" max="14587" width="13.42578125" style="19" customWidth="1"/>
    <col min="14588" max="14588" width="0" style="19" hidden="1" customWidth="1"/>
    <col min="14589" max="14837" width="9.140625" style="19"/>
    <col min="14838" max="14838" width="42.28515625" style="19" customWidth="1"/>
    <col min="14839" max="14839" width="5.5703125" style="19" bestFit="1" customWidth="1"/>
    <col min="14840" max="14840" width="5" style="19" customWidth="1"/>
    <col min="14841" max="14841" width="8.5703125" style="19" customWidth="1"/>
    <col min="14842" max="14842" width="10.42578125" style="19" customWidth="1"/>
    <col min="14843" max="14843" width="13.42578125" style="19" customWidth="1"/>
    <col min="14844" max="14844" width="0" style="19" hidden="1" customWidth="1"/>
    <col min="14845" max="15093" width="9.140625" style="19"/>
    <col min="15094" max="15094" width="42.28515625" style="19" customWidth="1"/>
    <col min="15095" max="15095" width="5.5703125" style="19" bestFit="1" customWidth="1"/>
    <col min="15096" max="15096" width="5" style="19" customWidth="1"/>
    <col min="15097" max="15097" width="8.5703125" style="19" customWidth="1"/>
    <col min="15098" max="15098" width="10.42578125" style="19" customWidth="1"/>
    <col min="15099" max="15099" width="13.42578125" style="19" customWidth="1"/>
    <col min="15100" max="15100" width="0" style="19" hidden="1" customWidth="1"/>
    <col min="15101" max="15349" width="9.140625" style="19"/>
    <col min="15350" max="15350" width="42.28515625" style="19" customWidth="1"/>
    <col min="15351" max="15351" width="5.5703125" style="19" bestFit="1" customWidth="1"/>
    <col min="15352" max="15352" width="5" style="19" customWidth="1"/>
    <col min="15353" max="15353" width="8.5703125" style="19" customWidth="1"/>
    <col min="15354" max="15354" width="10.42578125" style="19" customWidth="1"/>
    <col min="15355" max="15355" width="13.42578125" style="19" customWidth="1"/>
    <col min="15356" max="15356" width="0" style="19" hidden="1" customWidth="1"/>
    <col min="15357" max="15605" width="9.140625" style="19"/>
    <col min="15606" max="15606" width="42.28515625" style="19" customWidth="1"/>
    <col min="15607" max="15607" width="5.5703125" style="19" bestFit="1" customWidth="1"/>
    <col min="15608" max="15608" width="5" style="19" customWidth="1"/>
    <col min="15609" max="15609" width="8.5703125" style="19" customWidth="1"/>
    <col min="15610" max="15610" width="10.42578125" style="19" customWidth="1"/>
    <col min="15611" max="15611" width="13.42578125" style="19" customWidth="1"/>
    <col min="15612" max="15612" width="0" style="19" hidden="1" customWidth="1"/>
    <col min="15613" max="15861" width="9.140625" style="19"/>
    <col min="15862" max="15862" width="42.28515625" style="19" customWidth="1"/>
    <col min="15863" max="15863" width="5.5703125" style="19" bestFit="1" customWidth="1"/>
    <col min="15864" max="15864" width="5" style="19" customWidth="1"/>
    <col min="15865" max="15865" width="8.5703125" style="19" customWidth="1"/>
    <col min="15866" max="15866" width="10.42578125" style="19" customWidth="1"/>
    <col min="15867" max="15867" width="13.42578125" style="19" customWidth="1"/>
    <col min="15868" max="15868" width="0" style="19" hidden="1" customWidth="1"/>
    <col min="15869" max="16117" width="9.140625" style="19"/>
    <col min="16118" max="16118" width="42.28515625" style="19" customWidth="1"/>
    <col min="16119" max="16119" width="5.5703125" style="19" bestFit="1" customWidth="1"/>
    <col min="16120" max="16120" width="5" style="19" customWidth="1"/>
    <col min="16121" max="16121" width="8.5703125" style="19" customWidth="1"/>
    <col min="16122" max="16122" width="10.42578125" style="19" customWidth="1"/>
    <col min="16123" max="16123" width="13.42578125" style="19" customWidth="1"/>
    <col min="16124" max="16124" width="0" style="19" hidden="1" customWidth="1"/>
    <col min="16125" max="16384" width="9.140625" style="19"/>
  </cols>
  <sheetData>
    <row r="1" spans="1:8" s="33" customFormat="1" ht="13.5" x14ac:dyDescent="0.25">
      <c r="A1" s="217"/>
      <c r="B1" s="217"/>
      <c r="C1" s="217"/>
      <c r="D1" s="101"/>
      <c r="E1" s="217"/>
      <c r="F1" s="101" t="s">
        <v>214</v>
      </c>
    </row>
    <row r="2" spans="1:8" x14ac:dyDescent="0.25">
      <c r="D2" s="56"/>
    </row>
    <row r="3" spans="1:8" x14ac:dyDescent="0.25">
      <c r="D3" s="56"/>
    </row>
    <row r="4" spans="1:8" x14ac:dyDescent="0.25">
      <c r="D4" s="56"/>
    </row>
    <row r="5" spans="1:8" x14ac:dyDescent="0.25">
      <c r="B5" s="26"/>
      <c r="C5" s="26"/>
      <c r="D5" s="32"/>
    </row>
    <row r="6" spans="1:8" ht="15.75" x14ac:dyDescent="0.25">
      <c r="B6" s="34" t="s">
        <v>29</v>
      </c>
      <c r="C6" s="81" t="s">
        <v>143</v>
      </c>
      <c r="D6" s="82" t="s">
        <v>144</v>
      </c>
      <c r="E6" s="92" t="s">
        <v>145</v>
      </c>
    </row>
    <row r="7" spans="1:8" x14ac:dyDescent="0.25">
      <c r="C7" s="76"/>
      <c r="D7" s="73"/>
    </row>
    <row r="8" spans="1:8" x14ac:dyDescent="0.25">
      <c r="B8" s="19" t="str">
        <f>+Rozpočet_A!A6</f>
        <v>Zásahy na stávajících dřevinách</v>
      </c>
      <c r="C8" s="84">
        <f>+Rozpočet_A!F6</f>
        <v>0</v>
      </c>
      <c r="D8" s="87">
        <f>+Rozpočet_B!F8</f>
        <v>0</v>
      </c>
      <c r="E8" s="93">
        <f>SUM(C8:D8)</f>
        <v>0</v>
      </c>
      <c r="H8" s="21"/>
    </row>
    <row r="9" spans="1:8" x14ac:dyDescent="0.25">
      <c r="B9" s="21" t="str">
        <f>+Rozpočet_A!A7</f>
        <v>Výsadba dřevin</v>
      </c>
      <c r="C9" s="84">
        <f>+Rozpočet_A!F7</f>
        <v>0</v>
      </c>
      <c r="D9" s="87">
        <f>+Rozpočet_B!F9</f>
        <v>0</v>
      </c>
      <c r="E9" s="93">
        <f t="shared" ref="E9:E11" si="0">SUM(C9:D9)</f>
        <v>0</v>
      </c>
      <c r="H9" s="21"/>
    </row>
    <row r="10" spans="1:8" x14ac:dyDescent="0.25">
      <c r="B10" s="28" t="str">
        <f>+Rozpočet_A!A8</f>
        <v>Založení trávníku parkového</v>
      </c>
      <c r="C10" s="86">
        <f>+Rozpočet_A!F8</f>
        <v>0</v>
      </c>
      <c r="D10" s="89">
        <f>+Rozpočet_B!F10</f>
        <v>0</v>
      </c>
      <c r="E10" s="94">
        <f t="shared" si="0"/>
        <v>0</v>
      </c>
      <c r="H10" s="21"/>
    </row>
    <row r="11" spans="1:8" x14ac:dyDescent="0.25">
      <c r="B11" s="20" t="s">
        <v>27</v>
      </c>
      <c r="C11" s="83">
        <f>SUM(C8:C10)</f>
        <v>0</v>
      </c>
      <c r="D11" s="90">
        <f>SUM(D8:D10)</f>
        <v>0</v>
      </c>
      <c r="E11" s="98">
        <f t="shared" si="0"/>
        <v>0</v>
      </c>
      <c r="H11" s="21"/>
    </row>
    <row r="12" spans="1:8" x14ac:dyDescent="0.25">
      <c r="B12" s="25"/>
      <c r="C12" s="85"/>
      <c r="D12" s="88"/>
    </row>
    <row r="13" spans="1:8" x14ac:dyDescent="0.25">
      <c r="B13" s="19" t="str">
        <f>+Rozpočet_A!A11</f>
        <v>Následná péče v 1. roce po realizaci</v>
      </c>
      <c r="C13" s="84">
        <f>+Rozpočet_A!F11</f>
        <v>0</v>
      </c>
      <c r="D13" s="87">
        <f>+Rozpočet_B!F13</f>
        <v>0</v>
      </c>
      <c r="E13" s="93">
        <f t="shared" ref="E13:E15" si="1">SUM(C13:D13)</f>
        <v>0</v>
      </c>
      <c r="H13" s="21"/>
    </row>
    <row r="14" spans="1:8" x14ac:dyDescent="0.25">
      <c r="B14" s="19" t="str">
        <f>+Rozpočet_A!A12</f>
        <v>Následná péče v 2. roce po realizaci</v>
      </c>
      <c r="C14" s="84">
        <f>+Rozpočet_A!F12</f>
        <v>0</v>
      </c>
      <c r="D14" s="87">
        <f>+Rozpočet_B!F14</f>
        <v>0</v>
      </c>
      <c r="E14" s="93">
        <f t="shared" si="1"/>
        <v>0</v>
      </c>
      <c r="H14" s="21"/>
    </row>
    <row r="15" spans="1:8" x14ac:dyDescent="0.25">
      <c r="B15" s="29" t="str">
        <f>+Rozpočet_A!A13</f>
        <v>Následná péče v 3. roce po realizaci</v>
      </c>
      <c r="C15" s="86">
        <f>+Rozpočet_A!F13</f>
        <v>0</v>
      </c>
      <c r="D15" s="89">
        <f>+Rozpočet_B!F15</f>
        <v>0</v>
      </c>
      <c r="E15" s="94">
        <f t="shared" si="1"/>
        <v>0</v>
      </c>
      <c r="H15" s="21"/>
    </row>
    <row r="16" spans="1:8" x14ac:dyDescent="0.25">
      <c r="B16" s="27" t="s">
        <v>26</v>
      </c>
      <c r="C16" s="83">
        <f>SUM(C13:C15)</f>
        <v>0</v>
      </c>
      <c r="D16" s="90">
        <f>SUM(D13:D15)</f>
        <v>0</v>
      </c>
      <c r="E16" s="98">
        <f>SUM(C16:D16)</f>
        <v>0</v>
      </c>
      <c r="H16" s="21"/>
    </row>
    <row r="17" spans="2:8" ht="13.5" thickBot="1" x14ac:dyDescent="0.3">
      <c r="B17" s="22"/>
      <c r="C17" s="95"/>
      <c r="D17" s="96"/>
      <c r="E17" s="97"/>
    </row>
    <row r="18" spans="2:8" x14ac:dyDescent="0.25">
      <c r="B18" s="26"/>
      <c r="C18" s="85"/>
      <c r="D18" s="91"/>
    </row>
    <row r="19" spans="2:8" x14ac:dyDescent="0.25">
      <c r="B19" s="27" t="s">
        <v>25</v>
      </c>
      <c r="C19" s="83">
        <f>+C11+C16</f>
        <v>0</v>
      </c>
      <c r="D19" s="90">
        <f>+D11+D16</f>
        <v>0</v>
      </c>
      <c r="E19" s="93">
        <f t="shared" ref="E19:E20" si="2">SUM(C19:D19)</f>
        <v>0</v>
      </c>
      <c r="H19" s="21"/>
    </row>
    <row r="20" spans="2:8" x14ac:dyDescent="0.25">
      <c r="B20" s="27" t="s">
        <v>24</v>
      </c>
      <c r="C20" s="83">
        <f>+C19*0.21</f>
        <v>0</v>
      </c>
      <c r="D20" s="90">
        <f>+D19*0.21</f>
        <v>0</v>
      </c>
      <c r="E20" s="93">
        <f t="shared" si="2"/>
        <v>0</v>
      </c>
      <c r="H20" s="21"/>
    </row>
    <row r="21" spans="2:8" x14ac:dyDescent="0.25">
      <c r="B21" s="27" t="s">
        <v>23</v>
      </c>
      <c r="C21" s="83">
        <f>SUM(C19:C20)</f>
        <v>0</v>
      </c>
      <c r="D21" s="90">
        <f>+D19+D20</f>
        <v>0</v>
      </c>
      <c r="E21" s="98">
        <f>SUM(C21:D21)</f>
        <v>0</v>
      </c>
      <c r="H21" s="21"/>
    </row>
    <row r="22" spans="2:8" x14ac:dyDescent="0.25">
      <c r="B22" s="26"/>
      <c r="C22" s="26"/>
      <c r="D22" s="32"/>
    </row>
    <row r="24" spans="2:8" ht="38.25" customHeight="1" x14ac:dyDescent="0.25">
      <c r="B24" s="264" t="s">
        <v>148</v>
      </c>
      <c r="C24" s="264"/>
      <c r="D24" s="264"/>
    </row>
    <row r="25" spans="2:8" x14ac:dyDescent="0.25">
      <c r="D25" s="56"/>
    </row>
    <row r="26" spans="2:8" x14ac:dyDescent="0.25">
      <c r="D26" s="56"/>
    </row>
    <row r="27" spans="2:8" x14ac:dyDescent="0.25">
      <c r="D27" s="56"/>
    </row>
    <row r="28" spans="2:8" x14ac:dyDescent="0.25">
      <c r="D28" s="56"/>
    </row>
    <row r="29" spans="2:8" x14ac:dyDescent="0.25">
      <c r="D29" s="56"/>
    </row>
    <row r="30" spans="2:8" x14ac:dyDescent="0.25">
      <c r="D30" s="56"/>
    </row>
    <row r="31" spans="2:8" x14ac:dyDescent="0.25">
      <c r="D31" s="56"/>
    </row>
    <row r="32" spans="2:8" x14ac:dyDescent="0.25">
      <c r="D32" s="56"/>
    </row>
  </sheetData>
  <mergeCells count="1">
    <mergeCell ref="B24:D24"/>
  </mergeCells>
  <pageMargins left="0.78740157480314965" right="0.27559055118110237" top="0.78740157480314965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F198"/>
  <sheetViews>
    <sheetView view="pageBreakPreview" zoomScale="118" zoomScaleNormal="100" zoomScaleSheetLayoutView="118" workbookViewId="0">
      <selection activeCell="A4" sqref="A4"/>
    </sheetView>
  </sheetViews>
  <sheetFormatPr defaultRowHeight="12.75" x14ac:dyDescent="0.25"/>
  <cols>
    <col min="1" max="1" width="49.85546875" style="19" customWidth="1"/>
    <col min="2" max="2" width="5.5703125" style="19" customWidth="1"/>
    <col min="3" max="3" width="6.140625" style="19" customWidth="1"/>
    <col min="4" max="4" width="9" style="21" customWidth="1"/>
    <col min="5" max="5" width="9.85546875" style="21" customWidth="1"/>
    <col min="6" max="6" width="10.5703125" style="20" customWidth="1"/>
    <col min="7" max="237" width="9.140625" style="19"/>
    <col min="238" max="238" width="42.28515625" style="19" customWidth="1"/>
    <col min="239" max="239" width="5.5703125" style="19" bestFit="1" customWidth="1"/>
    <col min="240" max="240" width="5" style="19" customWidth="1"/>
    <col min="241" max="241" width="8.5703125" style="19" customWidth="1"/>
    <col min="242" max="242" width="10.42578125" style="19" customWidth="1"/>
    <col min="243" max="243" width="13.42578125" style="19" customWidth="1"/>
    <col min="244" max="244" width="0" style="19" hidden="1" customWidth="1"/>
    <col min="245" max="493" width="9.140625" style="19"/>
    <col min="494" max="494" width="42.28515625" style="19" customWidth="1"/>
    <col min="495" max="495" width="5.5703125" style="19" bestFit="1" customWidth="1"/>
    <col min="496" max="496" width="5" style="19" customWidth="1"/>
    <col min="497" max="497" width="8.5703125" style="19" customWidth="1"/>
    <col min="498" max="498" width="10.42578125" style="19" customWidth="1"/>
    <col min="499" max="499" width="13.42578125" style="19" customWidth="1"/>
    <col min="500" max="500" width="0" style="19" hidden="1" customWidth="1"/>
    <col min="501" max="749" width="9.140625" style="19"/>
    <col min="750" max="750" width="42.28515625" style="19" customWidth="1"/>
    <col min="751" max="751" width="5.5703125" style="19" bestFit="1" customWidth="1"/>
    <col min="752" max="752" width="5" style="19" customWidth="1"/>
    <col min="753" max="753" width="8.5703125" style="19" customWidth="1"/>
    <col min="754" max="754" width="10.42578125" style="19" customWidth="1"/>
    <col min="755" max="755" width="13.42578125" style="19" customWidth="1"/>
    <col min="756" max="756" width="0" style="19" hidden="1" customWidth="1"/>
    <col min="757" max="1005" width="9.140625" style="19"/>
    <col min="1006" max="1006" width="42.28515625" style="19" customWidth="1"/>
    <col min="1007" max="1007" width="5.5703125" style="19" bestFit="1" customWidth="1"/>
    <col min="1008" max="1008" width="5" style="19" customWidth="1"/>
    <col min="1009" max="1009" width="8.5703125" style="19" customWidth="1"/>
    <col min="1010" max="1010" width="10.42578125" style="19" customWidth="1"/>
    <col min="1011" max="1011" width="13.42578125" style="19" customWidth="1"/>
    <col min="1012" max="1012" width="0" style="19" hidden="1" customWidth="1"/>
    <col min="1013" max="1261" width="9.140625" style="19"/>
    <col min="1262" max="1262" width="42.28515625" style="19" customWidth="1"/>
    <col min="1263" max="1263" width="5.5703125" style="19" bestFit="1" customWidth="1"/>
    <col min="1264" max="1264" width="5" style="19" customWidth="1"/>
    <col min="1265" max="1265" width="8.5703125" style="19" customWidth="1"/>
    <col min="1266" max="1266" width="10.42578125" style="19" customWidth="1"/>
    <col min="1267" max="1267" width="13.42578125" style="19" customWidth="1"/>
    <col min="1268" max="1268" width="0" style="19" hidden="1" customWidth="1"/>
    <col min="1269" max="1517" width="9.140625" style="19"/>
    <col min="1518" max="1518" width="42.28515625" style="19" customWidth="1"/>
    <col min="1519" max="1519" width="5.5703125" style="19" bestFit="1" customWidth="1"/>
    <col min="1520" max="1520" width="5" style="19" customWidth="1"/>
    <col min="1521" max="1521" width="8.5703125" style="19" customWidth="1"/>
    <col min="1522" max="1522" width="10.42578125" style="19" customWidth="1"/>
    <col min="1523" max="1523" width="13.42578125" style="19" customWidth="1"/>
    <col min="1524" max="1524" width="0" style="19" hidden="1" customWidth="1"/>
    <col min="1525" max="1773" width="9.140625" style="19"/>
    <col min="1774" max="1774" width="42.28515625" style="19" customWidth="1"/>
    <col min="1775" max="1775" width="5.5703125" style="19" bestFit="1" customWidth="1"/>
    <col min="1776" max="1776" width="5" style="19" customWidth="1"/>
    <col min="1777" max="1777" width="8.5703125" style="19" customWidth="1"/>
    <col min="1778" max="1778" width="10.42578125" style="19" customWidth="1"/>
    <col min="1779" max="1779" width="13.42578125" style="19" customWidth="1"/>
    <col min="1780" max="1780" width="0" style="19" hidden="1" customWidth="1"/>
    <col min="1781" max="2029" width="9.140625" style="19"/>
    <col min="2030" max="2030" width="42.28515625" style="19" customWidth="1"/>
    <col min="2031" max="2031" width="5.5703125" style="19" bestFit="1" customWidth="1"/>
    <col min="2032" max="2032" width="5" style="19" customWidth="1"/>
    <col min="2033" max="2033" width="8.5703125" style="19" customWidth="1"/>
    <col min="2034" max="2034" width="10.42578125" style="19" customWidth="1"/>
    <col min="2035" max="2035" width="13.42578125" style="19" customWidth="1"/>
    <col min="2036" max="2036" width="0" style="19" hidden="1" customWidth="1"/>
    <col min="2037" max="2285" width="9.140625" style="19"/>
    <col min="2286" max="2286" width="42.28515625" style="19" customWidth="1"/>
    <col min="2287" max="2287" width="5.5703125" style="19" bestFit="1" customWidth="1"/>
    <col min="2288" max="2288" width="5" style="19" customWidth="1"/>
    <col min="2289" max="2289" width="8.5703125" style="19" customWidth="1"/>
    <col min="2290" max="2290" width="10.42578125" style="19" customWidth="1"/>
    <col min="2291" max="2291" width="13.42578125" style="19" customWidth="1"/>
    <col min="2292" max="2292" width="0" style="19" hidden="1" customWidth="1"/>
    <col min="2293" max="2541" width="9.140625" style="19"/>
    <col min="2542" max="2542" width="42.28515625" style="19" customWidth="1"/>
    <col min="2543" max="2543" width="5.5703125" style="19" bestFit="1" customWidth="1"/>
    <col min="2544" max="2544" width="5" style="19" customWidth="1"/>
    <col min="2545" max="2545" width="8.5703125" style="19" customWidth="1"/>
    <col min="2546" max="2546" width="10.42578125" style="19" customWidth="1"/>
    <col min="2547" max="2547" width="13.42578125" style="19" customWidth="1"/>
    <col min="2548" max="2548" width="0" style="19" hidden="1" customWidth="1"/>
    <col min="2549" max="2797" width="9.140625" style="19"/>
    <col min="2798" max="2798" width="42.28515625" style="19" customWidth="1"/>
    <col min="2799" max="2799" width="5.5703125" style="19" bestFit="1" customWidth="1"/>
    <col min="2800" max="2800" width="5" style="19" customWidth="1"/>
    <col min="2801" max="2801" width="8.5703125" style="19" customWidth="1"/>
    <col min="2802" max="2802" width="10.42578125" style="19" customWidth="1"/>
    <col min="2803" max="2803" width="13.42578125" style="19" customWidth="1"/>
    <col min="2804" max="2804" width="0" style="19" hidden="1" customWidth="1"/>
    <col min="2805" max="3053" width="9.140625" style="19"/>
    <col min="3054" max="3054" width="42.28515625" style="19" customWidth="1"/>
    <col min="3055" max="3055" width="5.5703125" style="19" bestFit="1" customWidth="1"/>
    <col min="3056" max="3056" width="5" style="19" customWidth="1"/>
    <col min="3057" max="3057" width="8.5703125" style="19" customWidth="1"/>
    <col min="3058" max="3058" width="10.42578125" style="19" customWidth="1"/>
    <col min="3059" max="3059" width="13.42578125" style="19" customWidth="1"/>
    <col min="3060" max="3060" width="0" style="19" hidden="1" customWidth="1"/>
    <col min="3061" max="3309" width="9.140625" style="19"/>
    <col min="3310" max="3310" width="42.28515625" style="19" customWidth="1"/>
    <col min="3311" max="3311" width="5.5703125" style="19" bestFit="1" customWidth="1"/>
    <col min="3312" max="3312" width="5" style="19" customWidth="1"/>
    <col min="3313" max="3313" width="8.5703125" style="19" customWidth="1"/>
    <col min="3314" max="3314" width="10.42578125" style="19" customWidth="1"/>
    <col min="3315" max="3315" width="13.42578125" style="19" customWidth="1"/>
    <col min="3316" max="3316" width="0" style="19" hidden="1" customWidth="1"/>
    <col min="3317" max="3565" width="9.140625" style="19"/>
    <col min="3566" max="3566" width="42.28515625" style="19" customWidth="1"/>
    <col min="3567" max="3567" width="5.5703125" style="19" bestFit="1" customWidth="1"/>
    <col min="3568" max="3568" width="5" style="19" customWidth="1"/>
    <col min="3569" max="3569" width="8.5703125" style="19" customWidth="1"/>
    <col min="3570" max="3570" width="10.42578125" style="19" customWidth="1"/>
    <col min="3571" max="3571" width="13.42578125" style="19" customWidth="1"/>
    <col min="3572" max="3572" width="0" style="19" hidden="1" customWidth="1"/>
    <col min="3573" max="3821" width="9.140625" style="19"/>
    <col min="3822" max="3822" width="42.28515625" style="19" customWidth="1"/>
    <col min="3823" max="3823" width="5.5703125" style="19" bestFit="1" customWidth="1"/>
    <col min="3824" max="3824" width="5" style="19" customWidth="1"/>
    <col min="3825" max="3825" width="8.5703125" style="19" customWidth="1"/>
    <col min="3826" max="3826" width="10.42578125" style="19" customWidth="1"/>
    <col min="3827" max="3827" width="13.42578125" style="19" customWidth="1"/>
    <col min="3828" max="3828" width="0" style="19" hidden="1" customWidth="1"/>
    <col min="3829" max="4077" width="9.140625" style="19"/>
    <col min="4078" max="4078" width="42.28515625" style="19" customWidth="1"/>
    <col min="4079" max="4079" width="5.5703125" style="19" bestFit="1" customWidth="1"/>
    <col min="4080" max="4080" width="5" style="19" customWidth="1"/>
    <col min="4081" max="4081" width="8.5703125" style="19" customWidth="1"/>
    <col min="4082" max="4082" width="10.42578125" style="19" customWidth="1"/>
    <col min="4083" max="4083" width="13.42578125" style="19" customWidth="1"/>
    <col min="4084" max="4084" width="0" style="19" hidden="1" customWidth="1"/>
    <col min="4085" max="4333" width="9.140625" style="19"/>
    <col min="4334" max="4334" width="42.28515625" style="19" customWidth="1"/>
    <col min="4335" max="4335" width="5.5703125" style="19" bestFit="1" customWidth="1"/>
    <col min="4336" max="4336" width="5" style="19" customWidth="1"/>
    <col min="4337" max="4337" width="8.5703125" style="19" customWidth="1"/>
    <col min="4338" max="4338" width="10.42578125" style="19" customWidth="1"/>
    <col min="4339" max="4339" width="13.42578125" style="19" customWidth="1"/>
    <col min="4340" max="4340" width="0" style="19" hidden="1" customWidth="1"/>
    <col min="4341" max="4589" width="9.140625" style="19"/>
    <col min="4590" max="4590" width="42.28515625" style="19" customWidth="1"/>
    <col min="4591" max="4591" width="5.5703125" style="19" bestFit="1" customWidth="1"/>
    <col min="4592" max="4592" width="5" style="19" customWidth="1"/>
    <col min="4593" max="4593" width="8.5703125" style="19" customWidth="1"/>
    <col min="4594" max="4594" width="10.42578125" style="19" customWidth="1"/>
    <col min="4595" max="4595" width="13.42578125" style="19" customWidth="1"/>
    <col min="4596" max="4596" width="0" style="19" hidden="1" customWidth="1"/>
    <col min="4597" max="4845" width="9.140625" style="19"/>
    <col min="4846" max="4846" width="42.28515625" style="19" customWidth="1"/>
    <col min="4847" max="4847" width="5.5703125" style="19" bestFit="1" customWidth="1"/>
    <col min="4848" max="4848" width="5" style="19" customWidth="1"/>
    <col min="4849" max="4849" width="8.5703125" style="19" customWidth="1"/>
    <col min="4850" max="4850" width="10.42578125" style="19" customWidth="1"/>
    <col min="4851" max="4851" width="13.42578125" style="19" customWidth="1"/>
    <col min="4852" max="4852" width="0" style="19" hidden="1" customWidth="1"/>
    <col min="4853" max="5101" width="9.140625" style="19"/>
    <col min="5102" max="5102" width="42.28515625" style="19" customWidth="1"/>
    <col min="5103" max="5103" width="5.5703125" style="19" bestFit="1" customWidth="1"/>
    <col min="5104" max="5104" width="5" style="19" customWidth="1"/>
    <col min="5105" max="5105" width="8.5703125" style="19" customWidth="1"/>
    <col min="5106" max="5106" width="10.42578125" style="19" customWidth="1"/>
    <col min="5107" max="5107" width="13.42578125" style="19" customWidth="1"/>
    <col min="5108" max="5108" width="0" style="19" hidden="1" customWidth="1"/>
    <col min="5109" max="5357" width="9.140625" style="19"/>
    <col min="5358" max="5358" width="42.28515625" style="19" customWidth="1"/>
    <col min="5359" max="5359" width="5.5703125" style="19" bestFit="1" customWidth="1"/>
    <col min="5360" max="5360" width="5" style="19" customWidth="1"/>
    <col min="5361" max="5361" width="8.5703125" style="19" customWidth="1"/>
    <col min="5362" max="5362" width="10.42578125" style="19" customWidth="1"/>
    <col min="5363" max="5363" width="13.42578125" style="19" customWidth="1"/>
    <col min="5364" max="5364" width="0" style="19" hidden="1" customWidth="1"/>
    <col min="5365" max="5613" width="9.140625" style="19"/>
    <col min="5614" max="5614" width="42.28515625" style="19" customWidth="1"/>
    <col min="5615" max="5615" width="5.5703125" style="19" bestFit="1" customWidth="1"/>
    <col min="5616" max="5616" width="5" style="19" customWidth="1"/>
    <col min="5617" max="5617" width="8.5703125" style="19" customWidth="1"/>
    <col min="5618" max="5618" width="10.42578125" style="19" customWidth="1"/>
    <col min="5619" max="5619" width="13.42578125" style="19" customWidth="1"/>
    <col min="5620" max="5620" width="0" style="19" hidden="1" customWidth="1"/>
    <col min="5621" max="5869" width="9.140625" style="19"/>
    <col min="5870" max="5870" width="42.28515625" style="19" customWidth="1"/>
    <col min="5871" max="5871" width="5.5703125" style="19" bestFit="1" customWidth="1"/>
    <col min="5872" max="5872" width="5" style="19" customWidth="1"/>
    <col min="5873" max="5873" width="8.5703125" style="19" customWidth="1"/>
    <col min="5874" max="5874" width="10.42578125" style="19" customWidth="1"/>
    <col min="5875" max="5875" width="13.42578125" style="19" customWidth="1"/>
    <col min="5876" max="5876" width="0" style="19" hidden="1" customWidth="1"/>
    <col min="5877" max="6125" width="9.140625" style="19"/>
    <col min="6126" max="6126" width="42.28515625" style="19" customWidth="1"/>
    <col min="6127" max="6127" width="5.5703125" style="19" bestFit="1" customWidth="1"/>
    <col min="6128" max="6128" width="5" style="19" customWidth="1"/>
    <col min="6129" max="6129" width="8.5703125" style="19" customWidth="1"/>
    <col min="6130" max="6130" width="10.42578125" style="19" customWidth="1"/>
    <col min="6131" max="6131" width="13.42578125" style="19" customWidth="1"/>
    <col min="6132" max="6132" width="0" style="19" hidden="1" customWidth="1"/>
    <col min="6133" max="6381" width="9.140625" style="19"/>
    <col min="6382" max="6382" width="42.28515625" style="19" customWidth="1"/>
    <col min="6383" max="6383" width="5.5703125" style="19" bestFit="1" customWidth="1"/>
    <col min="6384" max="6384" width="5" style="19" customWidth="1"/>
    <col min="6385" max="6385" width="8.5703125" style="19" customWidth="1"/>
    <col min="6386" max="6386" width="10.42578125" style="19" customWidth="1"/>
    <col min="6387" max="6387" width="13.42578125" style="19" customWidth="1"/>
    <col min="6388" max="6388" width="0" style="19" hidden="1" customWidth="1"/>
    <col min="6389" max="6637" width="9.140625" style="19"/>
    <col min="6638" max="6638" width="42.28515625" style="19" customWidth="1"/>
    <col min="6639" max="6639" width="5.5703125" style="19" bestFit="1" customWidth="1"/>
    <col min="6640" max="6640" width="5" style="19" customWidth="1"/>
    <col min="6641" max="6641" width="8.5703125" style="19" customWidth="1"/>
    <col min="6642" max="6642" width="10.42578125" style="19" customWidth="1"/>
    <col min="6643" max="6643" width="13.42578125" style="19" customWidth="1"/>
    <col min="6644" max="6644" width="0" style="19" hidden="1" customWidth="1"/>
    <col min="6645" max="6893" width="9.140625" style="19"/>
    <col min="6894" max="6894" width="42.28515625" style="19" customWidth="1"/>
    <col min="6895" max="6895" width="5.5703125" style="19" bestFit="1" customWidth="1"/>
    <col min="6896" max="6896" width="5" style="19" customWidth="1"/>
    <col min="6897" max="6897" width="8.5703125" style="19" customWidth="1"/>
    <col min="6898" max="6898" width="10.42578125" style="19" customWidth="1"/>
    <col min="6899" max="6899" width="13.42578125" style="19" customWidth="1"/>
    <col min="6900" max="6900" width="0" style="19" hidden="1" customWidth="1"/>
    <col min="6901" max="7149" width="9.140625" style="19"/>
    <col min="7150" max="7150" width="42.28515625" style="19" customWidth="1"/>
    <col min="7151" max="7151" width="5.5703125" style="19" bestFit="1" customWidth="1"/>
    <col min="7152" max="7152" width="5" style="19" customWidth="1"/>
    <col min="7153" max="7153" width="8.5703125" style="19" customWidth="1"/>
    <col min="7154" max="7154" width="10.42578125" style="19" customWidth="1"/>
    <col min="7155" max="7155" width="13.42578125" style="19" customWidth="1"/>
    <col min="7156" max="7156" width="0" style="19" hidden="1" customWidth="1"/>
    <col min="7157" max="7405" width="9.140625" style="19"/>
    <col min="7406" max="7406" width="42.28515625" style="19" customWidth="1"/>
    <col min="7407" max="7407" width="5.5703125" style="19" bestFit="1" customWidth="1"/>
    <col min="7408" max="7408" width="5" style="19" customWidth="1"/>
    <col min="7409" max="7409" width="8.5703125" style="19" customWidth="1"/>
    <col min="7410" max="7410" width="10.42578125" style="19" customWidth="1"/>
    <col min="7411" max="7411" width="13.42578125" style="19" customWidth="1"/>
    <col min="7412" max="7412" width="0" style="19" hidden="1" customWidth="1"/>
    <col min="7413" max="7661" width="9.140625" style="19"/>
    <col min="7662" max="7662" width="42.28515625" style="19" customWidth="1"/>
    <col min="7663" max="7663" width="5.5703125" style="19" bestFit="1" customWidth="1"/>
    <col min="7664" max="7664" width="5" style="19" customWidth="1"/>
    <col min="7665" max="7665" width="8.5703125" style="19" customWidth="1"/>
    <col min="7666" max="7666" width="10.42578125" style="19" customWidth="1"/>
    <col min="7667" max="7667" width="13.42578125" style="19" customWidth="1"/>
    <col min="7668" max="7668" width="0" style="19" hidden="1" customWidth="1"/>
    <col min="7669" max="7917" width="9.140625" style="19"/>
    <col min="7918" max="7918" width="42.28515625" style="19" customWidth="1"/>
    <col min="7919" max="7919" width="5.5703125" style="19" bestFit="1" customWidth="1"/>
    <col min="7920" max="7920" width="5" style="19" customWidth="1"/>
    <col min="7921" max="7921" width="8.5703125" style="19" customWidth="1"/>
    <col min="7922" max="7922" width="10.42578125" style="19" customWidth="1"/>
    <col min="7923" max="7923" width="13.42578125" style="19" customWidth="1"/>
    <col min="7924" max="7924" width="0" style="19" hidden="1" customWidth="1"/>
    <col min="7925" max="8173" width="9.140625" style="19"/>
    <col min="8174" max="8174" width="42.28515625" style="19" customWidth="1"/>
    <col min="8175" max="8175" width="5.5703125" style="19" bestFit="1" customWidth="1"/>
    <col min="8176" max="8176" width="5" style="19" customWidth="1"/>
    <col min="8177" max="8177" width="8.5703125" style="19" customWidth="1"/>
    <col min="8178" max="8178" width="10.42578125" style="19" customWidth="1"/>
    <col min="8179" max="8179" width="13.42578125" style="19" customWidth="1"/>
    <col min="8180" max="8180" width="0" style="19" hidden="1" customWidth="1"/>
    <col min="8181" max="8429" width="9.140625" style="19"/>
    <col min="8430" max="8430" width="42.28515625" style="19" customWidth="1"/>
    <col min="8431" max="8431" width="5.5703125" style="19" bestFit="1" customWidth="1"/>
    <col min="8432" max="8432" width="5" style="19" customWidth="1"/>
    <col min="8433" max="8433" width="8.5703125" style="19" customWidth="1"/>
    <col min="8434" max="8434" width="10.42578125" style="19" customWidth="1"/>
    <col min="8435" max="8435" width="13.42578125" style="19" customWidth="1"/>
    <col min="8436" max="8436" width="0" style="19" hidden="1" customWidth="1"/>
    <col min="8437" max="8685" width="9.140625" style="19"/>
    <col min="8686" max="8686" width="42.28515625" style="19" customWidth="1"/>
    <col min="8687" max="8687" width="5.5703125" style="19" bestFit="1" customWidth="1"/>
    <col min="8688" max="8688" width="5" style="19" customWidth="1"/>
    <col min="8689" max="8689" width="8.5703125" style="19" customWidth="1"/>
    <col min="8690" max="8690" width="10.42578125" style="19" customWidth="1"/>
    <col min="8691" max="8691" width="13.42578125" style="19" customWidth="1"/>
    <col min="8692" max="8692" width="0" style="19" hidden="1" customWidth="1"/>
    <col min="8693" max="8941" width="9.140625" style="19"/>
    <col min="8942" max="8942" width="42.28515625" style="19" customWidth="1"/>
    <col min="8943" max="8943" width="5.5703125" style="19" bestFit="1" customWidth="1"/>
    <col min="8944" max="8944" width="5" style="19" customWidth="1"/>
    <col min="8945" max="8945" width="8.5703125" style="19" customWidth="1"/>
    <col min="8946" max="8946" width="10.42578125" style="19" customWidth="1"/>
    <col min="8947" max="8947" width="13.42578125" style="19" customWidth="1"/>
    <col min="8948" max="8948" width="0" style="19" hidden="1" customWidth="1"/>
    <col min="8949" max="9197" width="9.140625" style="19"/>
    <col min="9198" max="9198" width="42.28515625" style="19" customWidth="1"/>
    <col min="9199" max="9199" width="5.5703125" style="19" bestFit="1" customWidth="1"/>
    <col min="9200" max="9200" width="5" style="19" customWidth="1"/>
    <col min="9201" max="9201" width="8.5703125" style="19" customWidth="1"/>
    <col min="9202" max="9202" width="10.42578125" style="19" customWidth="1"/>
    <col min="9203" max="9203" width="13.42578125" style="19" customWidth="1"/>
    <col min="9204" max="9204" width="0" style="19" hidden="1" customWidth="1"/>
    <col min="9205" max="9453" width="9.140625" style="19"/>
    <col min="9454" max="9454" width="42.28515625" style="19" customWidth="1"/>
    <col min="9455" max="9455" width="5.5703125" style="19" bestFit="1" customWidth="1"/>
    <col min="9456" max="9456" width="5" style="19" customWidth="1"/>
    <col min="9457" max="9457" width="8.5703125" style="19" customWidth="1"/>
    <col min="9458" max="9458" width="10.42578125" style="19" customWidth="1"/>
    <col min="9459" max="9459" width="13.42578125" style="19" customWidth="1"/>
    <col min="9460" max="9460" width="0" style="19" hidden="1" customWidth="1"/>
    <col min="9461" max="9709" width="9.140625" style="19"/>
    <col min="9710" max="9710" width="42.28515625" style="19" customWidth="1"/>
    <col min="9711" max="9711" width="5.5703125" style="19" bestFit="1" customWidth="1"/>
    <col min="9712" max="9712" width="5" style="19" customWidth="1"/>
    <col min="9713" max="9713" width="8.5703125" style="19" customWidth="1"/>
    <col min="9714" max="9714" width="10.42578125" style="19" customWidth="1"/>
    <col min="9715" max="9715" width="13.42578125" style="19" customWidth="1"/>
    <col min="9716" max="9716" width="0" style="19" hidden="1" customWidth="1"/>
    <col min="9717" max="9965" width="9.140625" style="19"/>
    <col min="9966" max="9966" width="42.28515625" style="19" customWidth="1"/>
    <col min="9967" max="9967" width="5.5703125" style="19" bestFit="1" customWidth="1"/>
    <col min="9968" max="9968" width="5" style="19" customWidth="1"/>
    <col min="9969" max="9969" width="8.5703125" style="19" customWidth="1"/>
    <col min="9970" max="9970" width="10.42578125" style="19" customWidth="1"/>
    <col min="9971" max="9971" width="13.42578125" style="19" customWidth="1"/>
    <col min="9972" max="9972" width="0" style="19" hidden="1" customWidth="1"/>
    <col min="9973" max="10221" width="9.140625" style="19"/>
    <col min="10222" max="10222" width="42.28515625" style="19" customWidth="1"/>
    <col min="10223" max="10223" width="5.5703125" style="19" bestFit="1" customWidth="1"/>
    <col min="10224" max="10224" width="5" style="19" customWidth="1"/>
    <col min="10225" max="10225" width="8.5703125" style="19" customWidth="1"/>
    <col min="10226" max="10226" width="10.42578125" style="19" customWidth="1"/>
    <col min="10227" max="10227" width="13.42578125" style="19" customWidth="1"/>
    <col min="10228" max="10228" width="0" style="19" hidden="1" customWidth="1"/>
    <col min="10229" max="10477" width="9.140625" style="19"/>
    <col min="10478" max="10478" width="42.28515625" style="19" customWidth="1"/>
    <col min="10479" max="10479" width="5.5703125" style="19" bestFit="1" customWidth="1"/>
    <col min="10480" max="10480" width="5" style="19" customWidth="1"/>
    <col min="10481" max="10481" width="8.5703125" style="19" customWidth="1"/>
    <col min="10482" max="10482" width="10.42578125" style="19" customWidth="1"/>
    <col min="10483" max="10483" width="13.42578125" style="19" customWidth="1"/>
    <col min="10484" max="10484" width="0" style="19" hidden="1" customWidth="1"/>
    <col min="10485" max="10733" width="9.140625" style="19"/>
    <col min="10734" max="10734" width="42.28515625" style="19" customWidth="1"/>
    <col min="10735" max="10735" width="5.5703125" style="19" bestFit="1" customWidth="1"/>
    <col min="10736" max="10736" width="5" style="19" customWidth="1"/>
    <col min="10737" max="10737" width="8.5703125" style="19" customWidth="1"/>
    <col min="10738" max="10738" width="10.42578125" style="19" customWidth="1"/>
    <col min="10739" max="10739" width="13.42578125" style="19" customWidth="1"/>
    <col min="10740" max="10740" width="0" style="19" hidden="1" customWidth="1"/>
    <col min="10741" max="10989" width="9.140625" style="19"/>
    <col min="10990" max="10990" width="42.28515625" style="19" customWidth="1"/>
    <col min="10991" max="10991" width="5.5703125" style="19" bestFit="1" customWidth="1"/>
    <col min="10992" max="10992" width="5" style="19" customWidth="1"/>
    <col min="10993" max="10993" width="8.5703125" style="19" customWidth="1"/>
    <col min="10994" max="10994" width="10.42578125" style="19" customWidth="1"/>
    <col min="10995" max="10995" width="13.42578125" style="19" customWidth="1"/>
    <col min="10996" max="10996" width="0" style="19" hidden="1" customWidth="1"/>
    <col min="10997" max="11245" width="9.140625" style="19"/>
    <col min="11246" max="11246" width="42.28515625" style="19" customWidth="1"/>
    <col min="11247" max="11247" width="5.5703125" style="19" bestFit="1" customWidth="1"/>
    <col min="11248" max="11248" width="5" style="19" customWidth="1"/>
    <col min="11249" max="11249" width="8.5703125" style="19" customWidth="1"/>
    <col min="11250" max="11250" width="10.42578125" style="19" customWidth="1"/>
    <col min="11251" max="11251" width="13.42578125" style="19" customWidth="1"/>
    <col min="11252" max="11252" width="0" style="19" hidden="1" customWidth="1"/>
    <col min="11253" max="11501" width="9.140625" style="19"/>
    <col min="11502" max="11502" width="42.28515625" style="19" customWidth="1"/>
    <col min="11503" max="11503" width="5.5703125" style="19" bestFit="1" customWidth="1"/>
    <col min="11504" max="11504" width="5" style="19" customWidth="1"/>
    <col min="11505" max="11505" width="8.5703125" style="19" customWidth="1"/>
    <col min="11506" max="11506" width="10.42578125" style="19" customWidth="1"/>
    <col min="11507" max="11507" width="13.42578125" style="19" customWidth="1"/>
    <col min="11508" max="11508" width="0" style="19" hidden="1" customWidth="1"/>
    <col min="11509" max="11757" width="9.140625" style="19"/>
    <col min="11758" max="11758" width="42.28515625" style="19" customWidth="1"/>
    <col min="11759" max="11759" width="5.5703125" style="19" bestFit="1" customWidth="1"/>
    <col min="11760" max="11760" width="5" style="19" customWidth="1"/>
    <col min="11761" max="11761" width="8.5703125" style="19" customWidth="1"/>
    <col min="11762" max="11762" width="10.42578125" style="19" customWidth="1"/>
    <col min="11763" max="11763" width="13.42578125" style="19" customWidth="1"/>
    <col min="11764" max="11764" width="0" style="19" hidden="1" customWidth="1"/>
    <col min="11765" max="12013" width="9.140625" style="19"/>
    <col min="12014" max="12014" width="42.28515625" style="19" customWidth="1"/>
    <col min="12015" max="12015" width="5.5703125" style="19" bestFit="1" customWidth="1"/>
    <col min="12016" max="12016" width="5" style="19" customWidth="1"/>
    <col min="12017" max="12017" width="8.5703125" style="19" customWidth="1"/>
    <col min="12018" max="12018" width="10.42578125" style="19" customWidth="1"/>
    <col min="12019" max="12019" width="13.42578125" style="19" customWidth="1"/>
    <col min="12020" max="12020" width="0" style="19" hidden="1" customWidth="1"/>
    <col min="12021" max="12269" width="9.140625" style="19"/>
    <col min="12270" max="12270" width="42.28515625" style="19" customWidth="1"/>
    <col min="12271" max="12271" width="5.5703125" style="19" bestFit="1" customWidth="1"/>
    <col min="12272" max="12272" width="5" style="19" customWidth="1"/>
    <col min="12273" max="12273" width="8.5703125" style="19" customWidth="1"/>
    <col min="12274" max="12274" width="10.42578125" style="19" customWidth="1"/>
    <col min="12275" max="12275" width="13.42578125" style="19" customWidth="1"/>
    <col min="12276" max="12276" width="0" style="19" hidden="1" customWidth="1"/>
    <col min="12277" max="12525" width="9.140625" style="19"/>
    <col min="12526" max="12526" width="42.28515625" style="19" customWidth="1"/>
    <col min="12527" max="12527" width="5.5703125" style="19" bestFit="1" customWidth="1"/>
    <col min="12528" max="12528" width="5" style="19" customWidth="1"/>
    <col min="12529" max="12529" width="8.5703125" style="19" customWidth="1"/>
    <col min="12530" max="12530" width="10.42578125" style="19" customWidth="1"/>
    <col min="12531" max="12531" width="13.42578125" style="19" customWidth="1"/>
    <col min="12532" max="12532" width="0" style="19" hidden="1" customWidth="1"/>
    <col min="12533" max="12781" width="9.140625" style="19"/>
    <col min="12782" max="12782" width="42.28515625" style="19" customWidth="1"/>
    <col min="12783" max="12783" width="5.5703125" style="19" bestFit="1" customWidth="1"/>
    <col min="12784" max="12784" width="5" style="19" customWidth="1"/>
    <col min="12785" max="12785" width="8.5703125" style="19" customWidth="1"/>
    <col min="12786" max="12786" width="10.42578125" style="19" customWidth="1"/>
    <col min="12787" max="12787" width="13.42578125" style="19" customWidth="1"/>
    <col min="12788" max="12788" width="0" style="19" hidden="1" customWidth="1"/>
    <col min="12789" max="13037" width="9.140625" style="19"/>
    <col min="13038" max="13038" width="42.28515625" style="19" customWidth="1"/>
    <col min="13039" max="13039" width="5.5703125" style="19" bestFit="1" customWidth="1"/>
    <col min="13040" max="13040" width="5" style="19" customWidth="1"/>
    <col min="13041" max="13041" width="8.5703125" style="19" customWidth="1"/>
    <col min="13042" max="13042" width="10.42578125" style="19" customWidth="1"/>
    <col min="13043" max="13043" width="13.42578125" style="19" customWidth="1"/>
    <col min="13044" max="13044" width="0" style="19" hidden="1" customWidth="1"/>
    <col min="13045" max="13293" width="9.140625" style="19"/>
    <col min="13294" max="13294" width="42.28515625" style="19" customWidth="1"/>
    <col min="13295" max="13295" width="5.5703125" style="19" bestFit="1" customWidth="1"/>
    <col min="13296" max="13296" width="5" style="19" customWidth="1"/>
    <col min="13297" max="13297" width="8.5703125" style="19" customWidth="1"/>
    <col min="13298" max="13298" width="10.42578125" style="19" customWidth="1"/>
    <col min="13299" max="13299" width="13.42578125" style="19" customWidth="1"/>
    <col min="13300" max="13300" width="0" style="19" hidden="1" customWidth="1"/>
    <col min="13301" max="13549" width="9.140625" style="19"/>
    <col min="13550" max="13550" width="42.28515625" style="19" customWidth="1"/>
    <col min="13551" max="13551" width="5.5703125" style="19" bestFit="1" customWidth="1"/>
    <col min="13552" max="13552" width="5" style="19" customWidth="1"/>
    <col min="13553" max="13553" width="8.5703125" style="19" customWidth="1"/>
    <col min="13554" max="13554" width="10.42578125" style="19" customWidth="1"/>
    <col min="13555" max="13555" width="13.42578125" style="19" customWidth="1"/>
    <col min="13556" max="13556" width="0" style="19" hidden="1" customWidth="1"/>
    <col min="13557" max="13805" width="9.140625" style="19"/>
    <col min="13806" max="13806" width="42.28515625" style="19" customWidth="1"/>
    <col min="13807" max="13807" width="5.5703125" style="19" bestFit="1" customWidth="1"/>
    <col min="13808" max="13808" width="5" style="19" customWidth="1"/>
    <col min="13809" max="13809" width="8.5703125" style="19" customWidth="1"/>
    <col min="13810" max="13810" width="10.42578125" style="19" customWidth="1"/>
    <col min="13811" max="13811" width="13.42578125" style="19" customWidth="1"/>
    <col min="13812" max="13812" width="0" style="19" hidden="1" customWidth="1"/>
    <col min="13813" max="14061" width="9.140625" style="19"/>
    <col min="14062" max="14062" width="42.28515625" style="19" customWidth="1"/>
    <col min="14063" max="14063" width="5.5703125" style="19" bestFit="1" customWidth="1"/>
    <col min="14064" max="14064" width="5" style="19" customWidth="1"/>
    <col min="14065" max="14065" width="8.5703125" style="19" customWidth="1"/>
    <col min="14066" max="14066" width="10.42578125" style="19" customWidth="1"/>
    <col min="14067" max="14067" width="13.42578125" style="19" customWidth="1"/>
    <col min="14068" max="14068" width="0" style="19" hidden="1" customWidth="1"/>
    <col min="14069" max="14317" width="9.140625" style="19"/>
    <col min="14318" max="14318" width="42.28515625" style="19" customWidth="1"/>
    <col min="14319" max="14319" width="5.5703125" style="19" bestFit="1" customWidth="1"/>
    <col min="14320" max="14320" width="5" style="19" customWidth="1"/>
    <col min="14321" max="14321" width="8.5703125" style="19" customWidth="1"/>
    <col min="14322" max="14322" width="10.42578125" style="19" customWidth="1"/>
    <col min="14323" max="14323" width="13.42578125" style="19" customWidth="1"/>
    <col min="14324" max="14324" width="0" style="19" hidden="1" customWidth="1"/>
    <col min="14325" max="14573" width="9.140625" style="19"/>
    <col min="14574" max="14574" width="42.28515625" style="19" customWidth="1"/>
    <col min="14575" max="14575" width="5.5703125" style="19" bestFit="1" customWidth="1"/>
    <col min="14576" max="14576" width="5" style="19" customWidth="1"/>
    <col min="14577" max="14577" width="8.5703125" style="19" customWidth="1"/>
    <col min="14578" max="14578" width="10.42578125" style="19" customWidth="1"/>
    <col min="14579" max="14579" width="13.42578125" style="19" customWidth="1"/>
    <col min="14580" max="14580" width="0" style="19" hidden="1" customWidth="1"/>
    <col min="14581" max="14829" width="9.140625" style="19"/>
    <col min="14830" max="14830" width="42.28515625" style="19" customWidth="1"/>
    <col min="14831" max="14831" width="5.5703125" style="19" bestFit="1" customWidth="1"/>
    <col min="14832" max="14832" width="5" style="19" customWidth="1"/>
    <col min="14833" max="14833" width="8.5703125" style="19" customWidth="1"/>
    <col min="14834" max="14834" width="10.42578125" style="19" customWidth="1"/>
    <col min="14835" max="14835" width="13.42578125" style="19" customWidth="1"/>
    <col min="14836" max="14836" width="0" style="19" hidden="1" customWidth="1"/>
    <col min="14837" max="15085" width="9.140625" style="19"/>
    <col min="15086" max="15086" width="42.28515625" style="19" customWidth="1"/>
    <col min="15087" max="15087" width="5.5703125" style="19" bestFit="1" customWidth="1"/>
    <col min="15088" max="15088" width="5" style="19" customWidth="1"/>
    <col min="15089" max="15089" width="8.5703125" style="19" customWidth="1"/>
    <col min="15090" max="15090" width="10.42578125" style="19" customWidth="1"/>
    <col min="15091" max="15091" width="13.42578125" style="19" customWidth="1"/>
    <col min="15092" max="15092" width="0" style="19" hidden="1" customWidth="1"/>
    <col min="15093" max="15341" width="9.140625" style="19"/>
    <col min="15342" max="15342" width="42.28515625" style="19" customWidth="1"/>
    <col min="15343" max="15343" width="5.5703125" style="19" bestFit="1" customWidth="1"/>
    <col min="15344" max="15344" width="5" style="19" customWidth="1"/>
    <col min="15345" max="15345" width="8.5703125" style="19" customWidth="1"/>
    <col min="15346" max="15346" width="10.42578125" style="19" customWidth="1"/>
    <col min="15347" max="15347" width="13.42578125" style="19" customWidth="1"/>
    <col min="15348" max="15348" width="0" style="19" hidden="1" customWidth="1"/>
    <col min="15349" max="15597" width="9.140625" style="19"/>
    <col min="15598" max="15598" width="42.28515625" style="19" customWidth="1"/>
    <col min="15599" max="15599" width="5.5703125" style="19" bestFit="1" customWidth="1"/>
    <col min="15600" max="15600" width="5" style="19" customWidth="1"/>
    <col min="15601" max="15601" width="8.5703125" style="19" customWidth="1"/>
    <col min="15602" max="15602" width="10.42578125" style="19" customWidth="1"/>
    <col min="15603" max="15603" width="13.42578125" style="19" customWidth="1"/>
    <col min="15604" max="15604" width="0" style="19" hidden="1" customWidth="1"/>
    <col min="15605" max="15853" width="9.140625" style="19"/>
    <col min="15854" max="15854" width="42.28515625" style="19" customWidth="1"/>
    <col min="15855" max="15855" width="5.5703125" style="19" bestFit="1" customWidth="1"/>
    <col min="15856" max="15856" width="5" style="19" customWidth="1"/>
    <col min="15857" max="15857" width="8.5703125" style="19" customWidth="1"/>
    <col min="15858" max="15858" width="10.42578125" style="19" customWidth="1"/>
    <col min="15859" max="15859" width="13.42578125" style="19" customWidth="1"/>
    <col min="15860" max="15860" width="0" style="19" hidden="1" customWidth="1"/>
    <col min="15861" max="16109" width="9.140625" style="19"/>
    <col min="16110" max="16110" width="42.28515625" style="19" customWidth="1"/>
    <col min="16111" max="16111" width="5.5703125" style="19" bestFit="1" customWidth="1"/>
    <col min="16112" max="16112" width="5" style="19" customWidth="1"/>
    <col min="16113" max="16113" width="8.5703125" style="19" customWidth="1"/>
    <col min="16114" max="16114" width="10.42578125" style="19" customWidth="1"/>
    <col min="16115" max="16115" width="13.42578125" style="19" customWidth="1"/>
    <col min="16116" max="16116" width="0" style="19" hidden="1" customWidth="1"/>
    <col min="16117" max="16384" width="9.140625" style="19"/>
  </cols>
  <sheetData>
    <row r="1" spans="1:6" s="33" customFormat="1" ht="13.5" x14ac:dyDescent="0.25">
      <c r="A1" s="217"/>
      <c r="B1" s="217"/>
      <c r="C1" s="217"/>
      <c r="D1" s="220"/>
      <c r="E1" s="101"/>
      <c r="F1" s="101" t="s">
        <v>214</v>
      </c>
    </row>
    <row r="2" spans="1:6" x14ac:dyDescent="0.25">
      <c r="E2" s="56"/>
      <c r="F2" s="56"/>
    </row>
    <row r="3" spans="1:6" x14ac:dyDescent="0.25">
      <c r="A3" s="26"/>
      <c r="B3" s="26"/>
      <c r="C3" s="26"/>
      <c r="D3" s="25"/>
      <c r="E3" s="25"/>
      <c r="F3" s="32"/>
    </row>
    <row r="4" spans="1:6" ht="15.75" x14ac:dyDescent="0.25">
      <c r="A4" s="78" t="s">
        <v>133</v>
      </c>
      <c r="B4" s="76"/>
      <c r="C4" s="76"/>
      <c r="D4" s="77"/>
      <c r="E4" s="77"/>
      <c r="F4" s="76"/>
    </row>
    <row r="5" spans="1:6" x14ac:dyDescent="0.25">
      <c r="F5" s="19"/>
    </row>
    <row r="6" spans="1:6" x14ac:dyDescent="0.25">
      <c r="A6" s="19" t="str">
        <f>+A33</f>
        <v>Zásahy na stávajících dřevinách</v>
      </c>
      <c r="F6" s="21">
        <f>+F51</f>
        <v>0</v>
      </c>
    </row>
    <row r="7" spans="1:6" x14ac:dyDescent="0.25">
      <c r="A7" s="21" t="str">
        <f>+A55</f>
        <v>Výsadba dřevin</v>
      </c>
      <c r="F7" s="21">
        <f>+F95</f>
        <v>0</v>
      </c>
    </row>
    <row r="8" spans="1:6" x14ac:dyDescent="0.25">
      <c r="A8" s="21" t="str">
        <f>+A99</f>
        <v>Založení trávníku parkového</v>
      </c>
      <c r="B8" s="26"/>
      <c r="C8" s="26"/>
      <c r="D8" s="25"/>
      <c r="E8" s="25"/>
      <c r="F8" s="21">
        <f>+F122</f>
        <v>0</v>
      </c>
    </row>
    <row r="9" spans="1:6" x14ac:dyDescent="0.25">
      <c r="A9" s="30" t="s">
        <v>27</v>
      </c>
      <c r="B9" s="31"/>
      <c r="C9" s="31"/>
      <c r="D9" s="30"/>
      <c r="E9" s="30"/>
      <c r="F9" s="30">
        <f>SUM(F6:F8)</f>
        <v>0</v>
      </c>
    </row>
    <row r="10" spans="1:6" x14ac:dyDescent="0.25">
      <c r="A10" s="25"/>
      <c r="B10" s="26"/>
      <c r="C10" s="26"/>
      <c r="D10" s="25"/>
      <c r="E10" s="25"/>
      <c r="F10" s="25"/>
    </row>
    <row r="11" spans="1:6" x14ac:dyDescent="0.25">
      <c r="A11" s="19" t="str">
        <f>+A126</f>
        <v>Následná péče v 1. roce po realizaci</v>
      </c>
      <c r="F11" s="21">
        <f>+F147</f>
        <v>0</v>
      </c>
    </row>
    <row r="12" spans="1:6" x14ac:dyDescent="0.25">
      <c r="A12" s="19" t="str">
        <f>+A150</f>
        <v>Následná péče v 2. roce po realizaci</v>
      </c>
      <c r="F12" s="21">
        <f>+F171</f>
        <v>0</v>
      </c>
    </row>
    <row r="13" spans="1:6" x14ac:dyDescent="0.25">
      <c r="A13" s="29" t="str">
        <f>+A174</f>
        <v>Následná péče v 3. roce po realizaci</v>
      </c>
      <c r="B13" s="29"/>
      <c r="C13" s="29"/>
      <c r="D13" s="28"/>
      <c r="E13" s="28"/>
      <c r="F13" s="28">
        <f>+F192</f>
        <v>0</v>
      </c>
    </row>
    <row r="14" spans="1:6" x14ac:dyDescent="0.25">
      <c r="A14" s="27" t="s">
        <v>26</v>
      </c>
      <c r="B14" s="27"/>
      <c r="C14" s="27"/>
      <c r="D14" s="20"/>
      <c r="E14" s="20"/>
      <c r="F14" s="20">
        <f>SUM(F11:F13)</f>
        <v>0</v>
      </c>
    </row>
    <row r="15" spans="1:6" ht="13.5" thickBot="1" x14ac:dyDescent="0.3">
      <c r="A15" s="26"/>
      <c r="B15" s="26"/>
      <c r="C15" s="26"/>
      <c r="D15" s="25"/>
      <c r="E15" s="25"/>
      <c r="F15" s="32"/>
    </row>
    <row r="16" spans="1:6" x14ac:dyDescent="0.25">
      <c r="A16" s="24"/>
      <c r="B16" s="24"/>
      <c r="C16" s="24"/>
      <c r="D16" s="23"/>
      <c r="E16" s="23"/>
      <c r="F16" s="99"/>
    </row>
    <row r="17" spans="1:6" x14ac:dyDescent="0.25">
      <c r="A17" s="27" t="s">
        <v>25</v>
      </c>
      <c r="F17" s="20">
        <f>+F9+F14</f>
        <v>0</v>
      </c>
    </row>
    <row r="18" spans="1:6" x14ac:dyDescent="0.25">
      <c r="A18" s="27" t="s">
        <v>24</v>
      </c>
      <c r="F18" s="20">
        <f>+F17*0.21</f>
        <v>0</v>
      </c>
    </row>
    <row r="19" spans="1:6" x14ac:dyDescent="0.25">
      <c r="A19" s="27" t="s">
        <v>23</v>
      </c>
      <c r="F19" s="20">
        <f>+F17+F18</f>
        <v>0</v>
      </c>
    </row>
    <row r="20" spans="1:6" x14ac:dyDescent="0.25">
      <c r="A20" s="26"/>
      <c r="B20" s="26"/>
      <c r="C20" s="26"/>
      <c r="D20" s="25"/>
      <c r="E20" s="25"/>
      <c r="F20" s="32"/>
    </row>
    <row r="22" spans="1:6" ht="27.75" customHeight="1" x14ac:dyDescent="0.25">
      <c r="A22" s="264" t="s">
        <v>148</v>
      </c>
      <c r="B22" s="264"/>
      <c r="C22" s="264"/>
      <c r="D22" s="264"/>
      <c r="E22" s="264"/>
      <c r="F22" s="264"/>
    </row>
    <row r="23" spans="1:6" x14ac:dyDescent="0.25">
      <c r="E23" s="56"/>
      <c r="F23" s="56"/>
    </row>
    <row r="24" spans="1:6" x14ac:dyDescent="0.25">
      <c r="E24" s="56"/>
      <c r="F24" s="56"/>
    </row>
    <row r="25" spans="1:6" x14ac:dyDescent="0.25">
      <c r="E25" s="56"/>
      <c r="F25" s="56"/>
    </row>
    <row r="26" spans="1:6" x14ac:dyDescent="0.25">
      <c r="E26" s="56"/>
      <c r="F26" s="56"/>
    </row>
    <row r="27" spans="1:6" x14ac:dyDescent="0.25">
      <c r="E27" s="56"/>
      <c r="F27" s="56"/>
    </row>
    <row r="28" spans="1:6" x14ac:dyDescent="0.25">
      <c r="E28" s="56"/>
      <c r="F28" s="56"/>
    </row>
    <row r="29" spans="1:6" x14ac:dyDescent="0.25">
      <c r="E29" s="56"/>
      <c r="F29" s="56"/>
    </row>
    <row r="30" spans="1:6" x14ac:dyDescent="0.25">
      <c r="E30" s="56"/>
      <c r="F30" s="56"/>
    </row>
    <row r="31" spans="1:6" ht="15.75" x14ac:dyDescent="0.25">
      <c r="A31" s="78" t="s">
        <v>134</v>
      </c>
      <c r="B31" s="76"/>
      <c r="C31" s="76"/>
      <c r="D31" s="77"/>
      <c r="E31" s="79"/>
      <c r="F31" s="79"/>
    </row>
    <row r="32" spans="1:6" x14ac:dyDescent="0.25">
      <c r="E32" s="56"/>
      <c r="F32" s="56"/>
    </row>
    <row r="33" spans="1:6" s="51" customFormat="1" ht="18" x14ac:dyDescent="0.25">
      <c r="A33" s="67" t="s">
        <v>135</v>
      </c>
      <c r="B33" s="54"/>
      <c r="C33" s="54"/>
      <c r="D33" s="53"/>
      <c r="E33" s="53"/>
      <c r="F33" s="52"/>
    </row>
    <row r="34" spans="1:6" s="47" customFormat="1" ht="7.5" customHeight="1" x14ac:dyDescent="0.25">
      <c r="A34" s="50"/>
      <c r="B34" s="50"/>
      <c r="C34" s="50"/>
      <c r="D34" s="49"/>
      <c r="E34" s="49"/>
      <c r="F34" s="48"/>
    </row>
    <row r="35" spans="1:6" s="33" customFormat="1" ht="13.5" x14ac:dyDescent="0.25">
      <c r="A35" s="37" t="s">
        <v>88</v>
      </c>
      <c r="B35" s="46"/>
      <c r="C35" s="36" t="s">
        <v>40</v>
      </c>
      <c r="D35" s="35" t="s">
        <v>39</v>
      </c>
      <c r="E35" s="35" t="s">
        <v>130</v>
      </c>
      <c r="F35" s="55"/>
    </row>
    <row r="36" spans="1:6" s="33" customFormat="1" ht="18" customHeight="1" x14ac:dyDescent="0.25">
      <c r="A36" s="104" t="s">
        <v>87</v>
      </c>
      <c r="B36" s="105" t="s">
        <v>37</v>
      </c>
      <c r="C36" s="106">
        <v>121</v>
      </c>
      <c r="D36" s="147"/>
      <c r="E36" s="107">
        <f>+C36*D36</f>
        <v>0</v>
      </c>
      <c r="F36" s="108"/>
    </row>
    <row r="37" spans="1:6" s="33" customFormat="1" ht="13.5" x14ac:dyDescent="0.25">
      <c r="A37" s="109" t="s">
        <v>149</v>
      </c>
      <c r="B37" s="105" t="s">
        <v>33</v>
      </c>
      <c r="C37" s="110">
        <v>1</v>
      </c>
      <c r="D37" s="147"/>
      <c r="E37" s="107">
        <f>+C37*D37</f>
        <v>0</v>
      </c>
      <c r="F37" s="108"/>
    </row>
    <row r="38" spans="1:6" s="33" customFormat="1" ht="27" x14ac:dyDescent="0.25">
      <c r="A38" s="104" t="s">
        <v>183</v>
      </c>
      <c r="B38" s="105" t="s">
        <v>52</v>
      </c>
      <c r="C38" s="111">
        <f>+C39/1000</f>
        <v>6.0500000000000007E-3</v>
      </c>
      <c r="D38" s="147"/>
      <c r="E38" s="107">
        <f>+C38*D38</f>
        <v>0</v>
      </c>
      <c r="F38" s="108"/>
    </row>
    <row r="39" spans="1:6" s="39" customFormat="1" ht="13.5" x14ac:dyDescent="0.25">
      <c r="A39" s="223" t="s">
        <v>147</v>
      </c>
      <c r="B39" s="224" t="s">
        <v>51</v>
      </c>
      <c r="C39" s="225">
        <f>+C36*0.05</f>
        <v>6.0500000000000007</v>
      </c>
      <c r="D39" s="232"/>
      <c r="E39" s="38">
        <f>+C39*D39</f>
        <v>0</v>
      </c>
      <c r="F39" s="108"/>
    </row>
    <row r="40" spans="1:6" s="33" customFormat="1" ht="13.5" x14ac:dyDescent="0.25">
      <c r="A40" s="226" t="s">
        <v>32</v>
      </c>
      <c r="B40" s="227"/>
      <c r="C40" s="227"/>
      <c r="D40" s="233"/>
      <c r="E40" s="228"/>
      <c r="F40" s="116">
        <f>SUM(E36:E40)</f>
        <v>0</v>
      </c>
    </row>
    <row r="41" spans="1:6" s="51" customFormat="1" ht="12" customHeight="1" x14ac:dyDescent="0.25">
      <c r="A41" s="117"/>
      <c r="B41" s="117"/>
      <c r="C41" s="117"/>
      <c r="D41" s="234"/>
      <c r="E41" s="118"/>
      <c r="F41" s="119"/>
    </row>
    <row r="42" spans="1:6" s="33" customFormat="1" ht="13.5" x14ac:dyDescent="0.25">
      <c r="A42" s="120" t="s">
        <v>86</v>
      </c>
      <c r="B42" s="121"/>
      <c r="C42" s="122" t="s">
        <v>40</v>
      </c>
      <c r="D42" s="235" t="s">
        <v>39</v>
      </c>
      <c r="E42" s="123" t="s">
        <v>130</v>
      </c>
      <c r="F42" s="124"/>
    </row>
    <row r="43" spans="1:6" s="33" customFormat="1" ht="13.5" x14ac:dyDescent="0.25">
      <c r="A43" s="229" t="s">
        <v>184</v>
      </c>
      <c r="B43" s="105" t="s">
        <v>35</v>
      </c>
      <c r="C43" s="222">
        <v>2</v>
      </c>
      <c r="D43" s="236"/>
      <c r="E43" s="107">
        <f t="shared" ref="E43:E45" si="0">+C43*D43</f>
        <v>0</v>
      </c>
      <c r="F43" s="108"/>
    </row>
    <row r="44" spans="1:6" s="33" customFormat="1" ht="13.5" x14ac:dyDescent="0.25">
      <c r="A44" s="229" t="s">
        <v>185</v>
      </c>
      <c r="B44" s="105" t="s">
        <v>35</v>
      </c>
      <c r="C44" s="222">
        <v>4</v>
      </c>
      <c r="D44" s="236"/>
      <c r="E44" s="107">
        <f t="shared" si="0"/>
        <v>0</v>
      </c>
      <c r="F44" s="108"/>
    </row>
    <row r="45" spans="1:6" s="33" customFormat="1" ht="13.5" x14ac:dyDescent="0.25">
      <c r="A45" s="229" t="s">
        <v>186</v>
      </c>
      <c r="B45" s="105" t="s">
        <v>37</v>
      </c>
      <c r="C45" s="222">
        <v>2</v>
      </c>
      <c r="D45" s="236"/>
      <c r="E45" s="107">
        <f t="shared" si="0"/>
        <v>0</v>
      </c>
      <c r="F45" s="108"/>
    </row>
    <row r="46" spans="1:6" s="33" customFormat="1" ht="42" customHeight="1" x14ac:dyDescent="0.25">
      <c r="A46" s="104" t="s">
        <v>187</v>
      </c>
      <c r="B46" s="105" t="s">
        <v>37</v>
      </c>
      <c r="C46" s="237">
        <v>73</v>
      </c>
      <c r="D46" s="147"/>
      <c r="E46" s="107">
        <f>+C46*D46</f>
        <v>0</v>
      </c>
      <c r="F46" s="108"/>
    </row>
    <row r="47" spans="1:6" s="33" customFormat="1" ht="27" x14ac:dyDescent="0.25">
      <c r="A47" s="104" t="s">
        <v>182</v>
      </c>
      <c r="B47" s="105" t="s">
        <v>33</v>
      </c>
      <c r="C47" s="110">
        <v>1</v>
      </c>
      <c r="D47" s="147"/>
      <c r="E47" s="107">
        <f>+C47*D47</f>
        <v>0</v>
      </c>
      <c r="F47" s="108"/>
    </row>
    <row r="48" spans="1:6" s="33" customFormat="1" ht="13.5" x14ac:dyDescent="0.25">
      <c r="A48" s="113" t="s">
        <v>32</v>
      </c>
      <c r="B48" s="114"/>
      <c r="C48" s="114"/>
      <c r="D48" s="115"/>
      <c r="E48" s="115"/>
      <c r="F48" s="116">
        <f>SUM(E43:E47)</f>
        <v>0</v>
      </c>
    </row>
    <row r="49" spans="1:6" s="51" customFormat="1" ht="12.75" customHeight="1" thickBot="1" x14ac:dyDescent="0.3">
      <c r="A49" s="126"/>
      <c r="B49" s="117"/>
      <c r="C49" s="117"/>
      <c r="D49" s="118"/>
      <c r="E49" s="118"/>
      <c r="F49" s="119"/>
    </row>
    <row r="50" spans="1:6" s="33" customFormat="1" ht="6" customHeight="1" x14ac:dyDescent="0.25">
      <c r="A50" s="127"/>
      <c r="B50" s="128"/>
      <c r="C50" s="128"/>
      <c r="D50" s="129"/>
      <c r="E50" s="128"/>
      <c r="F50" s="130"/>
    </row>
    <row r="51" spans="1:6" s="67" customFormat="1" ht="16.5" x14ac:dyDescent="0.25">
      <c r="A51" s="131" t="s">
        <v>84</v>
      </c>
      <c r="B51" s="132"/>
      <c r="C51" s="132"/>
      <c r="D51" s="133"/>
      <c r="E51" s="132"/>
      <c r="F51" s="134">
        <f>SUM(F36:F48)</f>
        <v>0</v>
      </c>
    </row>
    <row r="52" spans="1:6" s="33" customFormat="1" ht="5.25" customHeight="1" thickBot="1" x14ac:dyDescent="0.3">
      <c r="A52" s="135"/>
      <c r="B52" s="136"/>
      <c r="C52" s="136"/>
      <c r="D52" s="137"/>
      <c r="E52" s="136"/>
      <c r="F52" s="138"/>
    </row>
    <row r="53" spans="1:6" s="51" customFormat="1" ht="10.5" customHeight="1" x14ac:dyDescent="0.25">
      <c r="A53" s="126"/>
      <c r="B53" s="117"/>
      <c r="C53" s="117"/>
      <c r="D53" s="118"/>
      <c r="E53" s="118"/>
      <c r="F53" s="119"/>
    </row>
    <row r="54" spans="1:6" s="51" customFormat="1" ht="9" customHeight="1" x14ac:dyDescent="0.25">
      <c r="A54" s="117"/>
      <c r="B54" s="117"/>
      <c r="C54" s="117"/>
      <c r="D54" s="118"/>
      <c r="E54" s="118"/>
      <c r="F54" s="119"/>
    </row>
    <row r="55" spans="1:6" ht="16.5" x14ac:dyDescent="0.25">
      <c r="A55" s="132" t="s">
        <v>83</v>
      </c>
      <c r="B55" s="139"/>
      <c r="C55" s="140"/>
      <c r="D55" s="141"/>
      <c r="E55" s="141"/>
      <c r="F55" s="142"/>
    </row>
    <row r="56" spans="1:6" s="47" customFormat="1" ht="6" customHeight="1" x14ac:dyDescent="0.25">
      <c r="A56" s="143"/>
      <c r="B56" s="143"/>
      <c r="C56" s="143"/>
      <c r="D56" s="144"/>
      <c r="E56" s="144"/>
      <c r="F56" s="145"/>
    </row>
    <row r="57" spans="1:6" s="33" customFormat="1" ht="13.5" x14ac:dyDescent="0.25">
      <c r="A57" s="120" t="s">
        <v>82</v>
      </c>
      <c r="B57" s="121"/>
      <c r="C57" s="122" t="s">
        <v>40</v>
      </c>
      <c r="D57" s="123" t="s">
        <v>39</v>
      </c>
      <c r="E57" s="123" t="s">
        <v>130</v>
      </c>
      <c r="F57" s="124"/>
    </row>
    <row r="58" spans="1:6" s="33" customFormat="1" ht="27" x14ac:dyDescent="0.25">
      <c r="A58" s="104" t="s">
        <v>81</v>
      </c>
      <c r="B58" s="105" t="s">
        <v>37</v>
      </c>
      <c r="C58" s="146">
        <v>262</v>
      </c>
      <c r="D58" s="147"/>
      <c r="E58" s="107">
        <f t="shared" ref="E58:E76" si="1">+C58*D58</f>
        <v>0</v>
      </c>
      <c r="F58" s="108"/>
    </row>
    <row r="59" spans="1:6" s="33" customFormat="1" ht="27" x14ac:dyDescent="0.25">
      <c r="A59" s="104" t="s">
        <v>79</v>
      </c>
      <c r="B59" s="105" t="s">
        <v>37</v>
      </c>
      <c r="C59" s="146">
        <f>+C58</f>
        <v>262</v>
      </c>
      <c r="D59" s="147"/>
      <c r="E59" s="107">
        <f t="shared" si="1"/>
        <v>0</v>
      </c>
      <c r="F59" s="108"/>
    </row>
    <row r="60" spans="1:6" s="33" customFormat="1" ht="27" x14ac:dyDescent="0.25">
      <c r="A60" s="104" t="s">
        <v>127</v>
      </c>
      <c r="B60" s="105" t="s">
        <v>35</v>
      </c>
      <c r="C60" s="146">
        <f>+C87</f>
        <v>954</v>
      </c>
      <c r="D60" s="107"/>
      <c r="E60" s="107">
        <f t="shared" si="1"/>
        <v>0</v>
      </c>
      <c r="F60" s="108"/>
    </row>
    <row r="61" spans="1:6" s="33" customFormat="1" ht="13.5" x14ac:dyDescent="0.25">
      <c r="A61" s="148" t="s">
        <v>125</v>
      </c>
      <c r="B61" s="105" t="s">
        <v>71</v>
      </c>
      <c r="C61" s="146">
        <f>+C60*0.001</f>
        <v>0.95400000000000007</v>
      </c>
      <c r="D61" s="107"/>
      <c r="E61" s="107">
        <f t="shared" si="1"/>
        <v>0</v>
      </c>
      <c r="F61" s="108"/>
    </row>
    <row r="62" spans="1:6" s="33" customFormat="1" ht="13.5" x14ac:dyDescent="0.25">
      <c r="A62" s="148" t="s">
        <v>126</v>
      </c>
      <c r="B62" s="105" t="s">
        <v>51</v>
      </c>
      <c r="C62" s="146">
        <f>+C60*0.005</f>
        <v>4.7700000000000005</v>
      </c>
      <c r="D62" s="107"/>
      <c r="E62" s="107">
        <f t="shared" si="1"/>
        <v>0</v>
      </c>
      <c r="F62" s="108"/>
    </row>
    <row r="63" spans="1:6" s="33" customFormat="1" ht="27" x14ac:dyDescent="0.25">
      <c r="A63" s="104" t="s">
        <v>196</v>
      </c>
      <c r="B63" s="105" t="s">
        <v>35</v>
      </c>
      <c r="C63" s="146">
        <f>+C91</f>
        <v>6</v>
      </c>
      <c r="D63" s="107"/>
      <c r="E63" s="107">
        <f t="shared" ref="E63:E65" si="2">+C63*D63</f>
        <v>0</v>
      </c>
      <c r="F63" s="108"/>
    </row>
    <row r="64" spans="1:6" s="33" customFormat="1" ht="13.5" x14ac:dyDescent="0.25">
      <c r="A64" s="148" t="s">
        <v>188</v>
      </c>
      <c r="B64" s="105" t="s">
        <v>71</v>
      </c>
      <c r="C64" s="231">
        <f>+C63*0.002</f>
        <v>1.2E-2</v>
      </c>
      <c r="D64" s="107"/>
      <c r="E64" s="107">
        <f t="shared" si="2"/>
        <v>0</v>
      </c>
      <c r="F64" s="108"/>
    </row>
    <row r="65" spans="1:6" s="33" customFormat="1" ht="13.5" x14ac:dyDescent="0.25">
      <c r="A65" s="148" t="s">
        <v>189</v>
      </c>
      <c r="B65" s="105" t="s">
        <v>51</v>
      </c>
      <c r="C65" s="231">
        <f>+C63*0.01</f>
        <v>0.06</v>
      </c>
      <c r="D65" s="107"/>
      <c r="E65" s="107">
        <f t="shared" si="2"/>
        <v>0</v>
      </c>
      <c r="F65" s="108"/>
    </row>
    <row r="66" spans="1:6" s="33" customFormat="1" ht="17.25" customHeight="1" x14ac:dyDescent="0.25">
      <c r="A66" s="104" t="s">
        <v>78</v>
      </c>
      <c r="B66" s="105" t="s">
        <v>35</v>
      </c>
      <c r="C66" s="146">
        <f>+C60</f>
        <v>954</v>
      </c>
      <c r="D66" s="107"/>
      <c r="E66" s="107">
        <f t="shared" si="1"/>
        <v>0</v>
      </c>
      <c r="F66" s="108"/>
    </row>
    <row r="67" spans="1:6" s="33" customFormat="1" ht="13.5" x14ac:dyDescent="0.25">
      <c r="A67" s="148" t="s">
        <v>129</v>
      </c>
      <c r="B67" s="105" t="s">
        <v>71</v>
      </c>
      <c r="C67" s="146">
        <f>+C66*0.005</f>
        <v>4.7700000000000005</v>
      </c>
      <c r="D67" s="107"/>
      <c r="E67" s="107">
        <f>+C67*D67</f>
        <v>0</v>
      </c>
      <c r="F67" s="108"/>
    </row>
    <row r="68" spans="1:6" s="33" customFormat="1" ht="18" customHeight="1" x14ac:dyDescent="0.25">
      <c r="A68" s="104" t="s">
        <v>197</v>
      </c>
      <c r="B68" s="105" t="s">
        <v>35</v>
      </c>
      <c r="C68" s="146">
        <f>+C63</f>
        <v>6</v>
      </c>
      <c r="D68" s="107"/>
      <c r="E68" s="107">
        <f t="shared" si="1"/>
        <v>0</v>
      </c>
      <c r="F68" s="108"/>
    </row>
    <row r="69" spans="1:6" s="33" customFormat="1" ht="13.5" x14ac:dyDescent="0.25">
      <c r="A69" s="148" t="s">
        <v>198</v>
      </c>
      <c r="B69" s="105" t="s">
        <v>71</v>
      </c>
      <c r="C69" s="146">
        <f>+C68*0.01</f>
        <v>0.06</v>
      </c>
      <c r="D69" s="107"/>
      <c r="E69" s="107">
        <f>+C69*D69</f>
        <v>0</v>
      </c>
      <c r="F69" s="108"/>
    </row>
    <row r="70" spans="1:6" s="33" customFormat="1" ht="13.5" x14ac:dyDescent="0.25">
      <c r="A70" s="109" t="s">
        <v>77</v>
      </c>
      <c r="B70" s="105" t="s">
        <v>35</v>
      </c>
      <c r="C70" s="146">
        <f>+C60</f>
        <v>954</v>
      </c>
      <c r="D70" s="107"/>
      <c r="E70" s="107">
        <f t="shared" si="1"/>
        <v>0</v>
      </c>
      <c r="F70" s="108"/>
    </row>
    <row r="71" spans="1:6" s="33" customFormat="1" ht="13.5" x14ac:dyDescent="0.25">
      <c r="A71" s="109" t="s">
        <v>199</v>
      </c>
      <c r="B71" s="105" t="s">
        <v>35</v>
      </c>
      <c r="C71" s="146">
        <f>+C68</f>
        <v>6</v>
      </c>
      <c r="D71" s="107"/>
      <c r="E71" s="107">
        <f t="shared" si="1"/>
        <v>0</v>
      </c>
      <c r="F71" s="108"/>
    </row>
    <row r="72" spans="1:6" s="150" customFormat="1" ht="27.75" customHeight="1" x14ac:dyDescent="0.25">
      <c r="A72" s="104" t="s">
        <v>203</v>
      </c>
      <c r="B72" s="105" t="s">
        <v>35</v>
      </c>
      <c r="C72" s="146">
        <v>6</v>
      </c>
      <c r="D72" s="107"/>
      <c r="E72" s="107">
        <f t="shared" si="1"/>
        <v>0</v>
      </c>
      <c r="F72" s="108"/>
    </row>
    <row r="73" spans="1:6" s="150" customFormat="1" ht="27" x14ac:dyDescent="0.25">
      <c r="A73" s="148" t="s">
        <v>202</v>
      </c>
      <c r="B73" s="105" t="s">
        <v>33</v>
      </c>
      <c r="C73" s="146">
        <f>+C72</f>
        <v>6</v>
      </c>
      <c r="D73" s="107"/>
      <c r="E73" s="107">
        <f t="shared" si="1"/>
        <v>0</v>
      </c>
      <c r="F73" s="108"/>
    </row>
    <row r="74" spans="1:6" s="33" customFormat="1" ht="13.5" x14ac:dyDescent="0.25">
      <c r="A74" s="109" t="s">
        <v>76</v>
      </c>
      <c r="B74" s="105" t="s">
        <v>37</v>
      </c>
      <c r="C74" s="146">
        <f>+C58</f>
        <v>262</v>
      </c>
      <c r="D74" s="107"/>
      <c r="E74" s="107">
        <f t="shared" si="1"/>
        <v>0</v>
      </c>
      <c r="F74" s="108"/>
    </row>
    <row r="75" spans="1:6" s="33" customFormat="1" ht="27" x14ac:dyDescent="0.25">
      <c r="A75" s="148" t="s">
        <v>75</v>
      </c>
      <c r="B75" s="105" t="s">
        <v>37</v>
      </c>
      <c r="C75" s="146">
        <f>+C74*1.2</f>
        <v>314.39999999999998</v>
      </c>
      <c r="D75" s="107"/>
      <c r="E75" s="107">
        <f t="shared" si="1"/>
        <v>0</v>
      </c>
      <c r="F75" s="108"/>
    </row>
    <row r="76" spans="1:6" s="33" customFormat="1" ht="13.5" x14ac:dyDescent="0.25">
      <c r="A76" s="112" t="s">
        <v>150</v>
      </c>
      <c r="B76" s="105" t="s">
        <v>35</v>
      </c>
      <c r="C76" s="146">
        <f>+C74*5</f>
        <v>1310</v>
      </c>
      <c r="D76" s="107"/>
      <c r="E76" s="107">
        <f t="shared" si="1"/>
        <v>0</v>
      </c>
      <c r="F76" s="108"/>
    </row>
    <row r="77" spans="1:6" s="33" customFormat="1" ht="13.5" x14ac:dyDescent="0.25">
      <c r="A77" s="113" t="s">
        <v>32</v>
      </c>
      <c r="B77" s="114"/>
      <c r="C77" s="149"/>
      <c r="D77" s="115"/>
      <c r="E77" s="115"/>
      <c r="F77" s="116">
        <f>SUM(E58:E76)</f>
        <v>0</v>
      </c>
    </row>
    <row r="78" spans="1:6" s="33" customFormat="1" ht="13.5" x14ac:dyDescent="0.25">
      <c r="A78" s="150"/>
      <c r="B78" s="150"/>
      <c r="C78" s="150"/>
      <c r="D78" s="107"/>
      <c r="E78" s="107"/>
      <c r="F78" s="151"/>
    </row>
    <row r="79" spans="1:6" s="33" customFormat="1" ht="13.5" x14ac:dyDescent="0.25">
      <c r="A79" s="120" t="s">
        <v>70</v>
      </c>
      <c r="B79" s="121"/>
      <c r="C79" s="122" t="s">
        <v>40</v>
      </c>
      <c r="D79" s="123" t="s">
        <v>39</v>
      </c>
      <c r="E79" s="123" t="s">
        <v>130</v>
      </c>
      <c r="F79" s="124"/>
    </row>
    <row r="80" spans="1:6" s="33" customFormat="1" ht="13.5" x14ac:dyDescent="0.25">
      <c r="A80" s="152"/>
      <c r="B80" s="150"/>
      <c r="C80" s="153"/>
      <c r="D80" s="107"/>
      <c r="E80" s="107"/>
      <c r="F80" s="108"/>
    </row>
    <row r="81" spans="1:6" s="33" customFormat="1" ht="13.5" x14ac:dyDescent="0.25">
      <c r="A81" s="154" t="s">
        <v>193</v>
      </c>
      <c r="B81" s="150"/>
      <c r="C81" s="153"/>
      <c r="D81" s="107"/>
      <c r="E81" s="107"/>
      <c r="F81" s="108"/>
    </row>
    <row r="82" spans="1:6" s="33" customFormat="1" ht="13.5" x14ac:dyDescent="0.25">
      <c r="A82" s="45" t="s">
        <v>190</v>
      </c>
      <c r="B82" s="105" t="s">
        <v>35</v>
      </c>
      <c r="C82" s="80">
        <v>140</v>
      </c>
      <c r="D82" s="107"/>
      <c r="E82" s="107">
        <f t="shared" ref="E82:E85" si="3">+C82*D82</f>
        <v>0</v>
      </c>
      <c r="F82" s="108"/>
    </row>
    <row r="83" spans="1:6" s="33" customFormat="1" ht="27" x14ac:dyDescent="0.25">
      <c r="A83" s="42" t="s">
        <v>69</v>
      </c>
      <c r="B83" s="105" t="s">
        <v>35</v>
      </c>
      <c r="C83" s="80">
        <v>460</v>
      </c>
      <c r="D83" s="107"/>
      <c r="E83" s="107">
        <f t="shared" si="3"/>
        <v>0</v>
      </c>
      <c r="F83" s="108"/>
    </row>
    <row r="84" spans="1:6" s="33" customFormat="1" ht="13.5" x14ac:dyDescent="0.25">
      <c r="A84" s="42" t="s">
        <v>192</v>
      </c>
      <c r="B84" s="105" t="s">
        <v>35</v>
      </c>
      <c r="C84" s="80">
        <v>114</v>
      </c>
      <c r="D84" s="107"/>
      <c r="E84" s="107">
        <f t="shared" si="3"/>
        <v>0</v>
      </c>
      <c r="F84" s="108"/>
    </row>
    <row r="85" spans="1:6" s="33" customFormat="1" ht="15" customHeight="1" x14ac:dyDescent="0.25">
      <c r="A85" s="42" t="s">
        <v>66</v>
      </c>
      <c r="B85" s="105" t="s">
        <v>35</v>
      </c>
      <c r="C85" s="80">
        <v>144</v>
      </c>
      <c r="D85" s="107"/>
      <c r="E85" s="107">
        <f t="shared" si="3"/>
        <v>0</v>
      </c>
      <c r="F85" s="108"/>
    </row>
    <row r="86" spans="1:6" s="33" customFormat="1" ht="13.5" x14ac:dyDescent="0.25">
      <c r="A86" s="41" t="s">
        <v>191</v>
      </c>
      <c r="B86" s="155" t="s">
        <v>35</v>
      </c>
      <c r="C86" s="158">
        <v>96</v>
      </c>
      <c r="D86" s="107"/>
      <c r="E86" s="107">
        <f>+C86*D86</f>
        <v>0</v>
      </c>
      <c r="F86" s="108"/>
    </row>
    <row r="87" spans="1:6" s="33" customFormat="1" ht="13.5" x14ac:dyDescent="0.25">
      <c r="A87" s="41"/>
      <c r="B87" s="105"/>
      <c r="C87" s="156">
        <f>SUM(C82:C86)</f>
        <v>954</v>
      </c>
      <c r="D87" s="107"/>
      <c r="E87" s="107"/>
      <c r="F87" s="108"/>
    </row>
    <row r="88" spans="1:6" s="33" customFormat="1" ht="13.5" x14ac:dyDescent="0.25">
      <c r="A88" s="41"/>
      <c r="B88" s="105"/>
      <c r="C88" s="156"/>
      <c r="D88" s="107"/>
      <c r="E88" s="107"/>
      <c r="F88" s="108"/>
    </row>
    <row r="89" spans="1:6" s="33" customFormat="1" ht="13.5" x14ac:dyDescent="0.25">
      <c r="A89" s="154" t="s">
        <v>194</v>
      </c>
      <c r="B89" s="105"/>
      <c r="C89" s="156"/>
      <c r="D89" s="107"/>
      <c r="E89" s="107"/>
      <c r="F89" s="108"/>
    </row>
    <row r="90" spans="1:6" s="33" customFormat="1" ht="13.5" x14ac:dyDescent="0.25">
      <c r="A90" s="229" t="s">
        <v>195</v>
      </c>
      <c r="B90" s="155" t="s">
        <v>35</v>
      </c>
      <c r="C90" s="158">
        <v>6</v>
      </c>
      <c r="D90" s="107"/>
      <c r="E90" s="107"/>
      <c r="F90" s="108"/>
    </row>
    <row r="91" spans="1:6" s="33" customFormat="1" ht="13.5" x14ac:dyDescent="0.25">
      <c r="A91" s="229"/>
      <c r="B91" s="179"/>
      <c r="C91" s="230">
        <f>SUM(C90)</f>
        <v>6</v>
      </c>
      <c r="D91" s="107"/>
      <c r="E91" s="107"/>
      <c r="F91" s="108"/>
    </row>
    <row r="92" spans="1:6" s="33" customFormat="1" ht="13.5" x14ac:dyDescent="0.25">
      <c r="A92" s="113" t="s">
        <v>32</v>
      </c>
      <c r="B92" s="114"/>
      <c r="C92" s="149"/>
      <c r="D92" s="115"/>
      <c r="E92" s="115"/>
      <c r="F92" s="116">
        <f>SUM(E80:E92)</f>
        <v>0</v>
      </c>
    </row>
    <row r="93" spans="1:6" s="33" customFormat="1" ht="14.25" thickBot="1" x14ac:dyDescent="0.3">
      <c r="A93" s="150"/>
      <c r="B93" s="150"/>
      <c r="C93" s="150"/>
      <c r="D93" s="107"/>
      <c r="E93" s="107"/>
      <c r="F93" s="151"/>
    </row>
    <row r="94" spans="1:6" s="33" customFormat="1" ht="4.5" customHeight="1" x14ac:dyDescent="0.25">
      <c r="A94" s="127"/>
      <c r="B94" s="128"/>
      <c r="C94" s="128"/>
      <c r="D94" s="129"/>
      <c r="E94" s="128"/>
      <c r="F94" s="130"/>
    </row>
    <row r="95" spans="1:6" s="67" customFormat="1" ht="16.5" x14ac:dyDescent="0.25">
      <c r="A95" s="131" t="s">
        <v>63</v>
      </c>
      <c r="B95" s="132"/>
      <c r="C95" s="132"/>
      <c r="D95" s="133"/>
      <c r="E95" s="132"/>
      <c r="F95" s="134">
        <f>SUM(F58:F92)</f>
        <v>0</v>
      </c>
    </row>
    <row r="96" spans="1:6" s="33" customFormat="1" ht="3.75" customHeight="1" thickBot="1" x14ac:dyDescent="0.3">
      <c r="A96" s="135"/>
      <c r="B96" s="136"/>
      <c r="C96" s="136"/>
      <c r="D96" s="137"/>
      <c r="E96" s="136"/>
      <c r="F96" s="138"/>
    </row>
    <row r="97" spans="1:6" s="33" customFormat="1" ht="9.75" customHeight="1" x14ac:dyDescent="0.25">
      <c r="A97" s="126"/>
      <c r="B97" s="126"/>
      <c r="C97" s="126"/>
      <c r="D97" s="164"/>
      <c r="E97" s="126"/>
      <c r="F97" s="126"/>
    </row>
    <row r="98" spans="1:6" s="33" customFormat="1" ht="13.5" x14ac:dyDescent="0.25">
      <c r="A98" s="150"/>
      <c r="B98" s="150"/>
      <c r="C98" s="150"/>
      <c r="D98" s="107"/>
      <c r="E98" s="107"/>
      <c r="F98" s="151"/>
    </row>
    <row r="99" spans="1:6" s="68" customFormat="1" ht="16.5" x14ac:dyDescent="0.25">
      <c r="A99" s="132" t="s">
        <v>28</v>
      </c>
      <c r="B99" s="159"/>
      <c r="C99" s="159"/>
      <c r="D99" s="160"/>
      <c r="E99" s="160"/>
      <c r="F99" s="133"/>
    </row>
    <row r="100" spans="1:6" s="33" customFormat="1" ht="9" customHeight="1" x14ac:dyDescent="0.25">
      <c r="A100" s="150"/>
      <c r="B100" s="150"/>
      <c r="C100" s="150"/>
      <c r="D100" s="107"/>
      <c r="E100" s="107"/>
      <c r="F100" s="151"/>
    </row>
    <row r="101" spans="1:6" s="33" customFormat="1" ht="13.5" x14ac:dyDescent="0.25">
      <c r="A101" s="120" t="s">
        <v>62</v>
      </c>
      <c r="B101" s="121"/>
      <c r="C101" s="122" t="s">
        <v>40</v>
      </c>
      <c r="D101" s="123" t="s">
        <v>39</v>
      </c>
      <c r="E101" s="123" t="s">
        <v>130</v>
      </c>
      <c r="F101" s="124"/>
    </row>
    <row r="102" spans="1:6" s="33" customFormat="1" ht="27" x14ac:dyDescent="0.25">
      <c r="A102" s="104" t="s">
        <v>60</v>
      </c>
      <c r="B102" s="105" t="s">
        <v>37</v>
      </c>
      <c r="C102" s="161">
        <v>38</v>
      </c>
      <c r="D102" s="147"/>
      <c r="E102" s="107">
        <f t="shared" ref="E102:E117" si="4">+C102*D102</f>
        <v>0</v>
      </c>
      <c r="F102" s="108"/>
    </row>
    <row r="103" spans="1:6" s="33" customFormat="1" ht="27" x14ac:dyDescent="0.25">
      <c r="A103" s="104" t="s">
        <v>59</v>
      </c>
      <c r="B103" s="105" t="s">
        <v>37</v>
      </c>
      <c r="C103" s="161">
        <v>34</v>
      </c>
      <c r="D103" s="147"/>
      <c r="E103" s="107">
        <f t="shared" si="4"/>
        <v>0</v>
      </c>
      <c r="F103" s="108"/>
    </row>
    <row r="104" spans="1:6" s="33" customFormat="1" ht="27" x14ac:dyDescent="0.25">
      <c r="A104" s="104" t="s">
        <v>141</v>
      </c>
      <c r="B104" s="105" t="s">
        <v>37</v>
      </c>
      <c r="C104" s="161">
        <f>+C102</f>
        <v>38</v>
      </c>
      <c r="D104" s="107"/>
      <c r="E104" s="107">
        <f t="shared" si="4"/>
        <v>0</v>
      </c>
      <c r="F104" s="108"/>
    </row>
    <row r="105" spans="1:6" s="33" customFormat="1" ht="13.5" x14ac:dyDescent="0.25">
      <c r="A105" s="104" t="s">
        <v>58</v>
      </c>
      <c r="B105" s="105" t="s">
        <v>37</v>
      </c>
      <c r="C105" s="161">
        <f>+C102</f>
        <v>38</v>
      </c>
      <c r="D105" s="147"/>
      <c r="E105" s="107">
        <f t="shared" si="4"/>
        <v>0</v>
      </c>
      <c r="F105" s="108"/>
    </row>
    <row r="106" spans="1:6" s="33" customFormat="1" ht="19.5" customHeight="1" x14ac:dyDescent="0.25">
      <c r="A106" s="104" t="s">
        <v>57</v>
      </c>
      <c r="B106" s="105" t="s">
        <v>37</v>
      </c>
      <c r="C106" s="161">
        <f>+C103</f>
        <v>34</v>
      </c>
      <c r="D106" s="147"/>
      <c r="E106" s="107">
        <f t="shared" si="4"/>
        <v>0</v>
      </c>
      <c r="F106" s="108"/>
    </row>
    <row r="107" spans="1:6" s="33" customFormat="1" ht="13.5" x14ac:dyDescent="0.25">
      <c r="A107" s="41" t="s">
        <v>56</v>
      </c>
      <c r="B107" s="105" t="s">
        <v>37</v>
      </c>
      <c r="C107" s="161">
        <f>+C102</f>
        <v>38</v>
      </c>
      <c r="D107" s="147"/>
      <c r="E107" s="107">
        <f t="shared" si="4"/>
        <v>0</v>
      </c>
      <c r="F107" s="108"/>
    </row>
    <row r="108" spans="1:6" s="33" customFormat="1" ht="13.5" x14ac:dyDescent="0.25">
      <c r="A108" s="148" t="s">
        <v>55</v>
      </c>
      <c r="B108" s="105" t="s">
        <v>51</v>
      </c>
      <c r="C108" s="161">
        <f>+C107*0.025</f>
        <v>0.95000000000000007</v>
      </c>
      <c r="D108" s="147"/>
      <c r="E108" s="107">
        <f t="shared" si="4"/>
        <v>0</v>
      </c>
      <c r="F108" s="108"/>
    </row>
    <row r="109" spans="1:6" s="33" customFormat="1" ht="15" customHeight="1" x14ac:dyDescent="0.25">
      <c r="A109" s="41" t="s">
        <v>153</v>
      </c>
      <c r="B109" s="105" t="s">
        <v>37</v>
      </c>
      <c r="C109" s="161">
        <f>+C103</f>
        <v>34</v>
      </c>
      <c r="D109" s="147"/>
      <c r="E109" s="107">
        <f t="shared" si="4"/>
        <v>0</v>
      </c>
      <c r="F109" s="108"/>
    </row>
    <row r="110" spans="1:6" s="33" customFormat="1" ht="13.5" x14ac:dyDescent="0.25">
      <c r="A110" s="148" t="s">
        <v>55</v>
      </c>
      <c r="B110" s="105" t="s">
        <v>51</v>
      </c>
      <c r="C110" s="161">
        <f>+C109*0.025</f>
        <v>0.85000000000000009</v>
      </c>
      <c r="D110" s="147"/>
      <c r="E110" s="107">
        <f t="shared" si="4"/>
        <v>0</v>
      </c>
      <c r="F110" s="108"/>
    </row>
    <row r="111" spans="1:6" s="33" customFormat="1" ht="13.5" x14ac:dyDescent="0.25">
      <c r="A111" s="41" t="s">
        <v>155</v>
      </c>
      <c r="B111" s="105" t="s">
        <v>37</v>
      </c>
      <c r="C111" s="161">
        <f>+C109</f>
        <v>34</v>
      </c>
      <c r="D111" s="147"/>
      <c r="E111" s="107">
        <f t="shared" ref="E111" si="5">+C111*D111</f>
        <v>0</v>
      </c>
      <c r="F111" s="108"/>
    </row>
    <row r="112" spans="1:6" s="33" customFormat="1" ht="26.25" customHeight="1" x14ac:dyDescent="0.25">
      <c r="A112" s="148" t="s">
        <v>154</v>
      </c>
      <c r="B112" s="105" t="s">
        <v>37</v>
      </c>
      <c r="C112" s="161">
        <f>+C111*1.1</f>
        <v>37.400000000000006</v>
      </c>
      <c r="D112" s="147"/>
      <c r="E112" s="107">
        <f t="shared" si="4"/>
        <v>0</v>
      </c>
      <c r="F112" s="108"/>
    </row>
    <row r="113" spans="1:6" s="33" customFormat="1" ht="13.5" x14ac:dyDescent="0.25">
      <c r="A113" s="112" t="s">
        <v>74</v>
      </c>
      <c r="B113" s="105" t="s">
        <v>35</v>
      </c>
      <c r="C113" s="161">
        <f>+C112*5</f>
        <v>187.00000000000003</v>
      </c>
      <c r="D113" s="107"/>
      <c r="E113" s="107">
        <f t="shared" si="4"/>
        <v>0</v>
      </c>
      <c r="F113" s="108"/>
    </row>
    <row r="114" spans="1:6" s="33" customFormat="1" ht="13.5" x14ac:dyDescent="0.25">
      <c r="A114" s="104" t="s">
        <v>151</v>
      </c>
      <c r="B114" s="105" t="s">
        <v>52</v>
      </c>
      <c r="C114" s="162">
        <f>+C115/1000</f>
        <v>1.9000000000000002E-3</v>
      </c>
      <c r="D114" s="107"/>
      <c r="E114" s="107">
        <f t="shared" si="4"/>
        <v>0</v>
      </c>
      <c r="F114" s="108"/>
    </row>
    <row r="115" spans="1:6" s="33" customFormat="1" ht="26.25" customHeight="1" x14ac:dyDescent="0.25">
      <c r="A115" s="148" t="s">
        <v>152</v>
      </c>
      <c r="B115" s="105" t="s">
        <v>51</v>
      </c>
      <c r="C115" s="161">
        <f>+C107*0.05</f>
        <v>1.9000000000000001</v>
      </c>
      <c r="D115" s="107"/>
      <c r="E115" s="107">
        <f t="shared" si="4"/>
        <v>0</v>
      </c>
      <c r="F115" s="108"/>
    </row>
    <row r="116" spans="1:6" s="33" customFormat="1" ht="20.25" customHeight="1" x14ac:dyDescent="0.25">
      <c r="A116" s="104" t="s">
        <v>53</v>
      </c>
      <c r="B116" s="105" t="s">
        <v>52</v>
      </c>
      <c r="C116" s="162">
        <f>+C117/1000</f>
        <v>1.7000000000000001E-3</v>
      </c>
      <c r="D116" s="107"/>
      <c r="E116" s="107">
        <f t="shared" si="4"/>
        <v>0</v>
      </c>
      <c r="F116" s="108"/>
    </row>
    <row r="117" spans="1:6" s="33" customFormat="1" ht="25.5" customHeight="1" x14ac:dyDescent="0.25">
      <c r="A117" s="148" t="s">
        <v>152</v>
      </c>
      <c r="B117" s="105" t="s">
        <v>51</v>
      </c>
      <c r="C117" s="161">
        <f>+C109*0.05</f>
        <v>1.7000000000000002</v>
      </c>
      <c r="D117" s="107"/>
      <c r="E117" s="107">
        <f t="shared" si="4"/>
        <v>0</v>
      </c>
      <c r="F117" s="108"/>
    </row>
    <row r="118" spans="1:6" s="40" customFormat="1" ht="13.5" x14ac:dyDescent="0.25">
      <c r="A118" s="112"/>
      <c r="B118" s="105"/>
      <c r="C118" s="110"/>
      <c r="D118" s="107"/>
      <c r="E118" s="107"/>
      <c r="F118" s="108"/>
    </row>
    <row r="119" spans="1:6" s="33" customFormat="1" ht="13.5" x14ac:dyDescent="0.25">
      <c r="A119" s="113" t="s">
        <v>32</v>
      </c>
      <c r="B119" s="163"/>
      <c r="C119" s="163"/>
      <c r="D119" s="115"/>
      <c r="E119" s="115"/>
      <c r="F119" s="116">
        <f>SUM(E102:E117)</f>
        <v>0</v>
      </c>
    </row>
    <row r="120" spans="1:6" s="33" customFormat="1" ht="14.25" customHeight="1" thickBot="1" x14ac:dyDescent="0.3">
      <c r="A120" s="150"/>
      <c r="B120" s="150"/>
      <c r="C120" s="150"/>
      <c r="D120" s="107"/>
      <c r="E120" s="107"/>
      <c r="F120" s="151"/>
    </row>
    <row r="121" spans="1:6" s="33" customFormat="1" ht="5.25" customHeight="1" x14ac:dyDescent="0.25">
      <c r="A121" s="127"/>
      <c r="B121" s="128"/>
      <c r="C121" s="128"/>
      <c r="D121" s="129"/>
      <c r="E121" s="128"/>
      <c r="F121" s="130"/>
    </row>
    <row r="122" spans="1:6" s="67" customFormat="1" ht="16.5" x14ac:dyDescent="0.25">
      <c r="A122" s="131" t="s">
        <v>50</v>
      </c>
      <c r="B122" s="132"/>
      <c r="C122" s="132"/>
      <c r="D122" s="133"/>
      <c r="E122" s="132"/>
      <c r="F122" s="134">
        <f>SUM(F102:F119)</f>
        <v>0</v>
      </c>
    </row>
    <row r="123" spans="1:6" s="33" customFormat="1" ht="4.5" customHeight="1" thickBot="1" x14ac:dyDescent="0.3">
      <c r="A123" s="135"/>
      <c r="B123" s="136"/>
      <c r="C123" s="136"/>
      <c r="D123" s="137"/>
      <c r="E123" s="136"/>
      <c r="F123" s="138"/>
    </row>
    <row r="124" spans="1:6" s="33" customFormat="1" ht="9" customHeight="1" x14ac:dyDescent="0.25">
      <c r="A124" s="126"/>
      <c r="B124" s="126"/>
      <c r="C124" s="126"/>
      <c r="D124" s="164"/>
      <c r="E124" s="126"/>
      <c r="F124" s="126"/>
    </row>
    <row r="125" spans="1:6" s="33" customFormat="1" ht="11.25" customHeight="1" x14ac:dyDescent="0.25">
      <c r="A125" s="126"/>
      <c r="B125" s="126"/>
      <c r="C125" s="126"/>
      <c r="D125" s="164"/>
      <c r="E125" s="126"/>
      <c r="F125" s="126"/>
    </row>
    <row r="126" spans="1:6" s="33" customFormat="1" ht="14.25" customHeight="1" x14ac:dyDescent="0.25">
      <c r="A126" s="132" t="s">
        <v>49</v>
      </c>
      <c r="B126" s="165">
        <v>121</v>
      </c>
      <c r="C126" s="165" t="s">
        <v>37</v>
      </c>
      <c r="D126" s="107"/>
      <c r="E126" s="107"/>
      <c r="F126" s="151"/>
    </row>
    <row r="127" spans="1:6" s="33" customFormat="1" ht="13.5" x14ac:dyDescent="0.25">
      <c r="A127" s="120" t="s">
        <v>44</v>
      </c>
      <c r="B127" s="166"/>
      <c r="C127" s="122" t="s">
        <v>40</v>
      </c>
      <c r="D127" s="123" t="s">
        <v>39</v>
      </c>
      <c r="E127" s="123" t="s">
        <v>130</v>
      </c>
      <c r="F127" s="124"/>
    </row>
    <row r="128" spans="1:6" s="33" customFormat="1" ht="13.5" x14ac:dyDescent="0.25">
      <c r="A128" s="109" t="s">
        <v>142</v>
      </c>
      <c r="B128" s="150" t="s">
        <v>37</v>
      </c>
      <c r="C128" s="150">
        <f>+B126</f>
        <v>121</v>
      </c>
      <c r="D128" s="107"/>
      <c r="E128" s="107">
        <f>+C128*D128</f>
        <v>0</v>
      </c>
      <c r="F128" s="108"/>
    </row>
    <row r="129" spans="1:6" s="33" customFormat="1" ht="13.5" x14ac:dyDescent="0.25">
      <c r="A129" s="109" t="s">
        <v>42</v>
      </c>
      <c r="B129" s="105" t="s">
        <v>33</v>
      </c>
      <c r="C129" s="156">
        <v>1</v>
      </c>
      <c r="D129" s="107"/>
      <c r="E129" s="107">
        <f>+C129*D129</f>
        <v>0</v>
      </c>
      <c r="F129" s="108"/>
    </row>
    <row r="130" spans="1:6" s="33" customFormat="1" ht="13.5" x14ac:dyDescent="0.25">
      <c r="A130" s="167" t="s">
        <v>32</v>
      </c>
      <c r="B130" s="155"/>
      <c r="C130" s="149"/>
      <c r="D130" s="115"/>
      <c r="E130" s="115"/>
      <c r="F130" s="116">
        <f>SUM(E128:E129)</f>
        <v>0</v>
      </c>
    </row>
    <row r="131" spans="1:6" s="33" customFormat="1" ht="9" customHeight="1" x14ac:dyDescent="0.25">
      <c r="A131" s="150"/>
      <c r="B131" s="105"/>
      <c r="C131" s="156"/>
      <c r="D131" s="107"/>
      <c r="E131" s="107"/>
      <c r="F131" s="151"/>
    </row>
    <row r="132" spans="1:6" s="33" customFormat="1" ht="12.75" customHeight="1" x14ac:dyDescent="0.25">
      <c r="A132" s="150"/>
      <c r="B132" s="105"/>
      <c r="C132" s="156"/>
      <c r="D132" s="168">
        <v>6</v>
      </c>
      <c r="E132" s="151" t="s">
        <v>35</v>
      </c>
      <c r="F132" s="151"/>
    </row>
    <row r="133" spans="1:6" s="33" customFormat="1" ht="12.75" customHeight="1" x14ac:dyDescent="0.25">
      <c r="A133" s="150"/>
      <c r="B133" s="168">
        <v>262</v>
      </c>
      <c r="C133" s="165" t="s">
        <v>37</v>
      </c>
      <c r="D133" s="168">
        <v>954</v>
      </c>
      <c r="E133" s="151" t="s">
        <v>35</v>
      </c>
      <c r="F133" s="151"/>
    </row>
    <row r="134" spans="1:6" s="33" customFormat="1" ht="12.75" customHeight="1" x14ac:dyDescent="0.25">
      <c r="A134" s="120" t="s">
        <v>204</v>
      </c>
      <c r="B134" s="166"/>
      <c r="C134" s="122" t="s">
        <v>40</v>
      </c>
      <c r="D134" s="123" t="s">
        <v>39</v>
      </c>
      <c r="E134" s="123" t="s">
        <v>130</v>
      </c>
      <c r="F134" s="124"/>
    </row>
    <row r="135" spans="1:6" s="33" customFormat="1" ht="12.75" customHeight="1" x14ac:dyDescent="0.25">
      <c r="A135" s="104" t="s">
        <v>205</v>
      </c>
      <c r="B135" s="105" t="s">
        <v>37</v>
      </c>
      <c r="C135" s="153">
        <f>+B133*8</f>
        <v>2096</v>
      </c>
      <c r="D135" s="107"/>
      <c r="E135" s="107">
        <f t="shared" ref="E135:E141" si="6">+C135*D135</f>
        <v>0</v>
      </c>
      <c r="F135" s="108"/>
    </row>
    <row r="136" spans="1:6" s="33" customFormat="1" ht="12.75" customHeight="1" x14ac:dyDescent="0.25">
      <c r="A136" s="169" t="s">
        <v>38</v>
      </c>
      <c r="B136" s="105" t="s">
        <v>37</v>
      </c>
      <c r="C136" s="153">
        <f>+B133*3</f>
        <v>786</v>
      </c>
      <c r="D136" s="107"/>
      <c r="E136" s="107">
        <f t="shared" si="6"/>
        <v>0</v>
      </c>
      <c r="F136" s="170"/>
    </row>
    <row r="137" spans="1:6" s="33" customFormat="1" ht="12.75" customHeight="1" x14ac:dyDescent="0.25">
      <c r="A137" s="169" t="s">
        <v>209</v>
      </c>
      <c r="B137" s="105" t="s">
        <v>37</v>
      </c>
      <c r="C137" s="153">
        <f>+B133*3</f>
        <v>786</v>
      </c>
      <c r="D137" s="107"/>
      <c r="E137" s="107">
        <f t="shared" si="6"/>
        <v>0</v>
      </c>
      <c r="F137" s="170"/>
    </row>
    <row r="138" spans="1:6" s="33" customFormat="1" ht="12.75" customHeight="1" x14ac:dyDescent="0.25">
      <c r="A138" s="169" t="s">
        <v>206</v>
      </c>
      <c r="B138" s="105" t="s">
        <v>35</v>
      </c>
      <c r="C138" s="153">
        <f>+D133</f>
        <v>954</v>
      </c>
      <c r="D138" s="107"/>
      <c r="E138" s="107">
        <f t="shared" si="6"/>
        <v>0</v>
      </c>
      <c r="F138" s="170"/>
    </row>
    <row r="139" spans="1:6" s="33" customFormat="1" ht="12.75" customHeight="1" x14ac:dyDescent="0.25">
      <c r="A139" s="169" t="s">
        <v>207</v>
      </c>
      <c r="B139" s="105" t="s">
        <v>35</v>
      </c>
      <c r="C139" s="153">
        <f>+D132</f>
        <v>6</v>
      </c>
      <c r="D139" s="107"/>
      <c r="E139" s="107">
        <f t="shared" si="6"/>
        <v>0</v>
      </c>
      <c r="F139" s="170"/>
    </row>
    <row r="140" spans="1:6" s="33" customFormat="1" ht="12.75" customHeight="1" x14ac:dyDescent="0.25">
      <c r="A140" s="169" t="s">
        <v>208</v>
      </c>
      <c r="B140" s="105" t="s">
        <v>35</v>
      </c>
      <c r="C140" s="153">
        <f>+D132</f>
        <v>6</v>
      </c>
      <c r="D140" s="107"/>
      <c r="E140" s="107">
        <f t="shared" si="6"/>
        <v>0</v>
      </c>
      <c r="F140" s="170"/>
    </row>
    <row r="141" spans="1:6" s="33" customFormat="1" ht="12.75" customHeight="1" x14ac:dyDescent="0.25">
      <c r="A141" s="109" t="s">
        <v>34</v>
      </c>
      <c r="B141" s="105" t="s">
        <v>33</v>
      </c>
      <c r="C141" s="156">
        <v>1</v>
      </c>
      <c r="D141" s="107"/>
      <c r="E141" s="107">
        <f t="shared" si="6"/>
        <v>0</v>
      </c>
      <c r="F141" s="170"/>
    </row>
    <row r="142" spans="1:6" s="33" customFormat="1" ht="12.75" customHeight="1" x14ac:dyDescent="0.25">
      <c r="A142" s="167" t="s">
        <v>32</v>
      </c>
      <c r="B142" s="155"/>
      <c r="C142" s="149"/>
      <c r="D142" s="115"/>
      <c r="E142" s="115"/>
      <c r="F142" s="116">
        <f>SUM(E135:E141)</f>
        <v>0</v>
      </c>
    </row>
    <row r="143" spans="1:6" s="33" customFormat="1" ht="7.5" customHeight="1" x14ac:dyDescent="0.25">
      <c r="A143" s="171"/>
      <c r="B143" s="105"/>
      <c r="C143" s="153"/>
      <c r="D143" s="107"/>
      <c r="E143" s="107"/>
      <c r="F143" s="172"/>
    </row>
    <row r="144" spans="1:6" s="33" customFormat="1" ht="13.5" x14ac:dyDescent="0.25">
      <c r="A144" s="120" t="s">
        <v>31</v>
      </c>
      <c r="B144" s="166"/>
      <c r="C144" s="122"/>
      <c r="D144" s="123"/>
      <c r="E144" s="123"/>
      <c r="F144" s="124"/>
    </row>
    <row r="145" spans="1:6" ht="7.5" customHeight="1" thickBot="1" x14ac:dyDescent="0.3">
      <c r="A145" s="173"/>
      <c r="B145" s="173"/>
      <c r="C145" s="173"/>
      <c r="D145" s="174"/>
      <c r="E145" s="174"/>
      <c r="F145" s="172"/>
    </row>
    <row r="146" spans="1:6" s="33" customFormat="1" ht="5.25" customHeight="1" x14ac:dyDescent="0.25">
      <c r="A146" s="127"/>
      <c r="B146" s="128"/>
      <c r="C146" s="128"/>
      <c r="D146" s="129"/>
      <c r="E146" s="128"/>
      <c r="F146" s="130"/>
    </row>
    <row r="147" spans="1:6" s="67" customFormat="1" ht="16.5" x14ac:dyDescent="0.25">
      <c r="A147" s="131" t="s">
        <v>48</v>
      </c>
      <c r="B147" s="132"/>
      <c r="C147" s="132"/>
      <c r="D147" s="133"/>
      <c r="E147" s="132"/>
      <c r="F147" s="134">
        <f>SUM(F128:F146)</f>
        <v>0</v>
      </c>
    </row>
    <row r="148" spans="1:6" s="33" customFormat="1" ht="3" customHeight="1" thickBot="1" x14ac:dyDescent="0.3">
      <c r="A148" s="135"/>
      <c r="B148" s="136"/>
      <c r="C148" s="136"/>
      <c r="D148" s="137"/>
      <c r="E148" s="136"/>
      <c r="F148" s="138"/>
    </row>
    <row r="149" spans="1:6" s="33" customFormat="1" ht="19.5" customHeight="1" x14ac:dyDescent="0.25">
      <c r="A149" s="126"/>
      <c r="B149" s="126"/>
      <c r="C149" s="126"/>
      <c r="D149" s="164"/>
      <c r="E149" s="126"/>
      <c r="F149" s="126"/>
    </row>
    <row r="150" spans="1:6" s="33" customFormat="1" ht="11.25" customHeight="1" x14ac:dyDescent="0.25">
      <c r="A150" s="132" t="s">
        <v>47</v>
      </c>
      <c r="B150" s="165">
        <v>45</v>
      </c>
      <c r="C150" s="165" t="s">
        <v>37</v>
      </c>
      <c r="D150" s="107"/>
      <c r="E150" s="107"/>
      <c r="F150" s="151"/>
    </row>
    <row r="151" spans="1:6" s="33" customFormat="1" ht="13.5" x14ac:dyDescent="0.25">
      <c r="A151" s="120" t="s">
        <v>44</v>
      </c>
      <c r="B151" s="166"/>
      <c r="C151" s="122" t="s">
        <v>40</v>
      </c>
      <c r="D151" s="123" t="s">
        <v>39</v>
      </c>
      <c r="E151" s="123" t="s">
        <v>130</v>
      </c>
      <c r="F151" s="124"/>
    </row>
    <row r="152" spans="1:6" s="33" customFormat="1" ht="13.5" x14ac:dyDescent="0.25">
      <c r="A152" s="109" t="s">
        <v>43</v>
      </c>
      <c r="B152" s="150"/>
      <c r="C152" s="150">
        <f>+B150</f>
        <v>45</v>
      </c>
      <c r="D152" s="107"/>
      <c r="E152" s="107">
        <f>+C152*D152</f>
        <v>0</v>
      </c>
      <c r="F152" s="108"/>
    </row>
    <row r="153" spans="1:6" s="33" customFormat="1" ht="13.5" x14ac:dyDescent="0.25">
      <c r="A153" s="109" t="s">
        <v>42</v>
      </c>
      <c r="B153" s="105" t="s">
        <v>33</v>
      </c>
      <c r="C153" s="156">
        <v>1</v>
      </c>
      <c r="D153" s="107"/>
      <c r="E153" s="107">
        <f>+C153*D153</f>
        <v>0</v>
      </c>
      <c r="F153" s="108"/>
    </row>
    <row r="154" spans="1:6" s="33" customFormat="1" ht="13.5" x14ac:dyDescent="0.25">
      <c r="A154" s="167" t="s">
        <v>32</v>
      </c>
      <c r="B154" s="155"/>
      <c r="C154" s="149"/>
      <c r="D154" s="115"/>
      <c r="E154" s="115"/>
      <c r="F154" s="116">
        <f>SUM(E152:E153)</f>
        <v>0</v>
      </c>
    </row>
    <row r="155" spans="1:6" s="33" customFormat="1" ht="7.5" customHeight="1" x14ac:dyDescent="0.25">
      <c r="A155" s="150"/>
      <c r="B155" s="105"/>
      <c r="C155" s="156"/>
      <c r="D155" s="107"/>
      <c r="E155" s="107"/>
      <c r="F155" s="151"/>
    </row>
    <row r="156" spans="1:6" s="33" customFormat="1" ht="12.75" customHeight="1" x14ac:dyDescent="0.25">
      <c r="A156" s="150"/>
      <c r="B156" s="105"/>
      <c r="C156" s="156"/>
      <c r="D156" s="168">
        <v>6</v>
      </c>
      <c r="E156" s="151" t="s">
        <v>35</v>
      </c>
      <c r="F156" s="151"/>
    </row>
    <row r="157" spans="1:6" s="33" customFormat="1" ht="12.75" customHeight="1" x14ac:dyDescent="0.25">
      <c r="A157" s="150"/>
      <c r="B157" s="168">
        <v>262</v>
      </c>
      <c r="C157" s="165" t="s">
        <v>37</v>
      </c>
      <c r="D157" s="168">
        <v>954</v>
      </c>
      <c r="E157" s="151" t="s">
        <v>35</v>
      </c>
      <c r="F157" s="151"/>
    </row>
    <row r="158" spans="1:6" s="33" customFormat="1" ht="12.75" customHeight="1" x14ac:dyDescent="0.25">
      <c r="A158" s="120" t="s">
        <v>204</v>
      </c>
      <c r="B158" s="166"/>
      <c r="C158" s="122" t="s">
        <v>40</v>
      </c>
      <c r="D158" s="123" t="s">
        <v>39</v>
      </c>
      <c r="E158" s="123" t="s">
        <v>130</v>
      </c>
      <c r="F158" s="124"/>
    </row>
    <row r="159" spans="1:6" s="33" customFormat="1" ht="12.75" customHeight="1" x14ac:dyDescent="0.25">
      <c r="A159" s="104" t="s">
        <v>131</v>
      </c>
      <c r="B159" s="105" t="s">
        <v>37</v>
      </c>
      <c r="C159" s="153">
        <f>+B157*6</f>
        <v>1572</v>
      </c>
      <c r="D159" s="107"/>
      <c r="E159" s="107">
        <f t="shared" ref="E159:E165" si="7">+C159*D159</f>
        <v>0</v>
      </c>
      <c r="F159" s="108"/>
    </row>
    <row r="160" spans="1:6" s="33" customFormat="1" ht="12.75" customHeight="1" x14ac:dyDescent="0.25">
      <c r="A160" s="169" t="s">
        <v>38</v>
      </c>
      <c r="B160" s="105" t="s">
        <v>37</v>
      </c>
      <c r="C160" s="153">
        <f>+B157*3</f>
        <v>786</v>
      </c>
      <c r="D160" s="107"/>
      <c r="E160" s="107">
        <f t="shared" si="7"/>
        <v>0</v>
      </c>
      <c r="F160" s="170"/>
    </row>
    <row r="161" spans="1:6" s="33" customFormat="1" ht="12.75" customHeight="1" x14ac:dyDescent="0.25">
      <c r="A161" s="169" t="s">
        <v>209</v>
      </c>
      <c r="B161" s="105" t="s">
        <v>37</v>
      </c>
      <c r="C161" s="153">
        <f>+B157*3</f>
        <v>786</v>
      </c>
      <c r="D161" s="107"/>
      <c r="E161" s="107">
        <f t="shared" si="7"/>
        <v>0</v>
      </c>
      <c r="F161" s="170"/>
    </row>
    <row r="162" spans="1:6" s="33" customFormat="1" ht="12.75" customHeight="1" x14ac:dyDescent="0.25">
      <c r="A162" s="169" t="s">
        <v>206</v>
      </c>
      <c r="B162" s="105" t="s">
        <v>35</v>
      </c>
      <c r="C162" s="153">
        <f>+D157</f>
        <v>954</v>
      </c>
      <c r="D162" s="107"/>
      <c r="E162" s="107">
        <f t="shared" si="7"/>
        <v>0</v>
      </c>
      <c r="F162" s="170"/>
    </row>
    <row r="163" spans="1:6" s="33" customFormat="1" ht="12.75" customHeight="1" x14ac:dyDescent="0.25">
      <c r="A163" s="169" t="s">
        <v>207</v>
      </c>
      <c r="B163" s="105" t="s">
        <v>35</v>
      </c>
      <c r="C163" s="153">
        <f>+D156</f>
        <v>6</v>
      </c>
      <c r="D163" s="107"/>
      <c r="E163" s="107">
        <f t="shared" si="7"/>
        <v>0</v>
      </c>
      <c r="F163" s="170"/>
    </row>
    <row r="164" spans="1:6" s="33" customFormat="1" ht="12.75" customHeight="1" x14ac:dyDescent="0.25">
      <c r="A164" s="169" t="s">
        <v>208</v>
      </c>
      <c r="B164" s="105" t="s">
        <v>35</v>
      </c>
      <c r="C164" s="153">
        <f>+D156</f>
        <v>6</v>
      </c>
      <c r="D164" s="107"/>
      <c r="E164" s="107">
        <f t="shared" si="7"/>
        <v>0</v>
      </c>
      <c r="F164" s="170"/>
    </row>
    <row r="165" spans="1:6" s="33" customFormat="1" ht="12.75" customHeight="1" x14ac:dyDescent="0.25">
      <c r="A165" s="109" t="s">
        <v>34</v>
      </c>
      <c r="B165" s="105" t="s">
        <v>33</v>
      </c>
      <c r="C165" s="156">
        <v>1</v>
      </c>
      <c r="D165" s="107"/>
      <c r="E165" s="107">
        <f t="shared" si="7"/>
        <v>0</v>
      </c>
      <c r="F165" s="170"/>
    </row>
    <row r="166" spans="1:6" s="33" customFormat="1" ht="12.75" customHeight="1" x14ac:dyDescent="0.25">
      <c r="A166" s="167" t="s">
        <v>32</v>
      </c>
      <c r="B166" s="155"/>
      <c r="C166" s="149"/>
      <c r="D166" s="115"/>
      <c r="E166" s="115"/>
      <c r="F166" s="116">
        <f>SUM(E159:E165)</f>
        <v>0</v>
      </c>
    </row>
    <row r="167" spans="1:6" s="33" customFormat="1" ht="8.25" customHeight="1" x14ac:dyDescent="0.25">
      <c r="A167" s="171"/>
      <c r="B167" s="105"/>
      <c r="C167" s="153"/>
      <c r="D167" s="107"/>
      <c r="E167" s="107"/>
      <c r="F167" s="172"/>
    </row>
    <row r="168" spans="1:6" s="33" customFormat="1" ht="13.5" x14ac:dyDescent="0.25">
      <c r="A168" s="120" t="s">
        <v>31</v>
      </c>
      <c r="B168" s="166"/>
      <c r="C168" s="122"/>
      <c r="D168" s="123"/>
      <c r="E168" s="123"/>
      <c r="F168" s="124"/>
    </row>
    <row r="169" spans="1:6" ht="9.75" customHeight="1" thickBot="1" x14ac:dyDescent="0.3">
      <c r="A169" s="173"/>
      <c r="B169" s="173"/>
      <c r="C169" s="173"/>
      <c r="D169" s="174"/>
      <c r="E169" s="174"/>
      <c r="F169" s="172"/>
    </row>
    <row r="170" spans="1:6" s="33" customFormat="1" ht="6.75" customHeight="1" x14ac:dyDescent="0.25">
      <c r="A170" s="127"/>
      <c r="B170" s="128"/>
      <c r="C170" s="128"/>
      <c r="D170" s="129"/>
      <c r="E170" s="128"/>
      <c r="F170" s="130"/>
    </row>
    <row r="171" spans="1:6" s="67" customFormat="1" ht="16.5" x14ac:dyDescent="0.25">
      <c r="A171" s="131" t="s">
        <v>46</v>
      </c>
      <c r="B171" s="132"/>
      <c r="C171" s="132"/>
      <c r="D171" s="133"/>
      <c r="E171" s="132"/>
      <c r="F171" s="134">
        <f>SUM(F152:F170)</f>
        <v>0</v>
      </c>
    </row>
    <row r="172" spans="1:6" s="33" customFormat="1" ht="5.25" customHeight="1" thickBot="1" x14ac:dyDescent="0.3">
      <c r="A172" s="135"/>
      <c r="B172" s="136"/>
      <c r="C172" s="136"/>
      <c r="D172" s="137"/>
      <c r="E172" s="136"/>
      <c r="F172" s="138"/>
    </row>
    <row r="173" spans="1:6" s="33" customFormat="1" ht="19.5" customHeight="1" x14ac:dyDescent="0.25">
      <c r="A173" s="126"/>
      <c r="B173" s="126"/>
      <c r="C173" s="126"/>
      <c r="D173" s="164"/>
      <c r="E173" s="126"/>
      <c r="F173" s="126"/>
    </row>
    <row r="174" spans="1:6" s="33" customFormat="1" ht="16.5" x14ac:dyDescent="0.25">
      <c r="A174" s="132" t="s">
        <v>45</v>
      </c>
      <c r="B174" s="165"/>
      <c r="C174" s="165"/>
      <c r="D174" s="107"/>
      <c r="E174" s="107"/>
      <c r="F174" s="151"/>
    </row>
    <row r="175" spans="1:6" s="33" customFormat="1" ht="13.5" x14ac:dyDescent="0.25">
      <c r="A175" s="150" t="s">
        <v>140</v>
      </c>
      <c r="B175" s="150"/>
      <c r="C175" s="150"/>
      <c r="D175" s="150"/>
      <c r="E175" s="150"/>
      <c r="F175" s="151"/>
    </row>
    <row r="176" spans="1:6" s="33" customFormat="1" ht="4.5" customHeight="1" x14ac:dyDescent="0.25">
      <c r="A176" s="150"/>
      <c r="B176" s="150"/>
      <c r="C176" s="150"/>
      <c r="D176" s="150"/>
      <c r="E176" s="150"/>
      <c r="F176" s="151"/>
    </row>
    <row r="177" spans="1:6" s="33" customFormat="1" ht="16.5" customHeight="1" x14ac:dyDescent="0.25">
      <c r="A177" s="150"/>
      <c r="B177" s="105"/>
      <c r="C177" s="156"/>
      <c r="D177" s="168">
        <v>6</v>
      </c>
      <c r="E177" s="151" t="s">
        <v>35</v>
      </c>
      <c r="F177" s="151"/>
    </row>
    <row r="178" spans="1:6" s="33" customFormat="1" ht="13.5" x14ac:dyDescent="0.25">
      <c r="A178" s="150"/>
      <c r="B178" s="168">
        <v>262</v>
      </c>
      <c r="C178" s="165" t="s">
        <v>37</v>
      </c>
      <c r="D178" s="168">
        <v>954</v>
      </c>
      <c r="E178" s="151" t="s">
        <v>35</v>
      </c>
      <c r="F178" s="151"/>
    </row>
    <row r="179" spans="1:6" s="33" customFormat="1" ht="13.5" x14ac:dyDescent="0.25">
      <c r="A179" s="120" t="s">
        <v>204</v>
      </c>
      <c r="B179" s="166"/>
      <c r="C179" s="122" t="s">
        <v>40</v>
      </c>
      <c r="D179" s="123" t="s">
        <v>39</v>
      </c>
      <c r="E179" s="123" t="s">
        <v>130</v>
      </c>
      <c r="F179" s="124"/>
    </row>
    <row r="180" spans="1:6" s="33" customFormat="1" ht="13.5" customHeight="1" x14ac:dyDescent="0.25">
      <c r="A180" s="104" t="s">
        <v>132</v>
      </c>
      <c r="B180" s="105" t="s">
        <v>37</v>
      </c>
      <c r="C180" s="153">
        <f>+B178*4</f>
        <v>1048</v>
      </c>
      <c r="D180" s="107"/>
      <c r="E180" s="107">
        <f t="shared" ref="E180:E186" si="8">+C180*D180</f>
        <v>0</v>
      </c>
      <c r="F180" s="108"/>
    </row>
    <row r="181" spans="1:6" s="33" customFormat="1" ht="13.5" x14ac:dyDescent="0.25">
      <c r="A181" s="169" t="s">
        <v>38</v>
      </c>
      <c r="B181" s="105" t="s">
        <v>37</v>
      </c>
      <c r="C181" s="153">
        <f>+B178*3</f>
        <v>786</v>
      </c>
      <c r="D181" s="107"/>
      <c r="E181" s="107">
        <f t="shared" si="8"/>
        <v>0</v>
      </c>
      <c r="F181" s="170"/>
    </row>
    <row r="182" spans="1:6" s="33" customFormat="1" ht="13.5" x14ac:dyDescent="0.25">
      <c r="A182" s="169" t="s">
        <v>211</v>
      </c>
      <c r="B182" s="105" t="s">
        <v>37</v>
      </c>
      <c r="C182" s="153">
        <f>+B178*3</f>
        <v>786</v>
      </c>
      <c r="D182" s="107"/>
      <c r="E182" s="107">
        <f t="shared" si="8"/>
        <v>0</v>
      </c>
      <c r="F182" s="170"/>
    </row>
    <row r="183" spans="1:6" s="33" customFormat="1" ht="13.5" x14ac:dyDescent="0.25">
      <c r="A183" s="169" t="s">
        <v>206</v>
      </c>
      <c r="B183" s="105" t="s">
        <v>35</v>
      </c>
      <c r="C183" s="153">
        <f>+D178</f>
        <v>954</v>
      </c>
      <c r="D183" s="107"/>
      <c r="E183" s="107">
        <f t="shared" si="8"/>
        <v>0</v>
      </c>
      <c r="F183" s="170"/>
    </row>
    <row r="184" spans="1:6" s="33" customFormat="1" ht="13.5" x14ac:dyDescent="0.25">
      <c r="A184" s="169" t="s">
        <v>207</v>
      </c>
      <c r="B184" s="105" t="s">
        <v>35</v>
      </c>
      <c r="C184" s="153">
        <f>+D177</f>
        <v>6</v>
      </c>
      <c r="D184" s="107"/>
      <c r="E184" s="107">
        <f t="shared" si="8"/>
        <v>0</v>
      </c>
      <c r="F184" s="170"/>
    </row>
    <row r="185" spans="1:6" s="33" customFormat="1" ht="13.5" x14ac:dyDescent="0.25">
      <c r="A185" s="169" t="s">
        <v>208</v>
      </c>
      <c r="B185" s="105" t="s">
        <v>35</v>
      </c>
      <c r="C185" s="153">
        <f>+D177</f>
        <v>6</v>
      </c>
      <c r="D185" s="107"/>
      <c r="E185" s="107">
        <f t="shared" si="8"/>
        <v>0</v>
      </c>
      <c r="F185" s="170"/>
    </row>
    <row r="186" spans="1:6" s="33" customFormat="1" ht="13.5" x14ac:dyDescent="0.25">
      <c r="A186" s="109" t="s">
        <v>34</v>
      </c>
      <c r="B186" s="105" t="s">
        <v>33</v>
      </c>
      <c r="C186" s="156">
        <v>1</v>
      </c>
      <c r="D186" s="107"/>
      <c r="E186" s="107">
        <f t="shared" si="8"/>
        <v>0</v>
      </c>
      <c r="F186" s="170"/>
    </row>
    <row r="187" spans="1:6" s="33" customFormat="1" ht="13.5" x14ac:dyDescent="0.25">
      <c r="A187" s="167" t="s">
        <v>32</v>
      </c>
      <c r="B187" s="155"/>
      <c r="C187" s="149"/>
      <c r="D187" s="115"/>
      <c r="E187" s="115"/>
      <c r="F187" s="116">
        <f>SUM(E180:E186)</f>
        <v>0</v>
      </c>
    </row>
    <row r="188" spans="1:6" s="33" customFormat="1" ht="13.5" x14ac:dyDescent="0.25">
      <c r="A188" s="171"/>
      <c r="B188" s="105"/>
      <c r="C188" s="153"/>
      <c r="D188" s="107"/>
      <c r="E188" s="107"/>
      <c r="F188" s="172"/>
    </row>
    <row r="189" spans="1:6" s="33" customFormat="1" ht="13.5" x14ac:dyDescent="0.25">
      <c r="A189" s="120" t="s">
        <v>31</v>
      </c>
      <c r="B189" s="166"/>
      <c r="C189" s="122"/>
      <c r="D189" s="123"/>
      <c r="E189" s="123"/>
      <c r="F189" s="124"/>
    </row>
    <row r="190" spans="1:6" ht="18" customHeight="1" thickBot="1" x14ac:dyDescent="0.3">
      <c r="A190" s="173"/>
      <c r="B190" s="173"/>
      <c r="C190" s="173"/>
      <c r="D190" s="174"/>
      <c r="E190" s="174"/>
      <c r="F190" s="172"/>
    </row>
    <row r="191" spans="1:6" s="33" customFormat="1" ht="6.75" customHeight="1" x14ac:dyDescent="0.25">
      <c r="A191" s="127"/>
      <c r="B191" s="128"/>
      <c r="C191" s="128"/>
      <c r="D191" s="129"/>
      <c r="E191" s="128"/>
      <c r="F191" s="130"/>
    </row>
    <row r="192" spans="1:6" s="67" customFormat="1" ht="16.5" x14ac:dyDescent="0.25">
      <c r="A192" s="131" t="s">
        <v>30</v>
      </c>
      <c r="B192" s="132"/>
      <c r="C192" s="132"/>
      <c r="D192" s="133"/>
      <c r="E192" s="132"/>
      <c r="F192" s="134">
        <f>SUM(F175:F191)</f>
        <v>0</v>
      </c>
    </row>
    <row r="193" spans="1:6" s="33" customFormat="1" ht="7.5" customHeight="1" thickBot="1" x14ac:dyDescent="0.3">
      <c r="A193" s="135"/>
      <c r="B193" s="136"/>
      <c r="C193" s="136"/>
      <c r="D193" s="137"/>
      <c r="E193" s="136"/>
      <c r="F193" s="138"/>
    </row>
    <row r="194" spans="1:6" x14ac:dyDescent="0.25">
      <c r="A194" s="173"/>
      <c r="B194" s="173"/>
      <c r="C194" s="173"/>
      <c r="D194" s="174"/>
      <c r="E194" s="174"/>
      <c r="F194" s="172"/>
    </row>
    <row r="195" spans="1:6" ht="15.75" customHeight="1" x14ac:dyDescent="0.25">
      <c r="A195" s="265" t="s">
        <v>210</v>
      </c>
      <c r="B195" s="265"/>
      <c r="C195" s="265"/>
      <c r="D195" s="265"/>
      <c r="E195" s="265"/>
      <c r="F195" s="265"/>
    </row>
    <row r="196" spans="1:6" ht="18" customHeight="1" x14ac:dyDescent="0.25">
      <c r="A196" s="265" t="s">
        <v>156</v>
      </c>
      <c r="B196" s="265"/>
      <c r="C196" s="265"/>
      <c r="D196" s="265"/>
      <c r="E196" s="265"/>
      <c r="F196" s="265"/>
    </row>
    <row r="197" spans="1:6" x14ac:dyDescent="0.25">
      <c r="A197" s="173"/>
      <c r="B197" s="173"/>
      <c r="C197" s="173"/>
      <c r="D197" s="174"/>
      <c r="E197" s="174"/>
      <c r="F197" s="172"/>
    </row>
    <row r="198" spans="1:6" x14ac:dyDescent="0.25">
      <c r="A198" s="173"/>
      <c r="B198" s="173"/>
      <c r="C198" s="173"/>
      <c r="D198" s="174"/>
      <c r="E198" s="174"/>
      <c r="F198" s="172"/>
    </row>
  </sheetData>
  <mergeCells count="3">
    <mergeCell ref="A22:F22"/>
    <mergeCell ref="A195:F195"/>
    <mergeCell ref="A196:F196"/>
  </mergeCells>
  <pageMargins left="0.78740157480314965" right="0.27559055118110237" top="0.78740157480314965" bottom="0.59055118110236227" header="0.31496062992125984" footer="0.31496062992125984"/>
  <pageSetup paperSize="9" orientation="portrait" r:id="rId1"/>
  <headerFooter>
    <oddFooter>&amp;R&amp;"Arial Narrow,Kurzíva"&amp;9&amp;P</oddFooter>
  </headerFooter>
  <rowBreaks count="4" manualBreakCount="4">
    <brk id="53" max="16383" man="1"/>
    <brk id="96" max="16383" man="1"/>
    <brk id="123" max="16383" man="1"/>
    <brk id="172" max="5" man="1"/>
  </rowBreaks>
  <ignoredErrors>
    <ignoredError sqref="C115:C116 C10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DDFF"/>
  </sheetPr>
  <dimension ref="A1:F176"/>
  <sheetViews>
    <sheetView view="pageBreakPreview" zoomScale="118" zoomScaleNormal="100" zoomScaleSheetLayoutView="118" workbookViewId="0">
      <selection activeCell="H159" sqref="H159"/>
    </sheetView>
  </sheetViews>
  <sheetFormatPr defaultRowHeight="12.75" x14ac:dyDescent="0.25"/>
  <cols>
    <col min="1" max="1" width="48.7109375" style="19" customWidth="1"/>
    <col min="2" max="2" width="7.140625" style="19" customWidth="1"/>
    <col min="3" max="3" width="4.85546875" style="19" customWidth="1"/>
    <col min="4" max="4" width="8" style="21" customWidth="1"/>
    <col min="5" max="5" width="8.140625" style="21" customWidth="1"/>
    <col min="6" max="6" width="11.28515625" style="20" customWidth="1"/>
    <col min="7" max="231" width="9.140625" style="19"/>
    <col min="232" max="232" width="42.28515625" style="19" customWidth="1"/>
    <col min="233" max="233" width="5.5703125" style="19" bestFit="1" customWidth="1"/>
    <col min="234" max="234" width="5" style="19" customWidth="1"/>
    <col min="235" max="235" width="8.5703125" style="19" customWidth="1"/>
    <col min="236" max="236" width="10.42578125" style="19" customWidth="1"/>
    <col min="237" max="237" width="13.42578125" style="19" customWidth="1"/>
    <col min="238" max="238" width="0" style="19" hidden="1" customWidth="1"/>
    <col min="239" max="487" width="9.140625" style="19"/>
    <col min="488" max="488" width="42.28515625" style="19" customWidth="1"/>
    <col min="489" max="489" width="5.5703125" style="19" bestFit="1" customWidth="1"/>
    <col min="490" max="490" width="5" style="19" customWidth="1"/>
    <col min="491" max="491" width="8.5703125" style="19" customWidth="1"/>
    <col min="492" max="492" width="10.42578125" style="19" customWidth="1"/>
    <col min="493" max="493" width="13.42578125" style="19" customWidth="1"/>
    <col min="494" max="494" width="0" style="19" hidden="1" customWidth="1"/>
    <col min="495" max="743" width="9.140625" style="19"/>
    <col min="744" max="744" width="42.28515625" style="19" customWidth="1"/>
    <col min="745" max="745" width="5.5703125" style="19" bestFit="1" customWidth="1"/>
    <col min="746" max="746" width="5" style="19" customWidth="1"/>
    <col min="747" max="747" width="8.5703125" style="19" customWidth="1"/>
    <col min="748" max="748" width="10.42578125" style="19" customWidth="1"/>
    <col min="749" max="749" width="13.42578125" style="19" customWidth="1"/>
    <col min="750" max="750" width="0" style="19" hidden="1" customWidth="1"/>
    <col min="751" max="999" width="9.140625" style="19"/>
    <col min="1000" max="1000" width="42.28515625" style="19" customWidth="1"/>
    <col min="1001" max="1001" width="5.5703125" style="19" bestFit="1" customWidth="1"/>
    <col min="1002" max="1002" width="5" style="19" customWidth="1"/>
    <col min="1003" max="1003" width="8.5703125" style="19" customWidth="1"/>
    <col min="1004" max="1004" width="10.42578125" style="19" customWidth="1"/>
    <col min="1005" max="1005" width="13.42578125" style="19" customWidth="1"/>
    <col min="1006" max="1006" width="0" style="19" hidden="1" customWidth="1"/>
    <col min="1007" max="1255" width="9.140625" style="19"/>
    <col min="1256" max="1256" width="42.28515625" style="19" customWidth="1"/>
    <col min="1257" max="1257" width="5.5703125" style="19" bestFit="1" customWidth="1"/>
    <col min="1258" max="1258" width="5" style="19" customWidth="1"/>
    <col min="1259" max="1259" width="8.5703125" style="19" customWidth="1"/>
    <col min="1260" max="1260" width="10.42578125" style="19" customWidth="1"/>
    <col min="1261" max="1261" width="13.42578125" style="19" customWidth="1"/>
    <col min="1262" max="1262" width="0" style="19" hidden="1" customWidth="1"/>
    <col min="1263" max="1511" width="9.140625" style="19"/>
    <col min="1512" max="1512" width="42.28515625" style="19" customWidth="1"/>
    <col min="1513" max="1513" width="5.5703125" style="19" bestFit="1" customWidth="1"/>
    <col min="1514" max="1514" width="5" style="19" customWidth="1"/>
    <col min="1515" max="1515" width="8.5703125" style="19" customWidth="1"/>
    <col min="1516" max="1516" width="10.42578125" style="19" customWidth="1"/>
    <col min="1517" max="1517" width="13.42578125" style="19" customWidth="1"/>
    <col min="1518" max="1518" width="0" style="19" hidden="1" customWidth="1"/>
    <col min="1519" max="1767" width="9.140625" style="19"/>
    <col min="1768" max="1768" width="42.28515625" style="19" customWidth="1"/>
    <col min="1769" max="1769" width="5.5703125" style="19" bestFit="1" customWidth="1"/>
    <col min="1770" max="1770" width="5" style="19" customWidth="1"/>
    <col min="1771" max="1771" width="8.5703125" style="19" customWidth="1"/>
    <col min="1772" max="1772" width="10.42578125" style="19" customWidth="1"/>
    <col min="1773" max="1773" width="13.42578125" style="19" customWidth="1"/>
    <col min="1774" max="1774" width="0" style="19" hidden="1" customWidth="1"/>
    <col min="1775" max="2023" width="9.140625" style="19"/>
    <col min="2024" max="2024" width="42.28515625" style="19" customWidth="1"/>
    <col min="2025" max="2025" width="5.5703125" style="19" bestFit="1" customWidth="1"/>
    <col min="2026" max="2026" width="5" style="19" customWidth="1"/>
    <col min="2027" max="2027" width="8.5703125" style="19" customWidth="1"/>
    <col min="2028" max="2028" width="10.42578125" style="19" customWidth="1"/>
    <col min="2029" max="2029" width="13.42578125" style="19" customWidth="1"/>
    <col min="2030" max="2030" width="0" style="19" hidden="1" customWidth="1"/>
    <col min="2031" max="2279" width="9.140625" style="19"/>
    <col min="2280" max="2280" width="42.28515625" style="19" customWidth="1"/>
    <col min="2281" max="2281" width="5.5703125" style="19" bestFit="1" customWidth="1"/>
    <col min="2282" max="2282" width="5" style="19" customWidth="1"/>
    <col min="2283" max="2283" width="8.5703125" style="19" customWidth="1"/>
    <col min="2284" max="2284" width="10.42578125" style="19" customWidth="1"/>
    <col min="2285" max="2285" width="13.42578125" style="19" customWidth="1"/>
    <col min="2286" max="2286" width="0" style="19" hidden="1" customWidth="1"/>
    <col min="2287" max="2535" width="9.140625" style="19"/>
    <col min="2536" max="2536" width="42.28515625" style="19" customWidth="1"/>
    <col min="2537" max="2537" width="5.5703125" style="19" bestFit="1" customWidth="1"/>
    <col min="2538" max="2538" width="5" style="19" customWidth="1"/>
    <col min="2539" max="2539" width="8.5703125" style="19" customWidth="1"/>
    <col min="2540" max="2540" width="10.42578125" style="19" customWidth="1"/>
    <col min="2541" max="2541" width="13.42578125" style="19" customWidth="1"/>
    <col min="2542" max="2542" width="0" style="19" hidden="1" customWidth="1"/>
    <col min="2543" max="2791" width="9.140625" style="19"/>
    <col min="2792" max="2792" width="42.28515625" style="19" customWidth="1"/>
    <col min="2793" max="2793" width="5.5703125" style="19" bestFit="1" customWidth="1"/>
    <col min="2794" max="2794" width="5" style="19" customWidth="1"/>
    <col min="2795" max="2795" width="8.5703125" style="19" customWidth="1"/>
    <col min="2796" max="2796" width="10.42578125" style="19" customWidth="1"/>
    <col min="2797" max="2797" width="13.42578125" style="19" customWidth="1"/>
    <col min="2798" max="2798" width="0" style="19" hidden="1" customWidth="1"/>
    <col min="2799" max="3047" width="9.140625" style="19"/>
    <col min="3048" max="3048" width="42.28515625" style="19" customWidth="1"/>
    <col min="3049" max="3049" width="5.5703125" style="19" bestFit="1" customWidth="1"/>
    <col min="3050" max="3050" width="5" style="19" customWidth="1"/>
    <col min="3051" max="3051" width="8.5703125" style="19" customWidth="1"/>
    <col min="3052" max="3052" width="10.42578125" style="19" customWidth="1"/>
    <col min="3053" max="3053" width="13.42578125" style="19" customWidth="1"/>
    <col min="3054" max="3054" width="0" style="19" hidden="1" customWidth="1"/>
    <col min="3055" max="3303" width="9.140625" style="19"/>
    <col min="3304" max="3304" width="42.28515625" style="19" customWidth="1"/>
    <col min="3305" max="3305" width="5.5703125" style="19" bestFit="1" customWidth="1"/>
    <col min="3306" max="3306" width="5" style="19" customWidth="1"/>
    <col min="3307" max="3307" width="8.5703125" style="19" customWidth="1"/>
    <col min="3308" max="3308" width="10.42578125" style="19" customWidth="1"/>
    <col min="3309" max="3309" width="13.42578125" style="19" customWidth="1"/>
    <col min="3310" max="3310" width="0" style="19" hidden="1" customWidth="1"/>
    <col min="3311" max="3559" width="9.140625" style="19"/>
    <col min="3560" max="3560" width="42.28515625" style="19" customWidth="1"/>
    <col min="3561" max="3561" width="5.5703125" style="19" bestFit="1" customWidth="1"/>
    <col min="3562" max="3562" width="5" style="19" customWidth="1"/>
    <col min="3563" max="3563" width="8.5703125" style="19" customWidth="1"/>
    <col min="3564" max="3564" width="10.42578125" style="19" customWidth="1"/>
    <col min="3565" max="3565" width="13.42578125" style="19" customWidth="1"/>
    <col min="3566" max="3566" width="0" style="19" hidden="1" customWidth="1"/>
    <col min="3567" max="3815" width="9.140625" style="19"/>
    <col min="3816" max="3816" width="42.28515625" style="19" customWidth="1"/>
    <col min="3817" max="3817" width="5.5703125" style="19" bestFit="1" customWidth="1"/>
    <col min="3818" max="3818" width="5" style="19" customWidth="1"/>
    <col min="3819" max="3819" width="8.5703125" style="19" customWidth="1"/>
    <col min="3820" max="3820" width="10.42578125" style="19" customWidth="1"/>
    <col min="3821" max="3821" width="13.42578125" style="19" customWidth="1"/>
    <col min="3822" max="3822" width="0" style="19" hidden="1" customWidth="1"/>
    <col min="3823" max="4071" width="9.140625" style="19"/>
    <col min="4072" max="4072" width="42.28515625" style="19" customWidth="1"/>
    <col min="4073" max="4073" width="5.5703125" style="19" bestFit="1" customWidth="1"/>
    <col min="4074" max="4074" width="5" style="19" customWidth="1"/>
    <col min="4075" max="4075" width="8.5703125" style="19" customWidth="1"/>
    <col min="4076" max="4076" width="10.42578125" style="19" customWidth="1"/>
    <col min="4077" max="4077" width="13.42578125" style="19" customWidth="1"/>
    <col min="4078" max="4078" width="0" style="19" hidden="1" customWidth="1"/>
    <col min="4079" max="4327" width="9.140625" style="19"/>
    <col min="4328" max="4328" width="42.28515625" style="19" customWidth="1"/>
    <col min="4329" max="4329" width="5.5703125" style="19" bestFit="1" customWidth="1"/>
    <col min="4330" max="4330" width="5" style="19" customWidth="1"/>
    <col min="4331" max="4331" width="8.5703125" style="19" customWidth="1"/>
    <col min="4332" max="4332" width="10.42578125" style="19" customWidth="1"/>
    <col min="4333" max="4333" width="13.42578125" style="19" customWidth="1"/>
    <col min="4334" max="4334" width="0" style="19" hidden="1" customWidth="1"/>
    <col min="4335" max="4583" width="9.140625" style="19"/>
    <col min="4584" max="4584" width="42.28515625" style="19" customWidth="1"/>
    <col min="4585" max="4585" width="5.5703125" style="19" bestFit="1" customWidth="1"/>
    <col min="4586" max="4586" width="5" style="19" customWidth="1"/>
    <col min="4587" max="4587" width="8.5703125" style="19" customWidth="1"/>
    <col min="4588" max="4588" width="10.42578125" style="19" customWidth="1"/>
    <col min="4589" max="4589" width="13.42578125" style="19" customWidth="1"/>
    <col min="4590" max="4590" width="0" style="19" hidden="1" customWidth="1"/>
    <col min="4591" max="4839" width="9.140625" style="19"/>
    <col min="4840" max="4840" width="42.28515625" style="19" customWidth="1"/>
    <col min="4841" max="4841" width="5.5703125" style="19" bestFit="1" customWidth="1"/>
    <col min="4842" max="4842" width="5" style="19" customWidth="1"/>
    <col min="4843" max="4843" width="8.5703125" style="19" customWidth="1"/>
    <col min="4844" max="4844" width="10.42578125" style="19" customWidth="1"/>
    <col min="4845" max="4845" width="13.42578125" style="19" customWidth="1"/>
    <col min="4846" max="4846" width="0" style="19" hidden="1" customWidth="1"/>
    <col min="4847" max="5095" width="9.140625" style="19"/>
    <col min="5096" max="5096" width="42.28515625" style="19" customWidth="1"/>
    <col min="5097" max="5097" width="5.5703125" style="19" bestFit="1" customWidth="1"/>
    <col min="5098" max="5098" width="5" style="19" customWidth="1"/>
    <col min="5099" max="5099" width="8.5703125" style="19" customWidth="1"/>
    <col min="5100" max="5100" width="10.42578125" style="19" customWidth="1"/>
    <col min="5101" max="5101" width="13.42578125" style="19" customWidth="1"/>
    <col min="5102" max="5102" width="0" style="19" hidden="1" customWidth="1"/>
    <col min="5103" max="5351" width="9.140625" style="19"/>
    <col min="5352" max="5352" width="42.28515625" style="19" customWidth="1"/>
    <col min="5353" max="5353" width="5.5703125" style="19" bestFit="1" customWidth="1"/>
    <col min="5354" max="5354" width="5" style="19" customWidth="1"/>
    <col min="5355" max="5355" width="8.5703125" style="19" customWidth="1"/>
    <col min="5356" max="5356" width="10.42578125" style="19" customWidth="1"/>
    <col min="5357" max="5357" width="13.42578125" style="19" customWidth="1"/>
    <col min="5358" max="5358" width="0" style="19" hidden="1" customWidth="1"/>
    <col min="5359" max="5607" width="9.140625" style="19"/>
    <col min="5608" max="5608" width="42.28515625" style="19" customWidth="1"/>
    <col min="5609" max="5609" width="5.5703125" style="19" bestFit="1" customWidth="1"/>
    <col min="5610" max="5610" width="5" style="19" customWidth="1"/>
    <col min="5611" max="5611" width="8.5703125" style="19" customWidth="1"/>
    <col min="5612" max="5612" width="10.42578125" style="19" customWidth="1"/>
    <col min="5613" max="5613" width="13.42578125" style="19" customWidth="1"/>
    <col min="5614" max="5614" width="0" style="19" hidden="1" customWidth="1"/>
    <col min="5615" max="5863" width="9.140625" style="19"/>
    <col min="5864" max="5864" width="42.28515625" style="19" customWidth="1"/>
    <col min="5865" max="5865" width="5.5703125" style="19" bestFit="1" customWidth="1"/>
    <col min="5866" max="5866" width="5" style="19" customWidth="1"/>
    <col min="5867" max="5867" width="8.5703125" style="19" customWidth="1"/>
    <col min="5868" max="5868" width="10.42578125" style="19" customWidth="1"/>
    <col min="5869" max="5869" width="13.42578125" style="19" customWidth="1"/>
    <col min="5870" max="5870" width="0" style="19" hidden="1" customWidth="1"/>
    <col min="5871" max="6119" width="9.140625" style="19"/>
    <col min="6120" max="6120" width="42.28515625" style="19" customWidth="1"/>
    <col min="6121" max="6121" width="5.5703125" style="19" bestFit="1" customWidth="1"/>
    <col min="6122" max="6122" width="5" style="19" customWidth="1"/>
    <col min="6123" max="6123" width="8.5703125" style="19" customWidth="1"/>
    <col min="6124" max="6124" width="10.42578125" style="19" customWidth="1"/>
    <col min="6125" max="6125" width="13.42578125" style="19" customWidth="1"/>
    <col min="6126" max="6126" width="0" style="19" hidden="1" customWidth="1"/>
    <col min="6127" max="6375" width="9.140625" style="19"/>
    <col min="6376" max="6376" width="42.28515625" style="19" customWidth="1"/>
    <col min="6377" max="6377" width="5.5703125" style="19" bestFit="1" customWidth="1"/>
    <col min="6378" max="6378" width="5" style="19" customWidth="1"/>
    <col min="6379" max="6379" width="8.5703125" style="19" customWidth="1"/>
    <col min="6380" max="6380" width="10.42578125" style="19" customWidth="1"/>
    <col min="6381" max="6381" width="13.42578125" style="19" customWidth="1"/>
    <col min="6382" max="6382" width="0" style="19" hidden="1" customWidth="1"/>
    <col min="6383" max="6631" width="9.140625" style="19"/>
    <col min="6632" max="6632" width="42.28515625" style="19" customWidth="1"/>
    <col min="6633" max="6633" width="5.5703125" style="19" bestFit="1" customWidth="1"/>
    <col min="6634" max="6634" width="5" style="19" customWidth="1"/>
    <col min="6635" max="6635" width="8.5703125" style="19" customWidth="1"/>
    <col min="6636" max="6636" width="10.42578125" style="19" customWidth="1"/>
    <col min="6637" max="6637" width="13.42578125" style="19" customWidth="1"/>
    <col min="6638" max="6638" width="0" style="19" hidden="1" customWidth="1"/>
    <col min="6639" max="6887" width="9.140625" style="19"/>
    <col min="6888" max="6888" width="42.28515625" style="19" customWidth="1"/>
    <col min="6889" max="6889" width="5.5703125" style="19" bestFit="1" customWidth="1"/>
    <col min="6890" max="6890" width="5" style="19" customWidth="1"/>
    <col min="6891" max="6891" width="8.5703125" style="19" customWidth="1"/>
    <col min="6892" max="6892" width="10.42578125" style="19" customWidth="1"/>
    <col min="6893" max="6893" width="13.42578125" style="19" customWidth="1"/>
    <col min="6894" max="6894" width="0" style="19" hidden="1" customWidth="1"/>
    <col min="6895" max="7143" width="9.140625" style="19"/>
    <col min="7144" max="7144" width="42.28515625" style="19" customWidth="1"/>
    <col min="7145" max="7145" width="5.5703125" style="19" bestFit="1" customWidth="1"/>
    <col min="7146" max="7146" width="5" style="19" customWidth="1"/>
    <col min="7147" max="7147" width="8.5703125" style="19" customWidth="1"/>
    <col min="7148" max="7148" width="10.42578125" style="19" customWidth="1"/>
    <col min="7149" max="7149" width="13.42578125" style="19" customWidth="1"/>
    <col min="7150" max="7150" width="0" style="19" hidden="1" customWidth="1"/>
    <col min="7151" max="7399" width="9.140625" style="19"/>
    <col min="7400" max="7400" width="42.28515625" style="19" customWidth="1"/>
    <col min="7401" max="7401" width="5.5703125" style="19" bestFit="1" customWidth="1"/>
    <col min="7402" max="7402" width="5" style="19" customWidth="1"/>
    <col min="7403" max="7403" width="8.5703125" style="19" customWidth="1"/>
    <col min="7404" max="7404" width="10.42578125" style="19" customWidth="1"/>
    <col min="7405" max="7405" width="13.42578125" style="19" customWidth="1"/>
    <col min="7406" max="7406" width="0" style="19" hidden="1" customWidth="1"/>
    <col min="7407" max="7655" width="9.140625" style="19"/>
    <col min="7656" max="7656" width="42.28515625" style="19" customWidth="1"/>
    <col min="7657" max="7657" width="5.5703125" style="19" bestFit="1" customWidth="1"/>
    <col min="7658" max="7658" width="5" style="19" customWidth="1"/>
    <col min="7659" max="7659" width="8.5703125" style="19" customWidth="1"/>
    <col min="7660" max="7660" width="10.42578125" style="19" customWidth="1"/>
    <col min="7661" max="7661" width="13.42578125" style="19" customWidth="1"/>
    <col min="7662" max="7662" width="0" style="19" hidden="1" customWidth="1"/>
    <col min="7663" max="7911" width="9.140625" style="19"/>
    <col min="7912" max="7912" width="42.28515625" style="19" customWidth="1"/>
    <col min="7913" max="7913" width="5.5703125" style="19" bestFit="1" customWidth="1"/>
    <col min="7914" max="7914" width="5" style="19" customWidth="1"/>
    <col min="7915" max="7915" width="8.5703125" style="19" customWidth="1"/>
    <col min="7916" max="7916" width="10.42578125" style="19" customWidth="1"/>
    <col min="7917" max="7917" width="13.42578125" style="19" customWidth="1"/>
    <col min="7918" max="7918" width="0" style="19" hidden="1" customWidth="1"/>
    <col min="7919" max="8167" width="9.140625" style="19"/>
    <col min="8168" max="8168" width="42.28515625" style="19" customWidth="1"/>
    <col min="8169" max="8169" width="5.5703125" style="19" bestFit="1" customWidth="1"/>
    <col min="8170" max="8170" width="5" style="19" customWidth="1"/>
    <col min="8171" max="8171" width="8.5703125" style="19" customWidth="1"/>
    <col min="8172" max="8172" width="10.42578125" style="19" customWidth="1"/>
    <col min="8173" max="8173" width="13.42578125" style="19" customWidth="1"/>
    <col min="8174" max="8174" width="0" style="19" hidden="1" customWidth="1"/>
    <col min="8175" max="8423" width="9.140625" style="19"/>
    <col min="8424" max="8424" width="42.28515625" style="19" customWidth="1"/>
    <col min="8425" max="8425" width="5.5703125" style="19" bestFit="1" customWidth="1"/>
    <col min="8426" max="8426" width="5" style="19" customWidth="1"/>
    <col min="8427" max="8427" width="8.5703125" style="19" customWidth="1"/>
    <col min="8428" max="8428" width="10.42578125" style="19" customWidth="1"/>
    <col min="8429" max="8429" width="13.42578125" style="19" customWidth="1"/>
    <col min="8430" max="8430" width="0" style="19" hidden="1" customWidth="1"/>
    <col min="8431" max="8679" width="9.140625" style="19"/>
    <col min="8680" max="8680" width="42.28515625" style="19" customWidth="1"/>
    <col min="8681" max="8681" width="5.5703125" style="19" bestFit="1" customWidth="1"/>
    <col min="8682" max="8682" width="5" style="19" customWidth="1"/>
    <col min="8683" max="8683" width="8.5703125" style="19" customWidth="1"/>
    <col min="8684" max="8684" width="10.42578125" style="19" customWidth="1"/>
    <col min="8685" max="8685" width="13.42578125" style="19" customWidth="1"/>
    <col min="8686" max="8686" width="0" style="19" hidden="1" customWidth="1"/>
    <col min="8687" max="8935" width="9.140625" style="19"/>
    <col min="8936" max="8936" width="42.28515625" style="19" customWidth="1"/>
    <col min="8937" max="8937" width="5.5703125" style="19" bestFit="1" customWidth="1"/>
    <col min="8938" max="8938" width="5" style="19" customWidth="1"/>
    <col min="8939" max="8939" width="8.5703125" style="19" customWidth="1"/>
    <col min="8940" max="8940" width="10.42578125" style="19" customWidth="1"/>
    <col min="8941" max="8941" width="13.42578125" style="19" customWidth="1"/>
    <col min="8942" max="8942" width="0" style="19" hidden="1" customWidth="1"/>
    <col min="8943" max="9191" width="9.140625" style="19"/>
    <col min="9192" max="9192" width="42.28515625" style="19" customWidth="1"/>
    <col min="9193" max="9193" width="5.5703125" style="19" bestFit="1" customWidth="1"/>
    <col min="9194" max="9194" width="5" style="19" customWidth="1"/>
    <col min="9195" max="9195" width="8.5703125" style="19" customWidth="1"/>
    <col min="9196" max="9196" width="10.42578125" style="19" customWidth="1"/>
    <col min="9197" max="9197" width="13.42578125" style="19" customWidth="1"/>
    <col min="9198" max="9198" width="0" style="19" hidden="1" customWidth="1"/>
    <col min="9199" max="9447" width="9.140625" style="19"/>
    <col min="9448" max="9448" width="42.28515625" style="19" customWidth="1"/>
    <col min="9449" max="9449" width="5.5703125" style="19" bestFit="1" customWidth="1"/>
    <col min="9450" max="9450" width="5" style="19" customWidth="1"/>
    <col min="9451" max="9451" width="8.5703125" style="19" customWidth="1"/>
    <col min="9452" max="9452" width="10.42578125" style="19" customWidth="1"/>
    <col min="9453" max="9453" width="13.42578125" style="19" customWidth="1"/>
    <col min="9454" max="9454" width="0" style="19" hidden="1" customWidth="1"/>
    <col min="9455" max="9703" width="9.140625" style="19"/>
    <col min="9704" max="9704" width="42.28515625" style="19" customWidth="1"/>
    <col min="9705" max="9705" width="5.5703125" style="19" bestFit="1" customWidth="1"/>
    <col min="9706" max="9706" width="5" style="19" customWidth="1"/>
    <col min="9707" max="9707" width="8.5703125" style="19" customWidth="1"/>
    <col min="9708" max="9708" width="10.42578125" style="19" customWidth="1"/>
    <col min="9709" max="9709" width="13.42578125" style="19" customWidth="1"/>
    <col min="9710" max="9710" width="0" style="19" hidden="1" customWidth="1"/>
    <col min="9711" max="9959" width="9.140625" style="19"/>
    <col min="9960" max="9960" width="42.28515625" style="19" customWidth="1"/>
    <col min="9961" max="9961" width="5.5703125" style="19" bestFit="1" customWidth="1"/>
    <col min="9962" max="9962" width="5" style="19" customWidth="1"/>
    <col min="9963" max="9963" width="8.5703125" style="19" customWidth="1"/>
    <col min="9964" max="9964" width="10.42578125" style="19" customWidth="1"/>
    <col min="9965" max="9965" width="13.42578125" style="19" customWidth="1"/>
    <col min="9966" max="9966" width="0" style="19" hidden="1" customWidth="1"/>
    <col min="9967" max="10215" width="9.140625" style="19"/>
    <col min="10216" max="10216" width="42.28515625" style="19" customWidth="1"/>
    <col min="10217" max="10217" width="5.5703125" style="19" bestFit="1" customWidth="1"/>
    <col min="10218" max="10218" width="5" style="19" customWidth="1"/>
    <col min="10219" max="10219" width="8.5703125" style="19" customWidth="1"/>
    <col min="10220" max="10220" width="10.42578125" style="19" customWidth="1"/>
    <col min="10221" max="10221" width="13.42578125" style="19" customWidth="1"/>
    <col min="10222" max="10222" width="0" style="19" hidden="1" customWidth="1"/>
    <col min="10223" max="10471" width="9.140625" style="19"/>
    <col min="10472" max="10472" width="42.28515625" style="19" customWidth="1"/>
    <col min="10473" max="10473" width="5.5703125" style="19" bestFit="1" customWidth="1"/>
    <col min="10474" max="10474" width="5" style="19" customWidth="1"/>
    <col min="10475" max="10475" width="8.5703125" style="19" customWidth="1"/>
    <col min="10476" max="10476" width="10.42578125" style="19" customWidth="1"/>
    <col min="10477" max="10477" width="13.42578125" style="19" customWidth="1"/>
    <col min="10478" max="10478" width="0" style="19" hidden="1" customWidth="1"/>
    <col min="10479" max="10727" width="9.140625" style="19"/>
    <col min="10728" max="10728" width="42.28515625" style="19" customWidth="1"/>
    <col min="10729" max="10729" width="5.5703125" style="19" bestFit="1" customWidth="1"/>
    <col min="10730" max="10730" width="5" style="19" customWidth="1"/>
    <col min="10731" max="10731" width="8.5703125" style="19" customWidth="1"/>
    <col min="10732" max="10732" width="10.42578125" style="19" customWidth="1"/>
    <col min="10733" max="10733" width="13.42578125" style="19" customWidth="1"/>
    <col min="10734" max="10734" width="0" style="19" hidden="1" customWidth="1"/>
    <col min="10735" max="10983" width="9.140625" style="19"/>
    <col min="10984" max="10984" width="42.28515625" style="19" customWidth="1"/>
    <col min="10985" max="10985" width="5.5703125" style="19" bestFit="1" customWidth="1"/>
    <col min="10986" max="10986" width="5" style="19" customWidth="1"/>
    <col min="10987" max="10987" width="8.5703125" style="19" customWidth="1"/>
    <col min="10988" max="10988" width="10.42578125" style="19" customWidth="1"/>
    <col min="10989" max="10989" width="13.42578125" style="19" customWidth="1"/>
    <col min="10990" max="10990" width="0" style="19" hidden="1" customWidth="1"/>
    <col min="10991" max="11239" width="9.140625" style="19"/>
    <col min="11240" max="11240" width="42.28515625" style="19" customWidth="1"/>
    <col min="11241" max="11241" width="5.5703125" style="19" bestFit="1" customWidth="1"/>
    <col min="11242" max="11242" width="5" style="19" customWidth="1"/>
    <col min="11243" max="11243" width="8.5703125" style="19" customWidth="1"/>
    <col min="11244" max="11244" width="10.42578125" style="19" customWidth="1"/>
    <col min="11245" max="11245" width="13.42578125" style="19" customWidth="1"/>
    <col min="11246" max="11246" width="0" style="19" hidden="1" customWidth="1"/>
    <col min="11247" max="11495" width="9.140625" style="19"/>
    <col min="11496" max="11496" width="42.28515625" style="19" customWidth="1"/>
    <col min="11497" max="11497" width="5.5703125" style="19" bestFit="1" customWidth="1"/>
    <col min="11498" max="11498" width="5" style="19" customWidth="1"/>
    <col min="11499" max="11499" width="8.5703125" style="19" customWidth="1"/>
    <col min="11500" max="11500" width="10.42578125" style="19" customWidth="1"/>
    <col min="11501" max="11501" width="13.42578125" style="19" customWidth="1"/>
    <col min="11502" max="11502" width="0" style="19" hidden="1" customWidth="1"/>
    <col min="11503" max="11751" width="9.140625" style="19"/>
    <col min="11752" max="11752" width="42.28515625" style="19" customWidth="1"/>
    <col min="11753" max="11753" width="5.5703125" style="19" bestFit="1" customWidth="1"/>
    <col min="11754" max="11754" width="5" style="19" customWidth="1"/>
    <col min="11755" max="11755" width="8.5703125" style="19" customWidth="1"/>
    <col min="11756" max="11756" width="10.42578125" style="19" customWidth="1"/>
    <col min="11757" max="11757" width="13.42578125" style="19" customWidth="1"/>
    <col min="11758" max="11758" width="0" style="19" hidden="1" customWidth="1"/>
    <col min="11759" max="12007" width="9.140625" style="19"/>
    <col min="12008" max="12008" width="42.28515625" style="19" customWidth="1"/>
    <col min="12009" max="12009" width="5.5703125" style="19" bestFit="1" customWidth="1"/>
    <col min="12010" max="12010" width="5" style="19" customWidth="1"/>
    <col min="12011" max="12011" width="8.5703125" style="19" customWidth="1"/>
    <col min="12012" max="12012" width="10.42578125" style="19" customWidth="1"/>
    <col min="12013" max="12013" width="13.42578125" style="19" customWidth="1"/>
    <col min="12014" max="12014" width="0" style="19" hidden="1" customWidth="1"/>
    <col min="12015" max="12263" width="9.140625" style="19"/>
    <col min="12264" max="12264" width="42.28515625" style="19" customWidth="1"/>
    <col min="12265" max="12265" width="5.5703125" style="19" bestFit="1" customWidth="1"/>
    <col min="12266" max="12266" width="5" style="19" customWidth="1"/>
    <col min="12267" max="12267" width="8.5703125" style="19" customWidth="1"/>
    <col min="12268" max="12268" width="10.42578125" style="19" customWidth="1"/>
    <col min="12269" max="12269" width="13.42578125" style="19" customWidth="1"/>
    <col min="12270" max="12270" width="0" style="19" hidden="1" customWidth="1"/>
    <col min="12271" max="12519" width="9.140625" style="19"/>
    <col min="12520" max="12520" width="42.28515625" style="19" customWidth="1"/>
    <col min="12521" max="12521" width="5.5703125" style="19" bestFit="1" customWidth="1"/>
    <col min="12522" max="12522" width="5" style="19" customWidth="1"/>
    <col min="12523" max="12523" width="8.5703125" style="19" customWidth="1"/>
    <col min="12524" max="12524" width="10.42578125" style="19" customWidth="1"/>
    <col min="12525" max="12525" width="13.42578125" style="19" customWidth="1"/>
    <col min="12526" max="12526" width="0" style="19" hidden="1" customWidth="1"/>
    <col min="12527" max="12775" width="9.140625" style="19"/>
    <col min="12776" max="12776" width="42.28515625" style="19" customWidth="1"/>
    <col min="12777" max="12777" width="5.5703125" style="19" bestFit="1" customWidth="1"/>
    <col min="12778" max="12778" width="5" style="19" customWidth="1"/>
    <col min="12779" max="12779" width="8.5703125" style="19" customWidth="1"/>
    <col min="12780" max="12780" width="10.42578125" style="19" customWidth="1"/>
    <col min="12781" max="12781" width="13.42578125" style="19" customWidth="1"/>
    <col min="12782" max="12782" width="0" style="19" hidden="1" customWidth="1"/>
    <col min="12783" max="13031" width="9.140625" style="19"/>
    <col min="13032" max="13032" width="42.28515625" style="19" customWidth="1"/>
    <col min="13033" max="13033" width="5.5703125" style="19" bestFit="1" customWidth="1"/>
    <col min="13034" max="13034" width="5" style="19" customWidth="1"/>
    <col min="13035" max="13035" width="8.5703125" style="19" customWidth="1"/>
    <col min="13036" max="13036" width="10.42578125" style="19" customWidth="1"/>
    <col min="13037" max="13037" width="13.42578125" style="19" customWidth="1"/>
    <col min="13038" max="13038" width="0" style="19" hidden="1" customWidth="1"/>
    <col min="13039" max="13287" width="9.140625" style="19"/>
    <col min="13288" max="13288" width="42.28515625" style="19" customWidth="1"/>
    <col min="13289" max="13289" width="5.5703125" style="19" bestFit="1" customWidth="1"/>
    <col min="13290" max="13290" width="5" style="19" customWidth="1"/>
    <col min="13291" max="13291" width="8.5703125" style="19" customWidth="1"/>
    <col min="13292" max="13292" width="10.42578125" style="19" customWidth="1"/>
    <col min="13293" max="13293" width="13.42578125" style="19" customWidth="1"/>
    <col min="13294" max="13294" width="0" style="19" hidden="1" customWidth="1"/>
    <col min="13295" max="13543" width="9.140625" style="19"/>
    <col min="13544" max="13544" width="42.28515625" style="19" customWidth="1"/>
    <col min="13545" max="13545" width="5.5703125" style="19" bestFit="1" customWidth="1"/>
    <col min="13546" max="13546" width="5" style="19" customWidth="1"/>
    <col min="13547" max="13547" width="8.5703125" style="19" customWidth="1"/>
    <col min="13548" max="13548" width="10.42578125" style="19" customWidth="1"/>
    <col min="13549" max="13549" width="13.42578125" style="19" customWidth="1"/>
    <col min="13550" max="13550" width="0" style="19" hidden="1" customWidth="1"/>
    <col min="13551" max="13799" width="9.140625" style="19"/>
    <col min="13800" max="13800" width="42.28515625" style="19" customWidth="1"/>
    <col min="13801" max="13801" width="5.5703125" style="19" bestFit="1" customWidth="1"/>
    <col min="13802" max="13802" width="5" style="19" customWidth="1"/>
    <col min="13803" max="13803" width="8.5703125" style="19" customWidth="1"/>
    <col min="13804" max="13804" width="10.42578125" style="19" customWidth="1"/>
    <col min="13805" max="13805" width="13.42578125" style="19" customWidth="1"/>
    <col min="13806" max="13806" width="0" style="19" hidden="1" customWidth="1"/>
    <col min="13807" max="14055" width="9.140625" style="19"/>
    <col min="14056" max="14056" width="42.28515625" style="19" customWidth="1"/>
    <col min="14057" max="14057" width="5.5703125" style="19" bestFit="1" customWidth="1"/>
    <col min="14058" max="14058" width="5" style="19" customWidth="1"/>
    <col min="14059" max="14059" width="8.5703125" style="19" customWidth="1"/>
    <col min="14060" max="14060" width="10.42578125" style="19" customWidth="1"/>
    <col min="14061" max="14061" width="13.42578125" style="19" customWidth="1"/>
    <col min="14062" max="14062" width="0" style="19" hidden="1" customWidth="1"/>
    <col min="14063" max="14311" width="9.140625" style="19"/>
    <col min="14312" max="14312" width="42.28515625" style="19" customWidth="1"/>
    <col min="14313" max="14313" width="5.5703125" style="19" bestFit="1" customWidth="1"/>
    <col min="14314" max="14314" width="5" style="19" customWidth="1"/>
    <col min="14315" max="14315" width="8.5703125" style="19" customWidth="1"/>
    <col min="14316" max="14316" width="10.42578125" style="19" customWidth="1"/>
    <col min="14317" max="14317" width="13.42578125" style="19" customWidth="1"/>
    <col min="14318" max="14318" width="0" style="19" hidden="1" customWidth="1"/>
    <col min="14319" max="14567" width="9.140625" style="19"/>
    <col min="14568" max="14568" width="42.28515625" style="19" customWidth="1"/>
    <col min="14569" max="14569" width="5.5703125" style="19" bestFit="1" customWidth="1"/>
    <col min="14570" max="14570" width="5" style="19" customWidth="1"/>
    <col min="14571" max="14571" width="8.5703125" style="19" customWidth="1"/>
    <col min="14572" max="14572" width="10.42578125" style="19" customWidth="1"/>
    <col min="14573" max="14573" width="13.42578125" style="19" customWidth="1"/>
    <col min="14574" max="14574" width="0" style="19" hidden="1" customWidth="1"/>
    <col min="14575" max="14823" width="9.140625" style="19"/>
    <col min="14824" max="14824" width="42.28515625" style="19" customWidth="1"/>
    <col min="14825" max="14825" width="5.5703125" style="19" bestFit="1" customWidth="1"/>
    <col min="14826" max="14826" width="5" style="19" customWidth="1"/>
    <col min="14827" max="14827" width="8.5703125" style="19" customWidth="1"/>
    <col min="14828" max="14828" width="10.42578125" style="19" customWidth="1"/>
    <col min="14829" max="14829" width="13.42578125" style="19" customWidth="1"/>
    <col min="14830" max="14830" width="0" style="19" hidden="1" customWidth="1"/>
    <col min="14831" max="15079" width="9.140625" style="19"/>
    <col min="15080" max="15080" width="42.28515625" style="19" customWidth="1"/>
    <col min="15081" max="15081" width="5.5703125" style="19" bestFit="1" customWidth="1"/>
    <col min="15082" max="15082" width="5" style="19" customWidth="1"/>
    <col min="15083" max="15083" width="8.5703125" style="19" customWidth="1"/>
    <col min="15084" max="15084" width="10.42578125" style="19" customWidth="1"/>
    <col min="15085" max="15085" width="13.42578125" style="19" customWidth="1"/>
    <col min="15086" max="15086" width="0" style="19" hidden="1" customWidth="1"/>
    <col min="15087" max="15335" width="9.140625" style="19"/>
    <col min="15336" max="15336" width="42.28515625" style="19" customWidth="1"/>
    <col min="15337" max="15337" width="5.5703125" style="19" bestFit="1" customWidth="1"/>
    <col min="15338" max="15338" width="5" style="19" customWidth="1"/>
    <col min="15339" max="15339" width="8.5703125" style="19" customWidth="1"/>
    <col min="15340" max="15340" width="10.42578125" style="19" customWidth="1"/>
    <col min="15341" max="15341" width="13.42578125" style="19" customWidth="1"/>
    <col min="15342" max="15342" width="0" style="19" hidden="1" customWidth="1"/>
    <col min="15343" max="15591" width="9.140625" style="19"/>
    <col min="15592" max="15592" width="42.28515625" style="19" customWidth="1"/>
    <col min="15593" max="15593" width="5.5703125" style="19" bestFit="1" customWidth="1"/>
    <col min="15594" max="15594" width="5" style="19" customWidth="1"/>
    <col min="15595" max="15595" width="8.5703125" style="19" customWidth="1"/>
    <col min="15596" max="15596" width="10.42578125" style="19" customWidth="1"/>
    <col min="15597" max="15597" width="13.42578125" style="19" customWidth="1"/>
    <col min="15598" max="15598" width="0" style="19" hidden="1" customWidth="1"/>
    <col min="15599" max="15847" width="9.140625" style="19"/>
    <col min="15848" max="15848" width="42.28515625" style="19" customWidth="1"/>
    <col min="15849" max="15849" width="5.5703125" style="19" bestFit="1" customWidth="1"/>
    <col min="15850" max="15850" width="5" style="19" customWidth="1"/>
    <col min="15851" max="15851" width="8.5703125" style="19" customWidth="1"/>
    <col min="15852" max="15852" width="10.42578125" style="19" customWidth="1"/>
    <col min="15853" max="15853" width="13.42578125" style="19" customWidth="1"/>
    <col min="15854" max="15854" width="0" style="19" hidden="1" customWidth="1"/>
    <col min="15855" max="16103" width="9.140625" style="19"/>
    <col min="16104" max="16104" width="42.28515625" style="19" customWidth="1"/>
    <col min="16105" max="16105" width="5.5703125" style="19" bestFit="1" customWidth="1"/>
    <col min="16106" max="16106" width="5" style="19" customWidth="1"/>
    <col min="16107" max="16107" width="8.5703125" style="19" customWidth="1"/>
    <col min="16108" max="16108" width="10.42578125" style="19" customWidth="1"/>
    <col min="16109" max="16109" width="13.42578125" style="19" customWidth="1"/>
    <col min="16110" max="16110" width="0" style="19" hidden="1" customWidth="1"/>
    <col min="16111" max="16384" width="9.140625" style="19"/>
  </cols>
  <sheetData>
    <row r="1" spans="1:6" s="33" customFormat="1" ht="13.5" x14ac:dyDescent="0.25">
      <c r="A1" s="217"/>
      <c r="B1" s="217"/>
      <c r="C1" s="217"/>
      <c r="D1" s="220"/>
      <c r="E1" s="101"/>
      <c r="F1" s="101" t="s">
        <v>214</v>
      </c>
    </row>
    <row r="2" spans="1:6" x14ac:dyDescent="0.25">
      <c r="E2" s="56"/>
      <c r="F2" s="56"/>
    </row>
    <row r="3" spans="1:6" x14ac:dyDescent="0.25">
      <c r="E3" s="56"/>
      <c r="F3" s="56"/>
    </row>
    <row r="4" spans="1:6" x14ac:dyDescent="0.25">
      <c r="E4" s="56"/>
      <c r="F4" s="56"/>
    </row>
    <row r="5" spans="1:6" x14ac:dyDescent="0.25">
      <c r="A5" s="26"/>
      <c r="B5" s="26"/>
      <c r="C5" s="26"/>
      <c r="D5" s="25"/>
      <c r="E5" s="25"/>
      <c r="F5" s="32"/>
    </row>
    <row r="6" spans="1:6" ht="15.75" x14ac:dyDescent="0.25">
      <c r="A6" s="72" t="s">
        <v>136</v>
      </c>
      <c r="B6" s="73"/>
      <c r="C6" s="73"/>
      <c r="D6" s="74"/>
      <c r="E6" s="74"/>
      <c r="F6" s="73"/>
    </row>
    <row r="7" spans="1:6" x14ac:dyDescent="0.25">
      <c r="F7" s="19"/>
    </row>
    <row r="8" spans="1:6" x14ac:dyDescent="0.25">
      <c r="A8" s="19" t="str">
        <f>+A35</f>
        <v>Zásahy na stávajících dřevinách</v>
      </c>
      <c r="F8" s="21">
        <f>+F51</f>
        <v>0</v>
      </c>
    </row>
    <row r="9" spans="1:6" x14ac:dyDescent="0.25">
      <c r="A9" s="21" t="str">
        <f>+A55</f>
        <v>Výsadba dřevin</v>
      </c>
      <c r="F9" s="21">
        <f>+F94</f>
        <v>0</v>
      </c>
    </row>
    <row r="10" spans="1:6" x14ac:dyDescent="0.25">
      <c r="A10" s="21" t="s">
        <v>28</v>
      </c>
      <c r="B10" s="26"/>
      <c r="C10" s="26"/>
      <c r="D10" s="25"/>
      <c r="E10" s="25"/>
      <c r="F10" s="21">
        <f>+F111</f>
        <v>0</v>
      </c>
    </row>
    <row r="11" spans="1:6" x14ac:dyDescent="0.25">
      <c r="A11" s="30" t="s">
        <v>27</v>
      </c>
      <c r="B11" s="31"/>
      <c r="C11" s="31"/>
      <c r="D11" s="30"/>
      <c r="E11" s="30"/>
      <c r="F11" s="30">
        <f>SUM(F8:F10)</f>
        <v>0</v>
      </c>
    </row>
    <row r="12" spans="1:6" x14ac:dyDescent="0.25">
      <c r="A12" s="25"/>
      <c r="B12" s="26"/>
      <c r="C12" s="26"/>
      <c r="D12" s="25"/>
      <c r="E12" s="25"/>
      <c r="F12" s="25"/>
    </row>
    <row r="13" spans="1:6" x14ac:dyDescent="0.25">
      <c r="A13" s="19" t="str">
        <f>+A115</f>
        <v>Následná péče v 1. roce po realizaci</v>
      </c>
      <c r="F13" s="21">
        <f>+F133</f>
        <v>0</v>
      </c>
    </row>
    <row r="14" spans="1:6" x14ac:dyDescent="0.25">
      <c r="A14" s="19" t="str">
        <f>+A136</f>
        <v>Následná péče v 2. roce po realizaci</v>
      </c>
      <c r="F14" s="21">
        <f>+F154</f>
        <v>0</v>
      </c>
    </row>
    <row r="15" spans="1:6" x14ac:dyDescent="0.25">
      <c r="A15" s="29" t="str">
        <f>+A157</f>
        <v>Následná péče v 3. roce po realizaci</v>
      </c>
      <c r="B15" s="29"/>
      <c r="C15" s="29"/>
      <c r="D15" s="28"/>
      <c r="E15" s="28"/>
      <c r="F15" s="28">
        <f>+F172</f>
        <v>0</v>
      </c>
    </row>
    <row r="16" spans="1:6" x14ac:dyDescent="0.25">
      <c r="A16" s="27" t="s">
        <v>26</v>
      </c>
      <c r="B16" s="27"/>
      <c r="C16" s="27"/>
      <c r="D16" s="20"/>
      <c r="E16" s="20"/>
      <c r="F16" s="20">
        <f>SUM(F13:F15)</f>
        <v>0</v>
      </c>
    </row>
    <row r="17" spans="1:6" ht="13.5" thickBot="1" x14ac:dyDescent="0.3">
      <c r="A17" s="26"/>
      <c r="B17" s="26"/>
      <c r="C17" s="26"/>
      <c r="D17" s="25"/>
      <c r="E17" s="25"/>
      <c r="F17" s="32"/>
    </row>
    <row r="18" spans="1:6" x14ac:dyDescent="0.25">
      <c r="A18" s="24"/>
      <c r="B18" s="24"/>
      <c r="C18" s="24"/>
      <c r="D18" s="23"/>
      <c r="E18" s="23"/>
      <c r="F18" s="99"/>
    </row>
    <row r="19" spans="1:6" x14ac:dyDescent="0.25">
      <c r="A19" s="27" t="s">
        <v>25</v>
      </c>
      <c r="F19" s="20">
        <f>+F11+F16</f>
        <v>0</v>
      </c>
    </row>
    <row r="20" spans="1:6" x14ac:dyDescent="0.25">
      <c r="A20" s="27" t="s">
        <v>24</v>
      </c>
      <c r="F20" s="20">
        <f>+F19*0.21</f>
        <v>0</v>
      </c>
    </row>
    <row r="21" spans="1:6" x14ac:dyDescent="0.25">
      <c r="A21" s="27" t="s">
        <v>23</v>
      </c>
      <c r="F21" s="20">
        <f>+F19+F20</f>
        <v>0</v>
      </c>
    </row>
    <row r="22" spans="1:6" x14ac:dyDescent="0.25">
      <c r="A22" s="26"/>
      <c r="B22" s="26"/>
      <c r="C22" s="26"/>
      <c r="D22" s="25"/>
      <c r="E22" s="25"/>
      <c r="F22" s="32"/>
    </row>
    <row r="24" spans="1:6" ht="27.75" customHeight="1" x14ac:dyDescent="0.25">
      <c r="A24" s="264" t="s">
        <v>148</v>
      </c>
      <c r="B24" s="264"/>
      <c r="C24" s="264"/>
      <c r="D24" s="264"/>
      <c r="E24" s="264"/>
      <c r="F24" s="264"/>
    </row>
    <row r="25" spans="1:6" x14ac:dyDescent="0.25">
      <c r="E25" s="56"/>
      <c r="F25" s="56"/>
    </row>
    <row r="26" spans="1:6" x14ac:dyDescent="0.25">
      <c r="E26" s="56"/>
      <c r="F26" s="56"/>
    </row>
    <row r="27" spans="1:6" x14ac:dyDescent="0.25">
      <c r="E27" s="56"/>
      <c r="F27" s="56"/>
    </row>
    <row r="28" spans="1:6" x14ac:dyDescent="0.25">
      <c r="E28" s="56"/>
      <c r="F28" s="56"/>
    </row>
    <row r="29" spans="1:6" x14ac:dyDescent="0.25">
      <c r="E29" s="56"/>
      <c r="F29" s="56"/>
    </row>
    <row r="30" spans="1:6" x14ac:dyDescent="0.25">
      <c r="E30" s="56"/>
      <c r="F30" s="56"/>
    </row>
    <row r="31" spans="1:6" x14ac:dyDescent="0.25">
      <c r="E31" s="56"/>
      <c r="F31" s="56"/>
    </row>
    <row r="32" spans="1:6" x14ac:dyDescent="0.25">
      <c r="E32" s="56"/>
      <c r="F32" s="56"/>
    </row>
    <row r="33" spans="1:6" ht="15.75" x14ac:dyDescent="0.25">
      <c r="A33" s="72" t="s">
        <v>137</v>
      </c>
      <c r="B33" s="73"/>
      <c r="C33" s="73"/>
      <c r="D33" s="74"/>
      <c r="E33" s="75"/>
      <c r="F33" s="75"/>
    </row>
    <row r="34" spans="1:6" x14ac:dyDescent="0.25">
      <c r="A34" s="173"/>
      <c r="B34" s="173"/>
      <c r="C34" s="173"/>
      <c r="D34" s="174"/>
      <c r="E34" s="175"/>
      <c r="F34" s="175"/>
    </row>
    <row r="35" spans="1:6" s="51" customFormat="1" ht="18" x14ac:dyDescent="0.25">
      <c r="A35" s="132" t="s">
        <v>135</v>
      </c>
      <c r="B35" s="117"/>
      <c r="C35" s="117"/>
      <c r="D35" s="118"/>
      <c r="E35" s="118"/>
      <c r="F35" s="119"/>
    </row>
    <row r="36" spans="1:6" s="47" customFormat="1" ht="7.5" customHeight="1" x14ac:dyDescent="0.25">
      <c r="A36" s="143"/>
      <c r="B36" s="143"/>
      <c r="C36" s="143"/>
      <c r="D36" s="144"/>
      <c r="E36" s="144"/>
      <c r="F36" s="145"/>
    </row>
    <row r="37" spans="1:6" s="33" customFormat="1" ht="13.5" x14ac:dyDescent="0.25">
      <c r="A37" s="120" t="s">
        <v>88</v>
      </c>
      <c r="B37" s="121"/>
      <c r="C37" s="122" t="s">
        <v>40</v>
      </c>
      <c r="D37" s="123" t="s">
        <v>39</v>
      </c>
      <c r="E37" s="123" t="s">
        <v>130</v>
      </c>
      <c r="F37" s="176"/>
    </row>
    <row r="38" spans="1:6" s="33" customFormat="1" ht="13.5" x14ac:dyDescent="0.25">
      <c r="A38" s="104" t="s">
        <v>87</v>
      </c>
      <c r="B38" s="105" t="s">
        <v>37</v>
      </c>
      <c r="C38" s="106">
        <v>332</v>
      </c>
      <c r="D38" s="107"/>
      <c r="E38" s="107">
        <f>+C38*D38</f>
        <v>0</v>
      </c>
      <c r="F38" s="108"/>
    </row>
    <row r="39" spans="1:6" s="33" customFormat="1" ht="13.5" x14ac:dyDescent="0.25">
      <c r="A39" s="109" t="s">
        <v>149</v>
      </c>
      <c r="B39" s="105" t="s">
        <v>33</v>
      </c>
      <c r="C39" s="110">
        <v>1</v>
      </c>
      <c r="D39" s="107"/>
      <c r="E39" s="107">
        <f>+C39*D39</f>
        <v>0</v>
      </c>
      <c r="F39" s="108"/>
    </row>
    <row r="40" spans="1:6" s="33" customFormat="1" ht="27" x14ac:dyDescent="0.25">
      <c r="A40" s="104" t="s">
        <v>183</v>
      </c>
      <c r="B40" s="105" t="s">
        <v>52</v>
      </c>
      <c r="C40" s="111">
        <f>+C41/1000</f>
        <v>1.66E-2</v>
      </c>
      <c r="D40" s="107"/>
      <c r="E40" s="107">
        <f>+C40*D40</f>
        <v>0</v>
      </c>
      <c r="F40" s="108"/>
    </row>
    <row r="41" spans="1:6" s="33" customFormat="1" ht="27" x14ac:dyDescent="0.25">
      <c r="A41" s="148" t="s">
        <v>147</v>
      </c>
      <c r="B41" s="105" t="s">
        <v>51</v>
      </c>
      <c r="C41" s="110">
        <f>+C38*0.05</f>
        <v>16.600000000000001</v>
      </c>
      <c r="D41" s="107"/>
      <c r="E41" s="107">
        <f>+C41*D41</f>
        <v>0</v>
      </c>
      <c r="F41" s="108"/>
    </row>
    <row r="42" spans="1:6" s="33" customFormat="1" ht="13.5" x14ac:dyDescent="0.25">
      <c r="A42" s="113" t="s">
        <v>32</v>
      </c>
      <c r="B42" s="114"/>
      <c r="C42" s="114"/>
      <c r="D42" s="115"/>
      <c r="E42" s="115"/>
      <c r="F42" s="116">
        <f>SUM(E38:E42)</f>
        <v>0</v>
      </c>
    </row>
    <row r="43" spans="1:6" s="51" customFormat="1" ht="12" customHeight="1" x14ac:dyDescent="0.25">
      <c r="A43" s="117"/>
      <c r="B43" s="117"/>
      <c r="C43" s="117"/>
      <c r="D43" s="118"/>
      <c r="E43" s="118"/>
      <c r="F43" s="119"/>
    </row>
    <row r="44" spans="1:6" s="33" customFormat="1" ht="13.5" x14ac:dyDescent="0.25">
      <c r="A44" s="120" t="s">
        <v>86</v>
      </c>
      <c r="B44" s="121"/>
      <c r="C44" s="122" t="s">
        <v>40</v>
      </c>
      <c r="D44" s="123" t="s">
        <v>39</v>
      </c>
      <c r="E44" s="123" t="s">
        <v>130</v>
      </c>
      <c r="F44" s="124"/>
    </row>
    <row r="45" spans="1:6" s="33" customFormat="1" ht="41.25" customHeight="1" x14ac:dyDescent="0.25">
      <c r="A45" s="104" t="s">
        <v>187</v>
      </c>
      <c r="B45" s="105" t="s">
        <v>37</v>
      </c>
      <c r="C45" s="125">
        <v>31</v>
      </c>
      <c r="D45" s="107"/>
      <c r="E45" s="107">
        <f>+C45*D45</f>
        <v>0</v>
      </c>
      <c r="F45" s="108"/>
    </row>
    <row r="46" spans="1:6" s="33" customFormat="1" ht="26.25" customHeight="1" x14ac:dyDescent="0.25">
      <c r="A46" s="104" t="s">
        <v>138</v>
      </c>
      <c r="B46" s="105" t="s">
        <v>37</v>
      </c>
      <c r="C46" s="125">
        <v>31</v>
      </c>
      <c r="D46" s="107"/>
      <c r="E46" s="107">
        <f>+C46*D46</f>
        <v>0</v>
      </c>
      <c r="F46" s="108"/>
    </row>
    <row r="47" spans="1:6" s="33" customFormat="1" ht="13.5" x14ac:dyDescent="0.25">
      <c r="A47" s="109" t="s">
        <v>85</v>
      </c>
      <c r="B47" s="105" t="s">
        <v>33</v>
      </c>
      <c r="C47" s="110">
        <v>1</v>
      </c>
      <c r="D47" s="107"/>
      <c r="E47" s="107">
        <f>+C47*D47</f>
        <v>0</v>
      </c>
      <c r="F47" s="108"/>
    </row>
    <row r="48" spans="1:6" s="33" customFormat="1" ht="13.5" x14ac:dyDescent="0.25">
      <c r="A48" s="113" t="s">
        <v>32</v>
      </c>
      <c r="B48" s="114"/>
      <c r="C48" s="114"/>
      <c r="D48" s="115"/>
      <c r="E48" s="115"/>
      <c r="F48" s="116">
        <f>SUM(E45:E47)</f>
        <v>0</v>
      </c>
    </row>
    <row r="49" spans="1:6" s="51" customFormat="1" ht="12.75" customHeight="1" thickBot="1" x14ac:dyDescent="0.3">
      <c r="A49" s="126"/>
      <c r="B49" s="117"/>
      <c r="C49" s="117"/>
      <c r="D49" s="118"/>
      <c r="E49" s="118"/>
      <c r="F49" s="119"/>
    </row>
    <row r="50" spans="1:6" s="33" customFormat="1" ht="6" customHeight="1" x14ac:dyDescent="0.25">
      <c r="A50" s="127"/>
      <c r="B50" s="128"/>
      <c r="C50" s="128"/>
      <c r="D50" s="129"/>
      <c r="E50" s="128"/>
      <c r="F50" s="130"/>
    </row>
    <row r="51" spans="1:6" s="67" customFormat="1" ht="16.5" x14ac:dyDescent="0.25">
      <c r="A51" s="131" t="s">
        <v>84</v>
      </c>
      <c r="B51" s="132"/>
      <c r="C51" s="132"/>
      <c r="D51" s="133"/>
      <c r="E51" s="132"/>
      <c r="F51" s="134">
        <f>SUM(F38:F48)</f>
        <v>0</v>
      </c>
    </row>
    <row r="52" spans="1:6" s="33" customFormat="1" ht="5.25" customHeight="1" thickBot="1" x14ac:dyDescent="0.3">
      <c r="A52" s="135"/>
      <c r="B52" s="136"/>
      <c r="C52" s="136"/>
      <c r="D52" s="137"/>
      <c r="E52" s="136"/>
      <c r="F52" s="138"/>
    </row>
    <row r="53" spans="1:6" s="51" customFormat="1" ht="10.5" customHeight="1" x14ac:dyDescent="0.25">
      <c r="A53" s="126"/>
      <c r="B53" s="117"/>
      <c r="C53" s="117"/>
      <c r="D53" s="118"/>
      <c r="E53" s="118"/>
      <c r="F53" s="119"/>
    </row>
    <row r="54" spans="1:6" s="51" customFormat="1" ht="9" customHeight="1" x14ac:dyDescent="0.25">
      <c r="A54" s="117"/>
      <c r="B54" s="117"/>
      <c r="C54" s="117"/>
      <c r="D54" s="118"/>
      <c r="E54" s="118"/>
      <c r="F54" s="119"/>
    </row>
    <row r="55" spans="1:6" ht="16.5" x14ac:dyDescent="0.25">
      <c r="A55" s="132" t="s">
        <v>83</v>
      </c>
      <c r="B55" s="139"/>
      <c r="C55" s="140"/>
      <c r="D55" s="141"/>
      <c r="E55" s="141"/>
      <c r="F55" s="142"/>
    </row>
    <row r="56" spans="1:6" s="47" customFormat="1" ht="6" customHeight="1" x14ac:dyDescent="0.25">
      <c r="A56" s="143"/>
      <c r="B56" s="143"/>
      <c r="C56" s="143"/>
      <c r="D56" s="144"/>
      <c r="E56" s="144"/>
      <c r="F56" s="145"/>
    </row>
    <row r="57" spans="1:6" s="33" customFormat="1" ht="13.5" x14ac:dyDescent="0.25">
      <c r="A57" s="120" t="s">
        <v>82</v>
      </c>
      <c r="B57" s="121"/>
      <c r="C57" s="122" t="s">
        <v>40</v>
      </c>
      <c r="D57" s="123" t="s">
        <v>39</v>
      </c>
      <c r="E57" s="123" t="s">
        <v>130</v>
      </c>
      <c r="F57" s="124"/>
    </row>
    <row r="58" spans="1:6" s="33" customFormat="1" ht="27" x14ac:dyDescent="0.25">
      <c r="A58" s="104" t="s">
        <v>60</v>
      </c>
      <c r="B58" s="105" t="s">
        <v>37</v>
      </c>
      <c r="C58" s="146">
        <v>40</v>
      </c>
      <c r="D58" s="147"/>
      <c r="E58" s="107">
        <f t="shared" ref="E58:E69" si="0">+C58*D58</f>
        <v>0</v>
      </c>
      <c r="F58" s="108"/>
    </row>
    <row r="59" spans="1:6" s="33" customFormat="1" ht="27" x14ac:dyDescent="0.25">
      <c r="A59" s="104" t="s">
        <v>81</v>
      </c>
      <c r="B59" s="105" t="s">
        <v>37</v>
      </c>
      <c r="C59" s="146">
        <v>77</v>
      </c>
      <c r="D59" s="147"/>
      <c r="E59" s="107">
        <f t="shared" si="0"/>
        <v>0</v>
      </c>
      <c r="F59" s="108"/>
    </row>
    <row r="60" spans="1:6" s="33" customFormat="1" ht="13.5" x14ac:dyDescent="0.25">
      <c r="A60" s="104" t="s">
        <v>80</v>
      </c>
      <c r="B60" s="105" t="s">
        <v>37</v>
      </c>
      <c r="C60" s="146">
        <f>+C58</f>
        <v>40</v>
      </c>
      <c r="D60" s="147"/>
      <c r="E60" s="107">
        <f t="shared" si="0"/>
        <v>0</v>
      </c>
      <c r="F60" s="108"/>
    </row>
    <row r="61" spans="1:6" s="33" customFormat="1" ht="27" x14ac:dyDescent="0.25">
      <c r="A61" s="104" t="s">
        <v>79</v>
      </c>
      <c r="B61" s="105" t="s">
        <v>37</v>
      </c>
      <c r="C61" s="146">
        <f>+C59</f>
        <v>77</v>
      </c>
      <c r="D61" s="147"/>
      <c r="E61" s="107">
        <f t="shared" si="0"/>
        <v>0</v>
      </c>
      <c r="F61" s="108"/>
    </row>
    <row r="62" spans="1:6" s="33" customFormat="1" ht="24" customHeight="1" x14ac:dyDescent="0.25">
      <c r="A62" s="104" t="s">
        <v>124</v>
      </c>
      <c r="B62" s="105" t="s">
        <v>35</v>
      </c>
      <c r="C62" s="146">
        <v>217</v>
      </c>
      <c r="D62" s="107"/>
      <c r="E62" s="107">
        <f t="shared" si="0"/>
        <v>0</v>
      </c>
      <c r="F62" s="108"/>
    </row>
    <row r="63" spans="1:6" s="33" customFormat="1" ht="13.5" x14ac:dyDescent="0.25">
      <c r="A63" s="148" t="s">
        <v>125</v>
      </c>
      <c r="B63" s="105" t="s">
        <v>71</v>
      </c>
      <c r="C63" s="146">
        <f>+C62*0.001</f>
        <v>0.217</v>
      </c>
      <c r="D63" s="107"/>
      <c r="E63" s="107">
        <f t="shared" si="0"/>
        <v>0</v>
      </c>
      <c r="F63" s="108"/>
    </row>
    <row r="64" spans="1:6" s="33" customFormat="1" ht="13.5" x14ac:dyDescent="0.25">
      <c r="A64" s="148" t="s">
        <v>126</v>
      </c>
      <c r="B64" s="105" t="s">
        <v>51</v>
      </c>
      <c r="C64" s="146">
        <f>+C62*0.005</f>
        <v>1.085</v>
      </c>
      <c r="D64" s="107"/>
      <c r="E64" s="107">
        <f t="shared" si="0"/>
        <v>0</v>
      </c>
      <c r="F64" s="108"/>
    </row>
    <row r="65" spans="1:6" s="33" customFormat="1" ht="27" x14ac:dyDescent="0.25">
      <c r="A65" s="104" t="s">
        <v>127</v>
      </c>
      <c r="B65" s="105" t="s">
        <v>35</v>
      </c>
      <c r="C65" s="146">
        <f>+C87+C90-C62</f>
        <v>502</v>
      </c>
      <c r="D65" s="107"/>
      <c r="E65" s="107">
        <f t="shared" si="0"/>
        <v>0</v>
      </c>
      <c r="F65" s="108"/>
    </row>
    <row r="66" spans="1:6" s="33" customFormat="1" ht="13.5" x14ac:dyDescent="0.25">
      <c r="A66" s="148" t="s">
        <v>125</v>
      </c>
      <c r="B66" s="105" t="s">
        <v>71</v>
      </c>
      <c r="C66" s="146">
        <f>+C65*0.001</f>
        <v>0.502</v>
      </c>
      <c r="D66" s="107"/>
      <c r="E66" s="107">
        <f t="shared" si="0"/>
        <v>0</v>
      </c>
      <c r="F66" s="108"/>
    </row>
    <row r="67" spans="1:6" s="33" customFormat="1" ht="13.5" x14ac:dyDescent="0.25">
      <c r="A67" s="148" t="s">
        <v>126</v>
      </c>
      <c r="B67" s="105" t="s">
        <v>51</v>
      </c>
      <c r="C67" s="146">
        <f>+C65*0.005</f>
        <v>2.5100000000000002</v>
      </c>
      <c r="D67" s="107"/>
      <c r="E67" s="107">
        <f t="shared" si="0"/>
        <v>0</v>
      </c>
      <c r="F67" s="108"/>
    </row>
    <row r="68" spans="1:6" s="33" customFormat="1" ht="14.25" customHeight="1" x14ac:dyDescent="0.25">
      <c r="A68" s="104" t="s">
        <v>128</v>
      </c>
      <c r="B68" s="105" t="s">
        <v>35</v>
      </c>
      <c r="C68" s="146">
        <f>+C62</f>
        <v>217</v>
      </c>
      <c r="D68" s="107"/>
      <c r="E68" s="107">
        <f t="shared" si="0"/>
        <v>0</v>
      </c>
      <c r="F68" s="108"/>
    </row>
    <row r="69" spans="1:6" s="33" customFormat="1" ht="13.5" x14ac:dyDescent="0.25">
      <c r="A69" s="148" t="s">
        <v>129</v>
      </c>
      <c r="B69" s="105" t="s">
        <v>71</v>
      </c>
      <c r="C69" s="146">
        <f>+C68*0.005</f>
        <v>1.085</v>
      </c>
      <c r="D69" s="107"/>
      <c r="E69" s="107">
        <f t="shared" si="0"/>
        <v>0</v>
      </c>
      <c r="F69" s="108"/>
    </row>
    <row r="70" spans="1:6" s="33" customFormat="1" ht="17.25" customHeight="1" x14ac:dyDescent="0.25">
      <c r="A70" s="104" t="s">
        <v>78</v>
      </c>
      <c r="B70" s="105" t="s">
        <v>35</v>
      </c>
      <c r="C70" s="146">
        <f>+C65</f>
        <v>502</v>
      </c>
      <c r="D70" s="107"/>
      <c r="E70" s="107">
        <f t="shared" ref="E70:E77" si="1">+C70*D70</f>
        <v>0</v>
      </c>
      <c r="F70" s="108"/>
    </row>
    <row r="71" spans="1:6" s="33" customFormat="1" ht="13.5" x14ac:dyDescent="0.25">
      <c r="A71" s="148" t="s">
        <v>129</v>
      </c>
      <c r="B71" s="105" t="s">
        <v>71</v>
      </c>
      <c r="C71" s="146">
        <f>+C70*0.005</f>
        <v>2.5100000000000002</v>
      </c>
      <c r="D71" s="107"/>
      <c r="E71" s="107">
        <f t="shared" si="1"/>
        <v>0</v>
      </c>
      <c r="F71" s="108"/>
    </row>
    <row r="72" spans="1:6" s="33" customFormat="1" ht="13.5" x14ac:dyDescent="0.25">
      <c r="A72" s="109" t="s">
        <v>77</v>
      </c>
      <c r="B72" s="105" t="s">
        <v>35</v>
      </c>
      <c r="C72" s="146">
        <f>+C87+C90</f>
        <v>719</v>
      </c>
      <c r="D72" s="107"/>
      <c r="E72" s="107">
        <f t="shared" si="1"/>
        <v>0</v>
      </c>
      <c r="F72" s="108"/>
    </row>
    <row r="73" spans="1:6" s="33" customFormat="1" ht="13.5" x14ac:dyDescent="0.25">
      <c r="A73" s="109" t="s">
        <v>76</v>
      </c>
      <c r="B73" s="105" t="s">
        <v>37</v>
      </c>
      <c r="C73" s="146">
        <f>+C59</f>
        <v>77</v>
      </c>
      <c r="D73" s="107"/>
      <c r="E73" s="107">
        <f t="shared" si="1"/>
        <v>0</v>
      </c>
      <c r="F73" s="108"/>
    </row>
    <row r="74" spans="1:6" s="33" customFormat="1" ht="27" x14ac:dyDescent="0.25">
      <c r="A74" s="148" t="s">
        <v>75</v>
      </c>
      <c r="B74" s="105" t="s">
        <v>37</v>
      </c>
      <c r="C74" s="146">
        <f>+C73*1.2</f>
        <v>92.399999999999991</v>
      </c>
      <c r="D74" s="107"/>
      <c r="E74" s="107">
        <f t="shared" si="1"/>
        <v>0</v>
      </c>
      <c r="F74" s="108"/>
    </row>
    <row r="75" spans="1:6" s="33" customFormat="1" ht="13.5" x14ac:dyDescent="0.25">
      <c r="A75" s="112" t="s">
        <v>74</v>
      </c>
      <c r="B75" s="105" t="s">
        <v>35</v>
      </c>
      <c r="C75" s="146">
        <f>+C73*5</f>
        <v>385</v>
      </c>
      <c r="D75" s="107"/>
      <c r="E75" s="107">
        <f t="shared" si="1"/>
        <v>0</v>
      </c>
      <c r="F75" s="108"/>
    </row>
    <row r="76" spans="1:6" s="33" customFormat="1" ht="13.5" x14ac:dyDescent="0.25">
      <c r="A76" s="109" t="s">
        <v>73</v>
      </c>
      <c r="B76" s="105" t="s">
        <v>37</v>
      </c>
      <c r="C76" s="146">
        <v>40</v>
      </c>
      <c r="D76" s="107"/>
      <c r="E76" s="107">
        <f t="shared" si="1"/>
        <v>0</v>
      </c>
      <c r="F76" s="108"/>
    </row>
    <row r="77" spans="1:6" s="33" customFormat="1" ht="13.5" x14ac:dyDescent="0.25">
      <c r="A77" s="148" t="s">
        <v>72</v>
      </c>
      <c r="B77" s="105" t="s">
        <v>71</v>
      </c>
      <c r="C77" s="146">
        <f>+C76*0.1</f>
        <v>4</v>
      </c>
      <c r="D77" s="178"/>
      <c r="E77" s="107">
        <f t="shared" si="1"/>
        <v>0</v>
      </c>
      <c r="F77" s="108"/>
    </row>
    <row r="78" spans="1:6" s="33" customFormat="1" ht="13.5" x14ac:dyDescent="0.25">
      <c r="A78" s="113" t="s">
        <v>32</v>
      </c>
      <c r="B78" s="114"/>
      <c r="C78" s="149"/>
      <c r="D78" s="115"/>
      <c r="E78" s="115"/>
      <c r="F78" s="116">
        <f>SUM(E58:E77)</f>
        <v>0</v>
      </c>
    </row>
    <row r="79" spans="1:6" s="33" customFormat="1" ht="13.5" x14ac:dyDescent="0.25">
      <c r="A79" s="150"/>
      <c r="B79" s="150"/>
      <c r="C79" s="150"/>
      <c r="D79" s="107"/>
      <c r="E79" s="107"/>
      <c r="F79" s="151"/>
    </row>
    <row r="80" spans="1:6" s="33" customFormat="1" ht="13.5" x14ac:dyDescent="0.25">
      <c r="A80" s="120" t="s">
        <v>70</v>
      </c>
      <c r="B80" s="121"/>
      <c r="C80" s="122" t="s">
        <v>40</v>
      </c>
      <c r="D80" s="123" t="s">
        <v>39</v>
      </c>
      <c r="E80" s="123" t="s">
        <v>130</v>
      </c>
      <c r="F80" s="124"/>
    </row>
    <row r="81" spans="1:6" s="33" customFormat="1" ht="13.5" x14ac:dyDescent="0.25">
      <c r="A81" s="152"/>
      <c r="B81" s="150"/>
      <c r="C81" s="153"/>
      <c r="D81" s="107"/>
      <c r="E81" s="107"/>
      <c r="F81" s="108"/>
    </row>
    <row r="82" spans="1:6" s="33" customFormat="1" ht="13.5" x14ac:dyDescent="0.25">
      <c r="A82" s="154" t="s">
        <v>201</v>
      </c>
      <c r="B82" s="150"/>
      <c r="C82" s="153"/>
      <c r="D82" s="107"/>
      <c r="E82" s="107"/>
      <c r="F82" s="108"/>
    </row>
    <row r="83" spans="1:6" s="33" customFormat="1" ht="27" x14ac:dyDescent="0.25">
      <c r="A83" s="42" t="s">
        <v>68</v>
      </c>
      <c r="B83" s="105" t="s">
        <v>35</v>
      </c>
      <c r="C83" s="44">
        <v>462</v>
      </c>
      <c r="D83" s="107"/>
      <c r="E83" s="107">
        <f>+C83*D83</f>
        <v>0</v>
      </c>
      <c r="F83" s="108"/>
    </row>
    <row r="84" spans="1:6" s="33" customFormat="1" ht="13.5" x14ac:dyDescent="0.25">
      <c r="A84" s="42" t="s">
        <v>67</v>
      </c>
      <c r="B84" s="105" t="s">
        <v>35</v>
      </c>
      <c r="C84" s="44">
        <v>36</v>
      </c>
      <c r="D84" s="107"/>
      <c r="E84" s="107">
        <f>+C84*D84</f>
        <v>0</v>
      </c>
      <c r="F84" s="108"/>
    </row>
    <row r="85" spans="1:6" s="33" customFormat="1" ht="13.5" x14ac:dyDescent="0.25">
      <c r="A85" s="42" t="s">
        <v>66</v>
      </c>
      <c r="B85" s="105" t="s">
        <v>35</v>
      </c>
      <c r="C85" s="44">
        <v>66</v>
      </c>
      <c r="D85" s="107"/>
      <c r="E85" s="107">
        <f>+C85*D85</f>
        <v>0</v>
      </c>
      <c r="F85" s="108"/>
    </row>
    <row r="86" spans="1:6" s="33" customFormat="1" ht="13.5" x14ac:dyDescent="0.25">
      <c r="A86" s="42" t="s">
        <v>65</v>
      </c>
      <c r="B86" s="155" t="s">
        <v>35</v>
      </c>
      <c r="C86" s="43">
        <v>115</v>
      </c>
      <c r="D86" s="107"/>
      <c r="E86" s="107">
        <f>+C86*D86</f>
        <v>0</v>
      </c>
      <c r="F86" s="108"/>
    </row>
    <row r="87" spans="1:6" s="33" customFormat="1" ht="13.5" x14ac:dyDescent="0.25">
      <c r="A87" s="42"/>
      <c r="B87" s="179"/>
      <c r="C87" s="110">
        <f>SUM(C83:C86)</f>
        <v>679</v>
      </c>
      <c r="D87" s="107"/>
      <c r="E87" s="107"/>
      <c r="F87" s="108"/>
    </row>
    <row r="88" spans="1:6" s="33" customFormat="1" ht="15.75" customHeight="1" x14ac:dyDescent="0.25">
      <c r="A88" s="157" t="s">
        <v>200</v>
      </c>
      <c r="B88" s="105"/>
      <c r="C88" s="110"/>
      <c r="D88" s="107"/>
      <c r="E88" s="107"/>
      <c r="F88" s="108"/>
    </row>
    <row r="89" spans="1:6" s="33" customFormat="1" ht="13.5" x14ac:dyDescent="0.25">
      <c r="A89" s="41" t="s">
        <v>64</v>
      </c>
      <c r="B89" s="155" t="s">
        <v>35</v>
      </c>
      <c r="C89" s="180">
        <v>40</v>
      </c>
      <c r="D89" s="107"/>
      <c r="E89" s="107">
        <f>+C89*D89</f>
        <v>0</v>
      </c>
      <c r="F89" s="108"/>
    </row>
    <row r="90" spans="1:6" s="33" customFormat="1" ht="13.5" x14ac:dyDescent="0.25">
      <c r="A90" s="152"/>
      <c r="B90" s="105"/>
      <c r="C90" s="110">
        <f>SUM(C89:C89)</f>
        <v>40</v>
      </c>
      <c r="D90" s="107"/>
      <c r="E90" s="107"/>
      <c r="F90" s="108"/>
    </row>
    <row r="91" spans="1:6" s="33" customFormat="1" ht="13.5" x14ac:dyDescent="0.25">
      <c r="A91" s="113" t="s">
        <v>32</v>
      </c>
      <c r="B91" s="114"/>
      <c r="C91" s="149"/>
      <c r="D91" s="115"/>
      <c r="E91" s="115"/>
      <c r="F91" s="116">
        <f>SUM(E81:E91)</f>
        <v>0</v>
      </c>
    </row>
    <row r="92" spans="1:6" s="33" customFormat="1" ht="14.25" thickBot="1" x14ac:dyDescent="0.3">
      <c r="A92" s="150"/>
      <c r="B92" s="150"/>
      <c r="C92" s="150"/>
      <c r="D92" s="107"/>
      <c r="E92" s="107"/>
      <c r="F92" s="151"/>
    </row>
    <row r="93" spans="1:6" s="33" customFormat="1" ht="4.5" customHeight="1" x14ac:dyDescent="0.25">
      <c r="A93" s="127"/>
      <c r="B93" s="128"/>
      <c r="C93" s="128"/>
      <c r="D93" s="129"/>
      <c r="E93" s="128"/>
      <c r="F93" s="130"/>
    </row>
    <row r="94" spans="1:6" s="67" customFormat="1" ht="16.5" x14ac:dyDescent="0.25">
      <c r="A94" s="131" t="s">
        <v>63</v>
      </c>
      <c r="B94" s="132"/>
      <c r="C94" s="132"/>
      <c r="D94" s="133"/>
      <c r="E94" s="132"/>
      <c r="F94" s="134">
        <f>SUM(F58:F91)</f>
        <v>0</v>
      </c>
    </row>
    <row r="95" spans="1:6" s="33" customFormat="1" ht="3.75" customHeight="1" thickBot="1" x14ac:dyDescent="0.3">
      <c r="A95" s="135"/>
      <c r="B95" s="136"/>
      <c r="C95" s="136"/>
      <c r="D95" s="137"/>
      <c r="E95" s="136"/>
      <c r="F95" s="138"/>
    </row>
    <row r="96" spans="1:6" s="33" customFormat="1" ht="13.5" x14ac:dyDescent="0.25">
      <c r="A96" s="150"/>
      <c r="B96" s="150"/>
      <c r="C96" s="150"/>
      <c r="D96" s="107"/>
      <c r="E96" s="107"/>
      <c r="F96" s="151"/>
    </row>
    <row r="97" spans="1:6" s="68" customFormat="1" ht="16.5" x14ac:dyDescent="0.25">
      <c r="A97" s="132" t="s">
        <v>28</v>
      </c>
      <c r="B97" s="159"/>
      <c r="C97" s="159"/>
      <c r="D97" s="160"/>
      <c r="E97" s="160"/>
      <c r="F97" s="133"/>
    </row>
    <row r="98" spans="1:6" s="33" customFormat="1" ht="9" customHeight="1" x14ac:dyDescent="0.25">
      <c r="A98" s="150"/>
      <c r="B98" s="150"/>
      <c r="C98" s="150"/>
      <c r="D98" s="107"/>
      <c r="E98" s="107"/>
      <c r="F98" s="151"/>
    </row>
    <row r="99" spans="1:6" s="33" customFormat="1" ht="13.5" x14ac:dyDescent="0.25">
      <c r="A99" s="120" t="s">
        <v>62</v>
      </c>
      <c r="B99" s="121"/>
      <c r="C99" s="122" t="s">
        <v>40</v>
      </c>
      <c r="D99" s="123" t="s">
        <v>39</v>
      </c>
      <c r="E99" s="123" t="s">
        <v>130</v>
      </c>
      <c r="F99" s="124"/>
    </row>
    <row r="100" spans="1:6" s="33" customFormat="1" ht="27" x14ac:dyDescent="0.25">
      <c r="A100" s="104" t="s">
        <v>61</v>
      </c>
      <c r="B100" s="105" t="s">
        <v>33</v>
      </c>
      <c r="C100" s="156">
        <v>1</v>
      </c>
      <c r="D100" s="107"/>
      <c r="E100" s="107">
        <f t="shared" ref="E100:E105" si="2">+C100*D100</f>
        <v>0</v>
      </c>
      <c r="F100" s="108"/>
    </row>
    <row r="101" spans="1:6" s="33" customFormat="1" ht="27" x14ac:dyDescent="0.25">
      <c r="A101" s="104" t="s">
        <v>60</v>
      </c>
      <c r="B101" s="105" t="s">
        <v>37</v>
      </c>
      <c r="C101" s="153">
        <v>30</v>
      </c>
      <c r="D101" s="147"/>
      <c r="E101" s="107">
        <f t="shared" si="2"/>
        <v>0</v>
      </c>
      <c r="F101" s="108"/>
    </row>
    <row r="102" spans="1:6" s="33" customFormat="1" ht="13.5" x14ac:dyDescent="0.25">
      <c r="A102" s="104" t="s">
        <v>58</v>
      </c>
      <c r="B102" s="105" t="s">
        <v>37</v>
      </c>
      <c r="C102" s="153">
        <f>+C101</f>
        <v>30</v>
      </c>
      <c r="D102" s="147"/>
      <c r="E102" s="107">
        <f t="shared" si="2"/>
        <v>0</v>
      </c>
      <c r="F102" s="108"/>
    </row>
    <row r="103" spans="1:6" s="33" customFormat="1" ht="13.5" x14ac:dyDescent="0.25">
      <c r="A103" s="41" t="s">
        <v>56</v>
      </c>
      <c r="B103" s="105" t="s">
        <v>37</v>
      </c>
      <c r="C103" s="153">
        <f>+C101</f>
        <v>30</v>
      </c>
      <c r="D103" s="147"/>
      <c r="E103" s="107">
        <f t="shared" si="2"/>
        <v>0</v>
      </c>
      <c r="F103" s="108"/>
    </row>
    <row r="104" spans="1:6" s="33" customFormat="1" ht="13.5" x14ac:dyDescent="0.25">
      <c r="A104" s="148" t="s">
        <v>55</v>
      </c>
      <c r="B104" s="105" t="s">
        <v>51</v>
      </c>
      <c r="C104" s="107">
        <f>+C103*0.025</f>
        <v>0.75</v>
      </c>
      <c r="D104" s="147"/>
      <c r="E104" s="107">
        <f t="shared" si="2"/>
        <v>0</v>
      </c>
      <c r="F104" s="108"/>
    </row>
    <row r="105" spans="1:6" s="33" customFormat="1" ht="13.5" x14ac:dyDescent="0.25">
      <c r="A105" s="104" t="s">
        <v>54</v>
      </c>
      <c r="B105" s="105" t="s">
        <v>52</v>
      </c>
      <c r="C105" s="177">
        <f>+C106/1000</f>
        <v>1.5E-3</v>
      </c>
      <c r="D105" s="107"/>
      <c r="E105" s="107">
        <f t="shared" si="2"/>
        <v>0</v>
      </c>
      <c r="F105" s="108"/>
    </row>
    <row r="106" spans="1:6" s="33" customFormat="1" ht="27" x14ac:dyDescent="0.25">
      <c r="A106" s="148" t="s">
        <v>152</v>
      </c>
      <c r="B106" s="105" t="s">
        <v>51</v>
      </c>
      <c r="C106" s="181">
        <f>+C103*0.05</f>
        <v>1.5</v>
      </c>
      <c r="D106" s="107"/>
      <c r="E106" s="107">
        <f>+C106*D106</f>
        <v>0</v>
      </c>
      <c r="F106" s="108"/>
    </row>
    <row r="107" spans="1:6" s="40" customFormat="1" ht="13.5" x14ac:dyDescent="0.25">
      <c r="A107" s="112"/>
      <c r="B107" s="105"/>
      <c r="C107" s="110"/>
      <c r="D107" s="107"/>
      <c r="E107" s="107"/>
      <c r="F107" s="108"/>
    </row>
    <row r="108" spans="1:6" s="33" customFormat="1" ht="13.5" x14ac:dyDescent="0.25">
      <c r="A108" s="113" t="s">
        <v>32</v>
      </c>
      <c r="B108" s="163"/>
      <c r="C108" s="163"/>
      <c r="D108" s="115"/>
      <c r="E108" s="115"/>
      <c r="F108" s="116">
        <f>SUM(E100:E106)</f>
        <v>0</v>
      </c>
    </row>
    <row r="109" spans="1:6" s="33" customFormat="1" ht="14.25" customHeight="1" thickBot="1" x14ac:dyDescent="0.3">
      <c r="A109" s="150"/>
      <c r="B109" s="150"/>
      <c r="C109" s="150"/>
      <c r="D109" s="107"/>
      <c r="E109" s="107"/>
      <c r="F109" s="151"/>
    </row>
    <row r="110" spans="1:6" s="33" customFormat="1" ht="5.25" customHeight="1" x14ac:dyDescent="0.25">
      <c r="A110" s="127"/>
      <c r="B110" s="128"/>
      <c r="C110" s="128"/>
      <c r="D110" s="129"/>
      <c r="E110" s="128"/>
      <c r="F110" s="130"/>
    </row>
    <row r="111" spans="1:6" s="67" customFormat="1" ht="16.5" x14ac:dyDescent="0.25">
      <c r="A111" s="131" t="s">
        <v>50</v>
      </c>
      <c r="B111" s="132"/>
      <c r="C111" s="132"/>
      <c r="D111" s="133"/>
      <c r="E111" s="132"/>
      <c r="F111" s="134">
        <f>SUM(F100:F108)</f>
        <v>0</v>
      </c>
    </row>
    <row r="112" spans="1:6" s="33" customFormat="1" ht="4.5" customHeight="1" thickBot="1" x14ac:dyDescent="0.3">
      <c r="A112" s="135"/>
      <c r="B112" s="136"/>
      <c r="C112" s="136"/>
      <c r="D112" s="137"/>
      <c r="E112" s="136"/>
      <c r="F112" s="138"/>
    </row>
    <row r="113" spans="1:6" s="33" customFormat="1" ht="15" customHeight="1" x14ac:dyDescent="0.25">
      <c r="A113" s="126"/>
      <c r="B113" s="126"/>
      <c r="C113" s="126"/>
      <c r="D113" s="164"/>
      <c r="E113" s="126"/>
      <c r="F113" s="126"/>
    </row>
    <row r="114" spans="1:6" s="33" customFormat="1" ht="11.25" customHeight="1" x14ac:dyDescent="0.25">
      <c r="A114" s="126"/>
      <c r="B114" s="126"/>
      <c r="C114" s="126"/>
      <c r="D114" s="164"/>
      <c r="E114" s="126"/>
      <c r="F114" s="126"/>
    </row>
    <row r="115" spans="1:6" s="33" customFormat="1" ht="14.25" customHeight="1" x14ac:dyDescent="0.25">
      <c r="A115" s="132" t="s">
        <v>49</v>
      </c>
      <c r="B115" s="165">
        <v>166</v>
      </c>
      <c r="C115" s="165" t="s">
        <v>37</v>
      </c>
      <c r="D115" s="107"/>
      <c r="E115" s="107"/>
      <c r="F115" s="151"/>
    </row>
    <row r="116" spans="1:6" s="33" customFormat="1" ht="13.5" x14ac:dyDescent="0.25">
      <c r="A116" s="120" t="s">
        <v>44</v>
      </c>
      <c r="B116" s="166"/>
      <c r="C116" s="122" t="s">
        <v>40</v>
      </c>
      <c r="D116" s="123" t="s">
        <v>39</v>
      </c>
      <c r="E116" s="123" t="s">
        <v>130</v>
      </c>
      <c r="F116" s="124"/>
    </row>
    <row r="117" spans="1:6" s="33" customFormat="1" ht="27" x14ac:dyDescent="0.25">
      <c r="A117" s="104" t="s">
        <v>139</v>
      </c>
      <c r="B117" s="105" t="s">
        <v>37</v>
      </c>
      <c r="C117" s="150">
        <f>+B115</f>
        <v>166</v>
      </c>
      <c r="D117" s="107"/>
      <c r="E117" s="107">
        <f>+C117*D117</f>
        <v>0</v>
      </c>
      <c r="F117" s="108"/>
    </row>
    <row r="118" spans="1:6" s="33" customFormat="1" ht="13.5" x14ac:dyDescent="0.25">
      <c r="A118" s="109" t="s">
        <v>42</v>
      </c>
      <c r="B118" s="105" t="s">
        <v>33</v>
      </c>
      <c r="C118" s="156">
        <v>1</v>
      </c>
      <c r="D118" s="107"/>
      <c r="E118" s="107">
        <f>+C118*D118</f>
        <v>0</v>
      </c>
      <c r="F118" s="108"/>
    </row>
    <row r="119" spans="1:6" s="33" customFormat="1" ht="13.5" x14ac:dyDescent="0.25">
      <c r="A119" s="167" t="s">
        <v>32</v>
      </c>
      <c r="B119" s="155"/>
      <c r="C119" s="149"/>
      <c r="D119" s="115"/>
      <c r="E119" s="115"/>
      <c r="F119" s="116">
        <f>SUM(E117:E118)</f>
        <v>0</v>
      </c>
    </row>
    <row r="120" spans="1:6" s="33" customFormat="1" ht="9" customHeight="1" x14ac:dyDescent="0.25">
      <c r="A120" s="150"/>
      <c r="B120" s="105"/>
      <c r="C120" s="156"/>
      <c r="D120" s="107"/>
      <c r="E120" s="107"/>
      <c r="F120" s="151"/>
    </row>
    <row r="121" spans="1:6" s="33" customFormat="1" ht="13.5" x14ac:dyDescent="0.25">
      <c r="A121" s="150"/>
      <c r="B121" s="168">
        <v>116</v>
      </c>
      <c r="C121" s="165" t="s">
        <v>37</v>
      </c>
      <c r="D121" s="168">
        <v>719</v>
      </c>
      <c r="E121" s="151" t="s">
        <v>35</v>
      </c>
      <c r="F121" s="151"/>
    </row>
    <row r="122" spans="1:6" s="33" customFormat="1" ht="13.5" x14ac:dyDescent="0.25">
      <c r="A122" s="120" t="s">
        <v>41</v>
      </c>
      <c r="B122" s="166"/>
      <c r="C122" s="122" t="s">
        <v>40</v>
      </c>
      <c r="D122" s="123" t="s">
        <v>39</v>
      </c>
      <c r="E122" s="123" t="s">
        <v>130</v>
      </c>
      <c r="F122" s="124"/>
    </row>
    <row r="123" spans="1:6" s="33" customFormat="1" ht="13.5" customHeight="1" x14ac:dyDescent="0.25">
      <c r="A123" s="104" t="s">
        <v>205</v>
      </c>
      <c r="B123" s="105" t="s">
        <v>37</v>
      </c>
      <c r="C123" s="153">
        <f>+B121*8</f>
        <v>928</v>
      </c>
      <c r="D123" s="107"/>
      <c r="E123" s="107">
        <f>+C123*D123</f>
        <v>0</v>
      </c>
      <c r="F123" s="108"/>
    </row>
    <row r="124" spans="1:6" s="33" customFormat="1" ht="13.5" x14ac:dyDescent="0.25">
      <c r="A124" s="169" t="s">
        <v>38</v>
      </c>
      <c r="B124" s="105" t="s">
        <v>37</v>
      </c>
      <c r="C124" s="153">
        <f>+B121*3</f>
        <v>348</v>
      </c>
      <c r="D124" s="107"/>
      <c r="E124" s="107">
        <f>+C124*D124</f>
        <v>0</v>
      </c>
      <c r="F124" s="170"/>
    </row>
    <row r="125" spans="1:6" s="33" customFormat="1" ht="13.5" x14ac:dyDescent="0.25">
      <c r="A125" s="169" t="s">
        <v>211</v>
      </c>
      <c r="B125" s="105" t="s">
        <v>37</v>
      </c>
      <c r="C125" s="153">
        <f>+B121*3</f>
        <v>348</v>
      </c>
      <c r="D125" s="107"/>
      <c r="E125" s="107">
        <f>+C125*D125</f>
        <v>0</v>
      </c>
      <c r="F125" s="170"/>
    </row>
    <row r="126" spans="1:6" s="33" customFormat="1" ht="13.5" x14ac:dyDescent="0.25">
      <c r="A126" s="169" t="s">
        <v>36</v>
      </c>
      <c r="B126" s="105" t="s">
        <v>35</v>
      </c>
      <c r="C126" s="153">
        <f>+D121</f>
        <v>719</v>
      </c>
      <c r="D126" s="107"/>
      <c r="E126" s="107">
        <f>+C126*D126</f>
        <v>0</v>
      </c>
      <c r="F126" s="170"/>
    </row>
    <row r="127" spans="1:6" s="33" customFormat="1" ht="13.5" x14ac:dyDescent="0.25">
      <c r="A127" s="109" t="s">
        <v>34</v>
      </c>
      <c r="B127" s="105" t="s">
        <v>33</v>
      </c>
      <c r="C127" s="156">
        <v>1</v>
      </c>
      <c r="D127" s="107"/>
      <c r="E127" s="107">
        <f>+C127*D127</f>
        <v>0</v>
      </c>
      <c r="F127" s="170"/>
    </row>
    <row r="128" spans="1:6" s="33" customFormat="1" ht="13.5" x14ac:dyDescent="0.25">
      <c r="A128" s="167" t="s">
        <v>32</v>
      </c>
      <c r="B128" s="155"/>
      <c r="C128" s="149"/>
      <c r="D128" s="115"/>
      <c r="E128" s="115"/>
      <c r="F128" s="116">
        <f>SUM(E123:E127)</f>
        <v>0</v>
      </c>
    </row>
    <row r="129" spans="1:6" s="33" customFormat="1" ht="7.5" customHeight="1" x14ac:dyDescent="0.25">
      <c r="A129" s="171"/>
      <c r="B129" s="105"/>
      <c r="C129" s="153"/>
      <c r="D129" s="107"/>
      <c r="E129" s="107"/>
      <c r="F129" s="172"/>
    </row>
    <row r="130" spans="1:6" s="33" customFormat="1" ht="13.5" x14ac:dyDescent="0.25">
      <c r="A130" s="120" t="s">
        <v>31</v>
      </c>
      <c r="B130" s="166"/>
      <c r="C130" s="122"/>
      <c r="D130" s="123"/>
      <c r="E130" s="123"/>
      <c r="F130" s="124"/>
    </row>
    <row r="131" spans="1:6" ht="7.5" customHeight="1" thickBot="1" x14ac:dyDescent="0.3">
      <c r="A131" s="173"/>
      <c r="B131" s="173"/>
      <c r="C131" s="173"/>
      <c r="D131" s="174"/>
      <c r="E131" s="174"/>
      <c r="F131" s="172"/>
    </row>
    <row r="132" spans="1:6" s="33" customFormat="1" ht="5.25" customHeight="1" x14ac:dyDescent="0.25">
      <c r="A132" s="127"/>
      <c r="B132" s="128"/>
      <c r="C132" s="128"/>
      <c r="D132" s="129"/>
      <c r="E132" s="128"/>
      <c r="F132" s="130"/>
    </row>
    <row r="133" spans="1:6" s="67" customFormat="1" ht="16.5" x14ac:dyDescent="0.25">
      <c r="A133" s="131" t="s">
        <v>48</v>
      </c>
      <c r="B133" s="132"/>
      <c r="C133" s="132"/>
      <c r="D133" s="133"/>
      <c r="E133" s="132"/>
      <c r="F133" s="134">
        <f>SUM(F117:F132)</f>
        <v>0</v>
      </c>
    </row>
    <row r="134" spans="1:6" s="33" customFormat="1" ht="3" customHeight="1" thickBot="1" x14ac:dyDescent="0.3">
      <c r="A134" s="135"/>
      <c r="B134" s="136"/>
      <c r="C134" s="136"/>
      <c r="D134" s="137"/>
      <c r="E134" s="136"/>
      <c r="F134" s="138"/>
    </row>
    <row r="135" spans="1:6" s="33" customFormat="1" ht="19.5" customHeight="1" x14ac:dyDescent="0.25">
      <c r="A135" s="126"/>
      <c r="B135" s="126"/>
      <c r="C135" s="126"/>
      <c r="D135" s="164"/>
      <c r="E135" s="126"/>
      <c r="F135" s="126"/>
    </row>
    <row r="136" spans="1:6" s="33" customFormat="1" ht="11.25" customHeight="1" x14ac:dyDescent="0.25">
      <c r="A136" s="132" t="s">
        <v>47</v>
      </c>
      <c r="B136" s="165">
        <f>+B115</f>
        <v>166</v>
      </c>
      <c r="C136" s="165" t="s">
        <v>37</v>
      </c>
      <c r="D136" s="107"/>
      <c r="E136" s="107"/>
      <c r="F136" s="151"/>
    </row>
    <row r="137" spans="1:6" s="33" customFormat="1" ht="13.5" x14ac:dyDescent="0.25">
      <c r="A137" s="120" t="s">
        <v>44</v>
      </c>
      <c r="B137" s="166"/>
      <c r="C137" s="122" t="s">
        <v>40</v>
      </c>
      <c r="D137" s="123" t="s">
        <v>39</v>
      </c>
      <c r="E137" s="123" t="s">
        <v>130</v>
      </c>
      <c r="F137" s="124"/>
    </row>
    <row r="138" spans="1:6" s="33" customFormat="1" ht="27" x14ac:dyDescent="0.25">
      <c r="A138" s="104" t="s">
        <v>139</v>
      </c>
      <c r="B138" s="150"/>
      <c r="C138" s="150">
        <f>+B136</f>
        <v>166</v>
      </c>
      <c r="D138" s="107"/>
      <c r="E138" s="107">
        <f>+C138*D138</f>
        <v>0</v>
      </c>
      <c r="F138" s="108"/>
    </row>
    <row r="139" spans="1:6" s="33" customFormat="1" ht="13.5" x14ac:dyDescent="0.25">
      <c r="A139" s="109" t="s">
        <v>42</v>
      </c>
      <c r="B139" s="105" t="s">
        <v>33</v>
      </c>
      <c r="C139" s="156">
        <v>1</v>
      </c>
      <c r="D139" s="107"/>
      <c r="E139" s="107">
        <f>+C139*D139</f>
        <v>0</v>
      </c>
      <c r="F139" s="108"/>
    </row>
    <row r="140" spans="1:6" s="33" customFormat="1" ht="13.5" x14ac:dyDescent="0.25">
      <c r="A140" s="167" t="s">
        <v>32</v>
      </c>
      <c r="B140" s="155"/>
      <c r="C140" s="149"/>
      <c r="D140" s="115"/>
      <c r="E140" s="115"/>
      <c r="F140" s="116">
        <f>SUM(E138:E139)</f>
        <v>0</v>
      </c>
    </row>
    <row r="141" spans="1:6" s="33" customFormat="1" ht="7.5" customHeight="1" x14ac:dyDescent="0.25">
      <c r="A141" s="150"/>
      <c r="B141" s="105"/>
      <c r="C141" s="156"/>
      <c r="D141" s="107"/>
      <c r="E141" s="107"/>
      <c r="F141" s="151"/>
    </row>
    <row r="142" spans="1:6" s="33" customFormat="1" ht="13.5" x14ac:dyDescent="0.25">
      <c r="A142" s="150"/>
      <c r="B142" s="168">
        <f>+B121</f>
        <v>116</v>
      </c>
      <c r="C142" s="165" t="s">
        <v>37</v>
      </c>
      <c r="D142" s="168">
        <f>+D121</f>
        <v>719</v>
      </c>
      <c r="E142" s="151" t="s">
        <v>35</v>
      </c>
      <c r="F142" s="151"/>
    </row>
    <row r="143" spans="1:6" s="33" customFormat="1" ht="13.5" x14ac:dyDescent="0.25">
      <c r="A143" s="120" t="s">
        <v>41</v>
      </c>
      <c r="B143" s="166"/>
      <c r="C143" s="122" t="s">
        <v>40</v>
      </c>
      <c r="D143" s="123" t="s">
        <v>39</v>
      </c>
      <c r="E143" s="123" t="s">
        <v>130</v>
      </c>
      <c r="F143" s="124"/>
    </row>
    <row r="144" spans="1:6" s="33" customFormat="1" ht="13.5" customHeight="1" x14ac:dyDescent="0.25">
      <c r="A144" s="104" t="s">
        <v>131</v>
      </c>
      <c r="B144" s="105" t="s">
        <v>37</v>
      </c>
      <c r="C144" s="153">
        <f>+B142*6</f>
        <v>696</v>
      </c>
      <c r="D144" s="107"/>
      <c r="E144" s="107">
        <f>+C144*D144</f>
        <v>0</v>
      </c>
      <c r="F144" s="108"/>
    </row>
    <row r="145" spans="1:6" s="33" customFormat="1" ht="13.5" x14ac:dyDescent="0.25">
      <c r="A145" s="169" t="s">
        <v>38</v>
      </c>
      <c r="B145" s="105" t="s">
        <v>37</v>
      </c>
      <c r="C145" s="153">
        <f>+B142*3</f>
        <v>348</v>
      </c>
      <c r="D145" s="107"/>
      <c r="E145" s="107">
        <f>+C145*D145</f>
        <v>0</v>
      </c>
      <c r="F145" s="170"/>
    </row>
    <row r="146" spans="1:6" s="33" customFormat="1" ht="13.5" x14ac:dyDescent="0.25">
      <c r="A146" s="169" t="s">
        <v>211</v>
      </c>
      <c r="B146" s="105" t="s">
        <v>37</v>
      </c>
      <c r="C146" s="153">
        <f>+B142*3</f>
        <v>348</v>
      </c>
      <c r="D146" s="107"/>
      <c r="E146" s="107">
        <f>+C146*D146</f>
        <v>0</v>
      </c>
      <c r="F146" s="170"/>
    </row>
    <row r="147" spans="1:6" s="33" customFormat="1" ht="13.5" x14ac:dyDescent="0.25">
      <c r="A147" s="169" t="s">
        <v>36</v>
      </c>
      <c r="B147" s="105" t="s">
        <v>35</v>
      </c>
      <c r="C147" s="153">
        <f>+D142</f>
        <v>719</v>
      </c>
      <c r="D147" s="107"/>
      <c r="E147" s="107">
        <f>+C147*D147</f>
        <v>0</v>
      </c>
      <c r="F147" s="170"/>
    </row>
    <row r="148" spans="1:6" s="33" customFormat="1" ht="13.5" x14ac:dyDescent="0.25">
      <c r="A148" s="109" t="s">
        <v>34</v>
      </c>
      <c r="B148" s="105" t="s">
        <v>33</v>
      </c>
      <c r="C148" s="156">
        <v>1</v>
      </c>
      <c r="D148" s="107"/>
      <c r="E148" s="107">
        <f>+C148*D148</f>
        <v>0</v>
      </c>
      <c r="F148" s="170"/>
    </row>
    <row r="149" spans="1:6" s="33" customFormat="1" ht="13.5" x14ac:dyDescent="0.25">
      <c r="A149" s="167" t="s">
        <v>32</v>
      </c>
      <c r="B149" s="155"/>
      <c r="C149" s="149"/>
      <c r="D149" s="115"/>
      <c r="E149" s="115"/>
      <c r="F149" s="116">
        <f>SUM(E144:E148)</f>
        <v>0</v>
      </c>
    </row>
    <row r="150" spans="1:6" s="33" customFormat="1" ht="8.25" customHeight="1" x14ac:dyDescent="0.25">
      <c r="A150" s="171"/>
      <c r="B150" s="105"/>
      <c r="C150" s="153"/>
      <c r="D150" s="107"/>
      <c r="E150" s="107"/>
      <c r="F150" s="172"/>
    </row>
    <row r="151" spans="1:6" s="33" customFormat="1" ht="13.5" x14ac:dyDescent="0.25">
      <c r="A151" s="120" t="s">
        <v>31</v>
      </c>
      <c r="B151" s="166"/>
      <c r="C151" s="122"/>
      <c r="D151" s="123"/>
      <c r="E151" s="123"/>
      <c r="F151" s="124"/>
    </row>
    <row r="152" spans="1:6" ht="9.75" customHeight="1" thickBot="1" x14ac:dyDescent="0.3">
      <c r="A152" s="173"/>
      <c r="B152" s="173"/>
      <c r="C152" s="173"/>
      <c r="D152" s="174"/>
      <c r="E152" s="174"/>
      <c r="F152" s="172"/>
    </row>
    <row r="153" spans="1:6" s="33" customFormat="1" ht="6.75" customHeight="1" x14ac:dyDescent="0.25">
      <c r="A153" s="127"/>
      <c r="B153" s="128"/>
      <c r="C153" s="128"/>
      <c r="D153" s="129"/>
      <c r="E153" s="128"/>
      <c r="F153" s="130"/>
    </row>
    <row r="154" spans="1:6" s="67" customFormat="1" ht="16.5" x14ac:dyDescent="0.25">
      <c r="A154" s="131" t="s">
        <v>46</v>
      </c>
      <c r="B154" s="132"/>
      <c r="C154" s="132"/>
      <c r="D154" s="133"/>
      <c r="E154" s="132"/>
      <c r="F154" s="134">
        <f>SUM(F138:F153)</f>
        <v>0</v>
      </c>
    </row>
    <row r="155" spans="1:6" s="33" customFormat="1" ht="5.25" customHeight="1" thickBot="1" x14ac:dyDescent="0.3">
      <c r="A155" s="135"/>
      <c r="B155" s="136"/>
      <c r="C155" s="136"/>
      <c r="D155" s="137"/>
      <c r="E155" s="136"/>
      <c r="F155" s="138"/>
    </row>
    <row r="156" spans="1:6" s="33" customFormat="1" ht="19.5" customHeight="1" x14ac:dyDescent="0.25">
      <c r="A156" s="126"/>
      <c r="B156" s="126"/>
      <c r="C156" s="126"/>
      <c r="D156" s="164"/>
      <c r="E156" s="126"/>
      <c r="F156" s="126"/>
    </row>
    <row r="157" spans="1:6" s="33" customFormat="1" ht="16.5" x14ac:dyDescent="0.25">
      <c r="A157" s="132" t="s">
        <v>45</v>
      </c>
      <c r="B157" s="165"/>
      <c r="C157" s="165"/>
      <c r="D157" s="107"/>
      <c r="E157" s="107"/>
      <c r="F157" s="151"/>
    </row>
    <row r="158" spans="1:6" s="33" customFormat="1" ht="13.5" x14ac:dyDescent="0.25">
      <c r="A158" s="150" t="s">
        <v>140</v>
      </c>
      <c r="B158" s="165"/>
      <c r="C158" s="165"/>
      <c r="D158" s="107"/>
      <c r="E158" s="107"/>
      <c r="F158" s="151"/>
    </row>
    <row r="159" spans="1:6" s="33" customFormat="1" ht="14.25" customHeight="1" x14ac:dyDescent="0.25">
      <c r="A159" s="132"/>
      <c r="B159" s="165"/>
      <c r="C159" s="165"/>
      <c r="D159" s="107"/>
      <c r="E159" s="107"/>
      <c r="F159" s="151"/>
    </row>
    <row r="160" spans="1:6" s="33" customFormat="1" ht="13.5" x14ac:dyDescent="0.25">
      <c r="A160" s="150"/>
      <c r="B160" s="168">
        <f>+B142</f>
        <v>116</v>
      </c>
      <c r="C160" s="165" t="s">
        <v>37</v>
      </c>
      <c r="D160" s="168">
        <f>+D142</f>
        <v>719</v>
      </c>
      <c r="E160" s="151" t="s">
        <v>35</v>
      </c>
      <c r="F160" s="151"/>
    </row>
    <row r="161" spans="1:6" s="33" customFormat="1" ht="13.5" x14ac:dyDescent="0.25">
      <c r="A161" s="120" t="s">
        <v>41</v>
      </c>
      <c r="B161" s="166"/>
      <c r="C161" s="122" t="s">
        <v>40</v>
      </c>
      <c r="D161" s="123" t="s">
        <v>39</v>
      </c>
      <c r="E161" s="123" t="s">
        <v>130</v>
      </c>
      <c r="F161" s="124"/>
    </row>
    <row r="162" spans="1:6" s="33" customFormat="1" ht="13.5" customHeight="1" x14ac:dyDescent="0.25">
      <c r="A162" s="104" t="s">
        <v>132</v>
      </c>
      <c r="B162" s="105" t="s">
        <v>37</v>
      </c>
      <c r="C162" s="153">
        <f>+B160*4</f>
        <v>464</v>
      </c>
      <c r="D162" s="107"/>
      <c r="E162" s="107">
        <f>+C162*D162</f>
        <v>0</v>
      </c>
      <c r="F162" s="108"/>
    </row>
    <row r="163" spans="1:6" s="33" customFormat="1" ht="13.5" x14ac:dyDescent="0.25">
      <c r="A163" s="169" t="s">
        <v>38</v>
      </c>
      <c r="B163" s="105" t="s">
        <v>37</v>
      </c>
      <c r="C163" s="153">
        <f>+B160*3</f>
        <v>348</v>
      </c>
      <c r="D163" s="107"/>
      <c r="E163" s="107">
        <f>+C163*D163</f>
        <v>0</v>
      </c>
      <c r="F163" s="170"/>
    </row>
    <row r="164" spans="1:6" s="33" customFormat="1" ht="13.5" x14ac:dyDescent="0.25">
      <c r="A164" s="169" t="s">
        <v>211</v>
      </c>
      <c r="B164" s="105" t="s">
        <v>37</v>
      </c>
      <c r="C164" s="153">
        <f>+B160*3</f>
        <v>348</v>
      </c>
      <c r="D164" s="107"/>
      <c r="E164" s="107">
        <f>+C164*D164</f>
        <v>0</v>
      </c>
      <c r="F164" s="170"/>
    </row>
    <row r="165" spans="1:6" s="33" customFormat="1" ht="13.5" x14ac:dyDescent="0.25">
      <c r="A165" s="169" t="s">
        <v>36</v>
      </c>
      <c r="B165" s="105" t="s">
        <v>35</v>
      </c>
      <c r="C165" s="153">
        <f>+D160</f>
        <v>719</v>
      </c>
      <c r="D165" s="107"/>
      <c r="E165" s="107">
        <f>+C165*D165</f>
        <v>0</v>
      </c>
      <c r="F165" s="170"/>
    </row>
    <row r="166" spans="1:6" s="33" customFormat="1" ht="13.5" x14ac:dyDescent="0.25">
      <c r="A166" s="109" t="s">
        <v>34</v>
      </c>
      <c r="B166" s="105" t="s">
        <v>33</v>
      </c>
      <c r="C166" s="156">
        <v>1</v>
      </c>
      <c r="D166" s="107"/>
      <c r="E166" s="107">
        <f>+C166*D166</f>
        <v>0</v>
      </c>
      <c r="F166" s="170"/>
    </row>
    <row r="167" spans="1:6" s="33" customFormat="1" ht="13.5" x14ac:dyDescent="0.25">
      <c r="A167" s="167" t="s">
        <v>32</v>
      </c>
      <c r="B167" s="155"/>
      <c r="C167" s="149"/>
      <c r="D167" s="115"/>
      <c r="E167" s="115"/>
      <c r="F167" s="116">
        <f>SUM(E162:E166)</f>
        <v>0</v>
      </c>
    </row>
    <row r="168" spans="1:6" s="33" customFormat="1" ht="13.5" x14ac:dyDescent="0.25">
      <c r="A168" s="171"/>
      <c r="B168" s="105"/>
      <c r="C168" s="153"/>
      <c r="D168" s="107"/>
      <c r="E168" s="107"/>
      <c r="F168" s="172"/>
    </row>
    <row r="169" spans="1:6" s="33" customFormat="1" ht="13.5" x14ac:dyDescent="0.25">
      <c r="A169" s="120" t="s">
        <v>31</v>
      </c>
      <c r="B169" s="166"/>
      <c r="C169" s="122"/>
      <c r="D169" s="123"/>
      <c r="E169" s="123"/>
      <c r="F169" s="124"/>
    </row>
    <row r="170" spans="1:6" ht="18" customHeight="1" thickBot="1" x14ac:dyDescent="0.3">
      <c r="A170" s="173"/>
      <c r="B170" s="173"/>
      <c r="C170" s="173"/>
      <c r="D170" s="174"/>
      <c r="E170" s="174"/>
      <c r="F170" s="172"/>
    </row>
    <row r="171" spans="1:6" s="33" customFormat="1" ht="6.75" customHeight="1" x14ac:dyDescent="0.25">
      <c r="A171" s="127"/>
      <c r="B171" s="128"/>
      <c r="C171" s="128"/>
      <c r="D171" s="129"/>
      <c r="E171" s="128"/>
      <c r="F171" s="130"/>
    </row>
    <row r="172" spans="1:6" s="67" customFormat="1" ht="16.5" x14ac:dyDescent="0.25">
      <c r="A172" s="131" t="s">
        <v>30</v>
      </c>
      <c r="B172" s="132"/>
      <c r="C172" s="132"/>
      <c r="D172" s="133"/>
      <c r="E172" s="132"/>
      <c r="F172" s="134">
        <f>SUM(F160:F171)</f>
        <v>0</v>
      </c>
    </row>
    <row r="173" spans="1:6" s="33" customFormat="1" ht="7.5" customHeight="1" thickBot="1" x14ac:dyDescent="0.3">
      <c r="A173" s="135"/>
      <c r="B173" s="136"/>
      <c r="C173" s="136"/>
      <c r="D173" s="137"/>
      <c r="E173" s="136"/>
      <c r="F173" s="138"/>
    </row>
    <row r="174" spans="1:6" x14ac:dyDescent="0.25">
      <c r="A174" s="173"/>
      <c r="B174" s="173"/>
      <c r="C174" s="173"/>
      <c r="D174" s="174"/>
      <c r="E174" s="174"/>
      <c r="F174" s="172"/>
    </row>
    <row r="175" spans="1:6" ht="13.5" x14ac:dyDescent="0.25">
      <c r="A175" s="265" t="s">
        <v>210</v>
      </c>
      <c r="B175" s="265"/>
      <c r="C175" s="265"/>
      <c r="D175" s="265"/>
      <c r="E175" s="265"/>
      <c r="F175" s="265"/>
    </row>
    <row r="176" spans="1:6" ht="13.5" x14ac:dyDescent="0.25">
      <c r="A176" s="265" t="s">
        <v>156</v>
      </c>
      <c r="B176" s="265"/>
      <c r="C176" s="265"/>
      <c r="D176" s="265"/>
      <c r="E176" s="265"/>
      <c r="F176" s="265"/>
    </row>
  </sheetData>
  <mergeCells count="3">
    <mergeCell ref="A24:F24"/>
    <mergeCell ref="A175:F175"/>
    <mergeCell ref="A176:F176"/>
  </mergeCells>
  <pageMargins left="0.78740157480314965" right="0.27559055118110237" top="0.78740157480314965" bottom="0.59055118110236227" header="0.31496062992125984" footer="0.31496062992125984"/>
  <pageSetup paperSize="9" orientation="portrait" r:id="rId1"/>
  <headerFooter>
    <oddFooter>&amp;R&amp;"Arial Narrow,Kurzíva"&amp;9&amp;P</oddFooter>
  </headerFooter>
  <rowBreaks count="1" manualBreakCount="1">
    <brk id="96" max="5" man="1"/>
  </rowBreaks>
  <ignoredErrors>
    <ignoredError sqref="C7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1"/>
  <sheetViews>
    <sheetView view="pageBreakPreview" topLeftCell="A18" zoomScaleNormal="100" zoomScaleSheetLayoutView="100" workbookViewId="0">
      <selection activeCell="G29" sqref="G29:G30"/>
    </sheetView>
  </sheetViews>
  <sheetFormatPr defaultRowHeight="16.5" x14ac:dyDescent="0.25"/>
  <cols>
    <col min="1" max="1" width="4.5703125" style="57" customWidth="1"/>
    <col min="2" max="2" width="31" style="57" customWidth="1"/>
    <col min="3" max="3" width="5.7109375" style="57" customWidth="1"/>
    <col min="4" max="4" width="19" style="57" customWidth="1"/>
    <col min="5" max="5" width="4.7109375" style="57" customWidth="1"/>
    <col min="6" max="6" width="21.42578125" style="57" customWidth="1"/>
    <col min="7" max="7" width="20.42578125" style="57" customWidth="1"/>
    <col min="8" max="16384" width="9.140625" style="57"/>
  </cols>
  <sheetData>
    <row r="1" spans="1:6" x14ac:dyDescent="0.25">
      <c r="A1" s="100"/>
      <c r="B1" s="100"/>
      <c r="C1" s="100"/>
      <c r="D1" s="100"/>
      <c r="E1" s="221"/>
      <c r="F1" s="101" t="s">
        <v>214</v>
      </c>
    </row>
    <row r="3" spans="1:6" ht="21.75" customHeight="1" x14ac:dyDescent="0.25">
      <c r="A3" s="70" t="s">
        <v>123</v>
      </c>
      <c r="B3" s="70"/>
      <c r="C3" s="70"/>
      <c r="D3" s="70"/>
      <c r="E3" s="70"/>
      <c r="F3" s="216"/>
    </row>
    <row r="4" spans="1:6" s="63" customFormat="1" ht="39.75" customHeight="1" x14ac:dyDescent="0.25">
      <c r="A4" s="207" t="s">
        <v>98</v>
      </c>
      <c r="B4" s="208" t="s">
        <v>97</v>
      </c>
      <c r="C4" s="209" t="s">
        <v>157</v>
      </c>
      <c r="D4" s="208" t="s">
        <v>96</v>
      </c>
      <c r="E4" s="210" t="s">
        <v>37</v>
      </c>
      <c r="F4" s="211" t="s">
        <v>95</v>
      </c>
    </row>
    <row r="5" spans="1:6" ht="15.75" customHeight="1" x14ac:dyDescent="0.25">
      <c r="A5" s="182"/>
      <c r="B5" s="183" t="s">
        <v>122</v>
      </c>
      <c r="C5" s="183"/>
      <c r="D5" s="184"/>
      <c r="E5" s="185"/>
      <c r="F5" s="186"/>
    </row>
    <row r="6" spans="1:6" ht="15.75" customHeight="1" x14ac:dyDescent="0.25">
      <c r="A6" s="182">
        <v>1</v>
      </c>
      <c r="B6" s="184" t="s">
        <v>118</v>
      </c>
      <c r="C6" s="184"/>
      <c r="D6" s="184" t="s">
        <v>117</v>
      </c>
      <c r="E6" s="185">
        <v>1</v>
      </c>
      <c r="F6" s="186" t="s">
        <v>116</v>
      </c>
    </row>
    <row r="7" spans="1:6" ht="15.75" customHeight="1" x14ac:dyDescent="0.25">
      <c r="A7" s="182">
        <v>2</v>
      </c>
      <c r="B7" s="184" t="s">
        <v>120</v>
      </c>
      <c r="C7" s="184"/>
      <c r="D7" s="184" t="s">
        <v>121</v>
      </c>
      <c r="E7" s="185">
        <v>0.5</v>
      </c>
      <c r="F7" s="186" t="s">
        <v>101</v>
      </c>
    </row>
    <row r="8" spans="1:6" ht="13.5" customHeight="1" x14ac:dyDescent="0.25">
      <c r="A8" s="187">
        <v>3</v>
      </c>
      <c r="B8" s="188" t="s">
        <v>158</v>
      </c>
      <c r="C8" s="189">
        <v>21</v>
      </c>
      <c r="D8" s="266" t="s">
        <v>159</v>
      </c>
      <c r="E8" s="267"/>
      <c r="F8" s="268" t="s">
        <v>160</v>
      </c>
    </row>
    <row r="9" spans="1:6" ht="13.5" customHeight="1" x14ac:dyDescent="0.25">
      <c r="A9" s="187">
        <v>4</v>
      </c>
      <c r="B9" s="188" t="s">
        <v>158</v>
      </c>
      <c r="C9" s="189">
        <v>33</v>
      </c>
      <c r="D9" s="266"/>
      <c r="E9" s="267"/>
      <c r="F9" s="268"/>
    </row>
    <row r="10" spans="1:6" ht="13.5" customHeight="1" x14ac:dyDescent="0.25">
      <c r="A10" s="187">
        <v>5</v>
      </c>
      <c r="B10" s="188" t="s">
        <v>158</v>
      </c>
      <c r="C10" s="189">
        <v>32</v>
      </c>
      <c r="D10" s="266"/>
      <c r="E10" s="267"/>
      <c r="F10" s="268"/>
    </row>
    <row r="11" spans="1:6" ht="13.5" customHeight="1" x14ac:dyDescent="0.25">
      <c r="A11" s="187">
        <v>6</v>
      </c>
      <c r="B11" s="188" t="s">
        <v>158</v>
      </c>
      <c r="C11" s="189">
        <v>35</v>
      </c>
      <c r="D11" s="266"/>
      <c r="E11" s="267"/>
      <c r="F11" s="268"/>
    </row>
    <row r="12" spans="1:6" ht="13.5" customHeight="1" x14ac:dyDescent="0.25">
      <c r="A12" s="187">
        <v>9</v>
      </c>
      <c r="B12" s="188" t="s">
        <v>158</v>
      </c>
      <c r="C12" s="189">
        <v>20</v>
      </c>
      <c r="D12" s="266"/>
      <c r="E12" s="267"/>
      <c r="F12" s="268"/>
    </row>
    <row r="13" spans="1:6" ht="13.5" customHeight="1" x14ac:dyDescent="0.25">
      <c r="A13" s="187">
        <v>10</v>
      </c>
      <c r="B13" s="188" t="s">
        <v>158</v>
      </c>
      <c r="C13" s="189">
        <v>30</v>
      </c>
      <c r="D13" s="266"/>
      <c r="E13" s="267"/>
      <c r="F13" s="268"/>
    </row>
    <row r="14" spans="1:6" ht="15.75" customHeight="1" x14ac:dyDescent="0.25">
      <c r="A14" s="182">
        <v>7</v>
      </c>
      <c r="B14" s="184" t="s">
        <v>120</v>
      </c>
      <c r="C14" s="184"/>
      <c r="D14" s="184" t="s">
        <v>119</v>
      </c>
      <c r="E14" s="185">
        <v>1</v>
      </c>
      <c r="F14" s="186" t="s">
        <v>101</v>
      </c>
    </row>
    <row r="15" spans="1:6" ht="15.75" customHeight="1" x14ac:dyDescent="0.25">
      <c r="A15" s="182">
        <v>8</v>
      </c>
      <c r="B15" s="184" t="s">
        <v>120</v>
      </c>
      <c r="C15" s="184"/>
      <c r="D15" s="184" t="s">
        <v>119</v>
      </c>
      <c r="E15" s="185">
        <v>1</v>
      </c>
      <c r="F15" s="186" t="s">
        <v>101</v>
      </c>
    </row>
    <row r="16" spans="1:6" ht="15.75" customHeight="1" x14ac:dyDescent="0.25">
      <c r="A16" s="192" t="s">
        <v>161</v>
      </c>
      <c r="B16" s="193" t="s">
        <v>162</v>
      </c>
      <c r="C16" s="193"/>
      <c r="D16" s="194" t="s">
        <v>163</v>
      </c>
      <c r="E16" s="195"/>
      <c r="F16" s="186"/>
    </row>
    <row r="17" spans="1:11" ht="15.75" customHeight="1" x14ac:dyDescent="0.25">
      <c r="A17" s="182">
        <v>16</v>
      </c>
      <c r="B17" s="193" t="s">
        <v>118</v>
      </c>
      <c r="C17" s="193"/>
      <c r="D17" s="193" t="s">
        <v>117</v>
      </c>
      <c r="E17" s="195">
        <v>1</v>
      </c>
      <c r="F17" s="186" t="s">
        <v>116</v>
      </c>
    </row>
    <row r="18" spans="1:11" ht="55.5" customHeight="1" x14ac:dyDescent="0.25">
      <c r="A18" s="196">
        <v>17</v>
      </c>
      <c r="B18" s="188" t="s">
        <v>115</v>
      </c>
      <c r="C18" s="188"/>
      <c r="D18" s="190" t="s">
        <v>164</v>
      </c>
      <c r="E18" s="189">
        <v>15</v>
      </c>
      <c r="F18" s="191" t="s">
        <v>165</v>
      </c>
    </row>
    <row r="19" spans="1:11" ht="42.75" customHeight="1" x14ac:dyDescent="0.25">
      <c r="A19" s="182" t="s">
        <v>113</v>
      </c>
      <c r="B19" s="194" t="s">
        <v>112</v>
      </c>
      <c r="C19" s="193"/>
      <c r="D19" s="193"/>
      <c r="E19" s="195"/>
      <c r="F19" s="197" t="s">
        <v>166</v>
      </c>
    </row>
    <row r="20" spans="1:11" x14ac:dyDescent="0.25">
      <c r="A20" s="182" t="s">
        <v>111</v>
      </c>
      <c r="B20" s="193" t="s">
        <v>167</v>
      </c>
      <c r="C20" s="193"/>
      <c r="D20" s="193" t="s">
        <v>110</v>
      </c>
      <c r="E20" s="195">
        <v>3.5</v>
      </c>
      <c r="F20" s="186" t="s">
        <v>101</v>
      </c>
    </row>
    <row r="21" spans="1:11" x14ac:dyDescent="0.25">
      <c r="A21" s="182">
        <v>30</v>
      </c>
      <c r="B21" s="193" t="s">
        <v>109</v>
      </c>
      <c r="C21" s="193"/>
      <c r="D21" s="193"/>
      <c r="E21" s="195">
        <v>2</v>
      </c>
      <c r="F21" s="186" t="s">
        <v>114</v>
      </c>
    </row>
    <row r="22" spans="1:11" x14ac:dyDescent="0.25">
      <c r="A22" s="198"/>
      <c r="B22" s="183" t="s">
        <v>168</v>
      </c>
      <c r="C22" s="183"/>
      <c r="D22" s="184"/>
      <c r="E22" s="199" t="s">
        <v>93</v>
      </c>
      <c r="F22" s="186"/>
    </row>
    <row r="23" spans="1:11" ht="36" customHeight="1" x14ac:dyDescent="0.25">
      <c r="A23" s="196" t="s">
        <v>108</v>
      </c>
      <c r="B23" s="190" t="s">
        <v>169</v>
      </c>
      <c r="C23" s="190"/>
      <c r="D23" s="190" t="s">
        <v>178</v>
      </c>
      <c r="E23" s="200">
        <v>18</v>
      </c>
      <c r="F23" s="191" t="s">
        <v>170</v>
      </c>
    </row>
    <row r="24" spans="1:11" ht="48.75" customHeight="1" x14ac:dyDescent="0.25">
      <c r="A24" s="182" t="s">
        <v>107</v>
      </c>
      <c r="B24" s="194" t="s">
        <v>106</v>
      </c>
      <c r="C24" s="194"/>
      <c r="D24" s="194" t="s">
        <v>105</v>
      </c>
      <c r="E24" s="201">
        <v>90</v>
      </c>
      <c r="F24" s="202" t="s">
        <v>171</v>
      </c>
    </row>
    <row r="25" spans="1:11" x14ac:dyDescent="0.25">
      <c r="A25" s="182" t="s">
        <v>104</v>
      </c>
      <c r="B25" s="184" t="s">
        <v>103</v>
      </c>
      <c r="C25" s="184"/>
      <c r="D25" s="184" t="s">
        <v>102</v>
      </c>
      <c r="E25" s="185">
        <v>18</v>
      </c>
      <c r="F25" s="186" t="s">
        <v>101</v>
      </c>
    </row>
    <row r="26" spans="1:11" ht="40.5" x14ac:dyDescent="0.25">
      <c r="A26" s="196" t="s">
        <v>100</v>
      </c>
      <c r="B26" s="190" t="s">
        <v>173</v>
      </c>
      <c r="C26" s="200"/>
      <c r="D26" s="190" t="s">
        <v>174</v>
      </c>
      <c r="E26" s="200">
        <v>31</v>
      </c>
      <c r="F26" s="191" t="s">
        <v>175</v>
      </c>
    </row>
    <row r="27" spans="1:11" ht="40.5" x14ac:dyDescent="0.25">
      <c r="A27" s="203" t="s">
        <v>176</v>
      </c>
      <c r="B27" s="204" t="s">
        <v>169</v>
      </c>
      <c r="C27" s="204"/>
      <c r="D27" s="204" t="s">
        <v>179</v>
      </c>
      <c r="E27" s="205">
        <v>9</v>
      </c>
      <c r="F27" s="206" t="s">
        <v>170</v>
      </c>
    </row>
    <row r="29" spans="1:11" x14ac:dyDescent="0.25">
      <c r="B29" s="215" t="s">
        <v>177</v>
      </c>
      <c r="C29" s="215"/>
      <c r="D29" s="215"/>
      <c r="E29" s="214">
        <v>73</v>
      </c>
      <c r="F29" s="215" t="s">
        <v>37</v>
      </c>
      <c r="G29" s="69"/>
      <c r="H29" s="69"/>
      <c r="I29" s="69"/>
      <c r="J29" s="69"/>
      <c r="K29" s="69"/>
    </row>
    <row r="30" spans="1:11" x14ac:dyDescent="0.25">
      <c r="B30" s="212" t="s">
        <v>180</v>
      </c>
      <c r="C30" s="212"/>
      <c r="D30" s="212"/>
      <c r="E30" s="213">
        <v>118</v>
      </c>
      <c r="F30" s="212" t="s">
        <v>37</v>
      </c>
      <c r="G30" s="69"/>
      <c r="H30" s="69"/>
      <c r="I30" s="69"/>
      <c r="J30" s="69"/>
      <c r="K30" s="69"/>
    </row>
    <row r="31" spans="1:11" x14ac:dyDescent="0.25">
      <c r="B31" s="215" t="s">
        <v>181</v>
      </c>
      <c r="C31" s="215"/>
      <c r="D31" s="215"/>
      <c r="E31" s="214">
        <v>2</v>
      </c>
      <c r="F31" s="215" t="s">
        <v>37</v>
      </c>
    </row>
  </sheetData>
  <mergeCells count="3">
    <mergeCell ref="D8:D13"/>
    <mergeCell ref="E8:E13"/>
    <mergeCell ref="F8:F13"/>
  </mergeCells>
  <phoneticPr fontId="51" type="noConversion"/>
  <pageMargins left="0.78740157480314965" right="0.59055118110236227" top="0.78740157480314965" bottom="0.59055118110236227" header="0" footer="0"/>
  <pageSetup paperSize="9" orientation="portrait" r:id="rId1"/>
  <headerFooter>
    <oddFooter>&amp;R&amp;"Arial Narrow,Kurzíva"&amp;9&amp;P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view="pageBreakPreview" zoomScaleNormal="100" zoomScaleSheetLayoutView="100" workbookViewId="0">
      <selection activeCell="A5" sqref="A5:E8"/>
    </sheetView>
  </sheetViews>
  <sheetFormatPr defaultRowHeight="16.5" x14ac:dyDescent="0.25"/>
  <cols>
    <col min="1" max="1" width="5.28515625" style="57" customWidth="1"/>
    <col min="2" max="2" width="36" style="57" customWidth="1"/>
    <col min="3" max="3" width="16" style="57" customWidth="1"/>
    <col min="4" max="4" width="6.140625" style="57" customWidth="1"/>
    <col min="5" max="5" width="23.7109375" style="57" customWidth="1"/>
    <col min="6" max="6" width="9.140625" style="57"/>
    <col min="7" max="7" width="53.7109375" style="57" customWidth="1"/>
    <col min="8" max="16384" width="9.140625" style="57"/>
  </cols>
  <sheetData>
    <row r="1" spans="1:5" s="69" customFormat="1" ht="13.5" x14ac:dyDescent="0.25">
      <c r="A1" s="100"/>
      <c r="B1" s="100"/>
      <c r="C1" s="100"/>
      <c r="D1" s="100"/>
      <c r="E1" s="101" t="s">
        <v>214</v>
      </c>
    </row>
    <row r="4" spans="1:5" ht="21.75" customHeight="1" x14ac:dyDescent="0.25">
      <c r="A4" s="71" t="s">
        <v>99</v>
      </c>
      <c r="B4" s="71"/>
      <c r="C4" s="71"/>
      <c r="D4" s="71"/>
      <c r="E4" s="71"/>
    </row>
    <row r="5" spans="1:5" s="63" customFormat="1" ht="12.75" x14ac:dyDescent="0.25">
      <c r="A5" s="66" t="s">
        <v>98</v>
      </c>
      <c r="B5" s="65" t="s">
        <v>97</v>
      </c>
      <c r="C5" s="65" t="s">
        <v>96</v>
      </c>
      <c r="D5" s="65" t="s">
        <v>37</v>
      </c>
      <c r="E5" s="64" t="s">
        <v>95</v>
      </c>
    </row>
    <row r="6" spans="1:5" x14ac:dyDescent="0.25">
      <c r="A6" s="62"/>
      <c r="B6" s="61" t="s">
        <v>94</v>
      </c>
      <c r="C6" s="60"/>
      <c r="D6" s="59" t="s">
        <v>93</v>
      </c>
      <c r="E6" s="58"/>
    </row>
    <row r="7" spans="1:5" ht="67.5" x14ac:dyDescent="0.25">
      <c r="A7" s="269" t="s">
        <v>92</v>
      </c>
      <c r="B7" s="271" t="s">
        <v>91</v>
      </c>
      <c r="C7" s="271" t="s">
        <v>90</v>
      </c>
      <c r="D7" s="200" t="s">
        <v>146</v>
      </c>
      <c r="E7" s="191" t="s">
        <v>89</v>
      </c>
    </row>
    <row r="8" spans="1:5" ht="67.5" x14ac:dyDescent="0.25">
      <c r="A8" s="270"/>
      <c r="B8" s="272"/>
      <c r="C8" s="272"/>
      <c r="D8" s="238">
        <v>332</v>
      </c>
      <c r="E8" s="239" t="s">
        <v>172</v>
      </c>
    </row>
  </sheetData>
  <mergeCells count="3">
    <mergeCell ref="A7:A8"/>
    <mergeCell ref="B7:B8"/>
    <mergeCell ref="C7:C8"/>
  </mergeCells>
  <pageMargins left="0.78740157480314965" right="0.59055118110236227" top="0.78740157480314965" bottom="0.59055118110236227" header="0" footer="0"/>
  <pageSetup paperSize="9" orientation="portrait" r:id="rId1"/>
  <headerFooter>
    <oddFooter>&amp;R&amp;"Arial Narrow,Kurzíva"&amp;9&amp;P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rozpiska</vt:lpstr>
      <vt:lpstr>Rekapitulace_A_B</vt:lpstr>
      <vt:lpstr>Rozpočet_A</vt:lpstr>
      <vt:lpstr>Rozpočet_B</vt:lpstr>
      <vt:lpstr>stávající_dřeviny_A</vt:lpstr>
      <vt:lpstr>stávající_dřeviny_B</vt:lpstr>
      <vt:lpstr>Rekapitulace_A_B!Oblast_tisku</vt:lpstr>
      <vt:lpstr>rozpiska!Oblast_tisku</vt:lpstr>
      <vt:lpstr>Rozpočet_A!Oblast_tisku</vt:lpstr>
      <vt:lpstr>Rozpočet_B!Oblast_tisku</vt:lpstr>
      <vt:lpstr>stávající_dřeviny_A!Oblast_tisku</vt:lpstr>
      <vt:lpstr>stávající_dřeviny_B!Oblast_tisku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2023-12-21T22:05:28Z</dcterms:modified>
</cp:coreProperties>
</file>