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Zimní stadion" sheetId="2" r:id="rId2"/>
    <sheet name="02 - Hotel" sheetId="3" r:id="rId3"/>
    <sheet name="03 - VRN" sheetId="4" r:id="rId4"/>
    <sheet name="Seznam figur" sheetId="5" r:id="rId5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Zimní stadion'!$C$127:$K$320</definedName>
    <definedName name="_xlnm.Print_Area" localSheetId="1">'01 - Zimní stadion'!$C$4:$J$76,'01 - Zimní stadion'!$C$82:$J$109,'01 - Zimní stadion'!$C$115:$K$320</definedName>
    <definedName name="_xlnm.Print_Titles" localSheetId="1">'01 - Zimní stadion'!$127:$127</definedName>
    <definedName name="_xlnm._FilterDatabase" localSheetId="2" hidden="1">'02 - Hotel'!$C$127:$K$272</definedName>
    <definedName name="_xlnm.Print_Area" localSheetId="2">'02 - Hotel'!$C$4:$J$76,'02 - Hotel'!$C$82:$J$109,'02 - Hotel'!$C$115:$K$272</definedName>
    <definedName name="_xlnm.Print_Titles" localSheetId="2">'02 - Hotel'!$127:$127</definedName>
    <definedName name="_xlnm._FilterDatabase" localSheetId="3" hidden="1">'03 - VRN'!$C$117:$K$133</definedName>
    <definedName name="_xlnm.Print_Area" localSheetId="3">'03 - VRN'!$C$4:$J$76,'03 - VRN'!$C$82:$J$99,'03 - VRN'!$C$105:$K$133</definedName>
    <definedName name="_xlnm.Print_Titles" localSheetId="3">'03 - VRN'!$117:$117</definedName>
    <definedName name="_xlnm.Print_Area" localSheetId="4">'Seznam figur'!$C$4:$G$12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97"/>
  <c i="4" r="J35"/>
  <c i="1" r="AX97"/>
  <c i="4"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92"/>
  <c r="J17"/>
  <c r="J12"/>
  <c r="J112"/>
  <c r="E7"/>
  <c r="E85"/>
  <c i="3" r="J145"/>
  <c r="J37"/>
  <c r="J36"/>
  <c i="1" r="AY96"/>
  <c i="3" r="J35"/>
  <c i="1" r="AX96"/>
  <c i="3"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2"/>
  <c r="BH252"/>
  <c r="BG252"/>
  <c r="BF252"/>
  <c r="T252"/>
  <c r="R252"/>
  <c r="P252"/>
  <c r="BI249"/>
  <c r="BH249"/>
  <c r="BG249"/>
  <c r="BF249"/>
  <c r="T249"/>
  <c r="T248"/>
  <c r="R249"/>
  <c r="R248"/>
  <c r="P249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7"/>
  <c r="BH207"/>
  <c r="BG207"/>
  <c r="BF207"/>
  <c r="T207"/>
  <c r="R207"/>
  <c r="P207"/>
  <c r="BI204"/>
  <c r="BH204"/>
  <c r="BG204"/>
  <c r="BF204"/>
  <c r="T204"/>
  <c r="R204"/>
  <c r="P204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6"/>
  <c r="BH186"/>
  <c r="BG186"/>
  <c r="BF186"/>
  <c r="T186"/>
  <c r="R186"/>
  <c r="P186"/>
  <c r="BI183"/>
  <c r="BH183"/>
  <c r="BG183"/>
  <c r="BF183"/>
  <c r="T183"/>
  <c r="R183"/>
  <c r="P183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J102"/>
  <c r="BI142"/>
  <c r="BH142"/>
  <c r="BG142"/>
  <c r="BF142"/>
  <c r="T142"/>
  <c r="T141"/>
  <c r="R142"/>
  <c r="R141"/>
  <c r="P142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T130"/>
  <c r="R131"/>
  <c r="R130"/>
  <c r="P131"/>
  <c r="P130"/>
  <c r="J125"/>
  <c r="J124"/>
  <c r="F124"/>
  <c r="F122"/>
  <c r="E120"/>
  <c r="J92"/>
  <c r="J91"/>
  <c r="F91"/>
  <c r="F89"/>
  <c r="E87"/>
  <c r="J18"/>
  <c r="E18"/>
  <c r="F125"/>
  <c r="J17"/>
  <c r="J12"/>
  <c r="J122"/>
  <c r="E7"/>
  <c r="E85"/>
  <c i="2" r="J37"/>
  <c r="J36"/>
  <c i="1" r="AY95"/>
  <c i="2" r="J35"/>
  <c i="1" r="AX95"/>
  <c i="2"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299"/>
  <c r="BH299"/>
  <c r="BG299"/>
  <c r="BF299"/>
  <c r="T299"/>
  <c r="R299"/>
  <c r="P299"/>
  <c r="BI296"/>
  <c r="BH296"/>
  <c r="BG296"/>
  <c r="BF296"/>
  <c r="T296"/>
  <c r="R296"/>
  <c r="P296"/>
  <c r="BI291"/>
  <c r="BH291"/>
  <c r="BG291"/>
  <c r="BF291"/>
  <c r="T291"/>
  <c r="R291"/>
  <c r="P291"/>
  <c r="BI288"/>
  <c r="BH288"/>
  <c r="BG288"/>
  <c r="BF288"/>
  <c r="T288"/>
  <c r="T287"/>
  <c r="R288"/>
  <c r="R287"/>
  <c r="P288"/>
  <c r="P287"/>
  <c r="BI285"/>
  <c r="BH285"/>
  <c r="BG285"/>
  <c r="BF285"/>
  <c r="T285"/>
  <c r="T284"/>
  <c r="R285"/>
  <c r="R284"/>
  <c r="P285"/>
  <c r="P284"/>
  <c r="BI282"/>
  <c r="BH282"/>
  <c r="BG282"/>
  <c r="BF282"/>
  <c r="T282"/>
  <c r="R282"/>
  <c r="P282"/>
  <c r="BI280"/>
  <c r="BH280"/>
  <c r="BG280"/>
  <c r="BF280"/>
  <c r="T280"/>
  <c r="R280"/>
  <c r="P280"/>
  <c r="BI276"/>
  <c r="BH276"/>
  <c r="BG276"/>
  <c r="BF276"/>
  <c r="T276"/>
  <c r="R276"/>
  <c r="P276"/>
  <c r="BI273"/>
  <c r="BH273"/>
  <c r="BG273"/>
  <c r="BF273"/>
  <c r="T273"/>
  <c r="R273"/>
  <c r="P273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0"/>
  <c r="BH240"/>
  <c r="BG240"/>
  <c r="BF240"/>
  <c r="T240"/>
  <c r="R240"/>
  <c r="P240"/>
  <c r="BI237"/>
  <c r="BH237"/>
  <c r="BG237"/>
  <c r="BF237"/>
  <c r="T237"/>
  <c r="R237"/>
  <c r="P237"/>
  <c r="BI232"/>
  <c r="BH232"/>
  <c r="BG232"/>
  <c r="BF232"/>
  <c r="T232"/>
  <c r="R232"/>
  <c r="P232"/>
  <c r="BI229"/>
  <c r="BH229"/>
  <c r="BG229"/>
  <c r="BF229"/>
  <c r="T229"/>
  <c r="R229"/>
  <c r="P229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0"/>
  <c r="BH210"/>
  <c r="BG210"/>
  <c r="BF210"/>
  <c r="T210"/>
  <c r="R210"/>
  <c r="P210"/>
  <c r="BI207"/>
  <c r="BH207"/>
  <c r="BG207"/>
  <c r="BF207"/>
  <c r="T207"/>
  <c r="R207"/>
  <c r="P207"/>
  <c r="BI202"/>
  <c r="BH202"/>
  <c r="BG202"/>
  <c r="BF202"/>
  <c r="T202"/>
  <c r="R202"/>
  <c r="P202"/>
  <c r="BI199"/>
  <c r="BH199"/>
  <c r="BG199"/>
  <c r="BF199"/>
  <c r="T199"/>
  <c r="R199"/>
  <c r="P199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49"/>
  <c r="BH149"/>
  <c r="BG149"/>
  <c r="BF149"/>
  <c r="T149"/>
  <c r="R149"/>
  <c r="P149"/>
  <c r="BI145"/>
  <c r="BH145"/>
  <c r="BG145"/>
  <c r="BF145"/>
  <c r="T145"/>
  <c r="T144"/>
  <c r="R145"/>
  <c r="R144"/>
  <c r="P145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T130"/>
  <c r="R131"/>
  <c r="R130"/>
  <c r="P131"/>
  <c r="P130"/>
  <c r="J125"/>
  <c r="J124"/>
  <c r="F124"/>
  <c r="F122"/>
  <c r="E120"/>
  <c r="J92"/>
  <c r="J91"/>
  <c r="F91"/>
  <c r="F89"/>
  <c r="E87"/>
  <c r="J18"/>
  <c r="E18"/>
  <c r="F125"/>
  <c r="J17"/>
  <c r="J12"/>
  <c r="J122"/>
  <c r="E7"/>
  <c r="E118"/>
  <c i="1" r="L90"/>
  <c r="AM90"/>
  <c r="AM89"/>
  <c r="L89"/>
  <c r="AM87"/>
  <c r="L87"/>
  <c r="L85"/>
  <c r="L84"/>
  <c i="2" r="F34"/>
  <c r="BK273"/>
  <c r="BK265"/>
  <c r="BK259"/>
  <c r="BK253"/>
  <c r="BK240"/>
  <c r="BK229"/>
  <c r="J229"/>
  <c r="J218"/>
  <c r="BK202"/>
  <c r="J193"/>
  <c r="J187"/>
  <c r="BK178"/>
  <c r="J175"/>
  <c r="BK164"/>
  <c r="J149"/>
  <c r="J139"/>
  <c i="3" r="BK224"/>
  <c r="J153"/>
  <c r="BK137"/>
  <c r="BK227"/>
  <c r="J183"/>
  <c r="J271"/>
  <c r="J227"/>
  <c r="J150"/>
  <c r="BK235"/>
  <c r="BK271"/>
  <c r="BK237"/>
  <c r="J161"/>
  <c r="J242"/>
  <c r="BK197"/>
  <c r="J249"/>
  <c r="J186"/>
  <c r="BK249"/>
  <c r="J200"/>
  <c i="4" r="BK132"/>
  <c r="BK124"/>
  <c i="2" r="BK318"/>
  <c r="J318"/>
  <c r="BK315"/>
  <c r="J315"/>
  <c r="BK312"/>
  <c r="J312"/>
  <c r="BK309"/>
  <c r="J309"/>
  <c r="BK306"/>
  <c r="J306"/>
  <c r="BK303"/>
  <c r="J303"/>
  <c r="BK299"/>
  <c r="J299"/>
  <c r="BK296"/>
  <c r="J296"/>
  <c r="BK291"/>
  <c r="J291"/>
  <c r="BK288"/>
  <c r="J288"/>
  <c r="BK285"/>
  <c r="J285"/>
  <c r="BK282"/>
  <c r="J282"/>
  <c r="BK280"/>
  <c r="J280"/>
  <c r="J273"/>
  <c r="J268"/>
  <c r="J259"/>
  <c r="BK250"/>
  <c r="J237"/>
  <c r="BK218"/>
  <c r="BK190"/>
  <c r="BK170"/>
  <c r="BK161"/>
  <c r="BK149"/>
  <c r="BK139"/>
  <c r="F37"/>
  <c i="3" r="BK168"/>
  <c i="4" r="BK126"/>
  <c i="2" r="F35"/>
  <c r="BK276"/>
  <c r="BK268"/>
  <c r="J262"/>
  <c r="J256"/>
  <c r="J253"/>
  <c r="J247"/>
  <c r="J240"/>
  <c r="BK221"/>
  <c r="BK210"/>
  <c r="J202"/>
  <c r="BK193"/>
  <c r="J184"/>
  <c r="BK175"/>
  <c r="BK167"/>
  <c r="J161"/>
  <c r="BK154"/>
  <c r="BK145"/>
  <c r="J137"/>
  <c r="BK135"/>
  <c r="J135"/>
  <c r="BK131"/>
  <c r="J131"/>
  <c i="1" r="AS94"/>
  <c i="3" r="BK147"/>
  <c r="J244"/>
  <c r="J204"/>
  <c r="J158"/>
  <c r="J237"/>
  <c r="BK142"/>
  <c r="J207"/>
  <c r="J164"/>
  <c r="BK252"/>
  <c r="J171"/>
  <c r="BK246"/>
  <c r="J212"/>
  <c r="J137"/>
  <c r="BK232"/>
  <c r="BK174"/>
  <c r="J235"/>
  <c i="4" r="J128"/>
  <c r="J124"/>
  <c i="3" r="BK131"/>
  <c r="BK215"/>
  <c r="BK156"/>
  <c r="BK240"/>
  <c r="J194"/>
  <c r="BK161"/>
  <c r="BK204"/>
  <c i="4" r="J121"/>
  <c i="2" r="J34"/>
  <c r="J276"/>
  <c r="BK262"/>
  <c r="BK256"/>
  <c r="J250"/>
  <c r="BK244"/>
  <c r="BK232"/>
  <c r="J224"/>
  <c r="J210"/>
  <c r="BK199"/>
  <c r="BK187"/>
  <c r="J181"/>
  <c r="J167"/>
  <c r="BK158"/>
  <c r="BK141"/>
  <c i="3" r="J240"/>
  <c r="J156"/>
  <c r="J142"/>
  <c r="J191"/>
  <c r="J168"/>
  <c r="J268"/>
  <c r="BK183"/>
  <c r="J262"/>
  <c r="BK171"/>
  <c r="BK268"/>
  <c r="BK242"/>
  <c r="BK158"/>
  <c r="J221"/>
  <c r="BK207"/>
  <c r="J256"/>
  <c r="BK212"/>
  <c r="BK153"/>
  <c r="BK230"/>
  <c i="4" r="BK121"/>
  <c i="2" r="BK237"/>
  <c r="BK224"/>
  <c r="J207"/>
  <c r="J199"/>
  <c r="BK184"/>
  <c r="J178"/>
  <c r="J164"/>
  <c r="J154"/>
  <c r="J141"/>
  <c i="3" r="J259"/>
  <c r="J197"/>
  <c r="BK150"/>
  <c r="BK135"/>
  <c r="BK186"/>
  <c r="BK164"/>
  <c r="J232"/>
  <c r="J265"/>
  <c r="J135"/>
  <c r="BK259"/>
  <c r="BK221"/>
  <c r="BK256"/>
  <c r="J218"/>
  <c r="BK262"/>
  <c r="J215"/>
  <c r="BK177"/>
  <c r="J246"/>
  <c r="BK218"/>
  <c i="4" r="J126"/>
  <c i="2" r="J265"/>
  <c r="BK247"/>
  <c r="J244"/>
  <c r="J232"/>
  <c r="J221"/>
  <c r="BK207"/>
  <c r="J190"/>
  <c r="BK181"/>
  <c r="J170"/>
  <c r="J158"/>
  <c r="J145"/>
  <c r="BK137"/>
  <c i="3" r="J174"/>
  <c r="BK139"/>
  <c r="J224"/>
  <c r="J147"/>
  <c r="J252"/>
  <c r="J177"/>
  <c r="BK194"/>
  <c r="BK265"/>
  <c r="J139"/>
  <c r="J230"/>
  <c r="BK191"/>
  <c r="BK200"/>
  <c r="BK244"/>
  <c r="J131"/>
  <c i="4" r="J132"/>
  <c r="BK128"/>
  <c i="2" r="F36"/>
  <c l="1" r="P148"/>
  <c r="P143"/>
  <c r="BK302"/>
  <c r="J302"/>
  <c r="J108"/>
  <c r="BK134"/>
  <c r="J134"/>
  <c r="J99"/>
  <c r="R134"/>
  <c r="R129"/>
  <c r="T243"/>
  <c i="3" r="R134"/>
  <c r="R129"/>
  <c r="T214"/>
  <c i="2" r="T148"/>
  <c r="R279"/>
  <c r="BK290"/>
  <c r="J290"/>
  <c r="J107"/>
  <c r="P302"/>
  <c i="3" r="BK134"/>
  <c r="J134"/>
  <c r="J99"/>
  <c r="T134"/>
  <c r="T129"/>
  <c r="BK214"/>
  <c r="J214"/>
  <c r="J104"/>
  <c r="T239"/>
  <c r="P251"/>
  <c r="R264"/>
  <c i="2" r="T134"/>
  <c r="T129"/>
  <c r="P243"/>
  <c r="R302"/>
  <c i="3" r="BK146"/>
  <c r="J146"/>
  <c r="J103"/>
  <c r="R214"/>
  <c r="P264"/>
  <c i="4" r="P120"/>
  <c r="P119"/>
  <c r="P118"/>
  <c i="1" r="AU97"/>
  <c i="2" r="P134"/>
  <c r="P129"/>
  <c r="P128"/>
  <c i="1" r="AU95"/>
  <c i="2" r="BK243"/>
  <c r="J243"/>
  <c r="J103"/>
  <c r="P279"/>
  <c r="T302"/>
  <c i="3" r="P146"/>
  <c r="P214"/>
  <c r="R239"/>
  <c r="BK251"/>
  <c r="J251"/>
  <c r="J107"/>
  <c r="T251"/>
  <c i="4" r="R120"/>
  <c r="R119"/>
  <c r="R118"/>
  <c i="2" r="BK148"/>
  <c r="J148"/>
  <c r="J102"/>
  <c r="R243"/>
  <c r="T279"/>
  <c r="P290"/>
  <c r="T290"/>
  <c i="3" r="R146"/>
  <c r="R144"/>
  <c r="BK239"/>
  <c r="J239"/>
  <c r="J105"/>
  <c r="R251"/>
  <c r="T264"/>
  <c i="4" r="T120"/>
  <c r="T119"/>
  <c r="T118"/>
  <c i="2" r="R148"/>
  <c r="R143"/>
  <c r="BK279"/>
  <c r="J279"/>
  <c r="J104"/>
  <c r="R290"/>
  <c i="3" r="P134"/>
  <c r="P129"/>
  <c r="T146"/>
  <c r="T144"/>
  <c r="P239"/>
  <c r="BK264"/>
  <c r="J264"/>
  <c r="J108"/>
  <c i="4" r="BK120"/>
  <c r="J120"/>
  <c r="J98"/>
  <c i="2" r="BK144"/>
  <c r="J144"/>
  <c r="J101"/>
  <c i="3" r="BK141"/>
  <c r="J141"/>
  <c r="J100"/>
  <c r="BK130"/>
  <c r="BK129"/>
  <c r="J129"/>
  <c r="J97"/>
  <c i="2" r="BK284"/>
  <c r="J284"/>
  <c r="J105"/>
  <c i="3" r="BK248"/>
  <c r="J248"/>
  <c r="J106"/>
  <c i="2" r="BK130"/>
  <c r="J130"/>
  <c r="J98"/>
  <c r="BK287"/>
  <c r="J287"/>
  <c r="J106"/>
  <c i="4" r="J89"/>
  <c i="3" r="J130"/>
  <c r="J98"/>
  <c i="4" r="E108"/>
  <c r="BE121"/>
  <c r="BE128"/>
  <c i="3" r="BK144"/>
  <c r="J144"/>
  <c r="J101"/>
  <c i="4" r="BE126"/>
  <c r="F115"/>
  <c r="BE124"/>
  <c r="BE132"/>
  <c i="3" r="J89"/>
  <c r="BE194"/>
  <c r="BE240"/>
  <c r="BE271"/>
  <c r="E118"/>
  <c r="BE137"/>
  <c r="BE139"/>
  <c r="BE158"/>
  <c r="BE164"/>
  <c r="BE171"/>
  <c r="BE204"/>
  <c r="BE224"/>
  <c r="BE235"/>
  <c r="BE237"/>
  <c r="BE131"/>
  <c r="BE174"/>
  <c r="BE262"/>
  <c r="BE268"/>
  <c r="F92"/>
  <c r="BE147"/>
  <c r="BE150"/>
  <c r="BE227"/>
  <c r="BE230"/>
  <c r="BE244"/>
  <c r="BE256"/>
  <c r="BE142"/>
  <c r="BE177"/>
  <c r="BE183"/>
  <c r="BE232"/>
  <c i="2" r="BK129"/>
  <c r="J129"/>
  <c r="J97"/>
  <c i="3" r="BE153"/>
  <c r="BE168"/>
  <c r="BE186"/>
  <c r="BE215"/>
  <c r="BE221"/>
  <c r="BE246"/>
  <c r="BE249"/>
  <c r="BE259"/>
  <c r="BE135"/>
  <c r="BE156"/>
  <c r="BE197"/>
  <c r="BE218"/>
  <c r="BE161"/>
  <c r="BE191"/>
  <c r="BE200"/>
  <c r="BE207"/>
  <c r="BE212"/>
  <c r="BE242"/>
  <c r="BE252"/>
  <c r="BE265"/>
  <c i="2" r="E85"/>
  <c r="J89"/>
  <c r="F92"/>
  <c r="BE131"/>
  <c r="BE135"/>
  <c r="BE137"/>
  <c r="BE139"/>
  <c r="BE141"/>
  <c r="BE145"/>
  <c r="BE149"/>
  <c r="BE154"/>
  <c r="BE158"/>
  <c r="BE161"/>
  <c r="BE164"/>
  <c r="BE167"/>
  <c r="BE170"/>
  <c r="BE175"/>
  <c r="BE178"/>
  <c r="BE181"/>
  <c r="BE184"/>
  <c r="BE187"/>
  <c r="BE190"/>
  <c r="BE193"/>
  <c r="BE199"/>
  <c r="BE202"/>
  <c r="BE207"/>
  <c r="BE210"/>
  <c r="BE218"/>
  <c r="BE221"/>
  <c r="BE224"/>
  <c r="BE229"/>
  <c r="BE232"/>
  <c r="BE237"/>
  <c r="BE240"/>
  <c r="BE244"/>
  <c r="BE247"/>
  <c r="BE250"/>
  <c r="BE253"/>
  <c r="BE256"/>
  <c r="BE259"/>
  <c r="BE262"/>
  <c r="BE265"/>
  <c r="BE268"/>
  <c r="BE273"/>
  <c r="BE276"/>
  <c r="BE280"/>
  <c r="BE282"/>
  <c r="BE285"/>
  <c r="BE288"/>
  <c r="BE291"/>
  <c r="BE296"/>
  <c r="BE299"/>
  <c r="BE303"/>
  <c r="BE306"/>
  <c r="BE309"/>
  <c r="BE312"/>
  <c r="BE315"/>
  <c r="BE318"/>
  <c i="1" r="BB95"/>
  <c r="BA95"/>
  <c r="BC95"/>
  <c r="AW95"/>
  <c r="BD95"/>
  <c i="3" r="F36"/>
  <c i="1" r="BC96"/>
  <c i="3" r="F35"/>
  <c i="1" r="BB96"/>
  <c i="3" r="F37"/>
  <c i="1" r="BD96"/>
  <c i="3" r="F34"/>
  <c i="1" r="BA96"/>
  <c i="4" r="F34"/>
  <c i="1" r="BA97"/>
  <c i="4" r="F37"/>
  <c i="1" r="BD97"/>
  <c i="4" r="F35"/>
  <c i="1" r="BB97"/>
  <c i="3" r="J34"/>
  <c i="1" r="AW96"/>
  <c i="4" r="F36"/>
  <c i="1" r="BC97"/>
  <c i="4" r="J34"/>
  <c i="1" r="AW97"/>
  <c i="2" l="1" r="R128"/>
  <c i="3" r="R128"/>
  <c r="T128"/>
  <c i="2" r="T143"/>
  <c r="T128"/>
  <c i="3" r="P144"/>
  <c r="P128"/>
  <c i="1" r="AU96"/>
  <c i="4" r="BK119"/>
  <c r="BK118"/>
  <c r="J118"/>
  <c r="J96"/>
  <c i="2" r="BK143"/>
  <c r="J143"/>
  <c r="J100"/>
  <c i="3" r="BK128"/>
  <c r="J128"/>
  <c r="J96"/>
  <c i="2" r="BK128"/>
  <c r="J128"/>
  <c r="J96"/>
  <c r="F33"/>
  <c i="1" r="AZ95"/>
  <c r="AU94"/>
  <c i="2" r="J33"/>
  <c i="1" r="AV95"/>
  <c r="AT95"/>
  <c i="3" r="F33"/>
  <c i="1" r="AZ96"/>
  <c i="4" r="J33"/>
  <c i="1" r="AV97"/>
  <c r="AT97"/>
  <c i="3" r="J33"/>
  <c i="1" r="AV96"/>
  <c r="AT96"/>
  <c r="BC94"/>
  <c r="AY94"/>
  <c r="BB94"/>
  <c r="AX94"/>
  <c r="BA94"/>
  <c r="W30"/>
  <c r="BD94"/>
  <c r="W33"/>
  <c i="4" r="F33"/>
  <c i="1" r="AZ97"/>
  <c i="4" l="1" r="J119"/>
  <c r="J97"/>
  <c r="J30"/>
  <c i="1" r="AG97"/>
  <c r="W32"/>
  <c r="W31"/>
  <c i="3" r="J30"/>
  <c i="1" r="AG96"/>
  <c r="AN96"/>
  <c r="AZ94"/>
  <c r="AV94"/>
  <c r="AK29"/>
  <c i="2" r="J30"/>
  <c i="1" r="AG95"/>
  <c r="AW94"/>
  <c r="AK30"/>
  <c i="4" l="1" r="J39"/>
  <c i="3" r="J39"/>
  <c i="2" r="J39"/>
  <c i="1" r="AN95"/>
  <c r="AN97"/>
  <c r="AG94"/>
  <c r="AK26"/>
  <c r="AK35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<sst xmlns="http://schemas.openxmlformats.org/spreadsheetml/2006/main">
  <si>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</si>
  <si>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</si>
  <si>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</si>
  <si>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</si>
  <si>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</si>
  <si>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{56957c2b-e6c6-43e4-a037-617aefb8fe53}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</si>
  <si>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</si>
  <si>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</si>
  <si>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</si>
  <si>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</si>
  <si>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</si>
  <si>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</si>
  <si>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</si>
  <si>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</si>
  <si>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20230104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</si>
  <si>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</si>
  <si>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</si>
  <si>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střechy sportovního objektu a hotelu Brankovická 1289, Kolín 28002</t>
  </si>
  <si>
    <t>KSO:</t>
  </si>
  <si>
    <t>CC-CZ:</t>
  </si>
  <si>
    <t>Místo:</t>
  </si>
  <si>
    <t xml:space="preserve"> </t>
  </si>
  <si>
    <t>Datum:</t>
  </si>
  <si>
    <t>4. 1. 2023</t>
  </si>
  <si>
    <t>Zadavatel:</t>
  </si>
  <si>
    <t>IČ:</t>
  </si>
  <si>
    <t>Správa městských sportovišť Kolín</t>
  </si>
  <si>
    <t>DIČ:</t>
  </si>
  <si>
    <t>Uchazeč:</t>
  </si>
  <si>
    <t>Vyplň údaj</t>
  </si>
  <si>
    <t>Projektant:</t>
  </si>
  <si>
    <t>DEKPROJEKT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</si>
  <si>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</si>
  <si>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</si>
  <si>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</si>
  <si>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</si>
  <si>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</si>
  <si>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</si>
  <si>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</si>
  <si>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</si>
  <si>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</si>
  <si>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</si>
  <si>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</si>
  <si>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</si>
  <si>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</si>
  <si>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</si>
  <si>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</si>
  <si>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</si>
  <si>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</si>
  <si>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</si>
  <si>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</si>
  <si>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</si>
  <si>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</si>
  <si>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</si>
  <si>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</si>
  <si>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</si>
  <si>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</si>
  <si>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</si>
  <si>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</si>
  <si>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</si>
  <si>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</si>
  <si>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</si>
  <si>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</si>
  <si>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</si>
  <si>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</si>
  <si>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</si>
  <si>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</si>
  <si>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</si>
  <si>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</si>
  <si>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</si>
  <si>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</si>
  <si>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</si>
  <si>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</si>
  <si>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</si>
  <si>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</si>
  <si>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</si>
  <si>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</si>
  <si>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</si>
  <si>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</si>
  <si>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</si>
  <si>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</si>
  <si>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Zimní stadion</t>
  </si>
  <si>
    <t>STA</t>
  </si>
  <si>
    <t>1</t>
  </si>
  <si>
    <t>{da1df0a3-9679-4c5a-914c-95330acbda20}</t>
  </si>
  <si>
    <t>2</t>
  </si>
  <si>
    <t>02</t>
  </si>
  <si>
    <t>Hotel</t>
  </si>
  <si>
    <t>{16fdbc2c-61bd-47cd-a92e-d2ddf96c9d53}</t>
  </si>
  <si>
    <t>03</t>
  </si>
  <si>
    <t>VRN</t>
  </si>
  <si>
    <t>{01f887f4-4c99-449b-9b1d-1dc5b88b69da}</t>
  </si>
  <si>
    <t>KRYCÍ LIST SOUPISU PRACÍ</t>
  </si>
  <si>
    <t>Objekt:</t>
  </si>
  <si>
    <t>01 - Zimní stadion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</si>
  <si>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</si>
  <si>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</si>
  <si>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</si>
  <si>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</si>
  <si>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</si>
  <si>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</si>
  <si>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</si>
  <si>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</si>
  <si>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</si>
  <si>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</si>
  <si>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</si>
  <si>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</si>
  <si>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</si>
  <si>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</si>
  <si>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</si>
  <si>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</si>
  <si>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764 - Konstrukce klempířské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</si>
  <si>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</si>
  <si>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</si>
  <si>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</si>
  <si>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</si>
  <si>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</si>
  <si>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</si>
  <si>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</si>
  <si>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</si>
  <si>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</si>
  <si>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</si>
  <si>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</si>
  <si>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</si>
  <si>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</si>
  <si>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</si>
  <si>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</si>
  <si>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</si>
  <si>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</si>
  <si>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</si>
  <si>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</si>
  <si>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952902501</t>
  </si>
  <si>
    <t>Čištění střešních nebo nadstřešních konstrukcí plochých střech budov</t>
  </si>
  <si>
    <t>m2</t>
  </si>
  <si>
    <t>CS ÚRS 2023 01</t>
  </si>
  <si>
    <t>4</t>
  </si>
  <si>
    <t>581171327</t>
  </si>
  <si>
    <t>PP</t>
  </si>
  <si>
    <t>Čištění budov při provádění oprav a udržovacích prací střešních nebo nadstřešních konstrukcí, střech plochých</t>
  </si>
  <si>
    <t>VV</t>
  </si>
  <si>
    <t>(16,950+29,450+19,700)*(93,990-9,390)-(29,450*18,175)</t>
  </si>
  <si>
    <t>997</t>
  </si>
  <si>
    <t>Přesun sutě</t>
  </si>
  <si>
    <t>997013115</t>
  </si>
  <si>
    <t>Vnitrostaveništní doprava suti a vybouraných hmot pro budovy v přes 15 do 18 m s použitím mechanizace</t>
  </si>
  <si>
    <t>t</t>
  </si>
  <si>
    <t>-403228658</t>
  </si>
  <si>
    <t>Vnitrostaveništní doprava suti a vybouraných hmot vodorovně do 50 m svisle s použitím mechanizace pro budovy a haly výšky přes 15 do 18 m</t>
  </si>
  <si>
    <t>3</t>
  </si>
  <si>
    <t>997013814</t>
  </si>
  <si>
    <t>Poplatek za uložení na skládce (skládkovné) stavebního odpadu izolací kód odpadu 17 06 04</t>
  </si>
  <si>
    <t>-2145697570</t>
  </si>
  <si>
    <t>Poplatek za uložení stavebního odpadu na skládce (skládkovné) z izolačních materiálů zatříděného do Katalogu odpadů pod kódem 17 06 04</t>
  </si>
  <si>
    <t>997131531</t>
  </si>
  <si>
    <t>Odvoz na skládku demontovaných konstrukcí plastových do 1 km</t>
  </si>
  <si>
    <t>343493104</t>
  </si>
  <si>
    <t>Odvoz na skládku demontovaných konstrukcí s naložením na dopravní prostředek a se složením z plastických hmot do 1 km</t>
  </si>
  <si>
    <t>5</t>
  </si>
  <si>
    <t>997131539</t>
  </si>
  <si>
    <t>Příplatek ZKD 1 km u odvozu na skládku demontovaných konstrukcí plastových</t>
  </si>
  <si>
    <t>29807580</t>
  </si>
  <si>
    <t>Odvoz na skládku demontovaných konstrukcí s naložením na dopravní prostředek a se složením z plastických hmot Příplatek k ceně za každý další i započatý 1 km přes 1 km</t>
  </si>
  <si>
    <t>PSV</t>
  </si>
  <si>
    <t>Práce a dodávky PSV</t>
  </si>
  <si>
    <t>711</t>
  </si>
  <si>
    <t>Izolace proti vodě, vlhkosti a plynům</t>
  </si>
  <si>
    <t>6</t>
  </si>
  <si>
    <t>711432101</t>
  </si>
  <si>
    <t>Provedení izolace proti tlakové vodě svislé na sucho pásem AIP nebo tkaninou</t>
  </si>
  <si>
    <t>16</t>
  </si>
  <si>
    <t>1701474295</t>
  </si>
  <si>
    <t>Provedení izolace proti povrchové a podpovrchové tlakové vodě pásy na sucho AIP nebo tkaniny na ploše svislé S</t>
  </si>
  <si>
    <t>(2*93,99+71,75+18,175)*0,15"atika ZS</t>
  </si>
  <si>
    <t>712</t>
  </si>
  <si>
    <t>Povlakové krytiny</t>
  </si>
  <si>
    <t>7</t>
  </si>
  <si>
    <t>712300854</t>
  </si>
  <si>
    <t>Demontáž lišt poplastovaných</t>
  </si>
  <si>
    <t>m</t>
  </si>
  <si>
    <t>-1487197093</t>
  </si>
  <si>
    <t>Ostatní práce při odstranění povlakové krytiny střech plochých do 10° lišt poplastovaných</t>
  </si>
  <si>
    <t>2*93,990+2*(71,75-5,65)+ 2*18,175"atik ZS</t>
  </si>
  <si>
    <t>4*24,39"světlík</t>
  </si>
  <si>
    <t>Součet</t>
  </si>
  <si>
    <t>8</t>
  </si>
  <si>
    <t>712331111</t>
  </si>
  <si>
    <t>Provedení povlakové krytiny střech do 10° podkladní vrstvy pásy na sucho samolepící</t>
  </si>
  <si>
    <t>1802047286</t>
  </si>
  <si>
    <t>Provedení povlakové krytiny střech plochých do 10° pásy na sucho podkladní samolepící asfaltový pás</t>
  </si>
  <si>
    <t>M</t>
  </si>
  <si>
    <t>1010501138</t>
  </si>
  <si>
    <t>Samolepicí asfaltový pás DACO KSD-R (role/43,2 m2)</t>
  </si>
  <si>
    <t>32</t>
  </si>
  <si>
    <t>1584271638</t>
  </si>
  <si>
    <t>5056,806*1,1655 'Přepočtené koeficientem množství</t>
  </si>
  <si>
    <t>10</t>
  </si>
  <si>
    <t>712361801</t>
  </si>
  <si>
    <t>Odstranění povlakové krytiny střech do 10° z fólií položených volně - parotěs PE</t>
  </si>
  <si>
    <t>554390550</t>
  </si>
  <si>
    <t>Odstranění povlakové krytiny střech plochých do 10° z fólií položenou volně se svařovanými nebo lepenými spoji</t>
  </si>
  <si>
    <t>11</t>
  </si>
  <si>
    <t>712363085</t>
  </si>
  <si>
    <t>Provedení povlakové krytiny střech do 10° spoj 2 pásů fólií EPDM lepící páskou</t>
  </si>
  <si>
    <t>2001754721</t>
  </si>
  <si>
    <t>Provedení povlakové krytiny střech plochých do 10° fólií elastomerické EPDM (etylen-propylen-dien-monomer) vytvoření spoje dvou pásů fólií lepícím páskem a zaválečkování</t>
  </si>
  <si>
    <t>29,450</t>
  </si>
  <si>
    <t>12</t>
  </si>
  <si>
    <t>27127012</t>
  </si>
  <si>
    <t>páska izolační samolepící EPDM 50x3mm</t>
  </si>
  <si>
    <t>-1868938010</t>
  </si>
  <si>
    <t>29,45*1,05 'Přepočtené koeficientem množství</t>
  </si>
  <si>
    <t>13</t>
  </si>
  <si>
    <t>712363352</t>
  </si>
  <si>
    <t>Povlakové krytiny střech do 10° z tvarovaných poplastovaných lišt délky 2 m koutová lišta vnitřní rš 100 mm</t>
  </si>
  <si>
    <t>-776981609</t>
  </si>
  <si>
    <t>Povlakové krytiny střech plochých do 10° z tvarovaných poplastovaných lišt pro mPVC vnitřní koutová lišta rš 100 mm</t>
  </si>
  <si>
    <t>360"K.04</t>
  </si>
  <si>
    <t>233,9"K.01</t>
  </si>
  <si>
    <t>14</t>
  </si>
  <si>
    <t>712363353</t>
  </si>
  <si>
    <t>Povlakové krytiny střech do 10° z tvarovaných poplastovaných lišt délky 2 m koutová lišta vnější rš 100 mm</t>
  </si>
  <si>
    <t>1383968379</t>
  </si>
  <si>
    <t>Povlakové krytiny střech plochých do 10° z tvarovaných poplastovaných lišt pro mPVC vnější koutová lišta rš 100 mm</t>
  </si>
  <si>
    <t>187,3"K.05</t>
  </si>
  <si>
    <t>712363358</t>
  </si>
  <si>
    <t>Povlakové krytiny střech do 10° z tvarovaných poplastovaných lišt délky 2 m závětrná lišta rš 250 mm</t>
  </si>
  <si>
    <t>-1404101</t>
  </si>
  <si>
    <t>Povlakové krytiny střech plochých do 10° z tvarovaných poplastovaných lišt pro mPVC závětrná lišta rš 250 mm</t>
  </si>
  <si>
    <t>301"K.02</t>
  </si>
  <si>
    <t>-1336928420</t>
  </si>
  <si>
    <t>66"K.09</t>
  </si>
  <si>
    <t>17</t>
  </si>
  <si>
    <t>478236221</t>
  </si>
  <si>
    <t>125"K.12</t>
  </si>
  <si>
    <t>18</t>
  </si>
  <si>
    <t>712363359</t>
  </si>
  <si>
    <t>Povlakové krytiny střech do 10° z tvarovaných poplastovaných lišt délky 2 m parapetní lišta rš do 300 mm</t>
  </si>
  <si>
    <t>1614788231</t>
  </si>
  <si>
    <t>Povlakové krytiny střech plochých do 10° z tvarovaných poplastovaných lišt pro mPVC závětrná lišta rš 300 mm</t>
  </si>
  <si>
    <t>108"K.11</t>
  </si>
  <si>
    <t>19</t>
  </si>
  <si>
    <t>712363373</t>
  </si>
  <si>
    <t>Povlakové krytiny střech do 10° z tvarovaných poplastovaných lišt délky 2 m přítlačná lišta rš 70 mm</t>
  </si>
  <si>
    <t>1842372766</t>
  </si>
  <si>
    <t>Povlakové krytiny střech plochých do 10° z tvarovaných poplastovaných lišt pro mPVC přítlačná lišta rš 70 mm</t>
  </si>
  <si>
    <t>261"K.06 kotvící lišta</t>
  </si>
  <si>
    <t>20</t>
  </si>
  <si>
    <t>712363451</t>
  </si>
  <si>
    <t>Provedení povlak krytiny mechanicky kotvenou do trapézu TI tl přes 100 do 140 mm vnitřní pole, budova v do 18 m</t>
  </si>
  <si>
    <t>1858772108</t>
  </si>
  <si>
    <t>Provedení povlakové krytiny střech plochých do 10° s mechanicky kotvenou izolací včetně položení fólie a horkovzdušného svaření tl. tepelné izolace přes 100 do 140 mm budovy výšky do 18 m, kotvené do trapézového plechu nebo do dřeva vnitřní pole</t>
  </si>
  <si>
    <t>-472,108"rohové pole</t>
  </si>
  <si>
    <t>-891,97"krajové pole</t>
  </si>
  <si>
    <t>DEK.1015102080</t>
  </si>
  <si>
    <t>DEKPLAN 76 kotvený 1,5mm š.1,60m šedá (24m2)</t>
  </si>
  <si>
    <t>-608192000</t>
  </si>
  <si>
    <t>3692,728*1,1655 'Přepočtené koeficientem množství</t>
  </si>
  <si>
    <t>22</t>
  </si>
  <si>
    <t>712363452</t>
  </si>
  <si>
    <t>Provedení povlak krytiny mechanicky kotvenou do trapézu TI tl přes 100 do 140 mm krajní pole, budova v do 18 m</t>
  </si>
  <si>
    <t>481423765</t>
  </si>
  <si>
    <t>Provedení povlakové krytiny střech plochých do 10° s mechanicky kotvenou izolací včetně položení fólie a horkovzdušného svaření tl. tepelné izolace přes 100 do 140 mm budovy výšky do 18 m, kotvené do trapézového plechu nebo do dřeva krajní pole</t>
  </si>
  <si>
    <t>2,71*(7,225+5,99+70,640+52,14+70,64+7,225+21,21)</t>
  </si>
  <si>
    <t>29,54*8,63"kraj S1 oblouk</t>
  </si>
  <si>
    <t>23</t>
  </si>
  <si>
    <t>DEK.1015102130</t>
  </si>
  <si>
    <t>DEKPLAN 76 S kotvený 1,5mm š.1,54m šedá (30,8m2)</t>
  </si>
  <si>
    <t>-498148178</t>
  </si>
  <si>
    <t>891,97*1,1655 'Přepočtené koeficientem množství</t>
  </si>
  <si>
    <t>24</t>
  </si>
  <si>
    <t>712363453</t>
  </si>
  <si>
    <t>Provedení povlak krytiny mechanicky kotvenou do trapézu TI tl přes 100 do 140 mm rohové pole, budova v do 18 m</t>
  </si>
  <si>
    <t>982131006</t>
  </si>
  <si>
    <t>Provedení povlakové krytiny střech plochých do 10° s mechanicky kotvenou izolací včetně položení fólie a horkovzdušného svaření tl. tepelné izolace přes 100 do 140 mm budovy výšky do 18 m, kotvené do trapézového plechu nebo do dřeva rohové pole</t>
  </si>
  <si>
    <t>(4,07+6,78)*2,71*6"rohS1</t>
  </si>
  <si>
    <t>(4,07*2+16,8)*2,71</t>
  </si>
  <si>
    <t>(10,535+4,07*2)*2,71</t>
  </si>
  <si>
    <t>(10,535+4,335*2)*2,71</t>
  </si>
  <si>
    <t>6,52*9,62*2"roh S1 oblouk</t>
  </si>
  <si>
    <t>25</t>
  </si>
  <si>
    <t>975517845</t>
  </si>
  <si>
    <t>472,108*1,1655 'Přepočtené koeficientem množství</t>
  </si>
  <si>
    <t>26</t>
  </si>
  <si>
    <t>712363801</t>
  </si>
  <si>
    <t>Odstranění povlakové krytiny mechanicky kotvené do trapézu, budova v do 18 m</t>
  </si>
  <si>
    <t>-1628296841</t>
  </si>
  <si>
    <t>Odstranění povlakové krytiny střech plochých do 10° s mechanicky kotvenou izolací pro jakoukoli tloušťku izolace budovy výšky do 18 m, kotvené do trapézového plechu nebo do dřeva</t>
  </si>
  <si>
    <t>27</t>
  </si>
  <si>
    <t>712391171</t>
  </si>
  <si>
    <t>Provedení povlakové krytiny střech do 10° podkladní textilní vrstvy</t>
  </si>
  <si>
    <t>1116769270</t>
  </si>
  <si>
    <t>Provedení povlakové krytiny střech plochých do 10° -ostatní práce provedení vrstvy textilní podkladní</t>
  </si>
  <si>
    <t>0,5*29,45</t>
  </si>
  <si>
    <t>0,75*2*(93,99+71,75+18,175)*0,15"atika ZS</t>
  </si>
  <si>
    <t>28</t>
  </si>
  <si>
    <t>69311172</t>
  </si>
  <si>
    <t>geotextilie PP s ÚV stabilizací 300g/m2</t>
  </si>
  <si>
    <t>-1201654616</t>
  </si>
  <si>
    <t>56,106*1,155 'Přepočtené koeficientem množství</t>
  </si>
  <si>
    <t>29</t>
  </si>
  <si>
    <t>712831101</t>
  </si>
  <si>
    <t>Provedení povlakové krytiny vytažením na konstrukce pásy na sucho AIP, NAIP nebo tkaninou</t>
  </si>
  <si>
    <t>-350642464</t>
  </si>
  <si>
    <t>Provedení povlakové krytiny střech samostatným vytažením izolačního povlaku pásy na sucho na konstrukce převyšující úroveň střechy, AIP, NAIP nebo tkaninou</t>
  </si>
  <si>
    <t>4*24,39*0,15</t>
  </si>
  <si>
    <t>2*(93,99+71,75+18,175)*0,15"atika ZS</t>
  </si>
  <si>
    <t>30</t>
  </si>
  <si>
    <t>-1888626537</t>
  </si>
  <si>
    <t>69,809*1,2 'Přepočtené koeficientem množství</t>
  </si>
  <si>
    <t>31</t>
  </si>
  <si>
    <t>712861705</t>
  </si>
  <si>
    <t>Provedení povlakové krytiny vytažením na konstrukce fólií lepenou se svařovanými spoji</t>
  </si>
  <si>
    <t>1825259134</t>
  </si>
  <si>
    <t>Provedení povlakové krytiny střech samostatným vytažením izolačního povlaku fólií na konstrukce převyšující úroveň střechy, přilepenou se svařovanými spoji</t>
  </si>
  <si>
    <t>0,85*2*(93,99+71,75+18,175)*0,15"atika ZS</t>
  </si>
  <si>
    <t>713</t>
  </si>
  <si>
    <t>Izolace tepelné</t>
  </si>
  <si>
    <t>713123111</t>
  </si>
  <si>
    <t>Montáž tepelné izolace z XPS tepelně izolačního systému základové desky vodorovně 1 vrstva do 100 mm</t>
  </si>
  <si>
    <t>910533053</t>
  </si>
  <si>
    <t>Montáž tepelně izolačního systému základové desky z XPS desek na vodorovné ploše jednovrstvého tloušťky izolace do 100 mm</t>
  </si>
  <si>
    <t>0,405*29,450</t>
  </si>
  <si>
    <t>33</t>
  </si>
  <si>
    <t>28376382</t>
  </si>
  <si>
    <t>deska XPS hrana polodrážková a hladký povrch 500kPa tl 100mm</t>
  </si>
  <si>
    <t>-1125881204</t>
  </si>
  <si>
    <t>11,927*1,08 'Přepočtené koeficientem množství</t>
  </si>
  <si>
    <t>34</t>
  </si>
  <si>
    <t>713131146</t>
  </si>
  <si>
    <t>Montáž izolace tepelné stěn a základů lepením bodově nízkoexpanzní (PUR) pěnou s mechanickým kotvením rohoží, pásů, dílců, desek</t>
  </si>
  <si>
    <t>-1603634601</t>
  </si>
  <si>
    <t>Montáž tepelné izolace stěn rohožemi, pásy, deskami, dílci, bloky (izolační materiál ve specifikaci) lepením bodově nízkoexpanzní (PUR) pěnou s mechanickým kotvením</t>
  </si>
  <si>
    <t>4*24,390</t>
  </si>
  <si>
    <t>35</t>
  </si>
  <si>
    <t>63152261</t>
  </si>
  <si>
    <t>deska tepelně izolační minerální kontaktních fasád podélné vlákno λ=0,034 tl 60mm</t>
  </si>
  <si>
    <t>-2011290792</t>
  </si>
  <si>
    <t>97,56*1,165 'Přepočtené koeficientem množství</t>
  </si>
  <si>
    <t>36</t>
  </si>
  <si>
    <t>713140821</t>
  </si>
  <si>
    <t>Odstranění tepelné izolace střech nadstřešní volně kladené z polystyrenu suchého tl do 100 mm</t>
  </si>
  <si>
    <t>1204671365</t>
  </si>
  <si>
    <t>Odstranění tepelné izolace střech plochých z rohoží, pásů, dílců, desek, bloků nadstřešních izolací volně položených z polystyrenu suchého, tloušťka izolace do 100 mm</t>
  </si>
  <si>
    <t>37</t>
  </si>
  <si>
    <t>713141151</t>
  </si>
  <si>
    <t>Montáž izolace tepelné střech plochých kladené volně 1 vrstva rohoží, pásů, dílců, desek</t>
  </si>
  <si>
    <t>CS ÚRS 2022 02</t>
  </si>
  <si>
    <t>-71523388</t>
  </si>
  <si>
    <t>38</t>
  </si>
  <si>
    <t>713141152</t>
  </si>
  <si>
    <t>Montáž izolace tepelné střech plochých kladené volně 2 vrstvy rohoží, pásů, dílců, desek</t>
  </si>
  <si>
    <t>1422556540</t>
  </si>
  <si>
    <t>Montáž tepelné izolace střech plochých rohožemi, pásy, deskami, dílci, bloky (izolační materiál ve specifikaci) kladenými volně dvouvrstvá</t>
  </si>
  <si>
    <t>39</t>
  </si>
  <si>
    <t>RMAT0001</t>
  </si>
  <si>
    <t>izolace tepelná (2x 30mm MV + 60mm PIR), skladbu nutné odsouhlasit s projektantem</t>
  </si>
  <si>
    <t>1659739146</t>
  </si>
  <si>
    <t>izolace tepelná (2x 30mm MV + 60mm PIR), skladbunutné odsouhlasit s projektantem</t>
  </si>
  <si>
    <t>5056,806*1,03 'Přepočtené koeficientem množství</t>
  </si>
  <si>
    <t>40</t>
  </si>
  <si>
    <t>713141212</t>
  </si>
  <si>
    <t>Montáž izolace tepelné střech plochých lepené nízkoexpanzní (PUR) pěnou atikový klín</t>
  </si>
  <si>
    <t>918045849</t>
  </si>
  <si>
    <t>Montáž tepelné izolace střech plochých atikovými klíny přilepenými za studena nízkoexpanzní (PUR) pěnou</t>
  </si>
  <si>
    <t>4*24,39</t>
  </si>
  <si>
    <t>2*(93,99+71,75+18,175)"atika ZS</t>
  </si>
  <si>
    <t>41</t>
  </si>
  <si>
    <t>63152005</t>
  </si>
  <si>
    <t>klín atikový přechodný minerální plochých střech tl 50x50mm</t>
  </si>
  <si>
    <t>937387385</t>
  </si>
  <si>
    <t>465,39*1,05 'Přepočtené koeficientem množství</t>
  </si>
  <si>
    <t>42</t>
  </si>
  <si>
    <t>713141232</t>
  </si>
  <si>
    <t>Přikotvení tepelné izolace šrouby do trapézového plechu nebo do dřeva pro izolaci tl přes 100 do 140 mm</t>
  </si>
  <si>
    <t>1274986245</t>
  </si>
  <si>
    <t>721</t>
  </si>
  <si>
    <t>Zdravotechnika - vnitřní kanalizace</t>
  </si>
  <si>
    <t>43</t>
  </si>
  <si>
    <t>721210824</t>
  </si>
  <si>
    <t>Demontáž vpustí střešních DN 150</t>
  </si>
  <si>
    <t>kus</t>
  </si>
  <si>
    <t>2037149045</t>
  </si>
  <si>
    <t>Demontáž kanalizačního příslušenství střešních vtoků DN 150</t>
  </si>
  <si>
    <t>44</t>
  </si>
  <si>
    <t>721233214</t>
  </si>
  <si>
    <t>Střešní vtok polypropylen PP pro pochůzné střechy svislý odtok DN 160</t>
  </si>
  <si>
    <t>-1234368010</t>
  </si>
  <si>
    <t>Střešní vtoky (vpusti) polypropylenové (PP) pro pochůzné střechy s odtokem svislým DN 160</t>
  </si>
  <si>
    <t>741</t>
  </si>
  <si>
    <t>Elektroinstalace - silnoproud</t>
  </si>
  <si>
    <t>45</t>
  </si>
  <si>
    <t>7414r001</t>
  </si>
  <si>
    <t>Demontáž a opětovná montáž hromosvodu dle PD včetně doložení kladné revize</t>
  </si>
  <si>
    <t>kptl</t>
  </si>
  <si>
    <t>465219849</t>
  </si>
  <si>
    <t>Údržba hromosvodů vyrovnání stávajících svodových vodičů</t>
  </si>
  <si>
    <t>751</t>
  </si>
  <si>
    <t>Vzduchotechnika</t>
  </si>
  <si>
    <t>46</t>
  </si>
  <si>
    <t>751510014</t>
  </si>
  <si>
    <t xml:space="preserve">Vzduchotechnické potrubí zdemontáž a opětovná montáž </t>
  </si>
  <si>
    <t>-2030220248</t>
  </si>
  <si>
    <t>Vzduchotechnické potrubí z pozinkovaného plechu čtyřhranné s přírubou, průřezu přes 0,13 do 0,28 m2</t>
  </si>
  <si>
    <t>762</t>
  </si>
  <si>
    <t>Konstrukce tesařské</t>
  </si>
  <si>
    <t>47</t>
  </si>
  <si>
    <t>762341670</t>
  </si>
  <si>
    <t>Montáž bednění štítových okapových říms z dřevotřískových na sraz</t>
  </si>
  <si>
    <t>-1273541080</t>
  </si>
  <si>
    <t>Montáž bednění střech štítových okapových říms, krajnic, závětrných prken a žaluzií ve spádu nebo rovnoběžně s okapem z desek dřevotřískových nebo dřevoštěpkových na sraz</t>
  </si>
  <si>
    <t>0,405*29,450"detail C přechod</t>
  </si>
  <si>
    <t>0,455*(0,3+15+15+30+17,85+0,3)*2</t>
  </si>
  <si>
    <t>48</t>
  </si>
  <si>
    <t>60621149</t>
  </si>
  <si>
    <t>překližka vodovzdorná hladká/hladká bříza tl 21mm</t>
  </si>
  <si>
    <t>1944194563</t>
  </si>
  <si>
    <t>83,317*1,1 'Přepočtené koeficientem množství</t>
  </si>
  <si>
    <t>49</t>
  </si>
  <si>
    <t>762395000</t>
  </si>
  <si>
    <t>Spojovací prostředky krovů, bednění, laťování, nadstřešních konstrukcí</t>
  </si>
  <si>
    <t>m3</t>
  </si>
  <si>
    <t>900007995</t>
  </si>
  <si>
    <t>Spojovací prostředky krovů, bednění a laťování, nadstřešních konstrukcí svory, prkna, hřebíky, pásová ocel, vruty</t>
  </si>
  <si>
    <t>0,5*(0,3+15+15+30+17,85+0,3)*2*0,021</t>
  </si>
  <si>
    <t>764</t>
  </si>
  <si>
    <t>Konstrukce klempířské</t>
  </si>
  <si>
    <t>50</t>
  </si>
  <si>
    <t>764002851</t>
  </si>
  <si>
    <t>Demontáž oplechování parapetů do suti</t>
  </si>
  <si>
    <t>1299999241</t>
  </si>
  <si>
    <t>Demontáž klempířských konstrukcí oplechování parapetů do suti</t>
  </si>
  <si>
    <t>51</t>
  </si>
  <si>
    <t>764004831</t>
  </si>
  <si>
    <t>Demontáž mezistřešního nebo zaatikového žlabu do suti</t>
  </si>
  <si>
    <t>-1908579916</t>
  </si>
  <si>
    <t>Demontáž klempířských konstrukcí žlabu mezistřešního nebo zaatikového do suti</t>
  </si>
  <si>
    <t>2*(5,75+60+17,85)</t>
  </si>
  <si>
    <t>52</t>
  </si>
  <si>
    <t>764011401</t>
  </si>
  <si>
    <t>Podkladní plech z PZ plechu pro hřebeny, nároží, úžlabí nebo okapové hrany tl 0,55 mm rš 150 mm</t>
  </si>
  <si>
    <t>-1174502155</t>
  </si>
  <si>
    <t>Podkladní plech z pozinkovaného plechu tloušťky 0,55 mm rš 150 mm</t>
  </si>
  <si>
    <t>66"K.08</t>
  </si>
  <si>
    <t>53</t>
  </si>
  <si>
    <t>764011402</t>
  </si>
  <si>
    <t>Podkladní plech z PZ plechu pro hřebeny, nároží, úžlabí nebo okapové hrany tl 0,55 mm rš 200 mm</t>
  </si>
  <si>
    <t>-2034745570</t>
  </si>
  <si>
    <t>Podkladní plech z pozinkovaného plechu tloušťky 0,55 mm rš 200 mm</t>
  </si>
  <si>
    <t>301"K.03</t>
  </si>
  <si>
    <t>54</t>
  </si>
  <si>
    <t>764212633</t>
  </si>
  <si>
    <t>Oplechování štítu závětrnou lištou z Pz s povrchovou úpravou rš 250 mm</t>
  </si>
  <si>
    <t>-983837897</t>
  </si>
  <si>
    <t>Oplechování střešních prvků z pozinkovaného plechu s povrchovou úpravou štítu závětrnou lištou rš 250 mm</t>
  </si>
  <si>
    <t>66"K.10</t>
  </si>
  <si>
    <t>55</t>
  </si>
  <si>
    <t>764214402</t>
  </si>
  <si>
    <t>Oplechování horních ploch a nadezdívek (atik) bez rohů z Pz plechu mechanicky kotvené rš 200 mm</t>
  </si>
  <si>
    <t>-725043830</t>
  </si>
  <si>
    <t>Oplechování horních ploch zdí a nadezdívek (atik) z pozinkovaného plechu mechanicky kotvené rš 200 mm</t>
  </si>
  <si>
    <t>66"K.07</t>
  </si>
  <si>
    <t>02 - Hotel</t>
  </si>
  <si>
    <t xml:space="preserve">    998 - Přesun hmot</t>
  </si>
  <si>
    <t>1489068128</t>
  </si>
  <si>
    <t>56,93*(5,15+0,25+0,25)-5,25*5,65</t>
  </si>
  <si>
    <t>997013113</t>
  </si>
  <si>
    <t>Vnitrostaveništní doprava suti a vybouraných hmot pro budovy v přes 9 do 12 m s použitím mechanizace</t>
  </si>
  <si>
    <t>115265514</t>
  </si>
  <si>
    <t>Vnitrostaveništní doprava suti a vybouraných hmot vodorovně do 50 m svisle s použitím mechanizace pro budovy a haly výšky přes 9 do 12 m</t>
  </si>
  <si>
    <t>429877817</t>
  </si>
  <si>
    <t>-817035525</t>
  </si>
  <si>
    <t>998</t>
  </si>
  <si>
    <t>Přesun hmot</t>
  </si>
  <si>
    <t>998011002</t>
  </si>
  <si>
    <t>Přesun hmot pro budovy zděné v přes 6 do 12 m</t>
  </si>
  <si>
    <t>-1501017785</t>
  </si>
  <si>
    <t>Přesun hmot pro budovy občanské výstavby, bydlení, výrobu a služby s nosnou svislou konstrukcí zděnou z cihel, tvárnic nebo kamene vodorovná dopravní vzdálenost do 100 m pro budovy výšky přes 6 do 12 m</t>
  </si>
  <si>
    <t>Demontáž lišt</t>
  </si>
  <si>
    <t>-920233486</t>
  </si>
  <si>
    <t>2*(26,98+24,70)+4*5,15</t>
  </si>
  <si>
    <t>712311101</t>
  </si>
  <si>
    <t>Provedení povlakové krytiny střech do 10° za studena lakem penetračním nebo asfaltovým</t>
  </si>
  <si>
    <t>1055037549</t>
  </si>
  <si>
    <t>Provedení povlakové krytiny střech plochých do 10° natěradly a tmely za studena nátěrem lakem penetračním nebo asfaltovým</t>
  </si>
  <si>
    <t>5,65*(24,7+26,98)</t>
  </si>
  <si>
    <t>DEK.2230101076</t>
  </si>
  <si>
    <t>DEKPRIMER (bal/25l)</t>
  </si>
  <si>
    <t>litr</t>
  </si>
  <si>
    <t>1088579072</t>
  </si>
  <si>
    <t>291,992*1,03 'Přepočtené koeficientem množství</t>
  </si>
  <si>
    <t>712341559</t>
  </si>
  <si>
    <t>Provedení povlakové krytiny střech do 10° pásy NAIP přitavením v plné ploše</t>
  </si>
  <si>
    <t>1409208256</t>
  </si>
  <si>
    <t>Provedení povlakové krytiny střech plochých do 10° pásy přitavením NAIP v plné ploše</t>
  </si>
  <si>
    <t>DEK.1010151880</t>
  </si>
  <si>
    <t>GLASTEK 40 SPECIAL MINERAL (role/7,5m2)</t>
  </si>
  <si>
    <t>945319109</t>
  </si>
  <si>
    <t>291,992*1,1655 'Přepočtené koeficientem množství</t>
  </si>
  <si>
    <t>1439349330</t>
  </si>
  <si>
    <t>5,65*24,7+5,65*26,98</t>
  </si>
  <si>
    <t>1284541962</t>
  </si>
  <si>
    <t>175,1"K.01</t>
  </si>
  <si>
    <t>-1887325581</t>
  </si>
  <si>
    <t>113,7"K.05</t>
  </si>
  <si>
    <t>-1207120686</t>
  </si>
  <si>
    <t>63"K.14</t>
  </si>
  <si>
    <t>-1104548894</t>
  </si>
  <si>
    <t>52"K.15</t>
  </si>
  <si>
    <t>712363444</t>
  </si>
  <si>
    <t>Provedení povlak krytiny mechanicky kotvenou do betonu TI tl přes 100 do 140 mm vnitřní pole, budova v do 18 m</t>
  </si>
  <si>
    <t>-1364391660</t>
  </si>
  <si>
    <t>Provedení povlakové krytiny střech plochých do 10° s mechanicky kotvenou izolací včetně položení fólie a horkovzdušného svaření tl. tepelné izolace přes 100 do 140 mm budovy výšky do 18 m, kotvené do betonu vnitřní pole</t>
  </si>
  <si>
    <t>-90,8"rohové pole</t>
  </si>
  <si>
    <t>-123,36"krajní pole</t>
  </si>
  <si>
    <t>-1234078260</t>
  </si>
  <si>
    <t>77,832*1,1655 'Přepočtené koeficientem množství</t>
  </si>
  <si>
    <t>712363445</t>
  </si>
  <si>
    <t>Provedení povlak krytiny mechanicky kotvenou do betonu TI tl přes 100 do 140 mm krajní pole, budova v do 18 m</t>
  </si>
  <si>
    <t>-1338715358</t>
  </si>
  <si>
    <t>Provedení povlakové krytiny střech plochých do 10° s mechanicky kotvenou izolací včetně položení fólie a horkovzdušného svaření tl. tepelné izolace přes 100 do 140 mm budovy výšky do 18 m, kotvené do betonu krajní pole</t>
  </si>
  <si>
    <t>2*2*16,56</t>
  </si>
  <si>
    <t>2*2*14,28</t>
  </si>
  <si>
    <t>1703253342</t>
  </si>
  <si>
    <t>123,36*1,1655 'Přepočtené koeficientem množství</t>
  </si>
  <si>
    <t>712363446</t>
  </si>
  <si>
    <t>Provedení povlak krytiny mechanicky kotvenou do betonu TI tl přes 100 do 140 mm rohové pole, budova v do 18 m</t>
  </si>
  <si>
    <t>48406971</t>
  </si>
  <si>
    <t>Provedení povlakové krytiny střech plochých do 10° s mechanicky kotvenou izolací včetně položení fólie a horkovzdušného svaření tl. tepelné izolace přes 100 do 140 mm budovy výšky do 18 m, kotvené do betonu rohové pole</t>
  </si>
  <si>
    <t>8*5,1*2+4*2*1,15</t>
  </si>
  <si>
    <t>-1037800124</t>
  </si>
  <si>
    <t>90,8*1,1655 'Přepočtené koeficientem množství</t>
  </si>
  <si>
    <t>100249617</t>
  </si>
  <si>
    <t>(26,98+24,7)*1,15</t>
  </si>
  <si>
    <t>-199776413</t>
  </si>
  <si>
    <t>59,432*1,155 'Přepočtené koeficientem množství</t>
  </si>
  <si>
    <t>712990812</t>
  </si>
  <si>
    <t>Odstranění povlakové krytiny střech do 10° násypu nebo nánosu tl do 50 mm</t>
  </si>
  <si>
    <t>1393778907</t>
  </si>
  <si>
    <t>Odstranění násypu nebo nánosu ze střech násypu nebo nánosu do 10°, tl. do 50 mm</t>
  </si>
  <si>
    <t>(4,95+7,25+6,4+4,9)*5,15</t>
  </si>
  <si>
    <t>(5,3+5,3+2,64+2,74+5,3+5,3)*5,15</t>
  </si>
  <si>
    <t>998712102</t>
  </si>
  <si>
    <t>Přesun hmot tonážní tonážní pro krytiny povlakové v objektech v přes 6 do 12 m</t>
  </si>
  <si>
    <t>303319876</t>
  </si>
  <si>
    <t>Přesun hmot pro povlakové krytiny stanovený z hmotnosti přesunovaného materiálu vodorovná dopravní vzdálenost do 50 m v objektech výšky přes 6 do 12 m</t>
  </si>
  <si>
    <t>1674665131</t>
  </si>
  <si>
    <t>479962145</t>
  </si>
  <si>
    <t>2*(26,98+5,15) +2*(5,15+24,7)+4*5,15+24,7+26,98"hotel</t>
  </si>
  <si>
    <t>769367729</t>
  </si>
  <si>
    <t>196,24*1,05 'Přepočtené koeficientem množství</t>
  </si>
  <si>
    <t>713141336</t>
  </si>
  <si>
    <t>Montáž izolace tepelné střech plochých lepené za studena nízkoexpanzní (PUR) pěnou, spádová vrstva</t>
  </si>
  <si>
    <t>907973605</t>
  </si>
  <si>
    <t>Montáž tepelné izolace střech plochých spádovými klíny v ploše přilepenými za studena nízkoexpanzní (PUR) pěnou</t>
  </si>
  <si>
    <t>0,65*(27,38+25,1)</t>
  </si>
  <si>
    <t>28376105</t>
  </si>
  <si>
    <t>klín izolační z XPS spádový</t>
  </si>
  <si>
    <t>804879758</t>
  </si>
  <si>
    <t>3,07*1,05 'Přepočtené koeficientem množství</t>
  </si>
  <si>
    <t>-1504092747</t>
  </si>
  <si>
    <t>IPD.EPS100K</t>
  </si>
  <si>
    <t>Spádový klín EPS 100</t>
  </si>
  <si>
    <t>672556627</t>
  </si>
  <si>
    <t>291,992*0,14</t>
  </si>
  <si>
    <t>713191321</t>
  </si>
  <si>
    <t>Montáž izolace tepelné střech plochých osazení odvětrávacích komínků</t>
  </si>
  <si>
    <t>-1784088033</t>
  </si>
  <si>
    <t>Montáž tepelné izolace stavebních konstrukcí - doplňky a konstrukční součásti střech plochých osazení odvětrávacích komínků</t>
  </si>
  <si>
    <t>998713102</t>
  </si>
  <si>
    <t>Přesun hmot tonážní pro izolace tepelné v objektech v přes 6 do 12 m</t>
  </si>
  <si>
    <t>383535325</t>
  </si>
  <si>
    <t>Přesun hmot pro izolace tepelné stanovený z hmotnosti přesunovaného materiálu vodorovná dopravní vzdálenost do 50 m v objektech výšky přes 6 m do 12 m</t>
  </si>
  <si>
    <t>-1453748679</t>
  </si>
  <si>
    <t>721220801</t>
  </si>
  <si>
    <t>Demontáž uzávěrek zápachových DN 70</t>
  </si>
  <si>
    <t>1886279169</t>
  </si>
  <si>
    <t>Demontáž zápachových uzávěrek do DN 70</t>
  </si>
  <si>
    <t>1216324942</t>
  </si>
  <si>
    <t>998721102</t>
  </si>
  <si>
    <t>Přesun hmot tonážní pro vnitřní kanalizace v objektech v přes 6 do 12 m</t>
  </si>
  <si>
    <t>-1461737582</t>
  </si>
  <si>
    <t>Přesun hmot pro vnitřní kanalizace stanovený z hmotnosti přesunovaného materiálu vodorovná dopravní vzdálenost do 50 m v objektech výšky přes 6 do 12 m</t>
  </si>
  <si>
    <t>1951519625</t>
  </si>
  <si>
    <t>-1777216327</t>
  </si>
  <si>
    <t>-8850347</t>
  </si>
  <si>
    <t>34,112*1,1 'Přepočtené koeficientem množství</t>
  </si>
  <si>
    <t>-1850899038</t>
  </si>
  <si>
    <t>34,112*0,021</t>
  </si>
  <si>
    <t>998762102</t>
  </si>
  <si>
    <t>Přesun hmot tonážní pro kce tesařské v objektech v přes 6 do 12 m</t>
  </si>
  <si>
    <t>-911118150</t>
  </si>
  <si>
    <t>Přesun hmot pro konstrukce tesařské stanovený z hmotnosti přesunovaného materiálu vodorovná dopravní vzdálenost do 50 m v objektech výšky přes 6 do 12 m</t>
  </si>
  <si>
    <t>764011611</t>
  </si>
  <si>
    <t>Podkladní plech z Pz s upraveným povrchem rš 150 mm</t>
  </si>
  <si>
    <t>374554064</t>
  </si>
  <si>
    <t>Podkladní plech z pozinkovaného plechu s povrchovou úpravou rš 150 mm</t>
  </si>
  <si>
    <t>764212634</t>
  </si>
  <si>
    <t>Oplechování štítu lištou z Pz s povrchovou úpravou rš 330 mm</t>
  </si>
  <si>
    <t>-98885496</t>
  </si>
  <si>
    <t>Oplechování střešních prvků z pozinkovaného plechu s povrchovou úpravou štítu závětrnou lištou rš 330 mm</t>
  </si>
  <si>
    <t>63"K.13</t>
  </si>
  <si>
    <t>998764102</t>
  </si>
  <si>
    <t>Přesun hmot tonážní pro konstrukce klempířské v objektech v přes 6 do 12 m</t>
  </si>
  <si>
    <t>-1969075230</t>
  </si>
  <si>
    <t>Přesun hmot pro konstrukce klempířské stanovený z hmotnosti přesunovaného materiálu vodorovná dopravní vzdálenost do 50 m v objektech výšky přes 6 do 12 m</t>
  </si>
  <si>
    <t>03 - VRN</t>
  </si>
  <si>
    <t>VRN - Vedlejší rozpočtové náklady</t>
  </si>
  <si>
    <t xml:space="preserve">    VRN3 - Zařízení staveniště</t>
  </si>
  <si>
    <t>Vedlejší rozpočtové náklady</t>
  </si>
  <si>
    <t>VRN3</t>
  </si>
  <si>
    <t>Zařízení staveniště</t>
  </si>
  <si>
    <t>032103000</t>
  </si>
  <si>
    <t>Náklady na stavební buňky (1x kancelář, 1x sklad)</t>
  </si>
  <si>
    <t>ks</t>
  </si>
  <si>
    <t>1024</t>
  </si>
  <si>
    <t>-1114890051</t>
  </si>
  <si>
    <t>Náklady na stavební buňky</t>
  </si>
  <si>
    <t>2*4"sklad a kancelář po dobu 4 měsíců</t>
  </si>
  <si>
    <t>032503000</t>
  </si>
  <si>
    <t>Skládky na staveništi</t>
  </si>
  <si>
    <t>1904783814</t>
  </si>
  <si>
    <t>034103000</t>
  </si>
  <si>
    <t>Oplocení staveniště</t>
  </si>
  <si>
    <t>-1310176057</t>
  </si>
  <si>
    <t>035002000</t>
  </si>
  <si>
    <t>Pronájmy ploch, objektů - mobilní WC</t>
  </si>
  <si>
    <t>1843077022</t>
  </si>
  <si>
    <t>Pronájmy ploch, objektů</t>
  </si>
  <si>
    <t>"1ks po dobu 4 měsíců</t>
  </si>
  <si>
    <t>039103000</t>
  </si>
  <si>
    <t>Rozebrání, bourání a odvoz zařízení staveniště</t>
  </si>
  <si>
    <t>676785769</t>
  </si>
  <si>
    <t>SEZNAM FIGUR</t>
  </si>
  <si>
    <t>Výměra</t>
  </si>
  <si>
    <t xml:space="preserve"> 01</t>
  </si>
  <si>
    <t>F0001</t>
  </si>
  <si>
    <t>DEK Střecha ST.1009A (DEKROOF 12-A)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</si>
</sst>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20230104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střechy sportovního objektu a hotelu Brankovická 1289, Kolín 28002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4. 1. 2023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městských sportovišť Kolín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DEKPROJEKT s.r.o.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DEKPROJEKT s.r.o.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16.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Zimní stadion'!J30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'01 - Zimní stadion'!P128</f>
        <v>0</v>
      </c>
      <c r="AV95" s="128">
        <f>'01 - Zimní stadion'!J33</f>
        <v>0</v>
      </c>
      <c r="AW95" s="128">
        <f>'01 - Zimní stadion'!J34</f>
        <v>0</v>
      </c>
      <c r="AX95" s="128">
        <f>'01 - Zimní stadion'!J35</f>
        <v>0</v>
      </c>
      <c r="AY95" s="128">
        <f>'01 - Zimní stadion'!J36</f>
        <v>0</v>
      </c>
      <c r="AZ95" s="128">
        <f>'01 - Zimní stadion'!F33</f>
        <v>0</v>
      </c>
      <c r="BA95" s="128">
        <f>'01 - Zimní stadion'!F34</f>
        <v>0</v>
      </c>
      <c r="BB95" s="128">
        <f>'01 - Zimní stadion'!F35</f>
        <v>0</v>
      </c>
      <c r="BC95" s="128">
        <f>'01 - Zimní stadion'!F36</f>
        <v>0</v>
      </c>
      <c r="BD95" s="130">
        <f>'01 - Zimní stadion'!F37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16.5" customHeight="1">
      <c r="A96" s="119" t="s">
        <v>79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Hotel'!J30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27">
        <v>0</v>
      </c>
      <c r="AT96" s="128">
        <f>ROUND(SUM(AV96:AW96),2)</f>
        <v>0</v>
      </c>
      <c r="AU96" s="129">
        <f>'02 - Hotel'!P128</f>
        <v>0</v>
      </c>
      <c r="AV96" s="128">
        <f>'02 - Hotel'!J33</f>
        <v>0</v>
      </c>
      <c r="AW96" s="128">
        <f>'02 - Hotel'!J34</f>
        <v>0</v>
      </c>
      <c r="AX96" s="128">
        <f>'02 - Hotel'!J35</f>
        <v>0</v>
      </c>
      <c r="AY96" s="128">
        <f>'02 - Hotel'!J36</f>
        <v>0</v>
      </c>
      <c r="AZ96" s="128">
        <f>'02 - Hotel'!F33</f>
        <v>0</v>
      </c>
      <c r="BA96" s="128">
        <f>'02 - Hotel'!F34</f>
        <v>0</v>
      </c>
      <c r="BB96" s="128">
        <f>'02 - Hotel'!F35</f>
        <v>0</v>
      </c>
      <c r="BC96" s="128">
        <f>'02 - Hotel'!F36</f>
        <v>0</v>
      </c>
      <c r="BD96" s="130">
        <f>'02 - Hotel'!F37</f>
        <v>0</v>
      </c>
      <c r="BE96" s="7"/>
      <c r="BT96" s="131" t="s">
        <v>83</v>
      </c>
      <c r="BV96" s="131" t="s">
        <v>77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7" customFormat="1" ht="16.5" customHeight="1">
      <c r="A97" s="119" t="s">
        <v>79</v>
      </c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'03 - VRN'!J30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82</v>
      </c>
      <c r="AR97" s="126"/>
      <c r="AS97" s="132">
        <v>0</v>
      </c>
      <c r="AT97" s="133">
        <f>ROUND(SUM(AV97:AW97),2)</f>
        <v>0</v>
      </c>
      <c r="AU97" s="134">
        <f>'03 - VRN'!P118</f>
        <v>0</v>
      </c>
      <c r="AV97" s="133">
        <f>'03 - VRN'!J33</f>
        <v>0</v>
      </c>
      <c r="AW97" s="133">
        <f>'03 - VRN'!J34</f>
        <v>0</v>
      </c>
      <c r="AX97" s="133">
        <f>'03 - VRN'!J35</f>
        <v>0</v>
      </c>
      <c r="AY97" s="133">
        <f>'03 - VRN'!J36</f>
        <v>0</v>
      </c>
      <c r="AZ97" s="133">
        <f>'03 - VRN'!F33</f>
        <v>0</v>
      </c>
      <c r="BA97" s="133">
        <f>'03 - VRN'!F34</f>
        <v>0</v>
      </c>
      <c r="BB97" s="133">
        <f>'03 - VRN'!F35</f>
        <v>0</v>
      </c>
      <c r="BC97" s="133">
        <f>'03 - VRN'!F36</f>
        <v>0</v>
      </c>
      <c r="BD97" s="135">
        <f>'03 - VRN'!F37</f>
        <v>0</v>
      </c>
      <c r="BE97" s="7"/>
      <c r="BT97" s="131" t="s">
        <v>83</v>
      </c>
      <c r="BV97" s="131" t="s">
        <v>77</v>
      </c>
      <c r="BW97" s="131" t="s">
        <v>91</v>
      </c>
      <c r="BX97" s="131" t="s">
        <v>5</v>
      </c>
      <c r="CL97" s="131" t="s">
        <v>1</v>
      </c>
      <c r="CM97" s="131" t="s">
        <v>85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8b+R5oDya9LKNTcI+du67k8g/5WYPDavlcs4naPxfISbmxRqqYhqEajTU2S2XigXPReacOrluf9e2fytaanyAg==" hashValue="MSE9uKlrIiWPvst8ZcQt5KdnCmCtqY/Mc7tI/l+iU8Kuxr3XQe+fPaw3crBO22vLQTtgJO1XY+pK/2xAPYTAxA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 - Zimní stadion'!C2" display="/"/>
    <hyperlink ref="A96" location="'02 - Hotel'!C2" display="/"/>
    <hyperlink ref="A97" location="'0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Oprava střechy sportovního objektu a hotelu Brankovická 1289, Kolín 28002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4. 1. 2023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31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ROUND((SUM(BE128:BE320)),  2)</f>
        <v>0</v>
      </c>
      <c r="G33" s="38"/>
      <c r="H33" s="38"/>
      <c r="I33" s="155">
        <v>0.20999999999999999</v>
      </c>
      <c r="J33" s="154">
        <f>ROUND(((SUM(BE128:BE320))*I33),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ROUND((SUM(BF128:BF320)),  2)</f>
        <v>0</v>
      </c>
      <c r="G34" s="38"/>
      <c r="H34" s="38"/>
      <c r="I34" s="155">
        <v>0.14999999999999999</v>
      </c>
      <c r="J34" s="154">
        <f>ROUND(((SUM(BF128:BF320))*I34),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ROUND((SUM(BG128:BG320)),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ROUND((SUM(BH128:BH320)),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ROUND((SUM(BI128:BI320)),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Oprava střechy sportovního objektu a hotelu Brankovická 1289, Kolín 28002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Zimní stadion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4. 1. 2023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městských sportovišť Kolín</v>
      </c>
      <c r="G91" s="40"/>
      <c r="H91" s="40"/>
      <c r="I91" s="32" t="s">
        <v>30</v>
      </c>
      <c r="J91" s="36" t="str">
        <f>E21</f>
        <v>DEKPROJEKT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DEKPROJEKT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96</v>
      </c>
      <c r="D94" s="176"/>
      <c r="E94" s="176"/>
      <c r="F94" s="176"/>
      <c r="G94" s="176"/>
      <c r="H94" s="176"/>
      <c r="I94" s="176"/>
      <c r="J94" s="177" t="s">
        <v>97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98</v>
      </c>
      <c r="D96" s="40"/>
      <c r="E96" s="40"/>
      <c r="F96" s="40"/>
      <c r="G96" s="40"/>
      <c r="H96" s="40"/>
      <c r="I96" s="40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79"/>
      <c r="C97" s="180"/>
      <c r="D97" s="181" t="s">
        <v>100</v>
      </c>
      <c r="E97" s="182"/>
      <c r="F97" s="182"/>
      <c r="G97" s="182"/>
      <c r="H97" s="182"/>
      <c r="I97" s="182"/>
      <c r="J97" s="183">
        <f>J129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101</v>
      </c>
      <c r="E98" s="188"/>
      <c r="F98" s="188"/>
      <c r="G98" s="188"/>
      <c r="H98" s="188"/>
      <c r="I98" s="188"/>
      <c r="J98" s="189">
        <f>J130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102</v>
      </c>
      <c r="E99" s="188"/>
      <c r="F99" s="188"/>
      <c r="G99" s="188"/>
      <c r="H99" s="188"/>
      <c r="I99" s="188"/>
      <c r="J99" s="189">
        <f>J134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9"/>
      <c r="C100" s="180"/>
      <c r="D100" s="181" t="s">
        <v>103</v>
      </c>
      <c r="E100" s="182"/>
      <c r="F100" s="182"/>
      <c r="G100" s="182"/>
      <c r="H100" s="182"/>
      <c r="I100" s="182"/>
      <c r="J100" s="183">
        <f>J143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5"/>
      <c r="C101" s="186"/>
      <c r="D101" s="187" t="s">
        <v>104</v>
      </c>
      <c r="E101" s="188"/>
      <c r="F101" s="188"/>
      <c r="G101" s="188"/>
      <c r="H101" s="188"/>
      <c r="I101" s="188"/>
      <c r="J101" s="189">
        <f>J144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105</v>
      </c>
      <c r="E102" s="188"/>
      <c r="F102" s="188"/>
      <c r="G102" s="188"/>
      <c r="H102" s="188"/>
      <c r="I102" s="188"/>
      <c r="J102" s="189">
        <f>J148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106</v>
      </c>
      <c r="E103" s="188"/>
      <c r="F103" s="188"/>
      <c r="G103" s="188"/>
      <c r="H103" s="188"/>
      <c r="I103" s="188"/>
      <c r="J103" s="189">
        <f>J243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107</v>
      </c>
      <c r="E104" s="188"/>
      <c r="F104" s="188"/>
      <c r="G104" s="188"/>
      <c r="H104" s="188"/>
      <c r="I104" s="188"/>
      <c r="J104" s="189">
        <f>J279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108</v>
      </c>
      <c r="E105" s="188"/>
      <c r="F105" s="188"/>
      <c r="G105" s="188"/>
      <c r="H105" s="188"/>
      <c r="I105" s="188"/>
      <c r="J105" s="189">
        <f>J284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109</v>
      </c>
      <c r="E106" s="188"/>
      <c r="F106" s="188"/>
      <c r="G106" s="188"/>
      <c r="H106" s="188"/>
      <c r="I106" s="188"/>
      <c r="J106" s="189">
        <f>J287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110</v>
      </c>
      <c r="E107" s="188"/>
      <c r="F107" s="188"/>
      <c r="G107" s="188"/>
      <c r="H107" s="188"/>
      <c r="I107" s="188"/>
      <c r="J107" s="189">
        <f>J290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111</v>
      </c>
      <c r="E108" s="188"/>
      <c r="F108" s="188"/>
      <c r="G108" s="188"/>
      <c r="H108" s="188"/>
      <c r="I108" s="188"/>
      <c r="J108" s="189">
        <f>J302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112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6.25" customHeight="1">
      <c r="A118" s="38"/>
      <c r="B118" s="39"/>
      <c r="C118" s="40"/>
      <c r="D118" s="40"/>
      <c r="E118" s="174" t="str">
        <f>E7</f>
        <v>Oprava střechy sportovního objektu a hotelu Brankovická 1289, Kolín 28002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93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>01 - Zimní stadion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 xml:space="preserve"> </v>
      </c>
      <c r="G122" s="40"/>
      <c r="H122" s="40"/>
      <c r="I122" s="32" t="s">
        <v>22</v>
      </c>
      <c r="J122" s="79" t="str">
        <f>IF(J12="","",J12)</f>
        <v>4. 1. 2023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>Správa městských sportovišť Kolín</v>
      </c>
      <c r="G124" s="40"/>
      <c r="H124" s="40"/>
      <c r="I124" s="32" t="s">
        <v>30</v>
      </c>
      <c r="J124" s="36" t="str">
        <f>E21</f>
        <v>DEKPROJEKT s.r.o.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28</v>
      </c>
      <c r="D125" s="40"/>
      <c r="E125" s="40"/>
      <c r="F125" s="27" t="str">
        <f>IF(E18="","",E18)</f>
        <v>Vyplň údaj</v>
      </c>
      <c r="G125" s="40"/>
      <c r="H125" s="40"/>
      <c r="I125" s="32" t="s">
        <v>33</v>
      </c>
      <c r="J125" s="36" t="str">
        <f>E24</f>
        <v>DEKPROJEKT s.r.o.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1"/>
      <c r="B127" s="192"/>
      <c r="C127" s="193" t="s">
        <v>113</v>
      </c>
      <c r="D127" s="194" t="s">
        <v>60</v>
      </c>
      <c r="E127" s="194" t="s">
        <v>56</v>
      </c>
      <c r="F127" s="194" t="s">
        <v>57</v>
      </c>
      <c r="G127" s="194" t="s">
        <v>114</v>
      </c>
      <c r="H127" s="194" t="s">
        <v>115</v>
      </c>
      <c r="I127" s="194" t="s">
        <v>116</v>
      </c>
      <c r="J127" s="194" t="s">
        <v>97</v>
      </c>
      <c r="K127" s="195" t="s">
        <v>117</v>
      </c>
      <c r="L127" s="196"/>
      <c r="M127" s="100" t="s">
        <v>1</v>
      </c>
      <c r="N127" s="101" t="s">
        <v>39</v>
      </c>
      <c r="O127" s="101" t="s">
        <v>118</v>
      </c>
      <c r="P127" s="101" t="s">
        <v>119</v>
      </c>
      <c r="Q127" s="101" t="s">
        <v>120</v>
      </c>
      <c r="R127" s="101" t="s">
        <v>121</v>
      </c>
      <c r="S127" s="101" t="s">
        <v>122</v>
      </c>
      <c r="T127" s="102" t="s">
        <v>123</v>
      </c>
      <c r="U127" s="191"/>
      <c r="V127" s="191"/>
      <c r="W127" s="191"/>
      <c r="X127" s="191"/>
      <c r="Y127" s="191"/>
      <c r="Z127" s="191"/>
      <c r="AA127" s="191"/>
      <c r="AB127" s="191"/>
      <c r="AC127" s="191"/>
      <c r="AD127" s="191"/>
      <c r="AE127" s="191"/>
    </row>
    <row r="128" s="2" customFormat="1" ht="22.8" customHeight="1">
      <c r="A128" s="38"/>
      <c r="B128" s="39"/>
      <c r="C128" s="107" t="s">
        <v>124</v>
      </c>
      <c r="D128" s="40"/>
      <c r="E128" s="40"/>
      <c r="F128" s="40"/>
      <c r="G128" s="40"/>
      <c r="H128" s="40"/>
      <c r="I128" s="40"/>
      <c r="J128" s="197">
        <f>BK128</f>
        <v>0</v>
      </c>
      <c r="K128" s="40"/>
      <c r="L128" s="44"/>
      <c r="M128" s="103"/>
      <c r="N128" s="198"/>
      <c r="O128" s="104"/>
      <c r="P128" s="199">
        <f>P129+P143</f>
        <v>0</v>
      </c>
      <c r="Q128" s="104"/>
      <c r="R128" s="199">
        <f>R129+R143</f>
        <v>21.80465989</v>
      </c>
      <c r="S128" s="104"/>
      <c r="T128" s="200">
        <f>T129+T143</f>
        <v>47.070047699999989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74</v>
      </c>
      <c r="AU128" s="17" t="s">
        <v>99</v>
      </c>
      <c r="BK128" s="201">
        <f>BK129+BK143</f>
        <v>0</v>
      </c>
    </row>
    <row r="129" s="12" customFormat="1" ht="25.92" customHeight="1">
      <c r="A129" s="12"/>
      <c r="B129" s="202"/>
      <c r="C129" s="203"/>
      <c r="D129" s="204" t="s">
        <v>74</v>
      </c>
      <c r="E129" s="205" t="s">
        <v>125</v>
      </c>
      <c r="F129" s="205" t="s">
        <v>126</v>
      </c>
      <c r="G129" s="203"/>
      <c r="H129" s="203"/>
      <c r="I129" s="206"/>
      <c r="J129" s="207">
        <f>BK129</f>
        <v>0</v>
      </c>
      <c r="K129" s="203"/>
      <c r="L129" s="208"/>
      <c r="M129" s="209"/>
      <c r="N129" s="210"/>
      <c r="O129" s="210"/>
      <c r="P129" s="211">
        <f>P130+P134</f>
        <v>0</v>
      </c>
      <c r="Q129" s="210"/>
      <c r="R129" s="211">
        <f>R130+R134</f>
        <v>0</v>
      </c>
      <c r="S129" s="210"/>
      <c r="T129" s="212">
        <f>T130+T134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83</v>
      </c>
      <c r="AT129" s="214" t="s">
        <v>74</v>
      </c>
      <c r="AU129" s="214" t="s">
        <v>75</v>
      </c>
      <c r="AY129" s="213" t="s">
        <v>127</v>
      </c>
      <c r="BK129" s="215">
        <f>BK130+BK134</f>
        <v>0</v>
      </c>
    </row>
    <row r="130" s="12" customFormat="1" ht="22.8" customHeight="1">
      <c r="A130" s="12"/>
      <c r="B130" s="202"/>
      <c r="C130" s="203"/>
      <c r="D130" s="204" t="s">
        <v>74</v>
      </c>
      <c r="E130" s="216" t="s">
        <v>128</v>
      </c>
      <c r="F130" s="216" t="s">
        <v>129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SUM(P131:P133)</f>
        <v>0</v>
      </c>
      <c r="Q130" s="210"/>
      <c r="R130" s="211">
        <f>SUM(R131:R133)</f>
        <v>0</v>
      </c>
      <c r="S130" s="210"/>
      <c r="T130" s="212">
        <f>SUM(T131:T133)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83</v>
      </c>
      <c r="AT130" s="214" t="s">
        <v>74</v>
      </c>
      <c r="AU130" s="214" t="s">
        <v>83</v>
      </c>
      <c r="AY130" s="213" t="s">
        <v>127</v>
      </c>
      <c r="BK130" s="215">
        <f>SUM(BK131:BK133)</f>
        <v>0</v>
      </c>
    </row>
    <row r="131" s="2" customFormat="1" ht="24.15" customHeight="1">
      <c r="A131" s="38"/>
      <c r="B131" s="39"/>
      <c r="C131" s="218" t="s">
        <v>83</v>
      </c>
      <c r="D131" s="218" t="s">
        <v>130</v>
      </c>
      <c r="E131" s="219" t="s">
        <v>131</v>
      </c>
      <c r="F131" s="220" t="s">
        <v>132</v>
      </c>
      <c r="G131" s="221" t="s">
        <v>133</v>
      </c>
      <c r="H131" s="222">
        <v>5056.8059999999996</v>
      </c>
      <c r="I131" s="223"/>
      <c r="J131" s="224">
        <f>ROUND(I131*H131,2)</f>
        <v>0</v>
      </c>
      <c r="K131" s="220" t="s">
        <v>134</v>
      </c>
      <c r="L131" s="44"/>
      <c r="M131" s="225" t="s">
        <v>1</v>
      </c>
      <c r="N131" s="226" t="s">
        <v>40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135</v>
      </c>
      <c r="AT131" s="229" t="s">
        <v>130</v>
      </c>
      <c r="AU131" s="229" t="s">
        <v>85</v>
      </c>
      <c r="AY131" s="17" t="s">
        <v>127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83</v>
      </c>
      <c r="BK131" s="230">
        <f>ROUND(I131*H131,2)</f>
        <v>0</v>
      </c>
      <c r="BL131" s="17" t="s">
        <v>135</v>
      </c>
      <c r="BM131" s="229" t="s">
        <v>136</v>
      </c>
    </row>
    <row r="132" s="2" customFormat="1">
      <c r="A132" s="38"/>
      <c r="B132" s="39"/>
      <c r="C132" s="40"/>
      <c r="D132" s="231" t="s">
        <v>137</v>
      </c>
      <c r="E132" s="40"/>
      <c r="F132" s="232" t="s">
        <v>138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137</v>
      </c>
      <c r="AU132" s="17" t="s">
        <v>85</v>
      </c>
    </row>
    <row r="133" s="13" customFormat="1">
      <c r="A133" s="13"/>
      <c r="B133" s="236"/>
      <c r="C133" s="237"/>
      <c r="D133" s="231" t="s">
        <v>139</v>
      </c>
      <c r="E133" s="238" t="s">
        <v>1</v>
      </c>
      <c r="F133" s="239" t="s">
        <v>140</v>
      </c>
      <c r="G133" s="237"/>
      <c r="H133" s="240">
        <v>5056.8059999999996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139</v>
      </c>
      <c r="AU133" s="246" t="s">
        <v>85</v>
      </c>
      <c r="AV133" s="13" t="s">
        <v>85</v>
      </c>
      <c r="AW133" s="13" t="s">
        <v>32</v>
      </c>
      <c r="AX133" s="13" t="s">
        <v>83</v>
      </c>
      <c r="AY133" s="246" t="s">
        <v>127</v>
      </c>
    </row>
    <row r="134" s="12" customFormat="1" ht="22.8" customHeight="1">
      <c r="A134" s="12"/>
      <c r="B134" s="202"/>
      <c r="C134" s="203"/>
      <c r="D134" s="204" t="s">
        <v>74</v>
      </c>
      <c r="E134" s="216" t="s">
        <v>141</v>
      </c>
      <c r="F134" s="216" t="s">
        <v>142</v>
      </c>
      <c r="G134" s="203"/>
      <c r="H134" s="203"/>
      <c r="I134" s="206"/>
      <c r="J134" s="217">
        <f>BK134</f>
        <v>0</v>
      </c>
      <c r="K134" s="203"/>
      <c r="L134" s="208"/>
      <c r="M134" s="209"/>
      <c r="N134" s="210"/>
      <c r="O134" s="210"/>
      <c r="P134" s="211">
        <f>SUM(P135:P142)</f>
        <v>0</v>
      </c>
      <c r="Q134" s="210"/>
      <c r="R134" s="211">
        <f>SUM(R135:R142)</f>
        <v>0</v>
      </c>
      <c r="S134" s="210"/>
      <c r="T134" s="212">
        <f>SUM(T135:T142)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83</v>
      </c>
      <c r="AT134" s="214" t="s">
        <v>74</v>
      </c>
      <c r="AU134" s="214" t="s">
        <v>83</v>
      </c>
      <c r="AY134" s="213" t="s">
        <v>127</v>
      </c>
      <c r="BK134" s="215">
        <f>SUM(BK135:BK142)</f>
        <v>0</v>
      </c>
    </row>
    <row r="135" s="2" customFormat="1" ht="33" customHeight="1">
      <c r="A135" s="38"/>
      <c r="B135" s="39"/>
      <c r="C135" s="218" t="s">
        <v>85</v>
      </c>
      <c r="D135" s="218" t="s">
        <v>130</v>
      </c>
      <c r="E135" s="219" t="s">
        <v>143</v>
      </c>
      <c r="F135" s="220" t="s">
        <v>144</v>
      </c>
      <c r="G135" s="221" t="s">
        <v>145</v>
      </c>
      <c r="H135" s="222">
        <v>47.07</v>
      </c>
      <c r="I135" s="223"/>
      <c r="J135" s="224">
        <f>ROUND(I135*H135,2)</f>
        <v>0</v>
      </c>
      <c r="K135" s="220" t="s">
        <v>134</v>
      </c>
      <c r="L135" s="44"/>
      <c r="M135" s="225" t="s">
        <v>1</v>
      </c>
      <c r="N135" s="226" t="s">
        <v>40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135</v>
      </c>
      <c r="AT135" s="229" t="s">
        <v>130</v>
      </c>
      <c r="AU135" s="229" t="s">
        <v>85</v>
      </c>
      <c r="AY135" s="17" t="s">
        <v>127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83</v>
      </c>
      <c r="BK135" s="230">
        <f>ROUND(I135*H135,2)</f>
        <v>0</v>
      </c>
      <c r="BL135" s="17" t="s">
        <v>135</v>
      </c>
      <c r="BM135" s="229" t="s">
        <v>146</v>
      </c>
    </row>
    <row r="136" s="2" customFormat="1">
      <c r="A136" s="38"/>
      <c r="B136" s="39"/>
      <c r="C136" s="40"/>
      <c r="D136" s="231" t="s">
        <v>137</v>
      </c>
      <c r="E136" s="40"/>
      <c r="F136" s="232" t="s">
        <v>147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137</v>
      </c>
      <c r="AU136" s="17" t="s">
        <v>85</v>
      </c>
    </row>
    <row r="137" s="2" customFormat="1" ht="33" customHeight="1">
      <c r="A137" s="38"/>
      <c r="B137" s="39"/>
      <c r="C137" s="218" t="s">
        <v>148</v>
      </c>
      <c r="D137" s="218" t="s">
        <v>130</v>
      </c>
      <c r="E137" s="219" t="s">
        <v>149</v>
      </c>
      <c r="F137" s="220" t="s">
        <v>150</v>
      </c>
      <c r="G137" s="221" t="s">
        <v>145</v>
      </c>
      <c r="H137" s="222">
        <v>47.07</v>
      </c>
      <c r="I137" s="223"/>
      <c r="J137" s="224">
        <f>ROUND(I137*H137,2)</f>
        <v>0</v>
      </c>
      <c r="K137" s="220" t="s">
        <v>134</v>
      </c>
      <c r="L137" s="44"/>
      <c r="M137" s="225" t="s">
        <v>1</v>
      </c>
      <c r="N137" s="226" t="s">
        <v>40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135</v>
      </c>
      <c r="AT137" s="229" t="s">
        <v>130</v>
      </c>
      <c r="AU137" s="229" t="s">
        <v>85</v>
      </c>
      <c r="AY137" s="17" t="s">
        <v>127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83</v>
      </c>
      <c r="BK137" s="230">
        <f>ROUND(I137*H137,2)</f>
        <v>0</v>
      </c>
      <c r="BL137" s="17" t="s">
        <v>135</v>
      </c>
      <c r="BM137" s="229" t="s">
        <v>151</v>
      </c>
    </row>
    <row r="138" s="2" customFormat="1">
      <c r="A138" s="38"/>
      <c r="B138" s="39"/>
      <c r="C138" s="40"/>
      <c r="D138" s="231" t="s">
        <v>137</v>
      </c>
      <c r="E138" s="40"/>
      <c r="F138" s="232" t="s">
        <v>152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137</v>
      </c>
      <c r="AU138" s="17" t="s">
        <v>85</v>
      </c>
    </row>
    <row r="139" s="2" customFormat="1" ht="24.15" customHeight="1">
      <c r="A139" s="38"/>
      <c r="B139" s="39"/>
      <c r="C139" s="218" t="s">
        <v>135</v>
      </c>
      <c r="D139" s="218" t="s">
        <v>130</v>
      </c>
      <c r="E139" s="219" t="s">
        <v>153</v>
      </c>
      <c r="F139" s="220" t="s">
        <v>154</v>
      </c>
      <c r="G139" s="221" t="s">
        <v>145</v>
      </c>
      <c r="H139" s="222">
        <v>47.07</v>
      </c>
      <c r="I139" s="223"/>
      <c r="J139" s="224">
        <f>ROUND(I139*H139,2)</f>
        <v>0</v>
      </c>
      <c r="K139" s="220" t="s">
        <v>134</v>
      </c>
      <c r="L139" s="44"/>
      <c r="M139" s="225" t="s">
        <v>1</v>
      </c>
      <c r="N139" s="226" t="s">
        <v>40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135</v>
      </c>
      <c r="AT139" s="229" t="s">
        <v>130</v>
      </c>
      <c r="AU139" s="229" t="s">
        <v>85</v>
      </c>
      <c r="AY139" s="17" t="s">
        <v>127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83</v>
      </c>
      <c r="BK139" s="230">
        <f>ROUND(I139*H139,2)</f>
        <v>0</v>
      </c>
      <c r="BL139" s="17" t="s">
        <v>135</v>
      </c>
      <c r="BM139" s="229" t="s">
        <v>155</v>
      </c>
    </row>
    <row r="140" s="2" customFormat="1">
      <c r="A140" s="38"/>
      <c r="B140" s="39"/>
      <c r="C140" s="40"/>
      <c r="D140" s="231" t="s">
        <v>137</v>
      </c>
      <c r="E140" s="40"/>
      <c r="F140" s="232" t="s">
        <v>156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137</v>
      </c>
      <c r="AU140" s="17" t="s">
        <v>85</v>
      </c>
    </row>
    <row r="141" s="2" customFormat="1" ht="24.15" customHeight="1">
      <c r="A141" s="38"/>
      <c r="B141" s="39"/>
      <c r="C141" s="218" t="s">
        <v>157</v>
      </c>
      <c r="D141" s="218" t="s">
        <v>130</v>
      </c>
      <c r="E141" s="219" t="s">
        <v>158</v>
      </c>
      <c r="F141" s="220" t="s">
        <v>159</v>
      </c>
      <c r="G141" s="221" t="s">
        <v>145</v>
      </c>
      <c r="H141" s="222">
        <v>47.07</v>
      </c>
      <c r="I141" s="223"/>
      <c r="J141" s="224">
        <f>ROUND(I141*H141,2)</f>
        <v>0</v>
      </c>
      <c r="K141" s="220" t="s">
        <v>134</v>
      </c>
      <c r="L141" s="44"/>
      <c r="M141" s="225" t="s">
        <v>1</v>
      </c>
      <c r="N141" s="226" t="s">
        <v>40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135</v>
      </c>
      <c r="AT141" s="229" t="s">
        <v>130</v>
      </c>
      <c r="AU141" s="229" t="s">
        <v>85</v>
      </c>
      <c r="AY141" s="17" t="s">
        <v>127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83</v>
      </c>
      <c r="BK141" s="230">
        <f>ROUND(I141*H141,2)</f>
        <v>0</v>
      </c>
      <c r="BL141" s="17" t="s">
        <v>135</v>
      </c>
      <c r="BM141" s="229" t="s">
        <v>160</v>
      </c>
    </row>
    <row r="142" s="2" customFormat="1">
      <c r="A142" s="38"/>
      <c r="B142" s="39"/>
      <c r="C142" s="40"/>
      <c r="D142" s="231" t="s">
        <v>137</v>
      </c>
      <c r="E142" s="40"/>
      <c r="F142" s="232" t="s">
        <v>161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137</v>
      </c>
      <c r="AU142" s="17" t="s">
        <v>85</v>
      </c>
    </row>
    <row r="143" s="12" customFormat="1" ht="25.92" customHeight="1">
      <c r="A143" s="12"/>
      <c r="B143" s="202"/>
      <c r="C143" s="203"/>
      <c r="D143" s="204" t="s">
        <v>74</v>
      </c>
      <c r="E143" s="205" t="s">
        <v>162</v>
      </c>
      <c r="F143" s="205" t="s">
        <v>163</v>
      </c>
      <c r="G143" s="203"/>
      <c r="H143" s="203"/>
      <c r="I143" s="206"/>
      <c r="J143" s="207">
        <f>BK143</f>
        <v>0</v>
      </c>
      <c r="K143" s="203"/>
      <c r="L143" s="208"/>
      <c r="M143" s="209"/>
      <c r="N143" s="210"/>
      <c r="O143" s="210"/>
      <c r="P143" s="211">
        <f>P144+P148+P243+P279+P284+P287+P290+P302</f>
        <v>0</v>
      </c>
      <c r="Q143" s="210"/>
      <c r="R143" s="211">
        <f>R144+R148+R243+R279+R284+R287+R290+R302</f>
        <v>21.80465989</v>
      </c>
      <c r="S143" s="210"/>
      <c r="T143" s="212">
        <f>T144+T148+T243+T279+T284+T287+T290+T302</f>
        <v>47.070047699999989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3" t="s">
        <v>85</v>
      </c>
      <c r="AT143" s="214" t="s">
        <v>74</v>
      </c>
      <c r="AU143" s="214" t="s">
        <v>75</v>
      </c>
      <c r="AY143" s="213" t="s">
        <v>127</v>
      </c>
      <c r="BK143" s="215">
        <f>BK144+BK148+BK243+BK279+BK284+BK287+BK290+BK302</f>
        <v>0</v>
      </c>
    </row>
    <row r="144" s="12" customFormat="1" ht="22.8" customHeight="1">
      <c r="A144" s="12"/>
      <c r="B144" s="202"/>
      <c r="C144" s="203"/>
      <c r="D144" s="204" t="s">
        <v>74</v>
      </c>
      <c r="E144" s="216" t="s">
        <v>164</v>
      </c>
      <c r="F144" s="216" t="s">
        <v>165</v>
      </c>
      <c r="G144" s="203"/>
      <c r="H144" s="203"/>
      <c r="I144" s="206"/>
      <c r="J144" s="217">
        <f>BK144</f>
        <v>0</v>
      </c>
      <c r="K144" s="203"/>
      <c r="L144" s="208"/>
      <c r="M144" s="209"/>
      <c r="N144" s="210"/>
      <c r="O144" s="210"/>
      <c r="P144" s="211">
        <f>SUM(P145:P147)</f>
        <v>0</v>
      </c>
      <c r="Q144" s="210"/>
      <c r="R144" s="211">
        <f>SUM(R145:R147)</f>
        <v>0</v>
      </c>
      <c r="S144" s="210"/>
      <c r="T144" s="212">
        <f>SUM(T145:T147)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85</v>
      </c>
      <c r="AT144" s="214" t="s">
        <v>74</v>
      </c>
      <c r="AU144" s="214" t="s">
        <v>83</v>
      </c>
      <c r="AY144" s="213" t="s">
        <v>127</v>
      </c>
      <c r="BK144" s="215">
        <f>SUM(BK145:BK147)</f>
        <v>0</v>
      </c>
    </row>
    <row r="145" s="2" customFormat="1" ht="24.15" customHeight="1">
      <c r="A145" s="38"/>
      <c r="B145" s="39"/>
      <c r="C145" s="218" t="s">
        <v>166</v>
      </c>
      <c r="D145" s="218" t="s">
        <v>130</v>
      </c>
      <c r="E145" s="219" t="s">
        <v>167</v>
      </c>
      <c r="F145" s="220" t="s">
        <v>168</v>
      </c>
      <c r="G145" s="221" t="s">
        <v>133</v>
      </c>
      <c r="H145" s="222">
        <v>41.686</v>
      </c>
      <c r="I145" s="223"/>
      <c r="J145" s="224">
        <f>ROUND(I145*H145,2)</f>
        <v>0</v>
      </c>
      <c r="K145" s="220" t="s">
        <v>134</v>
      </c>
      <c r="L145" s="44"/>
      <c r="M145" s="225" t="s">
        <v>1</v>
      </c>
      <c r="N145" s="226" t="s">
        <v>40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169</v>
      </c>
      <c r="AT145" s="229" t="s">
        <v>130</v>
      </c>
      <c r="AU145" s="229" t="s">
        <v>85</v>
      </c>
      <c r="AY145" s="17" t="s">
        <v>127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83</v>
      </c>
      <c r="BK145" s="230">
        <f>ROUND(I145*H145,2)</f>
        <v>0</v>
      </c>
      <c r="BL145" s="17" t="s">
        <v>169</v>
      </c>
      <c r="BM145" s="229" t="s">
        <v>170</v>
      </c>
    </row>
    <row r="146" s="2" customFormat="1">
      <c r="A146" s="38"/>
      <c r="B146" s="39"/>
      <c r="C146" s="40"/>
      <c r="D146" s="231" t="s">
        <v>137</v>
      </c>
      <c r="E146" s="40"/>
      <c r="F146" s="232" t="s">
        <v>171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137</v>
      </c>
      <c r="AU146" s="17" t="s">
        <v>85</v>
      </c>
    </row>
    <row r="147" s="13" customFormat="1">
      <c r="A147" s="13"/>
      <c r="B147" s="236"/>
      <c r="C147" s="237"/>
      <c r="D147" s="231" t="s">
        <v>139</v>
      </c>
      <c r="E147" s="238" t="s">
        <v>1</v>
      </c>
      <c r="F147" s="239" t="s">
        <v>172</v>
      </c>
      <c r="G147" s="237"/>
      <c r="H147" s="240">
        <v>41.686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139</v>
      </c>
      <c r="AU147" s="246" t="s">
        <v>85</v>
      </c>
      <c r="AV147" s="13" t="s">
        <v>85</v>
      </c>
      <c r="AW147" s="13" t="s">
        <v>32</v>
      </c>
      <c r="AX147" s="13" t="s">
        <v>83</v>
      </c>
      <c r="AY147" s="246" t="s">
        <v>127</v>
      </c>
    </row>
    <row r="148" s="12" customFormat="1" ht="22.8" customHeight="1">
      <c r="A148" s="12"/>
      <c r="B148" s="202"/>
      <c r="C148" s="203"/>
      <c r="D148" s="204" t="s">
        <v>74</v>
      </c>
      <c r="E148" s="216" t="s">
        <v>173</v>
      </c>
      <c r="F148" s="216" t="s">
        <v>174</v>
      </c>
      <c r="G148" s="203"/>
      <c r="H148" s="203"/>
      <c r="I148" s="206"/>
      <c r="J148" s="217">
        <f>BK148</f>
        <v>0</v>
      </c>
      <c r="K148" s="203"/>
      <c r="L148" s="208"/>
      <c r="M148" s="209"/>
      <c r="N148" s="210"/>
      <c r="O148" s="210"/>
      <c r="P148" s="211">
        <f>SUM(P149:P242)</f>
        <v>0</v>
      </c>
      <c r="Q148" s="210"/>
      <c r="R148" s="211">
        <f>SUM(R149:R242)</f>
        <v>18.113422269999997</v>
      </c>
      <c r="S148" s="210"/>
      <c r="T148" s="212">
        <f>SUM(T149:T242)</f>
        <v>35.067415799999992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85</v>
      </c>
      <c r="AT148" s="214" t="s">
        <v>74</v>
      </c>
      <c r="AU148" s="214" t="s">
        <v>83</v>
      </c>
      <c r="AY148" s="213" t="s">
        <v>127</v>
      </c>
      <c r="BK148" s="215">
        <f>SUM(BK149:BK242)</f>
        <v>0</v>
      </c>
    </row>
    <row r="149" s="2" customFormat="1" ht="16.5" customHeight="1">
      <c r="A149" s="38"/>
      <c r="B149" s="39"/>
      <c r="C149" s="218" t="s">
        <v>175</v>
      </c>
      <c r="D149" s="218" t="s">
        <v>130</v>
      </c>
      <c r="E149" s="219" t="s">
        <v>176</v>
      </c>
      <c r="F149" s="220" t="s">
        <v>177</v>
      </c>
      <c r="G149" s="221" t="s">
        <v>178</v>
      </c>
      <c r="H149" s="222">
        <v>454.08999999999998</v>
      </c>
      <c r="I149" s="223"/>
      <c r="J149" s="224">
        <f>ROUND(I149*H149,2)</f>
        <v>0</v>
      </c>
      <c r="K149" s="220" t="s">
        <v>134</v>
      </c>
      <c r="L149" s="44"/>
      <c r="M149" s="225" t="s">
        <v>1</v>
      </c>
      <c r="N149" s="226" t="s">
        <v>40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0.0015</v>
      </c>
      <c r="T149" s="228">
        <f>S149*H149</f>
        <v>0.68113499999999993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169</v>
      </c>
      <c r="AT149" s="229" t="s">
        <v>130</v>
      </c>
      <c r="AU149" s="229" t="s">
        <v>85</v>
      </c>
      <c r="AY149" s="17" t="s">
        <v>127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83</v>
      </c>
      <c r="BK149" s="230">
        <f>ROUND(I149*H149,2)</f>
        <v>0</v>
      </c>
      <c r="BL149" s="17" t="s">
        <v>169</v>
      </c>
      <c r="BM149" s="229" t="s">
        <v>179</v>
      </c>
    </row>
    <row r="150" s="2" customFormat="1">
      <c r="A150" s="38"/>
      <c r="B150" s="39"/>
      <c r="C150" s="40"/>
      <c r="D150" s="231" t="s">
        <v>137</v>
      </c>
      <c r="E150" s="40"/>
      <c r="F150" s="232" t="s">
        <v>180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137</v>
      </c>
      <c r="AU150" s="17" t="s">
        <v>85</v>
      </c>
    </row>
    <row r="151" s="13" customFormat="1">
      <c r="A151" s="13"/>
      <c r="B151" s="236"/>
      <c r="C151" s="237"/>
      <c r="D151" s="231" t="s">
        <v>139</v>
      </c>
      <c r="E151" s="238" t="s">
        <v>1</v>
      </c>
      <c r="F151" s="239" t="s">
        <v>181</v>
      </c>
      <c r="G151" s="237"/>
      <c r="H151" s="240">
        <v>356.52999999999997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139</v>
      </c>
      <c r="AU151" s="246" t="s">
        <v>85</v>
      </c>
      <c r="AV151" s="13" t="s">
        <v>85</v>
      </c>
      <c r="AW151" s="13" t="s">
        <v>32</v>
      </c>
      <c r="AX151" s="13" t="s">
        <v>75</v>
      </c>
      <c r="AY151" s="246" t="s">
        <v>127</v>
      </c>
    </row>
    <row r="152" s="13" customFormat="1">
      <c r="A152" s="13"/>
      <c r="B152" s="236"/>
      <c r="C152" s="237"/>
      <c r="D152" s="231" t="s">
        <v>139</v>
      </c>
      <c r="E152" s="238" t="s">
        <v>1</v>
      </c>
      <c r="F152" s="239" t="s">
        <v>182</v>
      </c>
      <c r="G152" s="237"/>
      <c r="H152" s="240">
        <v>97.560000000000002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139</v>
      </c>
      <c r="AU152" s="246" t="s">
        <v>85</v>
      </c>
      <c r="AV152" s="13" t="s">
        <v>85</v>
      </c>
      <c r="AW152" s="13" t="s">
        <v>32</v>
      </c>
      <c r="AX152" s="13" t="s">
        <v>75</v>
      </c>
      <c r="AY152" s="246" t="s">
        <v>127</v>
      </c>
    </row>
    <row r="153" s="14" customFormat="1">
      <c r="A153" s="14"/>
      <c r="B153" s="247"/>
      <c r="C153" s="248"/>
      <c r="D153" s="231" t="s">
        <v>139</v>
      </c>
      <c r="E153" s="249" t="s">
        <v>1</v>
      </c>
      <c r="F153" s="250" t="s">
        <v>183</v>
      </c>
      <c r="G153" s="248"/>
      <c r="H153" s="251">
        <v>454.08999999999998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7" t="s">
        <v>139</v>
      </c>
      <c r="AU153" s="257" t="s">
        <v>85</v>
      </c>
      <c r="AV153" s="14" t="s">
        <v>135</v>
      </c>
      <c r="AW153" s="14" t="s">
        <v>32</v>
      </c>
      <c r="AX153" s="14" t="s">
        <v>83</v>
      </c>
      <c r="AY153" s="257" t="s">
        <v>127</v>
      </c>
    </row>
    <row r="154" s="2" customFormat="1" ht="24.15" customHeight="1">
      <c r="A154" s="38"/>
      <c r="B154" s="39"/>
      <c r="C154" s="218" t="s">
        <v>184</v>
      </c>
      <c r="D154" s="218" t="s">
        <v>130</v>
      </c>
      <c r="E154" s="219" t="s">
        <v>185</v>
      </c>
      <c r="F154" s="220" t="s">
        <v>186</v>
      </c>
      <c r="G154" s="221" t="s">
        <v>133</v>
      </c>
      <c r="H154" s="222">
        <v>5056.8059999999996</v>
      </c>
      <c r="I154" s="223"/>
      <c r="J154" s="224">
        <f>ROUND(I154*H154,2)</f>
        <v>0</v>
      </c>
      <c r="K154" s="220" t="s">
        <v>134</v>
      </c>
      <c r="L154" s="44"/>
      <c r="M154" s="225" t="s">
        <v>1</v>
      </c>
      <c r="N154" s="226" t="s">
        <v>40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169</v>
      </c>
      <c r="AT154" s="229" t="s">
        <v>130</v>
      </c>
      <c r="AU154" s="229" t="s">
        <v>85</v>
      </c>
      <c r="AY154" s="17" t="s">
        <v>127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83</v>
      </c>
      <c r="BK154" s="230">
        <f>ROUND(I154*H154,2)</f>
        <v>0</v>
      </c>
      <c r="BL154" s="17" t="s">
        <v>169</v>
      </c>
      <c r="BM154" s="229" t="s">
        <v>187</v>
      </c>
    </row>
    <row r="155" s="2" customFormat="1">
      <c r="A155" s="38"/>
      <c r="B155" s="39"/>
      <c r="C155" s="40"/>
      <c r="D155" s="231" t="s">
        <v>137</v>
      </c>
      <c r="E155" s="40"/>
      <c r="F155" s="232" t="s">
        <v>188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137</v>
      </c>
      <c r="AU155" s="17" t="s">
        <v>85</v>
      </c>
    </row>
    <row r="156" s="13" customFormat="1">
      <c r="A156" s="13"/>
      <c r="B156" s="236"/>
      <c r="C156" s="237"/>
      <c r="D156" s="231" t="s">
        <v>139</v>
      </c>
      <c r="E156" s="238" t="s">
        <v>1</v>
      </c>
      <c r="F156" s="239" t="s">
        <v>140</v>
      </c>
      <c r="G156" s="237"/>
      <c r="H156" s="240">
        <v>5056.8059999999996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139</v>
      </c>
      <c r="AU156" s="246" t="s">
        <v>85</v>
      </c>
      <c r="AV156" s="13" t="s">
        <v>85</v>
      </c>
      <c r="AW156" s="13" t="s">
        <v>32</v>
      </c>
      <c r="AX156" s="13" t="s">
        <v>75</v>
      </c>
      <c r="AY156" s="246" t="s">
        <v>127</v>
      </c>
    </row>
    <row r="157" s="14" customFormat="1">
      <c r="A157" s="14"/>
      <c r="B157" s="247"/>
      <c r="C157" s="248"/>
      <c r="D157" s="231" t="s">
        <v>139</v>
      </c>
      <c r="E157" s="249" t="s">
        <v>1</v>
      </c>
      <c r="F157" s="250" t="s">
        <v>183</v>
      </c>
      <c r="G157" s="248"/>
      <c r="H157" s="251">
        <v>5056.8059999999996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7" t="s">
        <v>139</v>
      </c>
      <c r="AU157" s="257" t="s">
        <v>85</v>
      </c>
      <c r="AV157" s="14" t="s">
        <v>135</v>
      </c>
      <c r="AW157" s="14" t="s">
        <v>32</v>
      </c>
      <c r="AX157" s="14" t="s">
        <v>83</v>
      </c>
      <c r="AY157" s="257" t="s">
        <v>127</v>
      </c>
    </row>
    <row r="158" s="2" customFormat="1" ht="21.75" customHeight="1">
      <c r="A158" s="38"/>
      <c r="B158" s="39"/>
      <c r="C158" s="258" t="s">
        <v>128</v>
      </c>
      <c r="D158" s="258" t="s">
        <v>189</v>
      </c>
      <c r="E158" s="259" t="s">
        <v>190</v>
      </c>
      <c r="F158" s="260" t="s">
        <v>191</v>
      </c>
      <c r="G158" s="261" t="s">
        <v>133</v>
      </c>
      <c r="H158" s="262">
        <v>5893.7070000000003</v>
      </c>
      <c r="I158" s="263"/>
      <c r="J158" s="264">
        <f>ROUND(I158*H158,2)</f>
        <v>0</v>
      </c>
      <c r="K158" s="260" t="s">
        <v>1</v>
      </c>
      <c r="L158" s="265"/>
      <c r="M158" s="266" t="s">
        <v>1</v>
      </c>
      <c r="N158" s="267" t="s">
        <v>40</v>
      </c>
      <c r="O158" s="91"/>
      <c r="P158" s="227">
        <f>O158*H158</f>
        <v>0</v>
      </c>
      <c r="Q158" s="227">
        <v>0.00079000000000000001</v>
      </c>
      <c r="R158" s="227">
        <f>Q158*H158</f>
        <v>4.6560285300000004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192</v>
      </c>
      <c r="AT158" s="229" t="s">
        <v>189</v>
      </c>
      <c r="AU158" s="229" t="s">
        <v>85</v>
      </c>
      <c r="AY158" s="17" t="s">
        <v>127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83</v>
      </c>
      <c r="BK158" s="230">
        <f>ROUND(I158*H158,2)</f>
        <v>0</v>
      </c>
      <c r="BL158" s="17" t="s">
        <v>169</v>
      </c>
      <c r="BM158" s="229" t="s">
        <v>193</v>
      </c>
    </row>
    <row r="159" s="2" customFormat="1">
      <c r="A159" s="38"/>
      <c r="B159" s="39"/>
      <c r="C159" s="40"/>
      <c r="D159" s="231" t="s">
        <v>137</v>
      </c>
      <c r="E159" s="40"/>
      <c r="F159" s="232" t="s">
        <v>191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137</v>
      </c>
      <c r="AU159" s="17" t="s">
        <v>85</v>
      </c>
    </row>
    <row r="160" s="13" customFormat="1">
      <c r="A160" s="13"/>
      <c r="B160" s="236"/>
      <c r="C160" s="237"/>
      <c r="D160" s="231" t="s">
        <v>139</v>
      </c>
      <c r="E160" s="237"/>
      <c r="F160" s="239" t="s">
        <v>194</v>
      </c>
      <c r="G160" s="237"/>
      <c r="H160" s="240">
        <v>5893.7070000000003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139</v>
      </c>
      <c r="AU160" s="246" t="s">
        <v>85</v>
      </c>
      <c r="AV160" s="13" t="s">
        <v>85</v>
      </c>
      <c r="AW160" s="13" t="s">
        <v>4</v>
      </c>
      <c r="AX160" s="13" t="s">
        <v>83</v>
      </c>
      <c r="AY160" s="246" t="s">
        <v>127</v>
      </c>
    </row>
    <row r="161" s="2" customFormat="1" ht="24.15" customHeight="1">
      <c r="A161" s="38"/>
      <c r="B161" s="39"/>
      <c r="C161" s="218" t="s">
        <v>195</v>
      </c>
      <c r="D161" s="218" t="s">
        <v>130</v>
      </c>
      <c r="E161" s="219" t="s">
        <v>196</v>
      </c>
      <c r="F161" s="220" t="s">
        <v>197</v>
      </c>
      <c r="G161" s="221" t="s">
        <v>133</v>
      </c>
      <c r="H161" s="222">
        <v>5056.8059999999996</v>
      </c>
      <c r="I161" s="223"/>
      <c r="J161" s="224">
        <f>ROUND(I161*H161,2)</f>
        <v>0</v>
      </c>
      <c r="K161" s="220" t="s">
        <v>134</v>
      </c>
      <c r="L161" s="44"/>
      <c r="M161" s="225" t="s">
        <v>1</v>
      </c>
      <c r="N161" s="226" t="s">
        <v>40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0.0032000000000000002</v>
      </c>
      <c r="T161" s="228">
        <f>S161*H161</f>
        <v>16.181779200000001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169</v>
      </c>
      <c r="AT161" s="229" t="s">
        <v>130</v>
      </c>
      <c r="AU161" s="229" t="s">
        <v>85</v>
      </c>
      <c r="AY161" s="17" t="s">
        <v>127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83</v>
      </c>
      <c r="BK161" s="230">
        <f>ROUND(I161*H161,2)</f>
        <v>0</v>
      </c>
      <c r="BL161" s="17" t="s">
        <v>169</v>
      </c>
      <c r="BM161" s="229" t="s">
        <v>198</v>
      </c>
    </row>
    <row r="162" s="2" customFormat="1">
      <c r="A162" s="38"/>
      <c r="B162" s="39"/>
      <c r="C162" s="40"/>
      <c r="D162" s="231" t="s">
        <v>137</v>
      </c>
      <c r="E162" s="40"/>
      <c r="F162" s="232" t="s">
        <v>199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137</v>
      </c>
      <c r="AU162" s="17" t="s">
        <v>85</v>
      </c>
    </row>
    <row r="163" s="13" customFormat="1">
      <c r="A163" s="13"/>
      <c r="B163" s="236"/>
      <c r="C163" s="237"/>
      <c r="D163" s="231" t="s">
        <v>139</v>
      </c>
      <c r="E163" s="238" t="s">
        <v>1</v>
      </c>
      <c r="F163" s="239" t="s">
        <v>140</v>
      </c>
      <c r="G163" s="237"/>
      <c r="H163" s="240">
        <v>5056.8059999999996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139</v>
      </c>
      <c r="AU163" s="246" t="s">
        <v>85</v>
      </c>
      <c r="AV163" s="13" t="s">
        <v>85</v>
      </c>
      <c r="AW163" s="13" t="s">
        <v>32</v>
      </c>
      <c r="AX163" s="13" t="s">
        <v>83</v>
      </c>
      <c r="AY163" s="246" t="s">
        <v>127</v>
      </c>
    </row>
    <row r="164" s="2" customFormat="1" ht="24.15" customHeight="1">
      <c r="A164" s="38"/>
      <c r="B164" s="39"/>
      <c r="C164" s="218" t="s">
        <v>200</v>
      </c>
      <c r="D164" s="218" t="s">
        <v>130</v>
      </c>
      <c r="E164" s="219" t="s">
        <v>201</v>
      </c>
      <c r="F164" s="220" t="s">
        <v>202</v>
      </c>
      <c r="G164" s="221" t="s">
        <v>178</v>
      </c>
      <c r="H164" s="222">
        <v>29.449999999999999</v>
      </c>
      <c r="I164" s="223"/>
      <c r="J164" s="224">
        <f>ROUND(I164*H164,2)</f>
        <v>0</v>
      </c>
      <c r="K164" s="220" t="s">
        <v>134</v>
      </c>
      <c r="L164" s="44"/>
      <c r="M164" s="225" t="s">
        <v>1</v>
      </c>
      <c r="N164" s="226" t="s">
        <v>40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169</v>
      </c>
      <c r="AT164" s="229" t="s">
        <v>130</v>
      </c>
      <c r="AU164" s="229" t="s">
        <v>85</v>
      </c>
      <c r="AY164" s="17" t="s">
        <v>127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83</v>
      </c>
      <c r="BK164" s="230">
        <f>ROUND(I164*H164,2)</f>
        <v>0</v>
      </c>
      <c r="BL164" s="17" t="s">
        <v>169</v>
      </c>
      <c r="BM164" s="229" t="s">
        <v>203</v>
      </c>
    </row>
    <row r="165" s="2" customFormat="1">
      <c r="A165" s="38"/>
      <c r="B165" s="39"/>
      <c r="C165" s="40"/>
      <c r="D165" s="231" t="s">
        <v>137</v>
      </c>
      <c r="E165" s="40"/>
      <c r="F165" s="232" t="s">
        <v>204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137</v>
      </c>
      <c r="AU165" s="17" t="s">
        <v>85</v>
      </c>
    </row>
    <row r="166" s="13" customFormat="1">
      <c r="A166" s="13"/>
      <c r="B166" s="236"/>
      <c r="C166" s="237"/>
      <c r="D166" s="231" t="s">
        <v>139</v>
      </c>
      <c r="E166" s="238" t="s">
        <v>1</v>
      </c>
      <c r="F166" s="239" t="s">
        <v>205</v>
      </c>
      <c r="G166" s="237"/>
      <c r="H166" s="240">
        <v>29.449999999999999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139</v>
      </c>
      <c r="AU166" s="246" t="s">
        <v>85</v>
      </c>
      <c r="AV166" s="13" t="s">
        <v>85</v>
      </c>
      <c r="AW166" s="13" t="s">
        <v>32</v>
      </c>
      <c r="AX166" s="13" t="s">
        <v>83</v>
      </c>
      <c r="AY166" s="246" t="s">
        <v>127</v>
      </c>
    </row>
    <row r="167" s="2" customFormat="1" ht="16.5" customHeight="1">
      <c r="A167" s="38"/>
      <c r="B167" s="39"/>
      <c r="C167" s="258" t="s">
        <v>206</v>
      </c>
      <c r="D167" s="258" t="s">
        <v>189</v>
      </c>
      <c r="E167" s="259" t="s">
        <v>207</v>
      </c>
      <c r="F167" s="260" t="s">
        <v>208</v>
      </c>
      <c r="G167" s="261" t="s">
        <v>178</v>
      </c>
      <c r="H167" s="262">
        <v>30.922999999999998</v>
      </c>
      <c r="I167" s="263"/>
      <c r="J167" s="264">
        <f>ROUND(I167*H167,2)</f>
        <v>0</v>
      </c>
      <c r="K167" s="260" t="s">
        <v>134</v>
      </c>
      <c r="L167" s="265"/>
      <c r="M167" s="266" t="s">
        <v>1</v>
      </c>
      <c r="N167" s="267" t="s">
        <v>40</v>
      </c>
      <c r="O167" s="91"/>
      <c r="P167" s="227">
        <f>O167*H167</f>
        <v>0</v>
      </c>
      <c r="Q167" s="227">
        <v>6.9999999999999994E-05</v>
      </c>
      <c r="R167" s="227">
        <f>Q167*H167</f>
        <v>0.0021646099999999995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192</v>
      </c>
      <c r="AT167" s="229" t="s">
        <v>189</v>
      </c>
      <c r="AU167" s="229" t="s">
        <v>85</v>
      </c>
      <c r="AY167" s="17" t="s">
        <v>127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83</v>
      </c>
      <c r="BK167" s="230">
        <f>ROUND(I167*H167,2)</f>
        <v>0</v>
      </c>
      <c r="BL167" s="17" t="s">
        <v>169</v>
      </c>
      <c r="BM167" s="229" t="s">
        <v>209</v>
      </c>
    </row>
    <row r="168" s="2" customFormat="1">
      <c r="A168" s="38"/>
      <c r="B168" s="39"/>
      <c r="C168" s="40"/>
      <c r="D168" s="231" t="s">
        <v>137</v>
      </c>
      <c r="E168" s="40"/>
      <c r="F168" s="232" t="s">
        <v>208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137</v>
      </c>
      <c r="AU168" s="17" t="s">
        <v>85</v>
      </c>
    </row>
    <row r="169" s="13" customFormat="1">
      <c r="A169" s="13"/>
      <c r="B169" s="236"/>
      <c r="C169" s="237"/>
      <c r="D169" s="231" t="s">
        <v>139</v>
      </c>
      <c r="E169" s="237"/>
      <c r="F169" s="239" t="s">
        <v>210</v>
      </c>
      <c r="G169" s="237"/>
      <c r="H169" s="240">
        <v>30.922999999999998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139</v>
      </c>
      <c r="AU169" s="246" t="s">
        <v>85</v>
      </c>
      <c r="AV169" s="13" t="s">
        <v>85</v>
      </c>
      <c r="AW169" s="13" t="s">
        <v>4</v>
      </c>
      <c r="AX169" s="13" t="s">
        <v>83</v>
      </c>
      <c r="AY169" s="246" t="s">
        <v>127</v>
      </c>
    </row>
    <row r="170" s="2" customFormat="1" ht="37.8" customHeight="1">
      <c r="A170" s="38"/>
      <c r="B170" s="39"/>
      <c r="C170" s="218" t="s">
        <v>211</v>
      </c>
      <c r="D170" s="218" t="s">
        <v>130</v>
      </c>
      <c r="E170" s="219" t="s">
        <v>212</v>
      </c>
      <c r="F170" s="220" t="s">
        <v>213</v>
      </c>
      <c r="G170" s="221" t="s">
        <v>178</v>
      </c>
      <c r="H170" s="222">
        <v>593.89999999999998</v>
      </c>
      <c r="I170" s="223"/>
      <c r="J170" s="224">
        <f>ROUND(I170*H170,2)</f>
        <v>0</v>
      </c>
      <c r="K170" s="220" t="s">
        <v>134</v>
      </c>
      <c r="L170" s="44"/>
      <c r="M170" s="225" t="s">
        <v>1</v>
      </c>
      <c r="N170" s="226" t="s">
        <v>40</v>
      </c>
      <c r="O170" s="91"/>
      <c r="P170" s="227">
        <f>O170*H170</f>
        <v>0</v>
      </c>
      <c r="Q170" s="227">
        <v>0.00059999999999999995</v>
      </c>
      <c r="R170" s="227">
        <f>Q170*H170</f>
        <v>0.35633999999999993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169</v>
      </c>
      <c r="AT170" s="229" t="s">
        <v>130</v>
      </c>
      <c r="AU170" s="229" t="s">
        <v>85</v>
      </c>
      <c r="AY170" s="17" t="s">
        <v>127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83</v>
      </c>
      <c r="BK170" s="230">
        <f>ROUND(I170*H170,2)</f>
        <v>0</v>
      </c>
      <c r="BL170" s="17" t="s">
        <v>169</v>
      </c>
      <c r="BM170" s="229" t="s">
        <v>214</v>
      </c>
    </row>
    <row r="171" s="2" customFormat="1">
      <c r="A171" s="38"/>
      <c r="B171" s="39"/>
      <c r="C171" s="40"/>
      <c r="D171" s="231" t="s">
        <v>137</v>
      </c>
      <c r="E171" s="40"/>
      <c r="F171" s="232" t="s">
        <v>215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137</v>
      </c>
      <c r="AU171" s="17" t="s">
        <v>85</v>
      </c>
    </row>
    <row r="172" s="13" customFormat="1">
      <c r="A172" s="13"/>
      <c r="B172" s="236"/>
      <c r="C172" s="237"/>
      <c r="D172" s="231" t="s">
        <v>139</v>
      </c>
      <c r="E172" s="238" t="s">
        <v>1</v>
      </c>
      <c r="F172" s="239" t="s">
        <v>216</v>
      </c>
      <c r="G172" s="237"/>
      <c r="H172" s="240">
        <v>360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139</v>
      </c>
      <c r="AU172" s="246" t="s">
        <v>85</v>
      </c>
      <c r="AV172" s="13" t="s">
        <v>85</v>
      </c>
      <c r="AW172" s="13" t="s">
        <v>32</v>
      </c>
      <c r="AX172" s="13" t="s">
        <v>75</v>
      </c>
      <c r="AY172" s="246" t="s">
        <v>127</v>
      </c>
    </row>
    <row r="173" s="13" customFormat="1">
      <c r="A173" s="13"/>
      <c r="B173" s="236"/>
      <c r="C173" s="237"/>
      <c r="D173" s="231" t="s">
        <v>139</v>
      </c>
      <c r="E173" s="238" t="s">
        <v>1</v>
      </c>
      <c r="F173" s="239" t="s">
        <v>217</v>
      </c>
      <c r="G173" s="237"/>
      <c r="H173" s="240">
        <v>233.90000000000001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6" t="s">
        <v>139</v>
      </c>
      <c r="AU173" s="246" t="s">
        <v>85</v>
      </c>
      <c r="AV173" s="13" t="s">
        <v>85</v>
      </c>
      <c r="AW173" s="13" t="s">
        <v>32</v>
      </c>
      <c r="AX173" s="13" t="s">
        <v>75</v>
      </c>
      <c r="AY173" s="246" t="s">
        <v>127</v>
      </c>
    </row>
    <row r="174" s="14" customFormat="1">
      <c r="A174" s="14"/>
      <c r="B174" s="247"/>
      <c r="C174" s="248"/>
      <c r="D174" s="231" t="s">
        <v>139</v>
      </c>
      <c r="E174" s="249" t="s">
        <v>1</v>
      </c>
      <c r="F174" s="250" t="s">
        <v>183</v>
      </c>
      <c r="G174" s="248"/>
      <c r="H174" s="251">
        <v>593.89999999999998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7" t="s">
        <v>139</v>
      </c>
      <c r="AU174" s="257" t="s">
        <v>85</v>
      </c>
      <c r="AV174" s="14" t="s">
        <v>135</v>
      </c>
      <c r="AW174" s="14" t="s">
        <v>32</v>
      </c>
      <c r="AX174" s="14" t="s">
        <v>83</v>
      </c>
      <c r="AY174" s="257" t="s">
        <v>127</v>
      </c>
    </row>
    <row r="175" s="2" customFormat="1" ht="37.8" customHeight="1">
      <c r="A175" s="38"/>
      <c r="B175" s="39"/>
      <c r="C175" s="218" t="s">
        <v>218</v>
      </c>
      <c r="D175" s="218" t="s">
        <v>130</v>
      </c>
      <c r="E175" s="219" t="s">
        <v>219</v>
      </c>
      <c r="F175" s="220" t="s">
        <v>220</v>
      </c>
      <c r="G175" s="221" t="s">
        <v>178</v>
      </c>
      <c r="H175" s="222">
        <v>187.30000000000001</v>
      </c>
      <c r="I175" s="223"/>
      <c r="J175" s="224">
        <f>ROUND(I175*H175,2)</f>
        <v>0</v>
      </c>
      <c r="K175" s="220" t="s">
        <v>134</v>
      </c>
      <c r="L175" s="44"/>
      <c r="M175" s="225" t="s">
        <v>1</v>
      </c>
      <c r="N175" s="226" t="s">
        <v>40</v>
      </c>
      <c r="O175" s="91"/>
      <c r="P175" s="227">
        <f>O175*H175</f>
        <v>0</v>
      </c>
      <c r="Q175" s="227">
        <v>0.00059999999999999995</v>
      </c>
      <c r="R175" s="227">
        <f>Q175*H175</f>
        <v>0.11237999999999999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169</v>
      </c>
      <c r="AT175" s="229" t="s">
        <v>130</v>
      </c>
      <c r="AU175" s="229" t="s">
        <v>85</v>
      </c>
      <c r="AY175" s="17" t="s">
        <v>127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83</v>
      </c>
      <c r="BK175" s="230">
        <f>ROUND(I175*H175,2)</f>
        <v>0</v>
      </c>
      <c r="BL175" s="17" t="s">
        <v>169</v>
      </c>
      <c r="BM175" s="229" t="s">
        <v>221</v>
      </c>
    </row>
    <row r="176" s="2" customFormat="1">
      <c r="A176" s="38"/>
      <c r="B176" s="39"/>
      <c r="C176" s="40"/>
      <c r="D176" s="231" t="s">
        <v>137</v>
      </c>
      <c r="E176" s="40"/>
      <c r="F176" s="232" t="s">
        <v>222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137</v>
      </c>
      <c r="AU176" s="17" t="s">
        <v>85</v>
      </c>
    </row>
    <row r="177" s="13" customFormat="1">
      <c r="A177" s="13"/>
      <c r="B177" s="236"/>
      <c r="C177" s="237"/>
      <c r="D177" s="231" t="s">
        <v>139</v>
      </c>
      <c r="E177" s="238" t="s">
        <v>1</v>
      </c>
      <c r="F177" s="239" t="s">
        <v>223</v>
      </c>
      <c r="G177" s="237"/>
      <c r="H177" s="240">
        <v>187.30000000000001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6" t="s">
        <v>139</v>
      </c>
      <c r="AU177" s="246" t="s">
        <v>85</v>
      </c>
      <c r="AV177" s="13" t="s">
        <v>85</v>
      </c>
      <c r="AW177" s="13" t="s">
        <v>32</v>
      </c>
      <c r="AX177" s="13" t="s">
        <v>83</v>
      </c>
      <c r="AY177" s="246" t="s">
        <v>127</v>
      </c>
    </row>
    <row r="178" s="2" customFormat="1" ht="33" customHeight="1">
      <c r="A178" s="38"/>
      <c r="B178" s="39"/>
      <c r="C178" s="218" t="s">
        <v>8</v>
      </c>
      <c r="D178" s="218" t="s">
        <v>130</v>
      </c>
      <c r="E178" s="219" t="s">
        <v>224</v>
      </c>
      <c r="F178" s="220" t="s">
        <v>225</v>
      </c>
      <c r="G178" s="221" t="s">
        <v>178</v>
      </c>
      <c r="H178" s="222">
        <v>301</v>
      </c>
      <c r="I178" s="223"/>
      <c r="J178" s="224">
        <f>ROUND(I178*H178,2)</f>
        <v>0</v>
      </c>
      <c r="K178" s="220" t="s">
        <v>134</v>
      </c>
      <c r="L178" s="44"/>
      <c r="M178" s="225" t="s">
        <v>1</v>
      </c>
      <c r="N178" s="226" t="s">
        <v>40</v>
      </c>
      <c r="O178" s="91"/>
      <c r="P178" s="227">
        <f>O178*H178</f>
        <v>0</v>
      </c>
      <c r="Q178" s="227">
        <v>0.0015</v>
      </c>
      <c r="R178" s="227">
        <f>Q178*H178</f>
        <v>0.45150000000000001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169</v>
      </c>
      <c r="AT178" s="229" t="s">
        <v>130</v>
      </c>
      <c r="AU178" s="229" t="s">
        <v>85</v>
      </c>
      <c r="AY178" s="17" t="s">
        <v>127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83</v>
      </c>
      <c r="BK178" s="230">
        <f>ROUND(I178*H178,2)</f>
        <v>0</v>
      </c>
      <c r="BL178" s="17" t="s">
        <v>169</v>
      </c>
      <c r="BM178" s="229" t="s">
        <v>226</v>
      </c>
    </row>
    <row r="179" s="2" customFormat="1">
      <c r="A179" s="38"/>
      <c r="B179" s="39"/>
      <c r="C179" s="40"/>
      <c r="D179" s="231" t="s">
        <v>137</v>
      </c>
      <c r="E179" s="40"/>
      <c r="F179" s="232" t="s">
        <v>227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137</v>
      </c>
      <c r="AU179" s="17" t="s">
        <v>85</v>
      </c>
    </row>
    <row r="180" s="13" customFormat="1">
      <c r="A180" s="13"/>
      <c r="B180" s="236"/>
      <c r="C180" s="237"/>
      <c r="D180" s="231" t="s">
        <v>139</v>
      </c>
      <c r="E180" s="238" t="s">
        <v>1</v>
      </c>
      <c r="F180" s="239" t="s">
        <v>228</v>
      </c>
      <c r="G180" s="237"/>
      <c r="H180" s="240">
        <v>301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6" t="s">
        <v>139</v>
      </c>
      <c r="AU180" s="246" t="s">
        <v>85</v>
      </c>
      <c r="AV180" s="13" t="s">
        <v>85</v>
      </c>
      <c r="AW180" s="13" t="s">
        <v>32</v>
      </c>
      <c r="AX180" s="13" t="s">
        <v>83</v>
      </c>
      <c r="AY180" s="246" t="s">
        <v>127</v>
      </c>
    </row>
    <row r="181" s="2" customFormat="1" ht="33" customHeight="1">
      <c r="A181" s="38"/>
      <c r="B181" s="39"/>
      <c r="C181" s="218" t="s">
        <v>169</v>
      </c>
      <c r="D181" s="218" t="s">
        <v>130</v>
      </c>
      <c r="E181" s="219" t="s">
        <v>224</v>
      </c>
      <c r="F181" s="220" t="s">
        <v>225</v>
      </c>
      <c r="G181" s="221" t="s">
        <v>178</v>
      </c>
      <c r="H181" s="222">
        <v>66</v>
      </c>
      <c r="I181" s="223"/>
      <c r="J181" s="224">
        <f>ROUND(I181*H181,2)</f>
        <v>0</v>
      </c>
      <c r="K181" s="220" t="s">
        <v>134</v>
      </c>
      <c r="L181" s="44"/>
      <c r="M181" s="225" t="s">
        <v>1</v>
      </c>
      <c r="N181" s="226" t="s">
        <v>40</v>
      </c>
      <c r="O181" s="91"/>
      <c r="P181" s="227">
        <f>O181*H181</f>
        <v>0</v>
      </c>
      <c r="Q181" s="227">
        <v>0.0015</v>
      </c>
      <c r="R181" s="227">
        <f>Q181*H181</f>
        <v>0.099000000000000005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169</v>
      </c>
      <c r="AT181" s="229" t="s">
        <v>130</v>
      </c>
      <c r="AU181" s="229" t="s">
        <v>85</v>
      </c>
      <c r="AY181" s="17" t="s">
        <v>127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83</v>
      </c>
      <c r="BK181" s="230">
        <f>ROUND(I181*H181,2)</f>
        <v>0</v>
      </c>
      <c r="BL181" s="17" t="s">
        <v>169</v>
      </c>
      <c r="BM181" s="229" t="s">
        <v>229</v>
      </c>
    </row>
    <row r="182" s="2" customFormat="1">
      <c r="A182" s="38"/>
      <c r="B182" s="39"/>
      <c r="C182" s="40"/>
      <c r="D182" s="231" t="s">
        <v>137</v>
      </c>
      <c r="E182" s="40"/>
      <c r="F182" s="232" t="s">
        <v>227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137</v>
      </c>
      <c r="AU182" s="17" t="s">
        <v>85</v>
      </c>
    </row>
    <row r="183" s="13" customFormat="1">
      <c r="A183" s="13"/>
      <c r="B183" s="236"/>
      <c r="C183" s="237"/>
      <c r="D183" s="231" t="s">
        <v>139</v>
      </c>
      <c r="E183" s="238" t="s">
        <v>1</v>
      </c>
      <c r="F183" s="239" t="s">
        <v>230</v>
      </c>
      <c r="G183" s="237"/>
      <c r="H183" s="240">
        <v>66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139</v>
      </c>
      <c r="AU183" s="246" t="s">
        <v>85</v>
      </c>
      <c r="AV183" s="13" t="s">
        <v>85</v>
      </c>
      <c r="AW183" s="13" t="s">
        <v>32</v>
      </c>
      <c r="AX183" s="13" t="s">
        <v>83</v>
      </c>
      <c r="AY183" s="246" t="s">
        <v>127</v>
      </c>
    </row>
    <row r="184" s="2" customFormat="1" ht="33" customHeight="1">
      <c r="A184" s="38"/>
      <c r="B184" s="39"/>
      <c r="C184" s="218" t="s">
        <v>231</v>
      </c>
      <c r="D184" s="218" t="s">
        <v>130</v>
      </c>
      <c r="E184" s="219" t="s">
        <v>224</v>
      </c>
      <c r="F184" s="220" t="s">
        <v>225</v>
      </c>
      <c r="G184" s="221" t="s">
        <v>178</v>
      </c>
      <c r="H184" s="222">
        <v>125</v>
      </c>
      <c r="I184" s="223"/>
      <c r="J184" s="224">
        <f>ROUND(I184*H184,2)</f>
        <v>0</v>
      </c>
      <c r="K184" s="220" t="s">
        <v>134</v>
      </c>
      <c r="L184" s="44"/>
      <c r="M184" s="225" t="s">
        <v>1</v>
      </c>
      <c r="N184" s="226" t="s">
        <v>40</v>
      </c>
      <c r="O184" s="91"/>
      <c r="P184" s="227">
        <f>O184*H184</f>
        <v>0</v>
      </c>
      <c r="Q184" s="227">
        <v>0.0015</v>
      </c>
      <c r="R184" s="227">
        <f>Q184*H184</f>
        <v>0.1875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169</v>
      </c>
      <c r="AT184" s="229" t="s">
        <v>130</v>
      </c>
      <c r="AU184" s="229" t="s">
        <v>85</v>
      </c>
      <c r="AY184" s="17" t="s">
        <v>127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83</v>
      </c>
      <c r="BK184" s="230">
        <f>ROUND(I184*H184,2)</f>
        <v>0</v>
      </c>
      <c r="BL184" s="17" t="s">
        <v>169</v>
      </c>
      <c r="BM184" s="229" t="s">
        <v>232</v>
      </c>
    </row>
    <row r="185" s="2" customFormat="1">
      <c r="A185" s="38"/>
      <c r="B185" s="39"/>
      <c r="C185" s="40"/>
      <c r="D185" s="231" t="s">
        <v>137</v>
      </c>
      <c r="E185" s="40"/>
      <c r="F185" s="232" t="s">
        <v>227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137</v>
      </c>
      <c r="AU185" s="17" t="s">
        <v>85</v>
      </c>
    </row>
    <row r="186" s="13" customFormat="1">
      <c r="A186" s="13"/>
      <c r="B186" s="236"/>
      <c r="C186" s="237"/>
      <c r="D186" s="231" t="s">
        <v>139</v>
      </c>
      <c r="E186" s="238" t="s">
        <v>1</v>
      </c>
      <c r="F186" s="239" t="s">
        <v>233</v>
      </c>
      <c r="G186" s="237"/>
      <c r="H186" s="240">
        <v>125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6" t="s">
        <v>139</v>
      </c>
      <c r="AU186" s="246" t="s">
        <v>85</v>
      </c>
      <c r="AV186" s="13" t="s">
        <v>85</v>
      </c>
      <c r="AW186" s="13" t="s">
        <v>32</v>
      </c>
      <c r="AX186" s="13" t="s">
        <v>83</v>
      </c>
      <c r="AY186" s="246" t="s">
        <v>127</v>
      </c>
    </row>
    <row r="187" s="2" customFormat="1" ht="37.8" customHeight="1">
      <c r="A187" s="38"/>
      <c r="B187" s="39"/>
      <c r="C187" s="218" t="s">
        <v>234</v>
      </c>
      <c r="D187" s="218" t="s">
        <v>130</v>
      </c>
      <c r="E187" s="219" t="s">
        <v>235</v>
      </c>
      <c r="F187" s="220" t="s">
        <v>236</v>
      </c>
      <c r="G187" s="221" t="s">
        <v>178</v>
      </c>
      <c r="H187" s="222">
        <v>108</v>
      </c>
      <c r="I187" s="223"/>
      <c r="J187" s="224">
        <f>ROUND(I187*H187,2)</f>
        <v>0</v>
      </c>
      <c r="K187" s="220" t="s">
        <v>134</v>
      </c>
      <c r="L187" s="44"/>
      <c r="M187" s="225" t="s">
        <v>1</v>
      </c>
      <c r="N187" s="226" t="s">
        <v>40</v>
      </c>
      <c r="O187" s="91"/>
      <c r="P187" s="227">
        <f>O187*H187</f>
        <v>0</v>
      </c>
      <c r="Q187" s="227">
        <v>0.0016199999999999999</v>
      </c>
      <c r="R187" s="227">
        <f>Q187*H187</f>
        <v>0.17496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169</v>
      </c>
      <c r="AT187" s="229" t="s">
        <v>130</v>
      </c>
      <c r="AU187" s="229" t="s">
        <v>85</v>
      </c>
      <c r="AY187" s="17" t="s">
        <v>127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83</v>
      </c>
      <c r="BK187" s="230">
        <f>ROUND(I187*H187,2)</f>
        <v>0</v>
      </c>
      <c r="BL187" s="17" t="s">
        <v>169</v>
      </c>
      <c r="BM187" s="229" t="s">
        <v>237</v>
      </c>
    </row>
    <row r="188" s="2" customFormat="1">
      <c r="A188" s="38"/>
      <c r="B188" s="39"/>
      <c r="C188" s="40"/>
      <c r="D188" s="231" t="s">
        <v>137</v>
      </c>
      <c r="E188" s="40"/>
      <c r="F188" s="232" t="s">
        <v>238</v>
      </c>
      <c r="G188" s="40"/>
      <c r="H188" s="40"/>
      <c r="I188" s="233"/>
      <c r="J188" s="40"/>
      <c r="K188" s="40"/>
      <c r="L188" s="44"/>
      <c r="M188" s="234"/>
      <c r="N188" s="235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137</v>
      </c>
      <c r="AU188" s="17" t="s">
        <v>85</v>
      </c>
    </row>
    <row r="189" s="13" customFormat="1">
      <c r="A189" s="13"/>
      <c r="B189" s="236"/>
      <c r="C189" s="237"/>
      <c r="D189" s="231" t="s">
        <v>139</v>
      </c>
      <c r="E189" s="238" t="s">
        <v>1</v>
      </c>
      <c r="F189" s="239" t="s">
        <v>239</v>
      </c>
      <c r="G189" s="237"/>
      <c r="H189" s="240">
        <v>108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6" t="s">
        <v>139</v>
      </c>
      <c r="AU189" s="246" t="s">
        <v>85</v>
      </c>
      <c r="AV189" s="13" t="s">
        <v>85</v>
      </c>
      <c r="AW189" s="13" t="s">
        <v>32</v>
      </c>
      <c r="AX189" s="13" t="s">
        <v>83</v>
      </c>
      <c r="AY189" s="246" t="s">
        <v>127</v>
      </c>
    </row>
    <row r="190" s="2" customFormat="1" ht="33" customHeight="1">
      <c r="A190" s="38"/>
      <c r="B190" s="39"/>
      <c r="C190" s="218" t="s">
        <v>240</v>
      </c>
      <c r="D190" s="218" t="s">
        <v>130</v>
      </c>
      <c r="E190" s="219" t="s">
        <v>241</v>
      </c>
      <c r="F190" s="220" t="s">
        <v>242</v>
      </c>
      <c r="G190" s="221" t="s">
        <v>178</v>
      </c>
      <c r="H190" s="222">
        <v>261</v>
      </c>
      <c r="I190" s="223"/>
      <c r="J190" s="224">
        <f>ROUND(I190*H190,2)</f>
        <v>0</v>
      </c>
      <c r="K190" s="220" t="s">
        <v>134</v>
      </c>
      <c r="L190" s="44"/>
      <c r="M190" s="225" t="s">
        <v>1</v>
      </c>
      <c r="N190" s="226" t="s">
        <v>40</v>
      </c>
      <c r="O190" s="91"/>
      <c r="P190" s="227">
        <f>O190*H190</f>
        <v>0</v>
      </c>
      <c r="Q190" s="227">
        <v>0.00038000000000000002</v>
      </c>
      <c r="R190" s="227">
        <f>Q190*H190</f>
        <v>0.099180000000000004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169</v>
      </c>
      <c r="AT190" s="229" t="s">
        <v>130</v>
      </c>
      <c r="AU190" s="229" t="s">
        <v>85</v>
      </c>
      <c r="AY190" s="17" t="s">
        <v>127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83</v>
      </c>
      <c r="BK190" s="230">
        <f>ROUND(I190*H190,2)</f>
        <v>0</v>
      </c>
      <c r="BL190" s="17" t="s">
        <v>169</v>
      </c>
      <c r="BM190" s="229" t="s">
        <v>243</v>
      </c>
    </row>
    <row r="191" s="2" customFormat="1">
      <c r="A191" s="38"/>
      <c r="B191" s="39"/>
      <c r="C191" s="40"/>
      <c r="D191" s="231" t="s">
        <v>137</v>
      </c>
      <c r="E191" s="40"/>
      <c r="F191" s="232" t="s">
        <v>244</v>
      </c>
      <c r="G191" s="40"/>
      <c r="H191" s="40"/>
      <c r="I191" s="233"/>
      <c r="J191" s="40"/>
      <c r="K191" s="40"/>
      <c r="L191" s="44"/>
      <c r="M191" s="234"/>
      <c r="N191" s="235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137</v>
      </c>
      <c r="AU191" s="17" t="s">
        <v>85</v>
      </c>
    </row>
    <row r="192" s="13" customFormat="1">
      <c r="A192" s="13"/>
      <c r="B192" s="236"/>
      <c r="C192" s="237"/>
      <c r="D192" s="231" t="s">
        <v>139</v>
      </c>
      <c r="E192" s="238" t="s">
        <v>1</v>
      </c>
      <c r="F192" s="239" t="s">
        <v>245</v>
      </c>
      <c r="G192" s="237"/>
      <c r="H192" s="240">
        <v>261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6" t="s">
        <v>139</v>
      </c>
      <c r="AU192" s="246" t="s">
        <v>85</v>
      </c>
      <c r="AV192" s="13" t="s">
        <v>85</v>
      </c>
      <c r="AW192" s="13" t="s">
        <v>32</v>
      </c>
      <c r="AX192" s="13" t="s">
        <v>83</v>
      </c>
      <c r="AY192" s="246" t="s">
        <v>127</v>
      </c>
    </row>
    <row r="193" s="2" customFormat="1" ht="37.8" customHeight="1">
      <c r="A193" s="38"/>
      <c r="B193" s="39"/>
      <c r="C193" s="218" t="s">
        <v>246</v>
      </c>
      <c r="D193" s="218" t="s">
        <v>130</v>
      </c>
      <c r="E193" s="219" t="s">
        <v>247</v>
      </c>
      <c r="F193" s="220" t="s">
        <v>248</v>
      </c>
      <c r="G193" s="221" t="s">
        <v>133</v>
      </c>
      <c r="H193" s="222">
        <v>3692.7280000000001</v>
      </c>
      <c r="I193" s="223"/>
      <c r="J193" s="224">
        <f>ROUND(I193*H193,2)</f>
        <v>0</v>
      </c>
      <c r="K193" s="220" t="s">
        <v>134</v>
      </c>
      <c r="L193" s="44"/>
      <c r="M193" s="225" t="s">
        <v>1</v>
      </c>
      <c r="N193" s="226" t="s">
        <v>40</v>
      </c>
      <c r="O193" s="91"/>
      <c r="P193" s="227">
        <f>O193*H193</f>
        <v>0</v>
      </c>
      <c r="Q193" s="227">
        <v>0.00010000000000000001</v>
      </c>
      <c r="R193" s="227">
        <f>Q193*H193</f>
        <v>0.36927280000000001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169</v>
      </c>
      <c r="AT193" s="229" t="s">
        <v>130</v>
      </c>
      <c r="AU193" s="229" t="s">
        <v>85</v>
      </c>
      <c r="AY193" s="17" t="s">
        <v>127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83</v>
      </c>
      <c r="BK193" s="230">
        <f>ROUND(I193*H193,2)</f>
        <v>0</v>
      </c>
      <c r="BL193" s="17" t="s">
        <v>169</v>
      </c>
      <c r="BM193" s="229" t="s">
        <v>249</v>
      </c>
    </row>
    <row r="194" s="2" customFormat="1">
      <c r="A194" s="38"/>
      <c r="B194" s="39"/>
      <c r="C194" s="40"/>
      <c r="D194" s="231" t="s">
        <v>137</v>
      </c>
      <c r="E194" s="40"/>
      <c r="F194" s="232" t="s">
        <v>250</v>
      </c>
      <c r="G194" s="40"/>
      <c r="H194" s="40"/>
      <c r="I194" s="233"/>
      <c r="J194" s="40"/>
      <c r="K194" s="40"/>
      <c r="L194" s="44"/>
      <c r="M194" s="234"/>
      <c r="N194" s="23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137</v>
      </c>
      <c r="AU194" s="17" t="s">
        <v>85</v>
      </c>
    </row>
    <row r="195" s="13" customFormat="1">
      <c r="A195" s="13"/>
      <c r="B195" s="236"/>
      <c r="C195" s="237"/>
      <c r="D195" s="231" t="s">
        <v>139</v>
      </c>
      <c r="E195" s="238" t="s">
        <v>1</v>
      </c>
      <c r="F195" s="239" t="s">
        <v>140</v>
      </c>
      <c r="G195" s="237"/>
      <c r="H195" s="240">
        <v>5056.8059999999996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6" t="s">
        <v>139</v>
      </c>
      <c r="AU195" s="246" t="s">
        <v>85</v>
      </c>
      <c r="AV195" s="13" t="s">
        <v>85</v>
      </c>
      <c r="AW195" s="13" t="s">
        <v>32</v>
      </c>
      <c r="AX195" s="13" t="s">
        <v>75</v>
      </c>
      <c r="AY195" s="246" t="s">
        <v>127</v>
      </c>
    </row>
    <row r="196" s="13" customFormat="1">
      <c r="A196" s="13"/>
      <c r="B196" s="236"/>
      <c r="C196" s="237"/>
      <c r="D196" s="231" t="s">
        <v>139</v>
      </c>
      <c r="E196" s="238" t="s">
        <v>1</v>
      </c>
      <c r="F196" s="239" t="s">
        <v>251</v>
      </c>
      <c r="G196" s="237"/>
      <c r="H196" s="240">
        <v>-472.108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6" t="s">
        <v>139</v>
      </c>
      <c r="AU196" s="246" t="s">
        <v>85</v>
      </c>
      <c r="AV196" s="13" t="s">
        <v>85</v>
      </c>
      <c r="AW196" s="13" t="s">
        <v>32</v>
      </c>
      <c r="AX196" s="13" t="s">
        <v>75</v>
      </c>
      <c r="AY196" s="246" t="s">
        <v>127</v>
      </c>
    </row>
    <row r="197" s="13" customFormat="1">
      <c r="A197" s="13"/>
      <c r="B197" s="236"/>
      <c r="C197" s="237"/>
      <c r="D197" s="231" t="s">
        <v>139</v>
      </c>
      <c r="E197" s="238" t="s">
        <v>1</v>
      </c>
      <c r="F197" s="239" t="s">
        <v>252</v>
      </c>
      <c r="G197" s="237"/>
      <c r="H197" s="240">
        <v>-891.97000000000003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6" t="s">
        <v>139</v>
      </c>
      <c r="AU197" s="246" t="s">
        <v>85</v>
      </c>
      <c r="AV197" s="13" t="s">
        <v>85</v>
      </c>
      <c r="AW197" s="13" t="s">
        <v>32</v>
      </c>
      <c r="AX197" s="13" t="s">
        <v>75</v>
      </c>
      <c r="AY197" s="246" t="s">
        <v>127</v>
      </c>
    </row>
    <row r="198" s="14" customFormat="1">
      <c r="A198" s="14"/>
      <c r="B198" s="247"/>
      <c r="C198" s="248"/>
      <c r="D198" s="231" t="s">
        <v>139</v>
      </c>
      <c r="E198" s="249" t="s">
        <v>1</v>
      </c>
      <c r="F198" s="250" t="s">
        <v>183</v>
      </c>
      <c r="G198" s="248"/>
      <c r="H198" s="251">
        <v>3692.7279999999992</v>
      </c>
      <c r="I198" s="252"/>
      <c r="J198" s="248"/>
      <c r="K198" s="248"/>
      <c r="L198" s="253"/>
      <c r="M198" s="254"/>
      <c r="N198" s="255"/>
      <c r="O198" s="255"/>
      <c r="P198" s="255"/>
      <c r="Q198" s="255"/>
      <c r="R198" s="255"/>
      <c r="S198" s="255"/>
      <c r="T198" s="25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7" t="s">
        <v>139</v>
      </c>
      <c r="AU198" s="257" t="s">
        <v>85</v>
      </c>
      <c r="AV198" s="14" t="s">
        <v>135</v>
      </c>
      <c r="AW198" s="14" t="s">
        <v>32</v>
      </c>
      <c r="AX198" s="14" t="s">
        <v>83</v>
      </c>
      <c r="AY198" s="257" t="s">
        <v>127</v>
      </c>
    </row>
    <row r="199" s="2" customFormat="1" ht="24.15" customHeight="1">
      <c r="A199" s="38"/>
      <c r="B199" s="39"/>
      <c r="C199" s="258" t="s">
        <v>7</v>
      </c>
      <c r="D199" s="258" t="s">
        <v>189</v>
      </c>
      <c r="E199" s="259" t="s">
        <v>253</v>
      </c>
      <c r="F199" s="260" t="s">
        <v>254</v>
      </c>
      <c r="G199" s="261" t="s">
        <v>133</v>
      </c>
      <c r="H199" s="262">
        <v>4303.8739999999998</v>
      </c>
      <c r="I199" s="263"/>
      <c r="J199" s="264">
        <f>ROUND(I199*H199,2)</f>
        <v>0</v>
      </c>
      <c r="K199" s="260" t="s">
        <v>1</v>
      </c>
      <c r="L199" s="265"/>
      <c r="M199" s="266" t="s">
        <v>1</v>
      </c>
      <c r="N199" s="267" t="s">
        <v>40</v>
      </c>
      <c r="O199" s="91"/>
      <c r="P199" s="227">
        <f>O199*H199</f>
        <v>0</v>
      </c>
      <c r="Q199" s="227">
        <v>0.0019</v>
      </c>
      <c r="R199" s="227">
        <f>Q199*H199</f>
        <v>8.1773606000000001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192</v>
      </c>
      <c r="AT199" s="229" t="s">
        <v>189</v>
      </c>
      <c r="AU199" s="229" t="s">
        <v>85</v>
      </c>
      <c r="AY199" s="17" t="s">
        <v>127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83</v>
      </c>
      <c r="BK199" s="230">
        <f>ROUND(I199*H199,2)</f>
        <v>0</v>
      </c>
      <c r="BL199" s="17" t="s">
        <v>169</v>
      </c>
      <c r="BM199" s="229" t="s">
        <v>255</v>
      </c>
    </row>
    <row r="200" s="2" customFormat="1">
      <c r="A200" s="38"/>
      <c r="B200" s="39"/>
      <c r="C200" s="40"/>
      <c r="D200" s="231" t="s">
        <v>137</v>
      </c>
      <c r="E200" s="40"/>
      <c r="F200" s="232" t="s">
        <v>254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137</v>
      </c>
      <c r="AU200" s="17" t="s">
        <v>85</v>
      </c>
    </row>
    <row r="201" s="13" customFormat="1">
      <c r="A201" s="13"/>
      <c r="B201" s="236"/>
      <c r="C201" s="237"/>
      <c r="D201" s="231" t="s">
        <v>139</v>
      </c>
      <c r="E201" s="237"/>
      <c r="F201" s="239" t="s">
        <v>256</v>
      </c>
      <c r="G201" s="237"/>
      <c r="H201" s="240">
        <v>4303.8739999999998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6" t="s">
        <v>139</v>
      </c>
      <c r="AU201" s="246" t="s">
        <v>85</v>
      </c>
      <c r="AV201" s="13" t="s">
        <v>85</v>
      </c>
      <c r="AW201" s="13" t="s">
        <v>4</v>
      </c>
      <c r="AX201" s="13" t="s">
        <v>83</v>
      </c>
      <c r="AY201" s="246" t="s">
        <v>127</v>
      </c>
    </row>
    <row r="202" s="2" customFormat="1" ht="37.8" customHeight="1">
      <c r="A202" s="38"/>
      <c r="B202" s="39"/>
      <c r="C202" s="218" t="s">
        <v>257</v>
      </c>
      <c r="D202" s="218" t="s">
        <v>130</v>
      </c>
      <c r="E202" s="219" t="s">
        <v>258</v>
      </c>
      <c r="F202" s="220" t="s">
        <v>259</v>
      </c>
      <c r="G202" s="221" t="s">
        <v>133</v>
      </c>
      <c r="H202" s="222">
        <v>891.97000000000003</v>
      </c>
      <c r="I202" s="223"/>
      <c r="J202" s="224">
        <f>ROUND(I202*H202,2)</f>
        <v>0</v>
      </c>
      <c r="K202" s="220" t="s">
        <v>134</v>
      </c>
      <c r="L202" s="44"/>
      <c r="M202" s="225" t="s">
        <v>1</v>
      </c>
      <c r="N202" s="226" t="s">
        <v>40</v>
      </c>
      <c r="O202" s="91"/>
      <c r="P202" s="227">
        <f>O202*H202</f>
        <v>0</v>
      </c>
      <c r="Q202" s="227">
        <v>0.00020000000000000001</v>
      </c>
      <c r="R202" s="227">
        <f>Q202*H202</f>
        <v>0.17839400000000003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169</v>
      </c>
      <c r="AT202" s="229" t="s">
        <v>130</v>
      </c>
      <c r="AU202" s="229" t="s">
        <v>85</v>
      </c>
      <c r="AY202" s="17" t="s">
        <v>127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83</v>
      </c>
      <c r="BK202" s="230">
        <f>ROUND(I202*H202,2)</f>
        <v>0</v>
      </c>
      <c r="BL202" s="17" t="s">
        <v>169</v>
      </c>
      <c r="BM202" s="229" t="s">
        <v>260</v>
      </c>
    </row>
    <row r="203" s="2" customFormat="1">
      <c r="A203" s="38"/>
      <c r="B203" s="39"/>
      <c r="C203" s="40"/>
      <c r="D203" s="231" t="s">
        <v>137</v>
      </c>
      <c r="E203" s="40"/>
      <c r="F203" s="232" t="s">
        <v>261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137</v>
      </c>
      <c r="AU203" s="17" t="s">
        <v>85</v>
      </c>
    </row>
    <row r="204" s="13" customFormat="1">
      <c r="A204" s="13"/>
      <c r="B204" s="236"/>
      <c r="C204" s="237"/>
      <c r="D204" s="231" t="s">
        <v>139</v>
      </c>
      <c r="E204" s="238" t="s">
        <v>1</v>
      </c>
      <c r="F204" s="239" t="s">
        <v>262</v>
      </c>
      <c r="G204" s="237"/>
      <c r="H204" s="240">
        <v>637.03999999999996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6" t="s">
        <v>139</v>
      </c>
      <c r="AU204" s="246" t="s">
        <v>85</v>
      </c>
      <c r="AV204" s="13" t="s">
        <v>85</v>
      </c>
      <c r="AW204" s="13" t="s">
        <v>32</v>
      </c>
      <c r="AX204" s="13" t="s">
        <v>75</v>
      </c>
      <c r="AY204" s="246" t="s">
        <v>127</v>
      </c>
    </row>
    <row r="205" s="13" customFormat="1">
      <c r="A205" s="13"/>
      <c r="B205" s="236"/>
      <c r="C205" s="237"/>
      <c r="D205" s="231" t="s">
        <v>139</v>
      </c>
      <c r="E205" s="238" t="s">
        <v>1</v>
      </c>
      <c r="F205" s="239" t="s">
        <v>263</v>
      </c>
      <c r="G205" s="237"/>
      <c r="H205" s="240">
        <v>254.93000000000001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6" t="s">
        <v>139</v>
      </c>
      <c r="AU205" s="246" t="s">
        <v>85</v>
      </c>
      <c r="AV205" s="13" t="s">
        <v>85</v>
      </c>
      <c r="AW205" s="13" t="s">
        <v>32</v>
      </c>
      <c r="AX205" s="13" t="s">
        <v>75</v>
      </c>
      <c r="AY205" s="246" t="s">
        <v>127</v>
      </c>
    </row>
    <row r="206" s="14" customFormat="1">
      <c r="A206" s="14"/>
      <c r="B206" s="247"/>
      <c r="C206" s="248"/>
      <c r="D206" s="231" t="s">
        <v>139</v>
      </c>
      <c r="E206" s="249" t="s">
        <v>1</v>
      </c>
      <c r="F206" s="250" t="s">
        <v>183</v>
      </c>
      <c r="G206" s="248"/>
      <c r="H206" s="251">
        <v>891.97000000000003</v>
      </c>
      <c r="I206" s="252"/>
      <c r="J206" s="248"/>
      <c r="K206" s="248"/>
      <c r="L206" s="253"/>
      <c r="M206" s="254"/>
      <c r="N206" s="255"/>
      <c r="O206" s="255"/>
      <c r="P206" s="255"/>
      <c r="Q206" s="255"/>
      <c r="R206" s="255"/>
      <c r="S206" s="255"/>
      <c r="T206" s="25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7" t="s">
        <v>139</v>
      </c>
      <c r="AU206" s="257" t="s">
        <v>85</v>
      </c>
      <c r="AV206" s="14" t="s">
        <v>135</v>
      </c>
      <c r="AW206" s="14" t="s">
        <v>32</v>
      </c>
      <c r="AX206" s="14" t="s">
        <v>83</v>
      </c>
      <c r="AY206" s="257" t="s">
        <v>127</v>
      </c>
    </row>
    <row r="207" s="2" customFormat="1" ht="24.15" customHeight="1">
      <c r="A207" s="38"/>
      <c r="B207" s="39"/>
      <c r="C207" s="258" t="s">
        <v>264</v>
      </c>
      <c r="D207" s="258" t="s">
        <v>189</v>
      </c>
      <c r="E207" s="259" t="s">
        <v>265</v>
      </c>
      <c r="F207" s="260" t="s">
        <v>266</v>
      </c>
      <c r="G207" s="261" t="s">
        <v>133</v>
      </c>
      <c r="H207" s="262">
        <v>1039.5909999999999</v>
      </c>
      <c r="I207" s="263"/>
      <c r="J207" s="264">
        <f>ROUND(I207*H207,2)</f>
        <v>0</v>
      </c>
      <c r="K207" s="260" t="s">
        <v>1</v>
      </c>
      <c r="L207" s="265"/>
      <c r="M207" s="266" t="s">
        <v>1</v>
      </c>
      <c r="N207" s="267" t="s">
        <v>40</v>
      </c>
      <c r="O207" s="91"/>
      <c r="P207" s="227">
        <f>O207*H207</f>
        <v>0</v>
      </c>
      <c r="Q207" s="227">
        <v>0.0019</v>
      </c>
      <c r="R207" s="227">
        <f>Q207*H207</f>
        <v>1.9752228999999999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192</v>
      </c>
      <c r="AT207" s="229" t="s">
        <v>189</v>
      </c>
      <c r="AU207" s="229" t="s">
        <v>85</v>
      </c>
      <c r="AY207" s="17" t="s">
        <v>127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83</v>
      </c>
      <c r="BK207" s="230">
        <f>ROUND(I207*H207,2)</f>
        <v>0</v>
      </c>
      <c r="BL207" s="17" t="s">
        <v>169</v>
      </c>
      <c r="BM207" s="229" t="s">
        <v>267</v>
      </c>
    </row>
    <row r="208" s="2" customFormat="1">
      <c r="A208" s="38"/>
      <c r="B208" s="39"/>
      <c r="C208" s="40"/>
      <c r="D208" s="231" t="s">
        <v>137</v>
      </c>
      <c r="E208" s="40"/>
      <c r="F208" s="232" t="s">
        <v>266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137</v>
      </c>
      <c r="AU208" s="17" t="s">
        <v>85</v>
      </c>
    </row>
    <row r="209" s="13" customFormat="1">
      <c r="A209" s="13"/>
      <c r="B209" s="236"/>
      <c r="C209" s="237"/>
      <c r="D209" s="231" t="s">
        <v>139</v>
      </c>
      <c r="E209" s="237"/>
      <c r="F209" s="239" t="s">
        <v>268</v>
      </c>
      <c r="G209" s="237"/>
      <c r="H209" s="240">
        <v>1039.5909999999999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6" t="s">
        <v>139</v>
      </c>
      <c r="AU209" s="246" t="s">
        <v>85</v>
      </c>
      <c r="AV209" s="13" t="s">
        <v>85</v>
      </c>
      <c r="AW209" s="13" t="s">
        <v>4</v>
      </c>
      <c r="AX209" s="13" t="s">
        <v>83</v>
      </c>
      <c r="AY209" s="246" t="s">
        <v>127</v>
      </c>
    </row>
    <row r="210" s="2" customFormat="1" ht="37.8" customHeight="1">
      <c r="A210" s="38"/>
      <c r="B210" s="39"/>
      <c r="C210" s="218" t="s">
        <v>269</v>
      </c>
      <c r="D210" s="218" t="s">
        <v>130</v>
      </c>
      <c r="E210" s="219" t="s">
        <v>270</v>
      </c>
      <c r="F210" s="220" t="s">
        <v>271</v>
      </c>
      <c r="G210" s="221" t="s">
        <v>133</v>
      </c>
      <c r="H210" s="222">
        <v>472.108</v>
      </c>
      <c r="I210" s="223"/>
      <c r="J210" s="224">
        <f>ROUND(I210*H210,2)</f>
        <v>0</v>
      </c>
      <c r="K210" s="220" t="s">
        <v>134</v>
      </c>
      <c r="L210" s="44"/>
      <c r="M210" s="225" t="s">
        <v>1</v>
      </c>
      <c r="N210" s="226" t="s">
        <v>40</v>
      </c>
      <c r="O210" s="91"/>
      <c r="P210" s="227">
        <f>O210*H210</f>
        <v>0</v>
      </c>
      <c r="Q210" s="227">
        <v>0.00029999999999999997</v>
      </c>
      <c r="R210" s="227">
        <f>Q210*H210</f>
        <v>0.14163239999999999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169</v>
      </c>
      <c r="AT210" s="229" t="s">
        <v>130</v>
      </c>
      <c r="AU210" s="229" t="s">
        <v>85</v>
      </c>
      <c r="AY210" s="17" t="s">
        <v>127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83</v>
      </c>
      <c r="BK210" s="230">
        <f>ROUND(I210*H210,2)</f>
        <v>0</v>
      </c>
      <c r="BL210" s="17" t="s">
        <v>169</v>
      </c>
      <c r="BM210" s="229" t="s">
        <v>272</v>
      </c>
    </row>
    <row r="211" s="2" customFormat="1">
      <c r="A211" s="38"/>
      <c r="B211" s="39"/>
      <c r="C211" s="40"/>
      <c r="D211" s="231" t="s">
        <v>137</v>
      </c>
      <c r="E211" s="40"/>
      <c r="F211" s="232" t="s">
        <v>273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137</v>
      </c>
      <c r="AU211" s="17" t="s">
        <v>85</v>
      </c>
    </row>
    <row r="212" s="13" customFormat="1">
      <c r="A212" s="13"/>
      <c r="B212" s="236"/>
      <c r="C212" s="237"/>
      <c r="D212" s="231" t="s">
        <v>139</v>
      </c>
      <c r="E212" s="238" t="s">
        <v>1</v>
      </c>
      <c r="F212" s="239" t="s">
        <v>274</v>
      </c>
      <c r="G212" s="237"/>
      <c r="H212" s="240">
        <v>176.42099999999999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6" t="s">
        <v>139</v>
      </c>
      <c r="AU212" s="246" t="s">
        <v>85</v>
      </c>
      <c r="AV212" s="13" t="s">
        <v>85</v>
      </c>
      <c r="AW212" s="13" t="s">
        <v>32</v>
      </c>
      <c r="AX212" s="13" t="s">
        <v>75</v>
      </c>
      <c r="AY212" s="246" t="s">
        <v>127</v>
      </c>
    </row>
    <row r="213" s="13" customFormat="1">
      <c r="A213" s="13"/>
      <c r="B213" s="236"/>
      <c r="C213" s="237"/>
      <c r="D213" s="231" t="s">
        <v>139</v>
      </c>
      <c r="E213" s="238" t="s">
        <v>1</v>
      </c>
      <c r="F213" s="239" t="s">
        <v>275</v>
      </c>
      <c r="G213" s="237"/>
      <c r="H213" s="240">
        <v>67.587000000000003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6" t="s">
        <v>139</v>
      </c>
      <c r="AU213" s="246" t="s">
        <v>85</v>
      </c>
      <c r="AV213" s="13" t="s">
        <v>85</v>
      </c>
      <c r="AW213" s="13" t="s">
        <v>32</v>
      </c>
      <c r="AX213" s="13" t="s">
        <v>75</v>
      </c>
      <c r="AY213" s="246" t="s">
        <v>127</v>
      </c>
    </row>
    <row r="214" s="13" customFormat="1">
      <c r="A214" s="13"/>
      <c r="B214" s="236"/>
      <c r="C214" s="237"/>
      <c r="D214" s="231" t="s">
        <v>139</v>
      </c>
      <c r="E214" s="238" t="s">
        <v>1</v>
      </c>
      <c r="F214" s="239" t="s">
        <v>276</v>
      </c>
      <c r="G214" s="237"/>
      <c r="H214" s="240">
        <v>50.609000000000002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6" t="s">
        <v>139</v>
      </c>
      <c r="AU214" s="246" t="s">
        <v>85</v>
      </c>
      <c r="AV214" s="13" t="s">
        <v>85</v>
      </c>
      <c r="AW214" s="13" t="s">
        <v>32</v>
      </c>
      <c r="AX214" s="13" t="s">
        <v>75</v>
      </c>
      <c r="AY214" s="246" t="s">
        <v>127</v>
      </c>
    </row>
    <row r="215" s="13" customFormat="1">
      <c r="A215" s="13"/>
      <c r="B215" s="236"/>
      <c r="C215" s="237"/>
      <c r="D215" s="231" t="s">
        <v>139</v>
      </c>
      <c r="E215" s="238" t="s">
        <v>1</v>
      </c>
      <c r="F215" s="239" t="s">
        <v>277</v>
      </c>
      <c r="G215" s="237"/>
      <c r="H215" s="240">
        <v>52.045999999999999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6" t="s">
        <v>139</v>
      </c>
      <c r="AU215" s="246" t="s">
        <v>85</v>
      </c>
      <c r="AV215" s="13" t="s">
        <v>85</v>
      </c>
      <c r="AW215" s="13" t="s">
        <v>32</v>
      </c>
      <c r="AX215" s="13" t="s">
        <v>75</v>
      </c>
      <c r="AY215" s="246" t="s">
        <v>127</v>
      </c>
    </row>
    <row r="216" s="13" customFormat="1">
      <c r="A216" s="13"/>
      <c r="B216" s="236"/>
      <c r="C216" s="237"/>
      <c r="D216" s="231" t="s">
        <v>139</v>
      </c>
      <c r="E216" s="238" t="s">
        <v>1</v>
      </c>
      <c r="F216" s="239" t="s">
        <v>278</v>
      </c>
      <c r="G216" s="237"/>
      <c r="H216" s="240">
        <v>125.44499999999999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6" t="s">
        <v>139</v>
      </c>
      <c r="AU216" s="246" t="s">
        <v>85</v>
      </c>
      <c r="AV216" s="13" t="s">
        <v>85</v>
      </c>
      <c r="AW216" s="13" t="s">
        <v>32</v>
      </c>
      <c r="AX216" s="13" t="s">
        <v>75</v>
      </c>
      <c r="AY216" s="246" t="s">
        <v>127</v>
      </c>
    </row>
    <row r="217" s="14" customFormat="1">
      <c r="A217" s="14"/>
      <c r="B217" s="247"/>
      <c r="C217" s="248"/>
      <c r="D217" s="231" t="s">
        <v>139</v>
      </c>
      <c r="E217" s="249" t="s">
        <v>1</v>
      </c>
      <c r="F217" s="250" t="s">
        <v>183</v>
      </c>
      <c r="G217" s="248"/>
      <c r="H217" s="251">
        <v>472.10799999999995</v>
      </c>
      <c r="I217" s="252"/>
      <c r="J217" s="248"/>
      <c r="K217" s="248"/>
      <c r="L217" s="253"/>
      <c r="M217" s="254"/>
      <c r="N217" s="255"/>
      <c r="O217" s="255"/>
      <c r="P217" s="255"/>
      <c r="Q217" s="255"/>
      <c r="R217" s="255"/>
      <c r="S217" s="255"/>
      <c r="T217" s="25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7" t="s">
        <v>139</v>
      </c>
      <c r="AU217" s="257" t="s">
        <v>85</v>
      </c>
      <c r="AV217" s="14" t="s">
        <v>135</v>
      </c>
      <c r="AW217" s="14" t="s">
        <v>32</v>
      </c>
      <c r="AX217" s="14" t="s">
        <v>83</v>
      </c>
      <c r="AY217" s="257" t="s">
        <v>127</v>
      </c>
    </row>
    <row r="218" s="2" customFormat="1" ht="24.15" customHeight="1">
      <c r="A218" s="38"/>
      <c r="B218" s="39"/>
      <c r="C218" s="258" t="s">
        <v>279</v>
      </c>
      <c r="D218" s="258" t="s">
        <v>189</v>
      </c>
      <c r="E218" s="259" t="s">
        <v>265</v>
      </c>
      <c r="F218" s="260" t="s">
        <v>266</v>
      </c>
      <c r="G218" s="261" t="s">
        <v>133</v>
      </c>
      <c r="H218" s="262">
        <v>550.24199999999996</v>
      </c>
      <c r="I218" s="263"/>
      <c r="J218" s="264">
        <f>ROUND(I218*H218,2)</f>
        <v>0</v>
      </c>
      <c r="K218" s="260" t="s">
        <v>1</v>
      </c>
      <c r="L218" s="265"/>
      <c r="M218" s="266" t="s">
        <v>1</v>
      </c>
      <c r="N218" s="267" t="s">
        <v>40</v>
      </c>
      <c r="O218" s="91"/>
      <c r="P218" s="227">
        <f>O218*H218</f>
        <v>0</v>
      </c>
      <c r="Q218" s="227">
        <v>0.0019</v>
      </c>
      <c r="R218" s="227">
        <f>Q218*H218</f>
        <v>1.0454597999999999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192</v>
      </c>
      <c r="AT218" s="229" t="s">
        <v>189</v>
      </c>
      <c r="AU218" s="229" t="s">
        <v>85</v>
      </c>
      <c r="AY218" s="17" t="s">
        <v>127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83</v>
      </c>
      <c r="BK218" s="230">
        <f>ROUND(I218*H218,2)</f>
        <v>0</v>
      </c>
      <c r="BL218" s="17" t="s">
        <v>169</v>
      </c>
      <c r="BM218" s="229" t="s">
        <v>280</v>
      </c>
    </row>
    <row r="219" s="2" customFormat="1">
      <c r="A219" s="38"/>
      <c r="B219" s="39"/>
      <c r="C219" s="40"/>
      <c r="D219" s="231" t="s">
        <v>137</v>
      </c>
      <c r="E219" s="40"/>
      <c r="F219" s="232" t="s">
        <v>266</v>
      </c>
      <c r="G219" s="40"/>
      <c r="H219" s="40"/>
      <c r="I219" s="233"/>
      <c r="J219" s="40"/>
      <c r="K219" s="40"/>
      <c r="L219" s="44"/>
      <c r="M219" s="234"/>
      <c r="N219" s="235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137</v>
      </c>
      <c r="AU219" s="17" t="s">
        <v>85</v>
      </c>
    </row>
    <row r="220" s="13" customFormat="1">
      <c r="A220" s="13"/>
      <c r="B220" s="236"/>
      <c r="C220" s="237"/>
      <c r="D220" s="231" t="s">
        <v>139</v>
      </c>
      <c r="E220" s="237"/>
      <c r="F220" s="239" t="s">
        <v>281</v>
      </c>
      <c r="G220" s="237"/>
      <c r="H220" s="240">
        <v>550.24199999999996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6" t="s">
        <v>139</v>
      </c>
      <c r="AU220" s="246" t="s">
        <v>85</v>
      </c>
      <c r="AV220" s="13" t="s">
        <v>85</v>
      </c>
      <c r="AW220" s="13" t="s">
        <v>4</v>
      </c>
      <c r="AX220" s="13" t="s">
        <v>83</v>
      </c>
      <c r="AY220" s="246" t="s">
        <v>127</v>
      </c>
    </row>
    <row r="221" s="2" customFormat="1" ht="24.15" customHeight="1">
      <c r="A221" s="38"/>
      <c r="B221" s="39"/>
      <c r="C221" s="218" t="s">
        <v>282</v>
      </c>
      <c r="D221" s="218" t="s">
        <v>130</v>
      </c>
      <c r="E221" s="219" t="s">
        <v>283</v>
      </c>
      <c r="F221" s="220" t="s">
        <v>284</v>
      </c>
      <c r="G221" s="221" t="s">
        <v>133</v>
      </c>
      <c r="H221" s="222">
        <v>5056.8059999999996</v>
      </c>
      <c r="I221" s="223"/>
      <c r="J221" s="224">
        <f>ROUND(I221*H221,2)</f>
        <v>0</v>
      </c>
      <c r="K221" s="220" t="s">
        <v>134</v>
      </c>
      <c r="L221" s="44"/>
      <c r="M221" s="225" t="s">
        <v>1</v>
      </c>
      <c r="N221" s="226" t="s">
        <v>40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0.0035999999999999999</v>
      </c>
      <c r="T221" s="228">
        <f>S221*H221</f>
        <v>18.204501599999997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169</v>
      </c>
      <c r="AT221" s="229" t="s">
        <v>130</v>
      </c>
      <c r="AU221" s="229" t="s">
        <v>85</v>
      </c>
      <c r="AY221" s="17" t="s">
        <v>127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83</v>
      </c>
      <c r="BK221" s="230">
        <f>ROUND(I221*H221,2)</f>
        <v>0</v>
      </c>
      <c r="BL221" s="17" t="s">
        <v>169</v>
      </c>
      <c r="BM221" s="229" t="s">
        <v>285</v>
      </c>
    </row>
    <row r="222" s="2" customFormat="1">
      <c r="A222" s="38"/>
      <c r="B222" s="39"/>
      <c r="C222" s="40"/>
      <c r="D222" s="231" t="s">
        <v>137</v>
      </c>
      <c r="E222" s="40"/>
      <c r="F222" s="232" t="s">
        <v>286</v>
      </c>
      <c r="G222" s="40"/>
      <c r="H222" s="40"/>
      <c r="I222" s="233"/>
      <c r="J222" s="40"/>
      <c r="K222" s="40"/>
      <c r="L222" s="44"/>
      <c r="M222" s="234"/>
      <c r="N222" s="235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137</v>
      </c>
      <c r="AU222" s="17" t="s">
        <v>85</v>
      </c>
    </row>
    <row r="223" s="13" customFormat="1">
      <c r="A223" s="13"/>
      <c r="B223" s="236"/>
      <c r="C223" s="237"/>
      <c r="D223" s="231" t="s">
        <v>139</v>
      </c>
      <c r="E223" s="238" t="s">
        <v>1</v>
      </c>
      <c r="F223" s="239" t="s">
        <v>140</v>
      </c>
      <c r="G223" s="237"/>
      <c r="H223" s="240">
        <v>5056.8059999999996</v>
      </c>
      <c r="I223" s="241"/>
      <c r="J223" s="237"/>
      <c r="K223" s="237"/>
      <c r="L223" s="242"/>
      <c r="M223" s="243"/>
      <c r="N223" s="244"/>
      <c r="O223" s="244"/>
      <c r="P223" s="244"/>
      <c r="Q223" s="244"/>
      <c r="R223" s="244"/>
      <c r="S223" s="244"/>
      <c r="T223" s="24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6" t="s">
        <v>139</v>
      </c>
      <c r="AU223" s="246" t="s">
        <v>85</v>
      </c>
      <c r="AV223" s="13" t="s">
        <v>85</v>
      </c>
      <c r="AW223" s="13" t="s">
        <v>32</v>
      </c>
      <c r="AX223" s="13" t="s">
        <v>83</v>
      </c>
      <c r="AY223" s="246" t="s">
        <v>127</v>
      </c>
    </row>
    <row r="224" s="2" customFormat="1" ht="24.15" customHeight="1">
      <c r="A224" s="38"/>
      <c r="B224" s="39"/>
      <c r="C224" s="218" t="s">
        <v>287</v>
      </c>
      <c r="D224" s="218" t="s">
        <v>130</v>
      </c>
      <c r="E224" s="219" t="s">
        <v>288</v>
      </c>
      <c r="F224" s="220" t="s">
        <v>289</v>
      </c>
      <c r="G224" s="221" t="s">
        <v>133</v>
      </c>
      <c r="H224" s="222">
        <v>56.106000000000002</v>
      </c>
      <c r="I224" s="223"/>
      <c r="J224" s="224">
        <f>ROUND(I224*H224,2)</f>
        <v>0</v>
      </c>
      <c r="K224" s="220" t="s">
        <v>134</v>
      </c>
      <c r="L224" s="44"/>
      <c r="M224" s="225" t="s">
        <v>1</v>
      </c>
      <c r="N224" s="226" t="s">
        <v>40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169</v>
      </c>
      <c r="AT224" s="229" t="s">
        <v>130</v>
      </c>
      <c r="AU224" s="229" t="s">
        <v>85</v>
      </c>
      <c r="AY224" s="17" t="s">
        <v>127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83</v>
      </c>
      <c r="BK224" s="230">
        <f>ROUND(I224*H224,2)</f>
        <v>0</v>
      </c>
      <c r="BL224" s="17" t="s">
        <v>169</v>
      </c>
      <c r="BM224" s="229" t="s">
        <v>290</v>
      </c>
    </row>
    <row r="225" s="2" customFormat="1">
      <c r="A225" s="38"/>
      <c r="B225" s="39"/>
      <c r="C225" s="40"/>
      <c r="D225" s="231" t="s">
        <v>137</v>
      </c>
      <c r="E225" s="40"/>
      <c r="F225" s="232" t="s">
        <v>291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137</v>
      </c>
      <c r="AU225" s="17" t="s">
        <v>85</v>
      </c>
    </row>
    <row r="226" s="13" customFormat="1">
      <c r="A226" s="13"/>
      <c r="B226" s="236"/>
      <c r="C226" s="237"/>
      <c r="D226" s="231" t="s">
        <v>139</v>
      </c>
      <c r="E226" s="238" t="s">
        <v>1</v>
      </c>
      <c r="F226" s="239" t="s">
        <v>292</v>
      </c>
      <c r="G226" s="237"/>
      <c r="H226" s="240">
        <v>14.725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6" t="s">
        <v>139</v>
      </c>
      <c r="AU226" s="246" t="s">
        <v>85</v>
      </c>
      <c r="AV226" s="13" t="s">
        <v>85</v>
      </c>
      <c r="AW226" s="13" t="s">
        <v>32</v>
      </c>
      <c r="AX226" s="13" t="s">
        <v>75</v>
      </c>
      <c r="AY226" s="246" t="s">
        <v>127</v>
      </c>
    </row>
    <row r="227" s="13" customFormat="1">
      <c r="A227" s="13"/>
      <c r="B227" s="236"/>
      <c r="C227" s="237"/>
      <c r="D227" s="231" t="s">
        <v>139</v>
      </c>
      <c r="E227" s="238" t="s">
        <v>1</v>
      </c>
      <c r="F227" s="239" t="s">
        <v>293</v>
      </c>
      <c r="G227" s="237"/>
      <c r="H227" s="240">
        <v>41.381</v>
      </c>
      <c r="I227" s="241"/>
      <c r="J227" s="237"/>
      <c r="K227" s="237"/>
      <c r="L227" s="242"/>
      <c r="M227" s="243"/>
      <c r="N227" s="244"/>
      <c r="O227" s="244"/>
      <c r="P227" s="244"/>
      <c r="Q227" s="244"/>
      <c r="R227" s="244"/>
      <c r="S227" s="244"/>
      <c r="T227" s="24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6" t="s">
        <v>139</v>
      </c>
      <c r="AU227" s="246" t="s">
        <v>85</v>
      </c>
      <c r="AV227" s="13" t="s">
        <v>85</v>
      </c>
      <c r="AW227" s="13" t="s">
        <v>32</v>
      </c>
      <c r="AX227" s="13" t="s">
        <v>75</v>
      </c>
      <c r="AY227" s="246" t="s">
        <v>127</v>
      </c>
    </row>
    <row r="228" s="14" customFormat="1">
      <c r="A228" s="14"/>
      <c r="B228" s="247"/>
      <c r="C228" s="248"/>
      <c r="D228" s="231" t="s">
        <v>139</v>
      </c>
      <c r="E228" s="249" t="s">
        <v>1</v>
      </c>
      <c r="F228" s="250" t="s">
        <v>183</v>
      </c>
      <c r="G228" s="248"/>
      <c r="H228" s="251">
        <v>56.106000000000002</v>
      </c>
      <c r="I228" s="252"/>
      <c r="J228" s="248"/>
      <c r="K228" s="248"/>
      <c r="L228" s="253"/>
      <c r="M228" s="254"/>
      <c r="N228" s="255"/>
      <c r="O228" s="255"/>
      <c r="P228" s="255"/>
      <c r="Q228" s="255"/>
      <c r="R228" s="255"/>
      <c r="S228" s="255"/>
      <c r="T228" s="25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7" t="s">
        <v>139</v>
      </c>
      <c r="AU228" s="257" t="s">
        <v>85</v>
      </c>
      <c r="AV228" s="14" t="s">
        <v>135</v>
      </c>
      <c r="AW228" s="14" t="s">
        <v>32</v>
      </c>
      <c r="AX228" s="14" t="s">
        <v>83</v>
      </c>
      <c r="AY228" s="257" t="s">
        <v>127</v>
      </c>
    </row>
    <row r="229" s="2" customFormat="1" ht="16.5" customHeight="1">
      <c r="A229" s="38"/>
      <c r="B229" s="39"/>
      <c r="C229" s="258" t="s">
        <v>294</v>
      </c>
      <c r="D229" s="258" t="s">
        <v>189</v>
      </c>
      <c r="E229" s="259" t="s">
        <v>295</v>
      </c>
      <c r="F229" s="260" t="s">
        <v>296</v>
      </c>
      <c r="G229" s="261" t="s">
        <v>133</v>
      </c>
      <c r="H229" s="262">
        <v>64.802000000000007</v>
      </c>
      <c r="I229" s="263"/>
      <c r="J229" s="264">
        <f>ROUND(I229*H229,2)</f>
        <v>0</v>
      </c>
      <c r="K229" s="260" t="s">
        <v>134</v>
      </c>
      <c r="L229" s="265"/>
      <c r="M229" s="266" t="s">
        <v>1</v>
      </c>
      <c r="N229" s="267" t="s">
        <v>40</v>
      </c>
      <c r="O229" s="91"/>
      <c r="P229" s="227">
        <f>O229*H229</f>
        <v>0</v>
      </c>
      <c r="Q229" s="227">
        <v>0.00029999999999999997</v>
      </c>
      <c r="R229" s="227">
        <f>Q229*H229</f>
        <v>0.019440599999999999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192</v>
      </c>
      <c r="AT229" s="229" t="s">
        <v>189</v>
      </c>
      <c r="AU229" s="229" t="s">
        <v>85</v>
      </c>
      <c r="AY229" s="17" t="s">
        <v>127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83</v>
      </c>
      <c r="BK229" s="230">
        <f>ROUND(I229*H229,2)</f>
        <v>0</v>
      </c>
      <c r="BL229" s="17" t="s">
        <v>169</v>
      </c>
      <c r="BM229" s="229" t="s">
        <v>297</v>
      </c>
    </row>
    <row r="230" s="2" customFormat="1">
      <c r="A230" s="38"/>
      <c r="B230" s="39"/>
      <c r="C230" s="40"/>
      <c r="D230" s="231" t="s">
        <v>137</v>
      </c>
      <c r="E230" s="40"/>
      <c r="F230" s="232" t="s">
        <v>296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137</v>
      </c>
      <c r="AU230" s="17" t="s">
        <v>85</v>
      </c>
    </row>
    <row r="231" s="13" customFormat="1">
      <c r="A231" s="13"/>
      <c r="B231" s="236"/>
      <c r="C231" s="237"/>
      <c r="D231" s="231" t="s">
        <v>139</v>
      </c>
      <c r="E231" s="237"/>
      <c r="F231" s="239" t="s">
        <v>298</v>
      </c>
      <c r="G231" s="237"/>
      <c r="H231" s="240">
        <v>64.802000000000007</v>
      </c>
      <c r="I231" s="241"/>
      <c r="J231" s="237"/>
      <c r="K231" s="237"/>
      <c r="L231" s="242"/>
      <c r="M231" s="243"/>
      <c r="N231" s="244"/>
      <c r="O231" s="244"/>
      <c r="P231" s="244"/>
      <c r="Q231" s="244"/>
      <c r="R231" s="244"/>
      <c r="S231" s="244"/>
      <c r="T231" s="24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6" t="s">
        <v>139</v>
      </c>
      <c r="AU231" s="246" t="s">
        <v>85</v>
      </c>
      <c r="AV231" s="13" t="s">
        <v>85</v>
      </c>
      <c r="AW231" s="13" t="s">
        <v>4</v>
      </c>
      <c r="AX231" s="13" t="s">
        <v>83</v>
      </c>
      <c r="AY231" s="246" t="s">
        <v>127</v>
      </c>
    </row>
    <row r="232" s="2" customFormat="1" ht="33" customHeight="1">
      <c r="A232" s="38"/>
      <c r="B232" s="39"/>
      <c r="C232" s="218" t="s">
        <v>299</v>
      </c>
      <c r="D232" s="218" t="s">
        <v>130</v>
      </c>
      <c r="E232" s="219" t="s">
        <v>300</v>
      </c>
      <c r="F232" s="220" t="s">
        <v>301</v>
      </c>
      <c r="G232" s="221" t="s">
        <v>133</v>
      </c>
      <c r="H232" s="222">
        <v>69.808999999999998</v>
      </c>
      <c r="I232" s="223"/>
      <c r="J232" s="224">
        <f>ROUND(I232*H232,2)</f>
        <v>0</v>
      </c>
      <c r="K232" s="220" t="s">
        <v>134</v>
      </c>
      <c r="L232" s="44"/>
      <c r="M232" s="225" t="s">
        <v>1</v>
      </c>
      <c r="N232" s="226" t="s">
        <v>40</v>
      </c>
      <c r="O232" s="91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169</v>
      </c>
      <c r="AT232" s="229" t="s">
        <v>130</v>
      </c>
      <c r="AU232" s="229" t="s">
        <v>85</v>
      </c>
      <c r="AY232" s="17" t="s">
        <v>127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83</v>
      </c>
      <c r="BK232" s="230">
        <f>ROUND(I232*H232,2)</f>
        <v>0</v>
      </c>
      <c r="BL232" s="17" t="s">
        <v>169</v>
      </c>
      <c r="BM232" s="229" t="s">
        <v>302</v>
      </c>
    </row>
    <row r="233" s="2" customFormat="1">
      <c r="A233" s="38"/>
      <c r="B233" s="39"/>
      <c r="C233" s="40"/>
      <c r="D233" s="231" t="s">
        <v>137</v>
      </c>
      <c r="E233" s="40"/>
      <c r="F233" s="232" t="s">
        <v>303</v>
      </c>
      <c r="G233" s="40"/>
      <c r="H233" s="40"/>
      <c r="I233" s="233"/>
      <c r="J233" s="40"/>
      <c r="K233" s="40"/>
      <c r="L233" s="44"/>
      <c r="M233" s="234"/>
      <c r="N233" s="235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137</v>
      </c>
      <c r="AU233" s="17" t="s">
        <v>85</v>
      </c>
    </row>
    <row r="234" s="13" customFormat="1">
      <c r="A234" s="13"/>
      <c r="B234" s="236"/>
      <c r="C234" s="237"/>
      <c r="D234" s="231" t="s">
        <v>139</v>
      </c>
      <c r="E234" s="238" t="s">
        <v>1</v>
      </c>
      <c r="F234" s="239" t="s">
        <v>304</v>
      </c>
      <c r="G234" s="237"/>
      <c r="H234" s="240">
        <v>14.634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6" t="s">
        <v>139</v>
      </c>
      <c r="AU234" s="246" t="s">
        <v>85</v>
      </c>
      <c r="AV234" s="13" t="s">
        <v>85</v>
      </c>
      <c r="AW234" s="13" t="s">
        <v>32</v>
      </c>
      <c r="AX234" s="13" t="s">
        <v>75</v>
      </c>
      <c r="AY234" s="246" t="s">
        <v>127</v>
      </c>
    </row>
    <row r="235" s="13" customFormat="1">
      <c r="A235" s="13"/>
      <c r="B235" s="236"/>
      <c r="C235" s="237"/>
      <c r="D235" s="231" t="s">
        <v>139</v>
      </c>
      <c r="E235" s="238" t="s">
        <v>1</v>
      </c>
      <c r="F235" s="239" t="s">
        <v>305</v>
      </c>
      <c r="G235" s="237"/>
      <c r="H235" s="240">
        <v>55.174999999999997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6" t="s">
        <v>139</v>
      </c>
      <c r="AU235" s="246" t="s">
        <v>85</v>
      </c>
      <c r="AV235" s="13" t="s">
        <v>85</v>
      </c>
      <c r="AW235" s="13" t="s">
        <v>32</v>
      </c>
      <c r="AX235" s="13" t="s">
        <v>75</v>
      </c>
      <c r="AY235" s="246" t="s">
        <v>127</v>
      </c>
    </row>
    <row r="236" s="14" customFormat="1">
      <c r="A236" s="14"/>
      <c r="B236" s="247"/>
      <c r="C236" s="248"/>
      <c r="D236" s="231" t="s">
        <v>139</v>
      </c>
      <c r="E236" s="249" t="s">
        <v>1</v>
      </c>
      <c r="F236" s="250" t="s">
        <v>183</v>
      </c>
      <c r="G236" s="248"/>
      <c r="H236" s="251">
        <v>69.808999999999998</v>
      </c>
      <c r="I236" s="252"/>
      <c r="J236" s="248"/>
      <c r="K236" s="248"/>
      <c r="L236" s="253"/>
      <c r="M236" s="254"/>
      <c r="N236" s="255"/>
      <c r="O236" s="255"/>
      <c r="P236" s="255"/>
      <c r="Q236" s="255"/>
      <c r="R236" s="255"/>
      <c r="S236" s="255"/>
      <c r="T236" s="25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7" t="s">
        <v>139</v>
      </c>
      <c r="AU236" s="257" t="s">
        <v>85</v>
      </c>
      <c r="AV236" s="14" t="s">
        <v>135</v>
      </c>
      <c r="AW236" s="14" t="s">
        <v>32</v>
      </c>
      <c r="AX236" s="14" t="s">
        <v>83</v>
      </c>
      <c r="AY236" s="257" t="s">
        <v>127</v>
      </c>
    </row>
    <row r="237" s="2" customFormat="1" ht="21.75" customHeight="1">
      <c r="A237" s="38"/>
      <c r="B237" s="39"/>
      <c r="C237" s="258" t="s">
        <v>306</v>
      </c>
      <c r="D237" s="258" t="s">
        <v>189</v>
      </c>
      <c r="E237" s="259" t="s">
        <v>190</v>
      </c>
      <c r="F237" s="260" t="s">
        <v>191</v>
      </c>
      <c r="G237" s="261" t="s">
        <v>133</v>
      </c>
      <c r="H237" s="262">
        <v>83.771000000000001</v>
      </c>
      <c r="I237" s="263"/>
      <c r="J237" s="264">
        <f>ROUND(I237*H237,2)</f>
        <v>0</v>
      </c>
      <c r="K237" s="260" t="s">
        <v>1</v>
      </c>
      <c r="L237" s="265"/>
      <c r="M237" s="266" t="s">
        <v>1</v>
      </c>
      <c r="N237" s="267" t="s">
        <v>40</v>
      </c>
      <c r="O237" s="91"/>
      <c r="P237" s="227">
        <f>O237*H237</f>
        <v>0</v>
      </c>
      <c r="Q237" s="227">
        <v>0.00079000000000000001</v>
      </c>
      <c r="R237" s="227">
        <f>Q237*H237</f>
        <v>0.066179089999999996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192</v>
      </c>
      <c r="AT237" s="229" t="s">
        <v>189</v>
      </c>
      <c r="AU237" s="229" t="s">
        <v>85</v>
      </c>
      <c r="AY237" s="17" t="s">
        <v>127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83</v>
      </c>
      <c r="BK237" s="230">
        <f>ROUND(I237*H237,2)</f>
        <v>0</v>
      </c>
      <c r="BL237" s="17" t="s">
        <v>169</v>
      </c>
      <c r="BM237" s="229" t="s">
        <v>307</v>
      </c>
    </row>
    <row r="238" s="2" customFormat="1">
      <c r="A238" s="38"/>
      <c r="B238" s="39"/>
      <c r="C238" s="40"/>
      <c r="D238" s="231" t="s">
        <v>137</v>
      </c>
      <c r="E238" s="40"/>
      <c r="F238" s="232" t="s">
        <v>191</v>
      </c>
      <c r="G238" s="40"/>
      <c r="H238" s="40"/>
      <c r="I238" s="233"/>
      <c r="J238" s="40"/>
      <c r="K238" s="40"/>
      <c r="L238" s="44"/>
      <c r="M238" s="234"/>
      <c r="N238" s="235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137</v>
      </c>
      <c r="AU238" s="17" t="s">
        <v>85</v>
      </c>
    </row>
    <row r="239" s="13" customFormat="1">
      <c r="A239" s="13"/>
      <c r="B239" s="236"/>
      <c r="C239" s="237"/>
      <c r="D239" s="231" t="s">
        <v>139</v>
      </c>
      <c r="E239" s="237"/>
      <c r="F239" s="239" t="s">
        <v>308</v>
      </c>
      <c r="G239" s="237"/>
      <c r="H239" s="240">
        <v>83.771000000000001</v>
      </c>
      <c r="I239" s="241"/>
      <c r="J239" s="237"/>
      <c r="K239" s="237"/>
      <c r="L239" s="242"/>
      <c r="M239" s="243"/>
      <c r="N239" s="244"/>
      <c r="O239" s="244"/>
      <c r="P239" s="244"/>
      <c r="Q239" s="244"/>
      <c r="R239" s="244"/>
      <c r="S239" s="244"/>
      <c r="T239" s="24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6" t="s">
        <v>139</v>
      </c>
      <c r="AU239" s="246" t="s">
        <v>85</v>
      </c>
      <c r="AV239" s="13" t="s">
        <v>85</v>
      </c>
      <c r="AW239" s="13" t="s">
        <v>4</v>
      </c>
      <c r="AX239" s="13" t="s">
        <v>83</v>
      </c>
      <c r="AY239" s="246" t="s">
        <v>127</v>
      </c>
    </row>
    <row r="240" s="2" customFormat="1" ht="24.15" customHeight="1">
      <c r="A240" s="38"/>
      <c r="B240" s="39"/>
      <c r="C240" s="218" t="s">
        <v>309</v>
      </c>
      <c r="D240" s="218" t="s">
        <v>130</v>
      </c>
      <c r="E240" s="219" t="s">
        <v>310</v>
      </c>
      <c r="F240" s="220" t="s">
        <v>311</v>
      </c>
      <c r="G240" s="221" t="s">
        <v>133</v>
      </c>
      <c r="H240" s="222">
        <v>46.898000000000003</v>
      </c>
      <c r="I240" s="223"/>
      <c r="J240" s="224">
        <f>ROUND(I240*H240,2)</f>
        <v>0</v>
      </c>
      <c r="K240" s="220" t="s">
        <v>134</v>
      </c>
      <c r="L240" s="44"/>
      <c r="M240" s="225" t="s">
        <v>1</v>
      </c>
      <c r="N240" s="226" t="s">
        <v>40</v>
      </c>
      <c r="O240" s="91"/>
      <c r="P240" s="227">
        <f>O240*H240</f>
        <v>0</v>
      </c>
      <c r="Q240" s="227">
        <v>3.0000000000000001E-05</v>
      </c>
      <c r="R240" s="227">
        <f>Q240*H240</f>
        <v>0.0014069400000000002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169</v>
      </c>
      <c r="AT240" s="229" t="s">
        <v>130</v>
      </c>
      <c r="AU240" s="229" t="s">
        <v>85</v>
      </c>
      <c r="AY240" s="17" t="s">
        <v>127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83</v>
      </c>
      <c r="BK240" s="230">
        <f>ROUND(I240*H240,2)</f>
        <v>0</v>
      </c>
      <c r="BL240" s="17" t="s">
        <v>169</v>
      </c>
      <c r="BM240" s="229" t="s">
        <v>312</v>
      </c>
    </row>
    <row r="241" s="2" customFormat="1">
      <c r="A241" s="38"/>
      <c r="B241" s="39"/>
      <c r="C241" s="40"/>
      <c r="D241" s="231" t="s">
        <v>137</v>
      </c>
      <c r="E241" s="40"/>
      <c r="F241" s="232" t="s">
        <v>313</v>
      </c>
      <c r="G241" s="40"/>
      <c r="H241" s="40"/>
      <c r="I241" s="233"/>
      <c r="J241" s="40"/>
      <c r="K241" s="40"/>
      <c r="L241" s="44"/>
      <c r="M241" s="234"/>
      <c r="N241" s="235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137</v>
      </c>
      <c r="AU241" s="17" t="s">
        <v>85</v>
      </c>
    </row>
    <row r="242" s="13" customFormat="1">
      <c r="A242" s="13"/>
      <c r="B242" s="236"/>
      <c r="C242" s="237"/>
      <c r="D242" s="231" t="s">
        <v>139</v>
      </c>
      <c r="E242" s="238" t="s">
        <v>1</v>
      </c>
      <c r="F242" s="239" t="s">
        <v>314</v>
      </c>
      <c r="G242" s="237"/>
      <c r="H242" s="240">
        <v>46.898000000000003</v>
      </c>
      <c r="I242" s="241"/>
      <c r="J242" s="237"/>
      <c r="K242" s="237"/>
      <c r="L242" s="242"/>
      <c r="M242" s="243"/>
      <c r="N242" s="244"/>
      <c r="O242" s="244"/>
      <c r="P242" s="244"/>
      <c r="Q242" s="244"/>
      <c r="R242" s="244"/>
      <c r="S242" s="244"/>
      <c r="T242" s="24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6" t="s">
        <v>139</v>
      </c>
      <c r="AU242" s="246" t="s">
        <v>85</v>
      </c>
      <c r="AV242" s="13" t="s">
        <v>85</v>
      </c>
      <c r="AW242" s="13" t="s">
        <v>32</v>
      </c>
      <c r="AX242" s="13" t="s">
        <v>83</v>
      </c>
      <c r="AY242" s="246" t="s">
        <v>127</v>
      </c>
    </row>
    <row r="243" s="12" customFormat="1" ht="22.8" customHeight="1">
      <c r="A243" s="12"/>
      <c r="B243" s="202"/>
      <c r="C243" s="203"/>
      <c r="D243" s="204" t="s">
        <v>74</v>
      </c>
      <c r="E243" s="216" t="s">
        <v>315</v>
      </c>
      <c r="F243" s="216" t="s">
        <v>316</v>
      </c>
      <c r="G243" s="203"/>
      <c r="H243" s="203"/>
      <c r="I243" s="206"/>
      <c r="J243" s="217">
        <f>BK243</f>
        <v>0</v>
      </c>
      <c r="K243" s="203"/>
      <c r="L243" s="208"/>
      <c r="M243" s="209"/>
      <c r="N243" s="210"/>
      <c r="O243" s="210"/>
      <c r="P243" s="211">
        <f>SUM(P244:P278)</f>
        <v>0</v>
      </c>
      <c r="Q243" s="210"/>
      <c r="R243" s="211">
        <f>SUM(R244:R278)</f>
        <v>1.6389571299999999</v>
      </c>
      <c r="S243" s="210"/>
      <c r="T243" s="212">
        <f>SUM(T244:T278)</f>
        <v>9.1022507999999984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3" t="s">
        <v>85</v>
      </c>
      <c r="AT243" s="214" t="s">
        <v>74</v>
      </c>
      <c r="AU243" s="214" t="s">
        <v>83</v>
      </c>
      <c r="AY243" s="213" t="s">
        <v>127</v>
      </c>
      <c r="BK243" s="215">
        <f>SUM(BK244:BK278)</f>
        <v>0</v>
      </c>
    </row>
    <row r="244" s="2" customFormat="1" ht="37.8" customHeight="1">
      <c r="A244" s="38"/>
      <c r="B244" s="39"/>
      <c r="C244" s="218" t="s">
        <v>192</v>
      </c>
      <c r="D244" s="218" t="s">
        <v>130</v>
      </c>
      <c r="E244" s="219" t="s">
        <v>317</v>
      </c>
      <c r="F244" s="220" t="s">
        <v>318</v>
      </c>
      <c r="G244" s="221" t="s">
        <v>133</v>
      </c>
      <c r="H244" s="222">
        <v>11.927</v>
      </c>
      <c r="I244" s="223"/>
      <c r="J244" s="224">
        <f>ROUND(I244*H244,2)</f>
        <v>0</v>
      </c>
      <c r="K244" s="220" t="s">
        <v>134</v>
      </c>
      <c r="L244" s="44"/>
      <c r="M244" s="225" t="s">
        <v>1</v>
      </c>
      <c r="N244" s="226" t="s">
        <v>40</v>
      </c>
      <c r="O244" s="91"/>
      <c r="P244" s="227">
        <f>O244*H244</f>
        <v>0</v>
      </c>
      <c r="Q244" s="227">
        <v>3.0000000000000001E-05</v>
      </c>
      <c r="R244" s="227">
        <f>Q244*H244</f>
        <v>0.00035781000000000002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169</v>
      </c>
      <c r="AT244" s="229" t="s">
        <v>130</v>
      </c>
      <c r="AU244" s="229" t="s">
        <v>85</v>
      </c>
      <c r="AY244" s="17" t="s">
        <v>127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83</v>
      </c>
      <c r="BK244" s="230">
        <f>ROUND(I244*H244,2)</f>
        <v>0</v>
      </c>
      <c r="BL244" s="17" t="s">
        <v>169</v>
      </c>
      <c r="BM244" s="229" t="s">
        <v>319</v>
      </c>
    </row>
    <row r="245" s="2" customFormat="1">
      <c r="A245" s="38"/>
      <c r="B245" s="39"/>
      <c r="C245" s="40"/>
      <c r="D245" s="231" t="s">
        <v>137</v>
      </c>
      <c r="E245" s="40"/>
      <c r="F245" s="232" t="s">
        <v>320</v>
      </c>
      <c r="G245" s="40"/>
      <c r="H245" s="40"/>
      <c r="I245" s="233"/>
      <c r="J245" s="40"/>
      <c r="K245" s="40"/>
      <c r="L245" s="44"/>
      <c r="M245" s="234"/>
      <c r="N245" s="235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137</v>
      </c>
      <c r="AU245" s="17" t="s">
        <v>85</v>
      </c>
    </row>
    <row r="246" s="13" customFormat="1">
      <c r="A246" s="13"/>
      <c r="B246" s="236"/>
      <c r="C246" s="237"/>
      <c r="D246" s="231" t="s">
        <v>139</v>
      </c>
      <c r="E246" s="238" t="s">
        <v>1</v>
      </c>
      <c r="F246" s="239" t="s">
        <v>321</v>
      </c>
      <c r="G246" s="237"/>
      <c r="H246" s="240">
        <v>11.927</v>
      </c>
      <c r="I246" s="241"/>
      <c r="J246" s="237"/>
      <c r="K246" s="237"/>
      <c r="L246" s="242"/>
      <c r="M246" s="243"/>
      <c r="N246" s="244"/>
      <c r="O246" s="244"/>
      <c r="P246" s="244"/>
      <c r="Q246" s="244"/>
      <c r="R246" s="244"/>
      <c r="S246" s="244"/>
      <c r="T246" s="24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6" t="s">
        <v>139</v>
      </c>
      <c r="AU246" s="246" t="s">
        <v>85</v>
      </c>
      <c r="AV246" s="13" t="s">
        <v>85</v>
      </c>
      <c r="AW246" s="13" t="s">
        <v>32</v>
      </c>
      <c r="AX246" s="13" t="s">
        <v>83</v>
      </c>
      <c r="AY246" s="246" t="s">
        <v>127</v>
      </c>
    </row>
    <row r="247" s="2" customFormat="1" ht="24.15" customHeight="1">
      <c r="A247" s="38"/>
      <c r="B247" s="39"/>
      <c r="C247" s="258" t="s">
        <v>322</v>
      </c>
      <c r="D247" s="258" t="s">
        <v>189</v>
      </c>
      <c r="E247" s="259" t="s">
        <v>323</v>
      </c>
      <c r="F247" s="260" t="s">
        <v>324</v>
      </c>
      <c r="G247" s="261" t="s">
        <v>133</v>
      </c>
      <c r="H247" s="262">
        <v>12.881</v>
      </c>
      <c r="I247" s="263"/>
      <c r="J247" s="264">
        <f>ROUND(I247*H247,2)</f>
        <v>0</v>
      </c>
      <c r="K247" s="260" t="s">
        <v>134</v>
      </c>
      <c r="L247" s="265"/>
      <c r="M247" s="266" t="s">
        <v>1</v>
      </c>
      <c r="N247" s="267" t="s">
        <v>40</v>
      </c>
      <c r="O247" s="91"/>
      <c r="P247" s="227">
        <f>O247*H247</f>
        <v>0</v>
      </c>
      <c r="Q247" s="227">
        <v>0.0030000000000000001</v>
      </c>
      <c r="R247" s="227">
        <f>Q247*H247</f>
        <v>0.038643000000000004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192</v>
      </c>
      <c r="AT247" s="229" t="s">
        <v>189</v>
      </c>
      <c r="AU247" s="229" t="s">
        <v>85</v>
      </c>
      <c r="AY247" s="17" t="s">
        <v>127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83</v>
      </c>
      <c r="BK247" s="230">
        <f>ROUND(I247*H247,2)</f>
        <v>0</v>
      </c>
      <c r="BL247" s="17" t="s">
        <v>169</v>
      </c>
      <c r="BM247" s="229" t="s">
        <v>325</v>
      </c>
    </row>
    <row r="248" s="2" customFormat="1">
      <c r="A248" s="38"/>
      <c r="B248" s="39"/>
      <c r="C248" s="40"/>
      <c r="D248" s="231" t="s">
        <v>137</v>
      </c>
      <c r="E248" s="40"/>
      <c r="F248" s="232" t="s">
        <v>324</v>
      </c>
      <c r="G248" s="40"/>
      <c r="H248" s="40"/>
      <c r="I248" s="233"/>
      <c r="J248" s="40"/>
      <c r="K248" s="40"/>
      <c r="L248" s="44"/>
      <c r="M248" s="234"/>
      <c r="N248" s="235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137</v>
      </c>
      <c r="AU248" s="17" t="s">
        <v>85</v>
      </c>
    </row>
    <row r="249" s="13" customFormat="1">
      <c r="A249" s="13"/>
      <c r="B249" s="236"/>
      <c r="C249" s="237"/>
      <c r="D249" s="231" t="s">
        <v>139</v>
      </c>
      <c r="E249" s="237"/>
      <c r="F249" s="239" t="s">
        <v>326</v>
      </c>
      <c r="G249" s="237"/>
      <c r="H249" s="240">
        <v>12.881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6" t="s">
        <v>139</v>
      </c>
      <c r="AU249" s="246" t="s">
        <v>85</v>
      </c>
      <c r="AV249" s="13" t="s">
        <v>85</v>
      </c>
      <c r="AW249" s="13" t="s">
        <v>4</v>
      </c>
      <c r="AX249" s="13" t="s">
        <v>83</v>
      </c>
      <c r="AY249" s="246" t="s">
        <v>127</v>
      </c>
    </row>
    <row r="250" s="2" customFormat="1" ht="37.8" customHeight="1">
      <c r="A250" s="38"/>
      <c r="B250" s="39"/>
      <c r="C250" s="218" t="s">
        <v>327</v>
      </c>
      <c r="D250" s="218" t="s">
        <v>130</v>
      </c>
      <c r="E250" s="219" t="s">
        <v>328</v>
      </c>
      <c r="F250" s="220" t="s">
        <v>329</v>
      </c>
      <c r="G250" s="221" t="s">
        <v>133</v>
      </c>
      <c r="H250" s="222">
        <v>97.560000000000002</v>
      </c>
      <c r="I250" s="223"/>
      <c r="J250" s="224">
        <f>ROUND(I250*H250,2)</f>
        <v>0</v>
      </c>
      <c r="K250" s="220" t="s">
        <v>134</v>
      </c>
      <c r="L250" s="44"/>
      <c r="M250" s="225" t="s">
        <v>1</v>
      </c>
      <c r="N250" s="226" t="s">
        <v>40</v>
      </c>
      <c r="O250" s="91"/>
      <c r="P250" s="227">
        <f>O250*H250</f>
        <v>0</v>
      </c>
      <c r="Q250" s="227">
        <v>0.00024000000000000001</v>
      </c>
      <c r="R250" s="227">
        <f>Q250*H250</f>
        <v>0.023414400000000002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169</v>
      </c>
      <c r="AT250" s="229" t="s">
        <v>130</v>
      </c>
      <c r="AU250" s="229" t="s">
        <v>85</v>
      </c>
      <c r="AY250" s="17" t="s">
        <v>127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83</v>
      </c>
      <c r="BK250" s="230">
        <f>ROUND(I250*H250,2)</f>
        <v>0</v>
      </c>
      <c r="BL250" s="17" t="s">
        <v>169</v>
      </c>
      <c r="BM250" s="229" t="s">
        <v>330</v>
      </c>
    </row>
    <row r="251" s="2" customFormat="1">
      <c r="A251" s="38"/>
      <c r="B251" s="39"/>
      <c r="C251" s="40"/>
      <c r="D251" s="231" t="s">
        <v>137</v>
      </c>
      <c r="E251" s="40"/>
      <c r="F251" s="232" t="s">
        <v>331</v>
      </c>
      <c r="G251" s="40"/>
      <c r="H251" s="40"/>
      <c r="I251" s="233"/>
      <c r="J251" s="40"/>
      <c r="K251" s="40"/>
      <c r="L251" s="44"/>
      <c r="M251" s="234"/>
      <c r="N251" s="235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137</v>
      </c>
      <c r="AU251" s="17" t="s">
        <v>85</v>
      </c>
    </row>
    <row r="252" s="13" customFormat="1">
      <c r="A252" s="13"/>
      <c r="B252" s="236"/>
      <c r="C252" s="237"/>
      <c r="D252" s="231" t="s">
        <v>139</v>
      </c>
      <c r="E252" s="238" t="s">
        <v>1</v>
      </c>
      <c r="F252" s="239" t="s">
        <v>332</v>
      </c>
      <c r="G252" s="237"/>
      <c r="H252" s="240">
        <v>97.560000000000002</v>
      </c>
      <c r="I252" s="241"/>
      <c r="J252" s="237"/>
      <c r="K252" s="237"/>
      <c r="L252" s="242"/>
      <c r="M252" s="243"/>
      <c r="N252" s="244"/>
      <c r="O252" s="244"/>
      <c r="P252" s="244"/>
      <c r="Q252" s="244"/>
      <c r="R252" s="244"/>
      <c r="S252" s="244"/>
      <c r="T252" s="24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6" t="s">
        <v>139</v>
      </c>
      <c r="AU252" s="246" t="s">
        <v>85</v>
      </c>
      <c r="AV252" s="13" t="s">
        <v>85</v>
      </c>
      <c r="AW252" s="13" t="s">
        <v>32</v>
      </c>
      <c r="AX252" s="13" t="s">
        <v>83</v>
      </c>
      <c r="AY252" s="246" t="s">
        <v>127</v>
      </c>
    </row>
    <row r="253" s="2" customFormat="1" ht="24.15" customHeight="1">
      <c r="A253" s="38"/>
      <c r="B253" s="39"/>
      <c r="C253" s="258" t="s">
        <v>333</v>
      </c>
      <c r="D253" s="258" t="s">
        <v>189</v>
      </c>
      <c r="E253" s="259" t="s">
        <v>334</v>
      </c>
      <c r="F253" s="260" t="s">
        <v>335</v>
      </c>
      <c r="G253" s="261" t="s">
        <v>133</v>
      </c>
      <c r="H253" s="262">
        <v>113.657</v>
      </c>
      <c r="I253" s="263"/>
      <c r="J253" s="264">
        <f>ROUND(I253*H253,2)</f>
        <v>0</v>
      </c>
      <c r="K253" s="260" t="s">
        <v>134</v>
      </c>
      <c r="L253" s="265"/>
      <c r="M253" s="266" t="s">
        <v>1</v>
      </c>
      <c r="N253" s="267" t="s">
        <v>40</v>
      </c>
      <c r="O253" s="91"/>
      <c r="P253" s="227">
        <f>O253*H253</f>
        <v>0</v>
      </c>
      <c r="Q253" s="227">
        <v>0.0089999999999999993</v>
      </c>
      <c r="R253" s="227">
        <f>Q253*H253</f>
        <v>1.022913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192</v>
      </c>
      <c r="AT253" s="229" t="s">
        <v>189</v>
      </c>
      <c r="AU253" s="229" t="s">
        <v>85</v>
      </c>
      <c r="AY253" s="17" t="s">
        <v>127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83</v>
      </c>
      <c r="BK253" s="230">
        <f>ROUND(I253*H253,2)</f>
        <v>0</v>
      </c>
      <c r="BL253" s="17" t="s">
        <v>169</v>
      </c>
      <c r="BM253" s="229" t="s">
        <v>336</v>
      </c>
    </row>
    <row r="254" s="2" customFormat="1">
      <c r="A254" s="38"/>
      <c r="B254" s="39"/>
      <c r="C254" s="40"/>
      <c r="D254" s="231" t="s">
        <v>137</v>
      </c>
      <c r="E254" s="40"/>
      <c r="F254" s="232" t="s">
        <v>335</v>
      </c>
      <c r="G254" s="40"/>
      <c r="H254" s="40"/>
      <c r="I254" s="233"/>
      <c r="J254" s="40"/>
      <c r="K254" s="40"/>
      <c r="L254" s="44"/>
      <c r="M254" s="234"/>
      <c r="N254" s="235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137</v>
      </c>
      <c r="AU254" s="17" t="s">
        <v>85</v>
      </c>
    </row>
    <row r="255" s="13" customFormat="1">
      <c r="A255" s="13"/>
      <c r="B255" s="236"/>
      <c r="C255" s="237"/>
      <c r="D255" s="231" t="s">
        <v>139</v>
      </c>
      <c r="E255" s="237"/>
      <c r="F255" s="239" t="s">
        <v>337</v>
      </c>
      <c r="G255" s="237"/>
      <c r="H255" s="240">
        <v>113.657</v>
      </c>
      <c r="I255" s="241"/>
      <c r="J255" s="237"/>
      <c r="K255" s="237"/>
      <c r="L255" s="242"/>
      <c r="M255" s="243"/>
      <c r="N255" s="244"/>
      <c r="O255" s="244"/>
      <c r="P255" s="244"/>
      <c r="Q255" s="244"/>
      <c r="R255" s="244"/>
      <c r="S255" s="244"/>
      <c r="T255" s="24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6" t="s">
        <v>139</v>
      </c>
      <c r="AU255" s="246" t="s">
        <v>85</v>
      </c>
      <c r="AV255" s="13" t="s">
        <v>85</v>
      </c>
      <c r="AW255" s="13" t="s">
        <v>4</v>
      </c>
      <c r="AX255" s="13" t="s">
        <v>83</v>
      </c>
      <c r="AY255" s="246" t="s">
        <v>127</v>
      </c>
    </row>
    <row r="256" s="2" customFormat="1" ht="33" customHeight="1">
      <c r="A256" s="38"/>
      <c r="B256" s="39"/>
      <c r="C256" s="218" t="s">
        <v>338</v>
      </c>
      <c r="D256" s="218" t="s">
        <v>130</v>
      </c>
      <c r="E256" s="219" t="s">
        <v>339</v>
      </c>
      <c r="F256" s="220" t="s">
        <v>340</v>
      </c>
      <c r="G256" s="221" t="s">
        <v>133</v>
      </c>
      <c r="H256" s="222">
        <v>5056.8059999999996</v>
      </c>
      <c r="I256" s="223"/>
      <c r="J256" s="224">
        <f>ROUND(I256*H256,2)</f>
        <v>0</v>
      </c>
      <c r="K256" s="220" t="s">
        <v>134</v>
      </c>
      <c r="L256" s="44"/>
      <c r="M256" s="225" t="s">
        <v>1</v>
      </c>
      <c r="N256" s="226" t="s">
        <v>40</v>
      </c>
      <c r="O256" s="91"/>
      <c r="P256" s="227">
        <f>O256*H256</f>
        <v>0</v>
      </c>
      <c r="Q256" s="227">
        <v>0</v>
      </c>
      <c r="R256" s="227">
        <f>Q256*H256</f>
        <v>0</v>
      </c>
      <c r="S256" s="227">
        <v>0.0018</v>
      </c>
      <c r="T256" s="228">
        <f>S256*H256</f>
        <v>9.1022507999999984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169</v>
      </c>
      <c r="AT256" s="229" t="s">
        <v>130</v>
      </c>
      <c r="AU256" s="229" t="s">
        <v>85</v>
      </c>
      <c r="AY256" s="17" t="s">
        <v>127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83</v>
      </c>
      <c r="BK256" s="230">
        <f>ROUND(I256*H256,2)</f>
        <v>0</v>
      </c>
      <c r="BL256" s="17" t="s">
        <v>169</v>
      </c>
      <c r="BM256" s="229" t="s">
        <v>341</v>
      </c>
    </row>
    <row r="257" s="2" customFormat="1">
      <c r="A257" s="38"/>
      <c r="B257" s="39"/>
      <c r="C257" s="40"/>
      <c r="D257" s="231" t="s">
        <v>137</v>
      </c>
      <c r="E257" s="40"/>
      <c r="F257" s="232" t="s">
        <v>342</v>
      </c>
      <c r="G257" s="40"/>
      <c r="H257" s="40"/>
      <c r="I257" s="233"/>
      <c r="J257" s="40"/>
      <c r="K257" s="40"/>
      <c r="L257" s="44"/>
      <c r="M257" s="234"/>
      <c r="N257" s="235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137</v>
      </c>
      <c r="AU257" s="17" t="s">
        <v>85</v>
      </c>
    </row>
    <row r="258" s="13" customFormat="1">
      <c r="A258" s="13"/>
      <c r="B258" s="236"/>
      <c r="C258" s="237"/>
      <c r="D258" s="231" t="s">
        <v>139</v>
      </c>
      <c r="E258" s="238" t="s">
        <v>1</v>
      </c>
      <c r="F258" s="239" t="s">
        <v>140</v>
      </c>
      <c r="G258" s="237"/>
      <c r="H258" s="240">
        <v>5056.8059999999996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6" t="s">
        <v>139</v>
      </c>
      <c r="AU258" s="246" t="s">
        <v>85</v>
      </c>
      <c r="AV258" s="13" t="s">
        <v>85</v>
      </c>
      <c r="AW258" s="13" t="s">
        <v>32</v>
      </c>
      <c r="AX258" s="13" t="s">
        <v>83</v>
      </c>
      <c r="AY258" s="246" t="s">
        <v>127</v>
      </c>
    </row>
    <row r="259" s="2" customFormat="1" ht="24.15" customHeight="1">
      <c r="A259" s="38"/>
      <c r="B259" s="39"/>
      <c r="C259" s="218" t="s">
        <v>343</v>
      </c>
      <c r="D259" s="218" t="s">
        <v>130</v>
      </c>
      <c r="E259" s="219" t="s">
        <v>344</v>
      </c>
      <c r="F259" s="220" t="s">
        <v>345</v>
      </c>
      <c r="G259" s="221" t="s">
        <v>133</v>
      </c>
      <c r="H259" s="222">
        <v>5056.8059999999996</v>
      </c>
      <c r="I259" s="223"/>
      <c r="J259" s="224">
        <f>ROUND(I259*H259,2)</f>
        <v>0</v>
      </c>
      <c r="K259" s="220" t="s">
        <v>346</v>
      </c>
      <c r="L259" s="44"/>
      <c r="M259" s="225" t="s">
        <v>1</v>
      </c>
      <c r="N259" s="226" t="s">
        <v>40</v>
      </c>
      <c r="O259" s="91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169</v>
      </c>
      <c r="AT259" s="229" t="s">
        <v>130</v>
      </c>
      <c r="AU259" s="229" t="s">
        <v>85</v>
      </c>
      <c r="AY259" s="17" t="s">
        <v>127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83</v>
      </c>
      <c r="BK259" s="230">
        <f>ROUND(I259*H259,2)</f>
        <v>0</v>
      </c>
      <c r="BL259" s="17" t="s">
        <v>169</v>
      </c>
      <c r="BM259" s="229" t="s">
        <v>347</v>
      </c>
    </row>
    <row r="260" s="2" customFormat="1">
      <c r="A260" s="38"/>
      <c r="B260" s="39"/>
      <c r="C260" s="40"/>
      <c r="D260" s="231" t="s">
        <v>137</v>
      </c>
      <c r="E260" s="40"/>
      <c r="F260" s="232" t="s">
        <v>345</v>
      </c>
      <c r="G260" s="40"/>
      <c r="H260" s="40"/>
      <c r="I260" s="233"/>
      <c r="J260" s="40"/>
      <c r="K260" s="40"/>
      <c r="L260" s="44"/>
      <c r="M260" s="234"/>
      <c r="N260" s="235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137</v>
      </c>
      <c r="AU260" s="17" t="s">
        <v>85</v>
      </c>
    </row>
    <row r="261" s="13" customFormat="1">
      <c r="A261" s="13"/>
      <c r="B261" s="236"/>
      <c r="C261" s="237"/>
      <c r="D261" s="231" t="s">
        <v>139</v>
      </c>
      <c r="E261" s="238" t="s">
        <v>1</v>
      </c>
      <c r="F261" s="239" t="s">
        <v>140</v>
      </c>
      <c r="G261" s="237"/>
      <c r="H261" s="240">
        <v>5056.8059999999996</v>
      </c>
      <c r="I261" s="241"/>
      <c r="J261" s="237"/>
      <c r="K261" s="237"/>
      <c r="L261" s="242"/>
      <c r="M261" s="243"/>
      <c r="N261" s="244"/>
      <c r="O261" s="244"/>
      <c r="P261" s="244"/>
      <c r="Q261" s="244"/>
      <c r="R261" s="244"/>
      <c r="S261" s="244"/>
      <c r="T261" s="24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6" t="s">
        <v>139</v>
      </c>
      <c r="AU261" s="246" t="s">
        <v>85</v>
      </c>
      <c r="AV261" s="13" t="s">
        <v>85</v>
      </c>
      <c r="AW261" s="13" t="s">
        <v>32</v>
      </c>
      <c r="AX261" s="13" t="s">
        <v>83</v>
      </c>
      <c r="AY261" s="246" t="s">
        <v>127</v>
      </c>
    </row>
    <row r="262" s="2" customFormat="1" ht="24.15" customHeight="1">
      <c r="A262" s="38"/>
      <c r="B262" s="39"/>
      <c r="C262" s="218" t="s">
        <v>348</v>
      </c>
      <c r="D262" s="218" t="s">
        <v>130</v>
      </c>
      <c r="E262" s="219" t="s">
        <v>349</v>
      </c>
      <c r="F262" s="220" t="s">
        <v>350</v>
      </c>
      <c r="G262" s="221" t="s">
        <v>133</v>
      </c>
      <c r="H262" s="222">
        <v>5056.8059999999996</v>
      </c>
      <c r="I262" s="223"/>
      <c r="J262" s="224">
        <f>ROUND(I262*H262,2)</f>
        <v>0</v>
      </c>
      <c r="K262" s="220" t="s">
        <v>134</v>
      </c>
      <c r="L262" s="44"/>
      <c r="M262" s="225" t="s">
        <v>1</v>
      </c>
      <c r="N262" s="226" t="s">
        <v>40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169</v>
      </c>
      <c r="AT262" s="229" t="s">
        <v>130</v>
      </c>
      <c r="AU262" s="229" t="s">
        <v>85</v>
      </c>
      <c r="AY262" s="17" t="s">
        <v>127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83</v>
      </c>
      <c r="BK262" s="230">
        <f>ROUND(I262*H262,2)</f>
        <v>0</v>
      </c>
      <c r="BL262" s="17" t="s">
        <v>169</v>
      </c>
      <c r="BM262" s="229" t="s">
        <v>351</v>
      </c>
    </row>
    <row r="263" s="2" customFormat="1">
      <c r="A263" s="38"/>
      <c r="B263" s="39"/>
      <c r="C263" s="40"/>
      <c r="D263" s="231" t="s">
        <v>137</v>
      </c>
      <c r="E263" s="40"/>
      <c r="F263" s="232" t="s">
        <v>352</v>
      </c>
      <c r="G263" s="40"/>
      <c r="H263" s="40"/>
      <c r="I263" s="233"/>
      <c r="J263" s="40"/>
      <c r="K263" s="40"/>
      <c r="L263" s="44"/>
      <c r="M263" s="234"/>
      <c r="N263" s="235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137</v>
      </c>
      <c r="AU263" s="17" t="s">
        <v>85</v>
      </c>
    </row>
    <row r="264" s="13" customFormat="1">
      <c r="A264" s="13"/>
      <c r="B264" s="236"/>
      <c r="C264" s="237"/>
      <c r="D264" s="231" t="s">
        <v>139</v>
      </c>
      <c r="E264" s="238" t="s">
        <v>1</v>
      </c>
      <c r="F264" s="239" t="s">
        <v>140</v>
      </c>
      <c r="G264" s="237"/>
      <c r="H264" s="240">
        <v>5056.8059999999996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6" t="s">
        <v>139</v>
      </c>
      <c r="AU264" s="246" t="s">
        <v>85</v>
      </c>
      <c r="AV264" s="13" t="s">
        <v>85</v>
      </c>
      <c r="AW264" s="13" t="s">
        <v>32</v>
      </c>
      <c r="AX264" s="13" t="s">
        <v>83</v>
      </c>
      <c r="AY264" s="246" t="s">
        <v>127</v>
      </c>
    </row>
    <row r="265" s="2" customFormat="1" ht="24.15" customHeight="1">
      <c r="A265" s="38"/>
      <c r="B265" s="39"/>
      <c r="C265" s="258" t="s">
        <v>353</v>
      </c>
      <c r="D265" s="258" t="s">
        <v>189</v>
      </c>
      <c r="E265" s="259" t="s">
        <v>354</v>
      </c>
      <c r="F265" s="260" t="s">
        <v>355</v>
      </c>
      <c r="G265" s="261" t="s">
        <v>133</v>
      </c>
      <c r="H265" s="262">
        <v>5208.5100000000002</v>
      </c>
      <c r="I265" s="263"/>
      <c r="J265" s="264">
        <f>ROUND(I265*H265,2)</f>
        <v>0</v>
      </c>
      <c r="K265" s="260" t="s">
        <v>1</v>
      </c>
      <c r="L265" s="265"/>
      <c r="M265" s="266" t="s">
        <v>1</v>
      </c>
      <c r="N265" s="267" t="s">
        <v>40</v>
      </c>
      <c r="O265" s="91"/>
      <c r="P265" s="227">
        <f>O265*H265</f>
        <v>0</v>
      </c>
      <c r="Q265" s="227">
        <v>0</v>
      </c>
      <c r="R265" s="227">
        <f>Q265*H265</f>
        <v>0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192</v>
      </c>
      <c r="AT265" s="229" t="s">
        <v>189</v>
      </c>
      <c r="AU265" s="229" t="s">
        <v>85</v>
      </c>
      <c r="AY265" s="17" t="s">
        <v>127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83</v>
      </c>
      <c r="BK265" s="230">
        <f>ROUND(I265*H265,2)</f>
        <v>0</v>
      </c>
      <c r="BL265" s="17" t="s">
        <v>169</v>
      </c>
      <c r="BM265" s="229" t="s">
        <v>356</v>
      </c>
    </row>
    <row r="266" s="2" customFormat="1">
      <c r="A266" s="38"/>
      <c r="B266" s="39"/>
      <c r="C266" s="40"/>
      <c r="D266" s="231" t="s">
        <v>137</v>
      </c>
      <c r="E266" s="40"/>
      <c r="F266" s="232" t="s">
        <v>357</v>
      </c>
      <c r="G266" s="40"/>
      <c r="H266" s="40"/>
      <c r="I266" s="233"/>
      <c r="J266" s="40"/>
      <c r="K266" s="40"/>
      <c r="L266" s="44"/>
      <c r="M266" s="234"/>
      <c r="N266" s="235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137</v>
      </c>
      <c r="AU266" s="17" t="s">
        <v>85</v>
      </c>
    </row>
    <row r="267" s="13" customFormat="1">
      <c r="A267" s="13"/>
      <c r="B267" s="236"/>
      <c r="C267" s="237"/>
      <c r="D267" s="231" t="s">
        <v>139</v>
      </c>
      <c r="E267" s="237"/>
      <c r="F267" s="239" t="s">
        <v>358</v>
      </c>
      <c r="G267" s="237"/>
      <c r="H267" s="240">
        <v>5208.5100000000002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6" t="s">
        <v>139</v>
      </c>
      <c r="AU267" s="246" t="s">
        <v>85</v>
      </c>
      <c r="AV267" s="13" t="s">
        <v>85</v>
      </c>
      <c r="AW267" s="13" t="s">
        <v>4</v>
      </c>
      <c r="AX267" s="13" t="s">
        <v>83</v>
      </c>
      <c r="AY267" s="246" t="s">
        <v>127</v>
      </c>
    </row>
    <row r="268" s="2" customFormat="1" ht="24.15" customHeight="1">
      <c r="A268" s="38"/>
      <c r="B268" s="39"/>
      <c r="C268" s="218" t="s">
        <v>359</v>
      </c>
      <c r="D268" s="218" t="s">
        <v>130</v>
      </c>
      <c r="E268" s="219" t="s">
        <v>360</v>
      </c>
      <c r="F268" s="220" t="s">
        <v>361</v>
      </c>
      <c r="G268" s="221" t="s">
        <v>178</v>
      </c>
      <c r="H268" s="222">
        <v>465.38999999999999</v>
      </c>
      <c r="I268" s="223"/>
      <c r="J268" s="224">
        <f>ROUND(I268*H268,2)</f>
        <v>0</v>
      </c>
      <c r="K268" s="220" t="s">
        <v>134</v>
      </c>
      <c r="L268" s="44"/>
      <c r="M268" s="225" t="s">
        <v>1</v>
      </c>
      <c r="N268" s="226" t="s">
        <v>40</v>
      </c>
      <c r="O268" s="91"/>
      <c r="P268" s="227">
        <f>O268*H268</f>
        <v>0</v>
      </c>
      <c r="Q268" s="227">
        <v>3.0000000000000001E-05</v>
      </c>
      <c r="R268" s="227">
        <f>Q268*H268</f>
        <v>0.013961700000000001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135</v>
      </c>
      <c r="AT268" s="229" t="s">
        <v>130</v>
      </c>
      <c r="AU268" s="229" t="s">
        <v>85</v>
      </c>
      <c r="AY268" s="17" t="s">
        <v>127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83</v>
      </c>
      <c r="BK268" s="230">
        <f>ROUND(I268*H268,2)</f>
        <v>0</v>
      </c>
      <c r="BL268" s="17" t="s">
        <v>135</v>
      </c>
      <c r="BM268" s="229" t="s">
        <v>362</v>
      </c>
    </row>
    <row r="269" s="2" customFormat="1">
      <c r="A269" s="38"/>
      <c r="B269" s="39"/>
      <c r="C269" s="40"/>
      <c r="D269" s="231" t="s">
        <v>137</v>
      </c>
      <c r="E269" s="40"/>
      <c r="F269" s="232" t="s">
        <v>363</v>
      </c>
      <c r="G269" s="40"/>
      <c r="H269" s="40"/>
      <c r="I269" s="233"/>
      <c r="J269" s="40"/>
      <c r="K269" s="40"/>
      <c r="L269" s="44"/>
      <c r="M269" s="234"/>
      <c r="N269" s="23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137</v>
      </c>
      <c r="AU269" s="17" t="s">
        <v>85</v>
      </c>
    </row>
    <row r="270" s="13" customFormat="1">
      <c r="A270" s="13"/>
      <c r="B270" s="236"/>
      <c r="C270" s="237"/>
      <c r="D270" s="231" t="s">
        <v>139</v>
      </c>
      <c r="E270" s="238" t="s">
        <v>1</v>
      </c>
      <c r="F270" s="239" t="s">
        <v>364</v>
      </c>
      <c r="G270" s="237"/>
      <c r="H270" s="240">
        <v>97.560000000000002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6" t="s">
        <v>139</v>
      </c>
      <c r="AU270" s="246" t="s">
        <v>85</v>
      </c>
      <c r="AV270" s="13" t="s">
        <v>85</v>
      </c>
      <c r="AW270" s="13" t="s">
        <v>32</v>
      </c>
      <c r="AX270" s="13" t="s">
        <v>75</v>
      </c>
      <c r="AY270" s="246" t="s">
        <v>127</v>
      </c>
    </row>
    <row r="271" s="13" customFormat="1">
      <c r="A271" s="13"/>
      <c r="B271" s="236"/>
      <c r="C271" s="237"/>
      <c r="D271" s="231" t="s">
        <v>139</v>
      </c>
      <c r="E271" s="238" t="s">
        <v>1</v>
      </c>
      <c r="F271" s="239" t="s">
        <v>365</v>
      </c>
      <c r="G271" s="237"/>
      <c r="H271" s="240">
        <v>367.82999999999998</v>
      </c>
      <c r="I271" s="241"/>
      <c r="J271" s="237"/>
      <c r="K271" s="237"/>
      <c r="L271" s="242"/>
      <c r="M271" s="243"/>
      <c r="N271" s="244"/>
      <c r="O271" s="244"/>
      <c r="P271" s="244"/>
      <c r="Q271" s="244"/>
      <c r="R271" s="244"/>
      <c r="S271" s="244"/>
      <c r="T271" s="24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6" t="s">
        <v>139</v>
      </c>
      <c r="AU271" s="246" t="s">
        <v>85</v>
      </c>
      <c r="AV271" s="13" t="s">
        <v>85</v>
      </c>
      <c r="AW271" s="13" t="s">
        <v>32</v>
      </c>
      <c r="AX271" s="13" t="s">
        <v>75</v>
      </c>
      <c r="AY271" s="246" t="s">
        <v>127</v>
      </c>
    </row>
    <row r="272" s="14" customFormat="1">
      <c r="A272" s="14"/>
      <c r="B272" s="247"/>
      <c r="C272" s="248"/>
      <c r="D272" s="231" t="s">
        <v>139</v>
      </c>
      <c r="E272" s="249" t="s">
        <v>1</v>
      </c>
      <c r="F272" s="250" t="s">
        <v>183</v>
      </c>
      <c r="G272" s="248"/>
      <c r="H272" s="251">
        <v>465.38999999999999</v>
      </c>
      <c r="I272" s="252"/>
      <c r="J272" s="248"/>
      <c r="K272" s="248"/>
      <c r="L272" s="253"/>
      <c r="M272" s="254"/>
      <c r="N272" s="255"/>
      <c r="O272" s="255"/>
      <c r="P272" s="255"/>
      <c r="Q272" s="255"/>
      <c r="R272" s="255"/>
      <c r="S272" s="255"/>
      <c r="T272" s="25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7" t="s">
        <v>139</v>
      </c>
      <c r="AU272" s="257" t="s">
        <v>85</v>
      </c>
      <c r="AV272" s="14" t="s">
        <v>135</v>
      </c>
      <c r="AW272" s="14" t="s">
        <v>32</v>
      </c>
      <c r="AX272" s="14" t="s">
        <v>83</v>
      </c>
      <c r="AY272" s="257" t="s">
        <v>127</v>
      </c>
    </row>
    <row r="273" s="2" customFormat="1" ht="24.15" customHeight="1">
      <c r="A273" s="38"/>
      <c r="B273" s="39"/>
      <c r="C273" s="258" t="s">
        <v>366</v>
      </c>
      <c r="D273" s="258" t="s">
        <v>189</v>
      </c>
      <c r="E273" s="259" t="s">
        <v>367</v>
      </c>
      <c r="F273" s="260" t="s">
        <v>368</v>
      </c>
      <c r="G273" s="261" t="s">
        <v>178</v>
      </c>
      <c r="H273" s="262">
        <v>488.66000000000002</v>
      </c>
      <c r="I273" s="263"/>
      <c r="J273" s="264">
        <f>ROUND(I273*H273,2)</f>
        <v>0</v>
      </c>
      <c r="K273" s="260" t="s">
        <v>134</v>
      </c>
      <c r="L273" s="265"/>
      <c r="M273" s="266" t="s">
        <v>1</v>
      </c>
      <c r="N273" s="267" t="s">
        <v>40</v>
      </c>
      <c r="O273" s="91"/>
      <c r="P273" s="227">
        <f>O273*H273</f>
        <v>0</v>
      </c>
      <c r="Q273" s="227">
        <v>0.00038000000000000002</v>
      </c>
      <c r="R273" s="227">
        <f>Q273*H273</f>
        <v>0.18569080000000002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184</v>
      </c>
      <c r="AT273" s="229" t="s">
        <v>189</v>
      </c>
      <c r="AU273" s="229" t="s">
        <v>85</v>
      </c>
      <c r="AY273" s="17" t="s">
        <v>127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83</v>
      </c>
      <c r="BK273" s="230">
        <f>ROUND(I273*H273,2)</f>
        <v>0</v>
      </c>
      <c r="BL273" s="17" t="s">
        <v>135</v>
      </c>
      <c r="BM273" s="229" t="s">
        <v>369</v>
      </c>
    </row>
    <row r="274" s="2" customFormat="1">
      <c r="A274" s="38"/>
      <c r="B274" s="39"/>
      <c r="C274" s="40"/>
      <c r="D274" s="231" t="s">
        <v>137</v>
      </c>
      <c r="E274" s="40"/>
      <c r="F274" s="232" t="s">
        <v>368</v>
      </c>
      <c r="G274" s="40"/>
      <c r="H274" s="40"/>
      <c r="I274" s="233"/>
      <c r="J274" s="40"/>
      <c r="K274" s="40"/>
      <c r="L274" s="44"/>
      <c r="M274" s="234"/>
      <c r="N274" s="23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137</v>
      </c>
      <c r="AU274" s="17" t="s">
        <v>85</v>
      </c>
    </row>
    <row r="275" s="13" customFormat="1">
      <c r="A275" s="13"/>
      <c r="B275" s="236"/>
      <c r="C275" s="237"/>
      <c r="D275" s="231" t="s">
        <v>139</v>
      </c>
      <c r="E275" s="237"/>
      <c r="F275" s="239" t="s">
        <v>370</v>
      </c>
      <c r="G275" s="237"/>
      <c r="H275" s="240">
        <v>488.66000000000002</v>
      </c>
      <c r="I275" s="241"/>
      <c r="J275" s="237"/>
      <c r="K275" s="237"/>
      <c r="L275" s="242"/>
      <c r="M275" s="243"/>
      <c r="N275" s="244"/>
      <c r="O275" s="244"/>
      <c r="P275" s="244"/>
      <c r="Q275" s="244"/>
      <c r="R275" s="244"/>
      <c r="S275" s="244"/>
      <c r="T275" s="24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6" t="s">
        <v>139</v>
      </c>
      <c r="AU275" s="246" t="s">
        <v>85</v>
      </c>
      <c r="AV275" s="13" t="s">
        <v>85</v>
      </c>
      <c r="AW275" s="13" t="s">
        <v>4</v>
      </c>
      <c r="AX275" s="13" t="s">
        <v>83</v>
      </c>
      <c r="AY275" s="246" t="s">
        <v>127</v>
      </c>
    </row>
    <row r="276" s="2" customFormat="1" ht="37.8" customHeight="1">
      <c r="A276" s="38"/>
      <c r="B276" s="39"/>
      <c r="C276" s="218" t="s">
        <v>371</v>
      </c>
      <c r="D276" s="218" t="s">
        <v>130</v>
      </c>
      <c r="E276" s="219" t="s">
        <v>372</v>
      </c>
      <c r="F276" s="220" t="s">
        <v>373</v>
      </c>
      <c r="G276" s="221" t="s">
        <v>133</v>
      </c>
      <c r="H276" s="222">
        <v>5056.8059999999996</v>
      </c>
      <c r="I276" s="223"/>
      <c r="J276" s="224">
        <f>ROUND(I276*H276,2)</f>
        <v>0</v>
      </c>
      <c r="K276" s="220" t="s">
        <v>346</v>
      </c>
      <c r="L276" s="44"/>
      <c r="M276" s="225" t="s">
        <v>1</v>
      </c>
      <c r="N276" s="226" t="s">
        <v>40</v>
      </c>
      <c r="O276" s="91"/>
      <c r="P276" s="227">
        <f>O276*H276</f>
        <v>0</v>
      </c>
      <c r="Q276" s="227">
        <v>6.9999999999999994E-05</v>
      </c>
      <c r="R276" s="227">
        <f>Q276*H276</f>
        <v>0.35397641999999996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169</v>
      </c>
      <c r="AT276" s="229" t="s">
        <v>130</v>
      </c>
      <c r="AU276" s="229" t="s">
        <v>85</v>
      </c>
      <c r="AY276" s="17" t="s">
        <v>127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83</v>
      </c>
      <c r="BK276" s="230">
        <f>ROUND(I276*H276,2)</f>
        <v>0</v>
      </c>
      <c r="BL276" s="17" t="s">
        <v>169</v>
      </c>
      <c r="BM276" s="229" t="s">
        <v>374</v>
      </c>
    </row>
    <row r="277" s="2" customFormat="1">
      <c r="A277" s="38"/>
      <c r="B277" s="39"/>
      <c r="C277" s="40"/>
      <c r="D277" s="231" t="s">
        <v>137</v>
      </c>
      <c r="E277" s="40"/>
      <c r="F277" s="232" t="s">
        <v>373</v>
      </c>
      <c r="G277" s="40"/>
      <c r="H277" s="40"/>
      <c r="I277" s="233"/>
      <c r="J277" s="40"/>
      <c r="K277" s="40"/>
      <c r="L277" s="44"/>
      <c r="M277" s="234"/>
      <c r="N277" s="235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137</v>
      </c>
      <c r="AU277" s="17" t="s">
        <v>85</v>
      </c>
    </row>
    <row r="278" s="13" customFormat="1">
      <c r="A278" s="13"/>
      <c r="B278" s="236"/>
      <c r="C278" s="237"/>
      <c r="D278" s="231" t="s">
        <v>139</v>
      </c>
      <c r="E278" s="238" t="s">
        <v>1</v>
      </c>
      <c r="F278" s="239" t="s">
        <v>140</v>
      </c>
      <c r="G278" s="237"/>
      <c r="H278" s="240">
        <v>5056.8059999999996</v>
      </c>
      <c r="I278" s="241"/>
      <c r="J278" s="237"/>
      <c r="K278" s="237"/>
      <c r="L278" s="242"/>
      <c r="M278" s="243"/>
      <c r="N278" s="244"/>
      <c r="O278" s="244"/>
      <c r="P278" s="244"/>
      <c r="Q278" s="244"/>
      <c r="R278" s="244"/>
      <c r="S278" s="244"/>
      <c r="T278" s="24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6" t="s">
        <v>139</v>
      </c>
      <c r="AU278" s="246" t="s">
        <v>85</v>
      </c>
      <c r="AV278" s="13" t="s">
        <v>85</v>
      </c>
      <c r="AW278" s="13" t="s">
        <v>32</v>
      </c>
      <c r="AX278" s="13" t="s">
        <v>83</v>
      </c>
      <c r="AY278" s="246" t="s">
        <v>127</v>
      </c>
    </row>
    <row r="279" s="12" customFormat="1" ht="22.8" customHeight="1">
      <c r="A279" s="12"/>
      <c r="B279" s="202"/>
      <c r="C279" s="203"/>
      <c r="D279" s="204" t="s">
        <v>74</v>
      </c>
      <c r="E279" s="216" t="s">
        <v>375</v>
      </c>
      <c r="F279" s="216" t="s">
        <v>376</v>
      </c>
      <c r="G279" s="203"/>
      <c r="H279" s="203"/>
      <c r="I279" s="206"/>
      <c r="J279" s="217">
        <f>BK279</f>
        <v>0</v>
      </c>
      <c r="K279" s="203"/>
      <c r="L279" s="208"/>
      <c r="M279" s="209"/>
      <c r="N279" s="210"/>
      <c r="O279" s="210"/>
      <c r="P279" s="211">
        <f>SUM(P280:P283)</f>
        <v>0</v>
      </c>
      <c r="Q279" s="210"/>
      <c r="R279" s="211">
        <f>SUM(R280:R283)</f>
        <v>0.035519999999999996</v>
      </c>
      <c r="S279" s="210"/>
      <c r="T279" s="212">
        <f>SUM(T280:T283)</f>
        <v>0.27683999999999997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3" t="s">
        <v>85</v>
      </c>
      <c r="AT279" s="214" t="s">
        <v>74</v>
      </c>
      <c r="AU279" s="214" t="s">
        <v>83</v>
      </c>
      <c r="AY279" s="213" t="s">
        <v>127</v>
      </c>
      <c r="BK279" s="215">
        <f>SUM(BK280:BK283)</f>
        <v>0</v>
      </c>
    </row>
    <row r="280" s="2" customFormat="1" ht="16.5" customHeight="1">
      <c r="A280" s="38"/>
      <c r="B280" s="39"/>
      <c r="C280" s="218" t="s">
        <v>377</v>
      </c>
      <c r="D280" s="218" t="s">
        <v>130</v>
      </c>
      <c r="E280" s="219" t="s">
        <v>378</v>
      </c>
      <c r="F280" s="220" t="s">
        <v>379</v>
      </c>
      <c r="G280" s="221" t="s">
        <v>380</v>
      </c>
      <c r="H280" s="222">
        <v>12</v>
      </c>
      <c r="I280" s="223"/>
      <c r="J280" s="224">
        <f>ROUND(I280*H280,2)</f>
        <v>0</v>
      </c>
      <c r="K280" s="220" t="s">
        <v>134</v>
      </c>
      <c r="L280" s="44"/>
      <c r="M280" s="225" t="s">
        <v>1</v>
      </c>
      <c r="N280" s="226" t="s">
        <v>40</v>
      </c>
      <c r="O280" s="91"/>
      <c r="P280" s="227">
        <f>O280*H280</f>
        <v>0</v>
      </c>
      <c r="Q280" s="227">
        <v>0</v>
      </c>
      <c r="R280" s="227">
        <f>Q280*H280</f>
        <v>0</v>
      </c>
      <c r="S280" s="227">
        <v>0.02307</v>
      </c>
      <c r="T280" s="228">
        <f>S280*H280</f>
        <v>0.27683999999999997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169</v>
      </c>
      <c r="AT280" s="229" t="s">
        <v>130</v>
      </c>
      <c r="AU280" s="229" t="s">
        <v>85</v>
      </c>
      <c r="AY280" s="17" t="s">
        <v>127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83</v>
      </c>
      <c r="BK280" s="230">
        <f>ROUND(I280*H280,2)</f>
        <v>0</v>
      </c>
      <c r="BL280" s="17" t="s">
        <v>169</v>
      </c>
      <c r="BM280" s="229" t="s">
        <v>381</v>
      </c>
    </row>
    <row r="281" s="2" customFormat="1">
      <c r="A281" s="38"/>
      <c r="B281" s="39"/>
      <c r="C281" s="40"/>
      <c r="D281" s="231" t="s">
        <v>137</v>
      </c>
      <c r="E281" s="40"/>
      <c r="F281" s="232" t="s">
        <v>382</v>
      </c>
      <c r="G281" s="40"/>
      <c r="H281" s="40"/>
      <c r="I281" s="233"/>
      <c r="J281" s="40"/>
      <c r="K281" s="40"/>
      <c r="L281" s="44"/>
      <c r="M281" s="234"/>
      <c r="N281" s="235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137</v>
      </c>
      <c r="AU281" s="17" t="s">
        <v>85</v>
      </c>
    </row>
    <row r="282" s="2" customFormat="1" ht="24.15" customHeight="1">
      <c r="A282" s="38"/>
      <c r="B282" s="39"/>
      <c r="C282" s="218" t="s">
        <v>383</v>
      </c>
      <c r="D282" s="218" t="s">
        <v>130</v>
      </c>
      <c r="E282" s="219" t="s">
        <v>384</v>
      </c>
      <c r="F282" s="220" t="s">
        <v>385</v>
      </c>
      <c r="G282" s="221" t="s">
        <v>380</v>
      </c>
      <c r="H282" s="222">
        <v>12</v>
      </c>
      <c r="I282" s="223"/>
      <c r="J282" s="224">
        <f>ROUND(I282*H282,2)</f>
        <v>0</v>
      </c>
      <c r="K282" s="220" t="s">
        <v>134</v>
      </c>
      <c r="L282" s="44"/>
      <c r="M282" s="225" t="s">
        <v>1</v>
      </c>
      <c r="N282" s="226" t="s">
        <v>40</v>
      </c>
      <c r="O282" s="91"/>
      <c r="P282" s="227">
        <f>O282*H282</f>
        <v>0</v>
      </c>
      <c r="Q282" s="227">
        <v>0.00296</v>
      </c>
      <c r="R282" s="227">
        <f>Q282*H282</f>
        <v>0.035519999999999996</v>
      </c>
      <c r="S282" s="227">
        <v>0</v>
      </c>
      <c r="T282" s="22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169</v>
      </c>
      <c r="AT282" s="229" t="s">
        <v>130</v>
      </c>
      <c r="AU282" s="229" t="s">
        <v>85</v>
      </c>
      <c r="AY282" s="17" t="s">
        <v>127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83</v>
      </c>
      <c r="BK282" s="230">
        <f>ROUND(I282*H282,2)</f>
        <v>0</v>
      </c>
      <c r="BL282" s="17" t="s">
        <v>169</v>
      </c>
      <c r="BM282" s="229" t="s">
        <v>386</v>
      </c>
    </row>
    <row r="283" s="2" customFormat="1">
      <c r="A283" s="38"/>
      <c r="B283" s="39"/>
      <c r="C283" s="40"/>
      <c r="D283" s="231" t="s">
        <v>137</v>
      </c>
      <c r="E283" s="40"/>
      <c r="F283" s="232" t="s">
        <v>387</v>
      </c>
      <c r="G283" s="40"/>
      <c r="H283" s="40"/>
      <c r="I283" s="233"/>
      <c r="J283" s="40"/>
      <c r="K283" s="40"/>
      <c r="L283" s="44"/>
      <c r="M283" s="234"/>
      <c r="N283" s="235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137</v>
      </c>
      <c r="AU283" s="17" t="s">
        <v>85</v>
      </c>
    </row>
    <row r="284" s="12" customFormat="1" ht="22.8" customHeight="1">
      <c r="A284" s="12"/>
      <c r="B284" s="202"/>
      <c r="C284" s="203"/>
      <c r="D284" s="204" t="s">
        <v>74</v>
      </c>
      <c r="E284" s="216" t="s">
        <v>388</v>
      </c>
      <c r="F284" s="216" t="s">
        <v>389</v>
      </c>
      <c r="G284" s="203"/>
      <c r="H284" s="203"/>
      <c r="I284" s="206"/>
      <c r="J284" s="217">
        <f>BK284</f>
        <v>0</v>
      </c>
      <c r="K284" s="203"/>
      <c r="L284" s="208"/>
      <c r="M284" s="209"/>
      <c r="N284" s="210"/>
      <c r="O284" s="210"/>
      <c r="P284" s="211">
        <f>SUM(P285:P286)</f>
        <v>0</v>
      </c>
      <c r="Q284" s="210"/>
      <c r="R284" s="211">
        <f>SUM(R285:R286)</f>
        <v>0</v>
      </c>
      <c r="S284" s="210"/>
      <c r="T284" s="212">
        <f>SUM(T285:T286)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3" t="s">
        <v>85</v>
      </c>
      <c r="AT284" s="214" t="s">
        <v>74</v>
      </c>
      <c r="AU284" s="214" t="s">
        <v>83</v>
      </c>
      <c r="AY284" s="213" t="s">
        <v>127</v>
      </c>
      <c r="BK284" s="215">
        <f>SUM(BK285:BK286)</f>
        <v>0</v>
      </c>
    </row>
    <row r="285" s="2" customFormat="1" ht="24.15" customHeight="1">
      <c r="A285" s="38"/>
      <c r="B285" s="39"/>
      <c r="C285" s="218" t="s">
        <v>390</v>
      </c>
      <c r="D285" s="218" t="s">
        <v>130</v>
      </c>
      <c r="E285" s="219" t="s">
        <v>391</v>
      </c>
      <c r="F285" s="220" t="s">
        <v>392</v>
      </c>
      <c r="G285" s="221" t="s">
        <v>393</v>
      </c>
      <c r="H285" s="222">
        <v>1</v>
      </c>
      <c r="I285" s="223"/>
      <c r="J285" s="224">
        <f>ROUND(I285*H285,2)</f>
        <v>0</v>
      </c>
      <c r="K285" s="220" t="s">
        <v>1</v>
      </c>
      <c r="L285" s="44"/>
      <c r="M285" s="225" t="s">
        <v>1</v>
      </c>
      <c r="N285" s="226" t="s">
        <v>40</v>
      </c>
      <c r="O285" s="91"/>
      <c r="P285" s="227">
        <f>O285*H285</f>
        <v>0</v>
      </c>
      <c r="Q285" s="227">
        <v>0</v>
      </c>
      <c r="R285" s="227">
        <f>Q285*H285</f>
        <v>0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169</v>
      </c>
      <c r="AT285" s="229" t="s">
        <v>130</v>
      </c>
      <c r="AU285" s="229" t="s">
        <v>85</v>
      </c>
      <c r="AY285" s="17" t="s">
        <v>127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83</v>
      </c>
      <c r="BK285" s="230">
        <f>ROUND(I285*H285,2)</f>
        <v>0</v>
      </c>
      <c r="BL285" s="17" t="s">
        <v>169</v>
      </c>
      <c r="BM285" s="229" t="s">
        <v>394</v>
      </c>
    </row>
    <row r="286" s="2" customFormat="1">
      <c r="A286" s="38"/>
      <c r="B286" s="39"/>
      <c r="C286" s="40"/>
      <c r="D286" s="231" t="s">
        <v>137</v>
      </c>
      <c r="E286" s="40"/>
      <c r="F286" s="232" t="s">
        <v>395</v>
      </c>
      <c r="G286" s="40"/>
      <c r="H286" s="40"/>
      <c r="I286" s="233"/>
      <c r="J286" s="40"/>
      <c r="K286" s="40"/>
      <c r="L286" s="44"/>
      <c r="M286" s="234"/>
      <c r="N286" s="235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137</v>
      </c>
      <c r="AU286" s="17" t="s">
        <v>85</v>
      </c>
    </row>
    <row r="287" s="12" customFormat="1" ht="22.8" customHeight="1">
      <c r="A287" s="12"/>
      <c r="B287" s="202"/>
      <c r="C287" s="203"/>
      <c r="D287" s="204" t="s">
        <v>74</v>
      </c>
      <c r="E287" s="216" t="s">
        <v>396</v>
      </c>
      <c r="F287" s="216" t="s">
        <v>397</v>
      </c>
      <c r="G287" s="203"/>
      <c r="H287" s="203"/>
      <c r="I287" s="206"/>
      <c r="J287" s="217">
        <f>BK287</f>
        <v>0</v>
      </c>
      <c r="K287" s="203"/>
      <c r="L287" s="208"/>
      <c r="M287" s="209"/>
      <c r="N287" s="210"/>
      <c r="O287" s="210"/>
      <c r="P287" s="211">
        <f>SUM(P288:P289)</f>
        <v>0</v>
      </c>
      <c r="Q287" s="210"/>
      <c r="R287" s="211">
        <f>SUM(R288:R289)</f>
        <v>0.018419999999999999</v>
      </c>
      <c r="S287" s="210"/>
      <c r="T287" s="212">
        <f>SUM(T288:T289)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3" t="s">
        <v>85</v>
      </c>
      <c r="AT287" s="214" t="s">
        <v>74</v>
      </c>
      <c r="AU287" s="214" t="s">
        <v>83</v>
      </c>
      <c r="AY287" s="213" t="s">
        <v>127</v>
      </c>
      <c r="BK287" s="215">
        <f>SUM(BK288:BK289)</f>
        <v>0</v>
      </c>
    </row>
    <row r="288" s="2" customFormat="1" ht="24.15" customHeight="1">
      <c r="A288" s="38"/>
      <c r="B288" s="39"/>
      <c r="C288" s="218" t="s">
        <v>398</v>
      </c>
      <c r="D288" s="218" t="s">
        <v>130</v>
      </c>
      <c r="E288" s="219" t="s">
        <v>399</v>
      </c>
      <c r="F288" s="220" t="s">
        <v>400</v>
      </c>
      <c r="G288" s="221" t="s">
        <v>393</v>
      </c>
      <c r="H288" s="222">
        <v>1</v>
      </c>
      <c r="I288" s="223"/>
      <c r="J288" s="224">
        <f>ROUND(I288*H288,2)</f>
        <v>0</v>
      </c>
      <c r="K288" s="220" t="s">
        <v>134</v>
      </c>
      <c r="L288" s="44"/>
      <c r="M288" s="225" t="s">
        <v>1</v>
      </c>
      <c r="N288" s="226" t="s">
        <v>40</v>
      </c>
      <c r="O288" s="91"/>
      <c r="P288" s="227">
        <f>O288*H288</f>
        <v>0</v>
      </c>
      <c r="Q288" s="227">
        <v>0.018419999999999999</v>
      </c>
      <c r="R288" s="227">
        <f>Q288*H288</f>
        <v>0.018419999999999999</v>
      </c>
      <c r="S288" s="227">
        <v>0</v>
      </c>
      <c r="T288" s="22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169</v>
      </c>
      <c r="AT288" s="229" t="s">
        <v>130</v>
      </c>
      <c r="AU288" s="229" t="s">
        <v>85</v>
      </c>
      <c r="AY288" s="17" t="s">
        <v>127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83</v>
      </c>
      <c r="BK288" s="230">
        <f>ROUND(I288*H288,2)</f>
        <v>0</v>
      </c>
      <c r="BL288" s="17" t="s">
        <v>169</v>
      </c>
      <c r="BM288" s="229" t="s">
        <v>401</v>
      </c>
    </row>
    <row r="289" s="2" customFormat="1">
      <c r="A289" s="38"/>
      <c r="B289" s="39"/>
      <c r="C289" s="40"/>
      <c r="D289" s="231" t="s">
        <v>137</v>
      </c>
      <c r="E289" s="40"/>
      <c r="F289" s="232" t="s">
        <v>402</v>
      </c>
      <c r="G289" s="40"/>
      <c r="H289" s="40"/>
      <c r="I289" s="233"/>
      <c r="J289" s="40"/>
      <c r="K289" s="40"/>
      <c r="L289" s="44"/>
      <c r="M289" s="234"/>
      <c r="N289" s="235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137</v>
      </c>
      <c r="AU289" s="17" t="s">
        <v>85</v>
      </c>
    </row>
    <row r="290" s="12" customFormat="1" ht="22.8" customHeight="1">
      <c r="A290" s="12"/>
      <c r="B290" s="202"/>
      <c r="C290" s="203"/>
      <c r="D290" s="204" t="s">
        <v>74</v>
      </c>
      <c r="E290" s="216" t="s">
        <v>403</v>
      </c>
      <c r="F290" s="216" t="s">
        <v>404</v>
      </c>
      <c r="G290" s="203"/>
      <c r="H290" s="203"/>
      <c r="I290" s="206"/>
      <c r="J290" s="217">
        <f>BK290</f>
        <v>0</v>
      </c>
      <c r="K290" s="203"/>
      <c r="L290" s="208"/>
      <c r="M290" s="209"/>
      <c r="N290" s="210"/>
      <c r="O290" s="210"/>
      <c r="P290" s="211">
        <f>SUM(P291:P301)</f>
        <v>0</v>
      </c>
      <c r="Q290" s="210"/>
      <c r="R290" s="211">
        <f>SUM(R291:R301)</f>
        <v>1.40406049</v>
      </c>
      <c r="S290" s="210"/>
      <c r="T290" s="212">
        <f>SUM(T291:T301)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3" t="s">
        <v>85</v>
      </c>
      <c r="AT290" s="214" t="s">
        <v>74</v>
      </c>
      <c r="AU290" s="214" t="s">
        <v>83</v>
      </c>
      <c r="AY290" s="213" t="s">
        <v>127</v>
      </c>
      <c r="BK290" s="215">
        <f>SUM(BK291:BK301)</f>
        <v>0</v>
      </c>
    </row>
    <row r="291" s="2" customFormat="1" ht="24.15" customHeight="1">
      <c r="A291" s="38"/>
      <c r="B291" s="39"/>
      <c r="C291" s="218" t="s">
        <v>405</v>
      </c>
      <c r="D291" s="218" t="s">
        <v>130</v>
      </c>
      <c r="E291" s="219" t="s">
        <v>406</v>
      </c>
      <c r="F291" s="220" t="s">
        <v>407</v>
      </c>
      <c r="G291" s="221" t="s">
        <v>133</v>
      </c>
      <c r="H291" s="222">
        <v>83.316999999999993</v>
      </c>
      <c r="I291" s="223"/>
      <c r="J291" s="224">
        <f>ROUND(I291*H291,2)</f>
        <v>0</v>
      </c>
      <c r="K291" s="220" t="s">
        <v>134</v>
      </c>
      <c r="L291" s="44"/>
      <c r="M291" s="225" t="s">
        <v>1</v>
      </c>
      <c r="N291" s="226" t="s">
        <v>40</v>
      </c>
      <c r="O291" s="91"/>
      <c r="P291" s="227">
        <f>O291*H291</f>
        <v>0</v>
      </c>
      <c r="Q291" s="227">
        <v>0</v>
      </c>
      <c r="R291" s="227">
        <f>Q291*H291</f>
        <v>0</v>
      </c>
      <c r="S291" s="227">
        <v>0</v>
      </c>
      <c r="T291" s="228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9" t="s">
        <v>169</v>
      </c>
      <c r="AT291" s="229" t="s">
        <v>130</v>
      </c>
      <c r="AU291" s="229" t="s">
        <v>85</v>
      </c>
      <c r="AY291" s="17" t="s">
        <v>127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17" t="s">
        <v>83</v>
      </c>
      <c r="BK291" s="230">
        <f>ROUND(I291*H291,2)</f>
        <v>0</v>
      </c>
      <c r="BL291" s="17" t="s">
        <v>169</v>
      </c>
      <c r="BM291" s="229" t="s">
        <v>408</v>
      </c>
    </row>
    <row r="292" s="2" customFormat="1">
      <c r="A292" s="38"/>
      <c r="B292" s="39"/>
      <c r="C292" s="40"/>
      <c r="D292" s="231" t="s">
        <v>137</v>
      </c>
      <c r="E292" s="40"/>
      <c r="F292" s="232" t="s">
        <v>409</v>
      </c>
      <c r="G292" s="40"/>
      <c r="H292" s="40"/>
      <c r="I292" s="233"/>
      <c r="J292" s="40"/>
      <c r="K292" s="40"/>
      <c r="L292" s="44"/>
      <c r="M292" s="234"/>
      <c r="N292" s="235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137</v>
      </c>
      <c r="AU292" s="17" t="s">
        <v>85</v>
      </c>
    </row>
    <row r="293" s="13" customFormat="1">
      <c r="A293" s="13"/>
      <c r="B293" s="236"/>
      <c r="C293" s="237"/>
      <c r="D293" s="231" t="s">
        <v>139</v>
      </c>
      <c r="E293" s="238" t="s">
        <v>1</v>
      </c>
      <c r="F293" s="239" t="s">
        <v>410</v>
      </c>
      <c r="G293" s="237"/>
      <c r="H293" s="240">
        <v>11.927</v>
      </c>
      <c r="I293" s="241"/>
      <c r="J293" s="237"/>
      <c r="K293" s="237"/>
      <c r="L293" s="242"/>
      <c r="M293" s="243"/>
      <c r="N293" s="244"/>
      <c r="O293" s="244"/>
      <c r="P293" s="244"/>
      <c r="Q293" s="244"/>
      <c r="R293" s="244"/>
      <c r="S293" s="244"/>
      <c r="T293" s="24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6" t="s">
        <v>139</v>
      </c>
      <c r="AU293" s="246" t="s">
        <v>85</v>
      </c>
      <c r="AV293" s="13" t="s">
        <v>85</v>
      </c>
      <c r="AW293" s="13" t="s">
        <v>32</v>
      </c>
      <c r="AX293" s="13" t="s">
        <v>75</v>
      </c>
      <c r="AY293" s="246" t="s">
        <v>127</v>
      </c>
    </row>
    <row r="294" s="13" customFormat="1">
      <c r="A294" s="13"/>
      <c r="B294" s="236"/>
      <c r="C294" s="237"/>
      <c r="D294" s="231" t="s">
        <v>139</v>
      </c>
      <c r="E294" s="238" t="s">
        <v>1</v>
      </c>
      <c r="F294" s="239" t="s">
        <v>411</v>
      </c>
      <c r="G294" s="237"/>
      <c r="H294" s="240">
        <v>71.390000000000001</v>
      </c>
      <c r="I294" s="241"/>
      <c r="J294" s="237"/>
      <c r="K294" s="237"/>
      <c r="L294" s="242"/>
      <c r="M294" s="243"/>
      <c r="N294" s="244"/>
      <c r="O294" s="244"/>
      <c r="P294" s="244"/>
      <c r="Q294" s="244"/>
      <c r="R294" s="244"/>
      <c r="S294" s="244"/>
      <c r="T294" s="24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6" t="s">
        <v>139</v>
      </c>
      <c r="AU294" s="246" t="s">
        <v>85</v>
      </c>
      <c r="AV294" s="13" t="s">
        <v>85</v>
      </c>
      <c r="AW294" s="13" t="s">
        <v>32</v>
      </c>
      <c r="AX294" s="13" t="s">
        <v>75</v>
      </c>
      <c r="AY294" s="246" t="s">
        <v>127</v>
      </c>
    </row>
    <row r="295" s="14" customFormat="1">
      <c r="A295" s="14"/>
      <c r="B295" s="247"/>
      <c r="C295" s="248"/>
      <c r="D295" s="231" t="s">
        <v>139</v>
      </c>
      <c r="E295" s="249" t="s">
        <v>1</v>
      </c>
      <c r="F295" s="250" t="s">
        <v>183</v>
      </c>
      <c r="G295" s="248"/>
      <c r="H295" s="251">
        <v>83.317000000000007</v>
      </c>
      <c r="I295" s="252"/>
      <c r="J295" s="248"/>
      <c r="K295" s="248"/>
      <c r="L295" s="253"/>
      <c r="M295" s="254"/>
      <c r="N295" s="255"/>
      <c r="O295" s="255"/>
      <c r="P295" s="255"/>
      <c r="Q295" s="255"/>
      <c r="R295" s="255"/>
      <c r="S295" s="255"/>
      <c r="T295" s="25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7" t="s">
        <v>139</v>
      </c>
      <c r="AU295" s="257" t="s">
        <v>85</v>
      </c>
      <c r="AV295" s="14" t="s">
        <v>135</v>
      </c>
      <c r="AW295" s="14" t="s">
        <v>32</v>
      </c>
      <c r="AX295" s="14" t="s">
        <v>83</v>
      </c>
      <c r="AY295" s="257" t="s">
        <v>127</v>
      </c>
    </row>
    <row r="296" s="2" customFormat="1" ht="21.75" customHeight="1">
      <c r="A296" s="38"/>
      <c r="B296" s="39"/>
      <c r="C296" s="258" t="s">
        <v>412</v>
      </c>
      <c r="D296" s="258" t="s">
        <v>189</v>
      </c>
      <c r="E296" s="259" t="s">
        <v>413</v>
      </c>
      <c r="F296" s="260" t="s">
        <v>414</v>
      </c>
      <c r="G296" s="261" t="s">
        <v>133</v>
      </c>
      <c r="H296" s="262">
        <v>91.649000000000001</v>
      </c>
      <c r="I296" s="263"/>
      <c r="J296" s="264">
        <f>ROUND(I296*H296,2)</f>
        <v>0</v>
      </c>
      <c r="K296" s="260" t="s">
        <v>134</v>
      </c>
      <c r="L296" s="265"/>
      <c r="M296" s="266" t="s">
        <v>1</v>
      </c>
      <c r="N296" s="267" t="s">
        <v>40</v>
      </c>
      <c r="O296" s="91"/>
      <c r="P296" s="227">
        <f>O296*H296</f>
        <v>0</v>
      </c>
      <c r="Q296" s="227">
        <v>0.0149</v>
      </c>
      <c r="R296" s="227">
        <f>Q296*H296</f>
        <v>1.3655701</v>
      </c>
      <c r="S296" s="227">
        <v>0</v>
      </c>
      <c r="T296" s="22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9" t="s">
        <v>192</v>
      </c>
      <c r="AT296" s="229" t="s">
        <v>189</v>
      </c>
      <c r="AU296" s="229" t="s">
        <v>85</v>
      </c>
      <c r="AY296" s="17" t="s">
        <v>127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7" t="s">
        <v>83</v>
      </c>
      <c r="BK296" s="230">
        <f>ROUND(I296*H296,2)</f>
        <v>0</v>
      </c>
      <c r="BL296" s="17" t="s">
        <v>169</v>
      </c>
      <c r="BM296" s="229" t="s">
        <v>415</v>
      </c>
    </row>
    <row r="297" s="2" customFormat="1">
      <c r="A297" s="38"/>
      <c r="B297" s="39"/>
      <c r="C297" s="40"/>
      <c r="D297" s="231" t="s">
        <v>137</v>
      </c>
      <c r="E297" s="40"/>
      <c r="F297" s="232" t="s">
        <v>414</v>
      </c>
      <c r="G297" s="40"/>
      <c r="H297" s="40"/>
      <c r="I297" s="233"/>
      <c r="J297" s="40"/>
      <c r="K297" s="40"/>
      <c r="L297" s="44"/>
      <c r="M297" s="234"/>
      <c r="N297" s="235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137</v>
      </c>
      <c r="AU297" s="17" t="s">
        <v>85</v>
      </c>
    </row>
    <row r="298" s="13" customFormat="1">
      <c r="A298" s="13"/>
      <c r="B298" s="236"/>
      <c r="C298" s="237"/>
      <c r="D298" s="231" t="s">
        <v>139</v>
      </c>
      <c r="E298" s="237"/>
      <c r="F298" s="239" t="s">
        <v>416</v>
      </c>
      <c r="G298" s="237"/>
      <c r="H298" s="240">
        <v>91.649000000000001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6" t="s">
        <v>139</v>
      </c>
      <c r="AU298" s="246" t="s">
        <v>85</v>
      </c>
      <c r="AV298" s="13" t="s">
        <v>85</v>
      </c>
      <c r="AW298" s="13" t="s">
        <v>4</v>
      </c>
      <c r="AX298" s="13" t="s">
        <v>83</v>
      </c>
      <c r="AY298" s="246" t="s">
        <v>127</v>
      </c>
    </row>
    <row r="299" s="2" customFormat="1" ht="24.15" customHeight="1">
      <c r="A299" s="38"/>
      <c r="B299" s="39"/>
      <c r="C299" s="218" t="s">
        <v>417</v>
      </c>
      <c r="D299" s="218" t="s">
        <v>130</v>
      </c>
      <c r="E299" s="219" t="s">
        <v>418</v>
      </c>
      <c r="F299" s="220" t="s">
        <v>419</v>
      </c>
      <c r="G299" s="221" t="s">
        <v>420</v>
      </c>
      <c r="H299" s="222">
        <v>1.647</v>
      </c>
      <c r="I299" s="223"/>
      <c r="J299" s="224">
        <f>ROUND(I299*H299,2)</f>
        <v>0</v>
      </c>
      <c r="K299" s="220" t="s">
        <v>134</v>
      </c>
      <c r="L299" s="44"/>
      <c r="M299" s="225" t="s">
        <v>1</v>
      </c>
      <c r="N299" s="226" t="s">
        <v>40</v>
      </c>
      <c r="O299" s="91"/>
      <c r="P299" s="227">
        <f>O299*H299</f>
        <v>0</v>
      </c>
      <c r="Q299" s="227">
        <v>0.023369999999999998</v>
      </c>
      <c r="R299" s="227">
        <f>Q299*H299</f>
        <v>0.038490389999999999</v>
      </c>
      <c r="S299" s="227">
        <v>0</v>
      </c>
      <c r="T299" s="22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9" t="s">
        <v>169</v>
      </c>
      <c r="AT299" s="229" t="s">
        <v>130</v>
      </c>
      <c r="AU299" s="229" t="s">
        <v>85</v>
      </c>
      <c r="AY299" s="17" t="s">
        <v>127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7" t="s">
        <v>83</v>
      </c>
      <c r="BK299" s="230">
        <f>ROUND(I299*H299,2)</f>
        <v>0</v>
      </c>
      <c r="BL299" s="17" t="s">
        <v>169</v>
      </c>
      <c r="BM299" s="229" t="s">
        <v>421</v>
      </c>
    </row>
    <row r="300" s="2" customFormat="1">
      <c r="A300" s="38"/>
      <c r="B300" s="39"/>
      <c r="C300" s="40"/>
      <c r="D300" s="231" t="s">
        <v>137</v>
      </c>
      <c r="E300" s="40"/>
      <c r="F300" s="232" t="s">
        <v>422</v>
      </c>
      <c r="G300" s="40"/>
      <c r="H300" s="40"/>
      <c r="I300" s="233"/>
      <c r="J300" s="40"/>
      <c r="K300" s="40"/>
      <c r="L300" s="44"/>
      <c r="M300" s="234"/>
      <c r="N300" s="235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137</v>
      </c>
      <c r="AU300" s="17" t="s">
        <v>85</v>
      </c>
    </row>
    <row r="301" s="13" customFormat="1">
      <c r="A301" s="13"/>
      <c r="B301" s="236"/>
      <c r="C301" s="237"/>
      <c r="D301" s="231" t="s">
        <v>139</v>
      </c>
      <c r="E301" s="238" t="s">
        <v>1</v>
      </c>
      <c r="F301" s="239" t="s">
        <v>423</v>
      </c>
      <c r="G301" s="237"/>
      <c r="H301" s="240">
        <v>1.647</v>
      </c>
      <c r="I301" s="241"/>
      <c r="J301" s="237"/>
      <c r="K301" s="237"/>
      <c r="L301" s="242"/>
      <c r="M301" s="243"/>
      <c r="N301" s="244"/>
      <c r="O301" s="244"/>
      <c r="P301" s="244"/>
      <c r="Q301" s="244"/>
      <c r="R301" s="244"/>
      <c r="S301" s="244"/>
      <c r="T301" s="24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6" t="s">
        <v>139</v>
      </c>
      <c r="AU301" s="246" t="s">
        <v>85</v>
      </c>
      <c r="AV301" s="13" t="s">
        <v>85</v>
      </c>
      <c r="AW301" s="13" t="s">
        <v>32</v>
      </c>
      <c r="AX301" s="13" t="s">
        <v>83</v>
      </c>
      <c r="AY301" s="246" t="s">
        <v>127</v>
      </c>
    </row>
    <row r="302" s="12" customFormat="1" ht="22.8" customHeight="1">
      <c r="A302" s="12"/>
      <c r="B302" s="202"/>
      <c r="C302" s="203"/>
      <c r="D302" s="204" t="s">
        <v>74</v>
      </c>
      <c r="E302" s="216" t="s">
        <v>424</v>
      </c>
      <c r="F302" s="216" t="s">
        <v>425</v>
      </c>
      <c r="G302" s="203"/>
      <c r="H302" s="203"/>
      <c r="I302" s="206"/>
      <c r="J302" s="217">
        <f>BK302</f>
        <v>0</v>
      </c>
      <c r="K302" s="203"/>
      <c r="L302" s="208"/>
      <c r="M302" s="209"/>
      <c r="N302" s="210"/>
      <c r="O302" s="210"/>
      <c r="P302" s="211">
        <f>SUM(P303:P320)</f>
        <v>0</v>
      </c>
      <c r="Q302" s="210"/>
      <c r="R302" s="211">
        <f>SUM(R303:R320)</f>
        <v>0.59428000000000003</v>
      </c>
      <c r="S302" s="210"/>
      <c r="T302" s="212">
        <f>SUM(T303:T320)</f>
        <v>2.6235410999999997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13" t="s">
        <v>85</v>
      </c>
      <c r="AT302" s="214" t="s">
        <v>74</v>
      </c>
      <c r="AU302" s="214" t="s">
        <v>83</v>
      </c>
      <c r="AY302" s="213" t="s">
        <v>127</v>
      </c>
      <c r="BK302" s="215">
        <f>SUM(BK303:BK320)</f>
        <v>0</v>
      </c>
    </row>
    <row r="303" s="2" customFormat="1" ht="16.5" customHeight="1">
      <c r="A303" s="38"/>
      <c r="B303" s="39"/>
      <c r="C303" s="218" t="s">
        <v>426</v>
      </c>
      <c r="D303" s="218" t="s">
        <v>130</v>
      </c>
      <c r="E303" s="219" t="s">
        <v>427</v>
      </c>
      <c r="F303" s="220" t="s">
        <v>428</v>
      </c>
      <c r="G303" s="221" t="s">
        <v>178</v>
      </c>
      <c r="H303" s="222">
        <v>356.52999999999997</v>
      </c>
      <c r="I303" s="223"/>
      <c r="J303" s="224">
        <f>ROUND(I303*H303,2)</f>
        <v>0</v>
      </c>
      <c r="K303" s="220" t="s">
        <v>134</v>
      </c>
      <c r="L303" s="44"/>
      <c r="M303" s="225" t="s">
        <v>1</v>
      </c>
      <c r="N303" s="226" t="s">
        <v>40</v>
      </c>
      <c r="O303" s="91"/>
      <c r="P303" s="227">
        <f>O303*H303</f>
        <v>0</v>
      </c>
      <c r="Q303" s="227">
        <v>0</v>
      </c>
      <c r="R303" s="227">
        <f>Q303*H303</f>
        <v>0</v>
      </c>
      <c r="S303" s="227">
        <v>0.00167</v>
      </c>
      <c r="T303" s="228">
        <f>S303*H303</f>
        <v>0.59540510000000002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9" t="s">
        <v>169</v>
      </c>
      <c r="AT303" s="229" t="s">
        <v>130</v>
      </c>
      <c r="AU303" s="229" t="s">
        <v>85</v>
      </c>
      <c r="AY303" s="17" t="s">
        <v>127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7" t="s">
        <v>83</v>
      </c>
      <c r="BK303" s="230">
        <f>ROUND(I303*H303,2)</f>
        <v>0</v>
      </c>
      <c r="BL303" s="17" t="s">
        <v>169</v>
      </c>
      <c r="BM303" s="229" t="s">
        <v>429</v>
      </c>
    </row>
    <row r="304" s="2" customFormat="1">
      <c r="A304" s="38"/>
      <c r="B304" s="39"/>
      <c r="C304" s="40"/>
      <c r="D304" s="231" t="s">
        <v>137</v>
      </c>
      <c r="E304" s="40"/>
      <c r="F304" s="232" t="s">
        <v>430</v>
      </c>
      <c r="G304" s="40"/>
      <c r="H304" s="40"/>
      <c r="I304" s="233"/>
      <c r="J304" s="40"/>
      <c r="K304" s="40"/>
      <c r="L304" s="44"/>
      <c r="M304" s="234"/>
      <c r="N304" s="235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137</v>
      </c>
      <c r="AU304" s="17" t="s">
        <v>85</v>
      </c>
    </row>
    <row r="305" s="13" customFormat="1">
      <c r="A305" s="13"/>
      <c r="B305" s="236"/>
      <c r="C305" s="237"/>
      <c r="D305" s="231" t="s">
        <v>139</v>
      </c>
      <c r="E305" s="238" t="s">
        <v>1</v>
      </c>
      <c r="F305" s="239" t="s">
        <v>181</v>
      </c>
      <c r="G305" s="237"/>
      <c r="H305" s="240">
        <v>356.52999999999997</v>
      </c>
      <c r="I305" s="241"/>
      <c r="J305" s="237"/>
      <c r="K305" s="237"/>
      <c r="L305" s="242"/>
      <c r="M305" s="243"/>
      <c r="N305" s="244"/>
      <c r="O305" s="244"/>
      <c r="P305" s="244"/>
      <c r="Q305" s="244"/>
      <c r="R305" s="244"/>
      <c r="S305" s="244"/>
      <c r="T305" s="24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6" t="s">
        <v>139</v>
      </c>
      <c r="AU305" s="246" t="s">
        <v>85</v>
      </c>
      <c r="AV305" s="13" t="s">
        <v>85</v>
      </c>
      <c r="AW305" s="13" t="s">
        <v>32</v>
      </c>
      <c r="AX305" s="13" t="s">
        <v>83</v>
      </c>
      <c r="AY305" s="246" t="s">
        <v>127</v>
      </c>
    </row>
    <row r="306" s="2" customFormat="1" ht="24.15" customHeight="1">
      <c r="A306" s="38"/>
      <c r="B306" s="39"/>
      <c r="C306" s="218" t="s">
        <v>431</v>
      </c>
      <c r="D306" s="218" t="s">
        <v>130</v>
      </c>
      <c r="E306" s="219" t="s">
        <v>432</v>
      </c>
      <c r="F306" s="220" t="s">
        <v>433</v>
      </c>
      <c r="G306" s="221" t="s">
        <v>178</v>
      </c>
      <c r="H306" s="222">
        <v>167.19999999999999</v>
      </c>
      <c r="I306" s="223"/>
      <c r="J306" s="224">
        <f>ROUND(I306*H306,2)</f>
        <v>0</v>
      </c>
      <c r="K306" s="220" t="s">
        <v>134</v>
      </c>
      <c r="L306" s="44"/>
      <c r="M306" s="225" t="s">
        <v>1</v>
      </c>
      <c r="N306" s="226" t="s">
        <v>40</v>
      </c>
      <c r="O306" s="91"/>
      <c r="P306" s="227">
        <f>O306*H306</f>
        <v>0</v>
      </c>
      <c r="Q306" s="227">
        <v>0</v>
      </c>
      <c r="R306" s="227">
        <f>Q306*H306</f>
        <v>0</v>
      </c>
      <c r="S306" s="227">
        <v>0.01213</v>
      </c>
      <c r="T306" s="228">
        <f>S306*H306</f>
        <v>2.0281359999999999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9" t="s">
        <v>169</v>
      </c>
      <c r="AT306" s="229" t="s">
        <v>130</v>
      </c>
      <c r="AU306" s="229" t="s">
        <v>85</v>
      </c>
      <c r="AY306" s="17" t="s">
        <v>127</v>
      </c>
      <c r="BE306" s="230">
        <f>IF(N306="základní",J306,0)</f>
        <v>0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17" t="s">
        <v>83</v>
      </c>
      <c r="BK306" s="230">
        <f>ROUND(I306*H306,2)</f>
        <v>0</v>
      </c>
      <c r="BL306" s="17" t="s">
        <v>169</v>
      </c>
      <c r="BM306" s="229" t="s">
        <v>434</v>
      </c>
    </row>
    <row r="307" s="2" customFormat="1">
      <c r="A307" s="38"/>
      <c r="B307" s="39"/>
      <c r="C307" s="40"/>
      <c r="D307" s="231" t="s">
        <v>137</v>
      </c>
      <c r="E307" s="40"/>
      <c r="F307" s="232" t="s">
        <v>435</v>
      </c>
      <c r="G307" s="40"/>
      <c r="H307" s="40"/>
      <c r="I307" s="233"/>
      <c r="J307" s="40"/>
      <c r="K307" s="40"/>
      <c r="L307" s="44"/>
      <c r="M307" s="234"/>
      <c r="N307" s="235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137</v>
      </c>
      <c r="AU307" s="17" t="s">
        <v>85</v>
      </c>
    </row>
    <row r="308" s="13" customFormat="1">
      <c r="A308" s="13"/>
      <c r="B308" s="236"/>
      <c r="C308" s="237"/>
      <c r="D308" s="231" t="s">
        <v>139</v>
      </c>
      <c r="E308" s="238" t="s">
        <v>1</v>
      </c>
      <c r="F308" s="239" t="s">
        <v>436</v>
      </c>
      <c r="G308" s="237"/>
      <c r="H308" s="240">
        <v>167.19999999999999</v>
      </c>
      <c r="I308" s="241"/>
      <c r="J308" s="237"/>
      <c r="K308" s="237"/>
      <c r="L308" s="242"/>
      <c r="M308" s="243"/>
      <c r="N308" s="244"/>
      <c r="O308" s="244"/>
      <c r="P308" s="244"/>
      <c r="Q308" s="244"/>
      <c r="R308" s="244"/>
      <c r="S308" s="244"/>
      <c r="T308" s="24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6" t="s">
        <v>139</v>
      </c>
      <c r="AU308" s="246" t="s">
        <v>85</v>
      </c>
      <c r="AV308" s="13" t="s">
        <v>85</v>
      </c>
      <c r="AW308" s="13" t="s">
        <v>32</v>
      </c>
      <c r="AX308" s="13" t="s">
        <v>83</v>
      </c>
      <c r="AY308" s="246" t="s">
        <v>127</v>
      </c>
    </row>
    <row r="309" s="2" customFormat="1" ht="33" customHeight="1">
      <c r="A309" s="38"/>
      <c r="B309" s="39"/>
      <c r="C309" s="218" t="s">
        <v>437</v>
      </c>
      <c r="D309" s="218" t="s">
        <v>130</v>
      </c>
      <c r="E309" s="219" t="s">
        <v>438</v>
      </c>
      <c r="F309" s="220" t="s">
        <v>439</v>
      </c>
      <c r="G309" s="221" t="s">
        <v>178</v>
      </c>
      <c r="H309" s="222">
        <v>66</v>
      </c>
      <c r="I309" s="223"/>
      <c r="J309" s="224">
        <f>ROUND(I309*H309,2)</f>
        <v>0</v>
      </c>
      <c r="K309" s="220" t="s">
        <v>134</v>
      </c>
      <c r="L309" s="44"/>
      <c r="M309" s="225" t="s">
        <v>1</v>
      </c>
      <c r="N309" s="226" t="s">
        <v>40</v>
      </c>
      <c r="O309" s="91"/>
      <c r="P309" s="227">
        <f>O309*H309</f>
        <v>0</v>
      </c>
      <c r="Q309" s="227">
        <v>0.00081999999999999998</v>
      </c>
      <c r="R309" s="227">
        <f>Q309*H309</f>
        <v>0.054120000000000001</v>
      </c>
      <c r="S309" s="227">
        <v>0</v>
      </c>
      <c r="T309" s="228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9" t="s">
        <v>169</v>
      </c>
      <c r="AT309" s="229" t="s">
        <v>130</v>
      </c>
      <c r="AU309" s="229" t="s">
        <v>85</v>
      </c>
      <c r="AY309" s="17" t="s">
        <v>127</v>
      </c>
      <c r="BE309" s="230">
        <f>IF(N309="základní",J309,0)</f>
        <v>0</v>
      </c>
      <c r="BF309" s="230">
        <f>IF(N309="snížená",J309,0)</f>
        <v>0</v>
      </c>
      <c r="BG309" s="230">
        <f>IF(N309="zákl. přenesená",J309,0)</f>
        <v>0</v>
      </c>
      <c r="BH309" s="230">
        <f>IF(N309="sníž. přenesená",J309,0)</f>
        <v>0</v>
      </c>
      <c r="BI309" s="230">
        <f>IF(N309="nulová",J309,0)</f>
        <v>0</v>
      </c>
      <c r="BJ309" s="17" t="s">
        <v>83</v>
      </c>
      <c r="BK309" s="230">
        <f>ROUND(I309*H309,2)</f>
        <v>0</v>
      </c>
      <c r="BL309" s="17" t="s">
        <v>169</v>
      </c>
      <c r="BM309" s="229" t="s">
        <v>440</v>
      </c>
    </row>
    <row r="310" s="2" customFormat="1">
      <c r="A310" s="38"/>
      <c r="B310" s="39"/>
      <c r="C310" s="40"/>
      <c r="D310" s="231" t="s">
        <v>137</v>
      </c>
      <c r="E310" s="40"/>
      <c r="F310" s="232" t="s">
        <v>441</v>
      </c>
      <c r="G310" s="40"/>
      <c r="H310" s="40"/>
      <c r="I310" s="233"/>
      <c r="J310" s="40"/>
      <c r="K310" s="40"/>
      <c r="L310" s="44"/>
      <c r="M310" s="234"/>
      <c r="N310" s="235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137</v>
      </c>
      <c r="AU310" s="17" t="s">
        <v>85</v>
      </c>
    </row>
    <row r="311" s="13" customFormat="1">
      <c r="A311" s="13"/>
      <c r="B311" s="236"/>
      <c r="C311" s="237"/>
      <c r="D311" s="231" t="s">
        <v>139</v>
      </c>
      <c r="E311" s="238" t="s">
        <v>1</v>
      </c>
      <c r="F311" s="239" t="s">
        <v>442</v>
      </c>
      <c r="G311" s="237"/>
      <c r="H311" s="240">
        <v>66</v>
      </c>
      <c r="I311" s="241"/>
      <c r="J311" s="237"/>
      <c r="K311" s="237"/>
      <c r="L311" s="242"/>
      <c r="M311" s="243"/>
      <c r="N311" s="244"/>
      <c r="O311" s="244"/>
      <c r="P311" s="244"/>
      <c r="Q311" s="244"/>
      <c r="R311" s="244"/>
      <c r="S311" s="244"/>
      <c r="T311" s="24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6" t="s">
        <v>139</v>
      </c>
      <c r="AU311" s="246" t="s">
        <v>85</v>
      </c>
      <c r="AV311" s="13" t="s">
        <v>85</v>
      </c>
      <c r="AW311" s="13" t="s">
        <v>32</v>
      </c>
      <c r="AX311" s="13" t="s">
        <v>83</v>
      </c>
      <c r="AY311" s="246" t="s">
        <v>127</v>
      </c>
    </row>
    <row r="312" s="2" customFormat="1" ht="33" customHeight="1">
      <c r="A312" s="38"/>
      <c r="B312" s="39"/>
      <c r="C312" s="218" t="s">
        <v>443</v>
      </c>
      <c r="D312" s="218" t="s">
        <v>130</v>
      </c>
      <c r="E312" s="219" t="s">
        <v>444</v>
      </c>
      <c r="F312" s="220" t="s">
        <v>445</v>
      </c>
      <c r="G312" s="221" t="s">
        <v>178</v>
      </c>
      <c r="H312" s="222">
        <v>301</v>
      </c>
      <c r="I312" s="223"/>
      <c r="J312" s="224">
        <f>ROUND(I312*H312,2)</f>
        <v>0</v>
      </c>
      <c r="K312" s="220" t="s">
        <v>134</v>
      </c>
      <c r="L312" s="44"/>
      <c r="M312" s="225" t="s">
        <v>1</v>
      </c>
      <c r="N312" s="226" t="s">
        <v>40</v>
      </c>
      <c r="O312" s="91"/>
      <c r="P312" s="227">
        <f>O312*H312</f>
        <v>0</v>
      </c>
      <c r="Q312" s="227">
        <v>0.00106</v>
      </c>
      <c r="R312" s="227">
        <f>Q312*H312</f>
        <v>0.31906000000000001</v>
      </c>
      <c r="S312" s="227">
        <v>0</v>
      </c>
      <c r="T312" s="22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9" t="s">
        <v>169</v>
      </c>
      <c r="AT312" s="229" t="s">
        <v>130</v>
      </c>
      <c r="AU312" s="229" t="s">
        <v>85</v>
      </c>
      <c r="AY312" s="17" t="s">
        <v>127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17" t="s">
        <v>83</v>
      </c>
      <c r="BK312" s="230">
        <f>ROUND(I312*H312,2)</f>
        <v>0</v>
      </c>
      <c r="BL312" s="17" t="s">
        <v>169</v>
      </c>
      <c r="BM312" s="229" t="s">
        <v>446</v>
      </c>
    </row>
    <row r="313" s="2" customFormat="1">
      <c r="A313" s="38"/>
      <c r="B313" s="39"/>
      <c r="C313" s="40"/>
      <c r="D313" s="231" t="s">
        <v>137</v>
      </c>
      <c r="E313" s="40"/>
      <c r="F313" s="232" t="s">
        <v>447</v>
      </c>
      <c r="G313" s="40"/>
      <c r="H313" s="40"/>
      <c r="I313" s="233"/>
      <c r="J313" s="40"/>
      <c r="K313" s="40"/>
      <c r="L313" s="44"/>
      <c r="M313" s="234"/>
      <c r="N313" s="235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137</v>
      </c>
      <c r="AU313" s="17" t="s">
        <v>85</v>
      </c>
    </row>
    <row r="314" s="13" customFormat="1">
      <c r="A314" s="13"/>
      <c r="B314" s="236"/>
      <c r="C314" s="237"/>
      <c r="D314" s="231" t="s">
        <v>139</v>
      </c>
      <c r="E314" s="238" t="s">
        <v>1</v>
      </c>
      <c r="F314" s="239" t="s">
        <v>448</v>
      </c>
      <c r="G314" s="237"/>
      <c r="H314" s="240">
        <v>301</v>
      </c>
      <c r="I314" s="241"/>
      <c r="J314" s="237"/>
      <c r="K314" s="237"/>
      <c r="L314" s="242"/>
      <c r="M314" s="243"/>
      <c r="N314" s="244"/>
      <c r="O314" s="244"/>
      <c r="P314" s="244"/>
      <c r="Q314" s="244"/>
      <c r="R314" s="244"/>
      <c r="S314" s="244"/>
      <c r="T314" s="24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6" t="s">
        <v>139</v>
      </c>
      <c r="AU314" s="246" t="s">
        <v>85</v>
      </c>
      <c r="AV314" s="13" t="s">
        <v>85</v>
      </c>
      <c r="AW314" s="13" t="s">
        <v>32</v>
      </c>
      <c r="AX314" s="13" t="s">
        <v>83</v>
      </c>
      <c r="AY314" s="246" t="s">
        <v>127</v>
      </c>
    </row>
    <row r="315" s="2" customFormat="1" ht="24.15" customHeight="1">
      <c r="A315" s="38"/>
      <c r="B315" s="39"/>
      <c r="C315" s="218" t="s">
        <v>449</v>
      </c>
      <c r="D315" s="218" t="s">
        <v>130</v>
      </c>
      <c r="E315" s="219" t="s">
        <v>450</v>
      </c>
      <c r="F315" s="220" t="s">
        <v>451</v>
      </c>
      <c r="G315" s="221" t="s">
        <v>178</v>
      </c>
      <c r="H315" s="222">
        <v>66</v>
      </c>
      <c r="I315" s="223"/>
      <c r="J315" s="224">
        <f>ROUND(I315*H315,2)</f>
        <v>0</v>
      </c>
      <c r="K315" s="220" t="s">
        <v>134</v>
      </c>
      <c r="L315" s="44"/>
      <c r="M315" s="225" t="s">
        <v>1</v>
      </c>
      <c r="N315" s="226" t="s">
        <v>40</v>
      </c>
      <c r="O315" s="91"/>
      <c r="P315" s="227">
        <f>O315*H315</f>
        <v>0</v>
      </c>
      <c r="Q315" s="227">
        <v>0.0021800000000000001</v>
      </c>
      <c r="R315" s="227">
        <f>Q315*H315</f>
        <v>0.14388000000000001</v>
      </c>
      <c r="S315" s="227">
        <v>0</v>
      </c>
      <c r="T315" s="228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9" t="s">
        <v>169</v>
      </c>
      <c r="AT315" s="229" t="s">
        <v>130</v>
      </c>
      <c r="AU315" s="229" t="s">
        <v>85</v>
      </c>
      <c r="AY315" s="17" t="s">
        <v>127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17" t="s">
        <v>83</v>
      </c>
      <c r="BK315" s="230">
        <f>ROUND(I315*H315,2)</f>
        <v>0</v>
      </c>
      <c r="BL315" s="17" t="s">
        <v>169</v>
      </c>
      <c r="BM315" s="229" t="s">
        <v>452</v>
      </c>
    </row>
    <row r="316" s="2" customFormat="1">
      <c r="A316" s="38"/>
      <c r="B316" s="39"/>
      <c r="C316" s="40"/>
      <c r="D316" s="231" t="s">
        <v>137</v>
      </c>
      <c r="E316" s="40"/>
      <c r="F316" s="232" t="s">
        <v>453</v>
      </c>
      <c r="G316" s="40"/>
      <c r="H316" s="40"/>
      <c r="I316" s="233"/>
      <c r="J316" s="40"/>
      <c r="K316" s="40"/>
      <c r="L316" s="44"/>
      <c r="M316" s="234"/>
      <c r="N316" s="235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137</v>
      </c>
      <c r="AU316" s="17" t="s">
        <v>85</v>
      </c>
    </row>
    <row r="317" s="13" customFormat="1">
      <c r="A317" s="13"/>
      <c r="B317" s="236"/>
      <c r="C317" s="237"/>
      <c r="D317" s="231" t="s">
        <v>139</v>
      </c>
      <c r="E317" s="238" t="s">
        <v>1</v>
      </c>
      <c r="F317" s="239" t="s">
        <v>454</v>
      </c>
      <c r="G317" s="237"/>
      <c r="H317" s="240">
        <v>66</v>
      </c>
      <c r="I317" s="241"/>
      <c r="J317" s="237"/>
      <c r="K317" s="237"/>
      <c r="L317" s="242"/>
      <c r="M317" s="243"/>
      <c r="N317" s="244"/>
      <c r="O317" s="244"/>
      <c r="P317" s="244"/>
      <c r="Q317" s="244"/>
      <c r="R317" s="244"/>
      <c r="S317" s="244"/>
      <c r="T317" s="24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6" t="s">
        <v>139</v>
      </c>
      <c r="AU317" s="246" t="s">
        <v>85</v>
      </c>
      <c r="AV317" s="13" t="s">
        <v>85</v>
      </c>
      <c r="AW317" s="13" t="s">
        <v>32</v>
      </c>
      <c r="AX317" s="13" t="s">
        <v>83</v>
      </c>
      <c r="AY317" s="246" t="s">
        <v>127</v>
      </c>
    </row>
    <row r="318" s="2" customFormat="1" ht="33" customHeight="1">
      <c r="A318" s="38"/>
      <c r="B318" s="39"/>
      <c r="C318" s="218" t="s">
        <v>455</v>
      </c>
      <c r="D318" s="218" t="s">
        <v>130</v>
      </c>
      <c r="E318" s="219" t="s">
        <v>456</v>
      </c>
      <c r="F318" s="220" t="s">
        <v>457</v>
      </c>
      <c r="G318" s="221" t="s">
        <v>178</v>
      </c>
      <c r="H318" s="222">
        <v>66</v>
      </c>
      <c r="I318" s="223"/>
      <c r="J318" s="224">
        <f>ROUND(I318*H318,2)</f>
        <v>0</v>
      </c>
      <c r="K318" s="220" t="s">
        <v>134</v>
      </c>
      <c r="L318" s="44"/>
      <c r="M318" s="225" t="s">
        <v>1</v>
      </c>
      <c r="N318" s="226" t="s">
        <v>40</v>
      </c>
      <c r="O318" s="91"/>
      <c r="P318" s="227">
        <f>O318*H318</f>
        <v>0</v>
      </c>
      <c r="Q318" s="227">
        <v>0.00117</v>
      </c>
      <c r="R318" s="227">
        <f>Q318*H318</f>
        <v>0.077219999999999997</v>
      </c>
      <c r="S318" s="227">
        <v>0</v>
      </c>
      <c r="T318" s="22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9" t="s">
        <v>169</v>
      </c>
      <c r="AT318" s="229" t="s">
        <v>130</v>
      </c>
      <c r="AU318" s="229" t="s">
        <v>85</v>
      </c>
      <c r="AY318" s="17" t="s">
        <v>127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17" t="s">
        <v>83</v>
      </c>
      <c r="BK318" s="230">
        <f>ROUND(I318*H318,2)</f>
        <v>0</v>
      </c>
      <c r="BL318" s="17" t="s">
        <v>169</v>
      </c>
      <c r="BM318" s="229" t="s">
        <v>458</v>
      </c>
    </row>
    <row r="319" s="2" customFormat="1">
      <c r="A319" s="38"/>
      <c r="B319" s="39"/>
      <c r="C319" s="40"/>
      <c r="D319" s="231" t="s">
        <v>137</v>
      </c>
      <c r="E319" s="40"/>
      <c r="F319" s="232" t="s">
        <v>459</v>
      </c>
      <c r="G319" s="40"/>
      <c r="H319" s="40"/>
      <c r="I319" s="233"/>
      <c r="J319" s="40"/>
      <c r="K319" s="40"/>
      <c r="L319" s="44"/>
      <c r="M319" s="234"/>
      <c r="N319" s="235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137</v>
      </c>
      <c r="AU319" s="17" t="s">
        <v>85</v>
      </c>
    </row>
    <row r="320" s="13" customFormat="1">
      <c r="A320" s="13"/>
      <c r="B320" s="236"/>
      <c r="C320" s="237"/>
      <c r="D320" s="231" t="s">
        <v>139</v>
      </c>
      <c r="E320" s="238" t="s">
        <v>1</v>
      </c>
      <c r="F320" s="239" t="s">
        <v>460</v>
      </c>
      <c r="G320" s="237"/>
      <c r="H320" s="240">
        <v>66</v>
      </c>
      <c r="I320" s="241"/>
      <c r="J320" s="237"/>
      <c r="K320" s="237"/>
      <c r="L320" s="242"/>
      <c r="M320" s="268"/>
      <c r="N320" s="269"/>
      <c r="O320" s="269"/>
      <c r="P320" s="269"/>
      <c r="Q320" s="269"/>
      <c r="R320" s="269"/>
      <c r="S320" s="269"/>
      <c r="T320" s="27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6" t="s">
        <v>139</v>
      </c>
      <c r="AU320" s="246" t="s">
        <v>85</v>
      </c>
      <c r="AV320" s="13" t="s">
        <v>85</v>
      </c>
      <c r="AW320" s="13" t="s">
        <v>32</v>
      </c>
      <c r="AX320" s="13" t="s">
        <v>83</v>
      </c>
      <c r="AY320" s="246" t="s">
        <v>127</v>
      </c>
    </row>
    <row r="321" s="2" customFormat="1" ht="6.96" customHeight="1">
      <c r="A321" s="38"/>
      <c r="B321" s="66"/>
      <c r="C321" s="67"/>
      <c r="D321" s="67"/>
      <c r="E321" s="67"/>
      <c r="F321" s="67"/>
      <c r="G321" s="67"/>
      <c r="H321" s="67"/>
      <c r="I321" s="67"/>
      <c r="J321" s="67"/>
      <c r="K321" s="67"/>
      <c r="L321" s="44"/>
      <c r="M321" s="38"/>
      <c r="O321" s="38"/>
      <c r="P321" s="38"/>
      <c r="Q321" s="38"/>
      <c r="R321" s="38"/>
      <c r="S321" s="38"/>
      <c r="T321" s="38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</row>
  </sheetData>
  <sheetProtection sheet="1" autoFilter="0" formatColumns="0" formatRows="0" objects="1" scenarios="1" spinCount="100000" saltValue="1nmn9stYugIFAgW0utkU/PH+bND6znxhoZHSXaX9xAgOdwL7Rc7Lt3abfW9ncbV0O2oivRssgX2QCQgVmsY0qw==" hashValue="I4YlmYo+OFZX7RHky6/rsfI+D10sLn+aF8y2S4JI+XLfZLRQZ7T0vbP9EFhlr8/XHpq+48dgHWGFMRjtJek2qQ==" algorithmName="SHA-512" password="CC35"/>
  <autoFilter ref="C127:K320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Oprava střechy sportovního objektu a hotelu Brankovická 1289, Kolín 28002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461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4. 1. 2023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31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ROUND((SUM(BE128:BE272)),  2)</f>
        <v>0</v>
      </c>
      <c r="G33" s="38"/>
      <c r="H33" s="38"/>
      <c r="I33" s="155">
        <v>0.20999999999999999</v>
      </c>
      <c r="J33" s="154">
        <f>ROUND(((SUM(BE128:BE272))*I33),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ROUND((SUM(BF128:BF272)),  2)</f>
        <v>0</v>
      </c>
      <c r="G34" s="38"/>
      <c r="H34" s="38"/>
      <c r="I34" s="155">
        <v>0.14999999999999999</v>
      </c>
      <c r="J34" s="154">
        <f>ROUND(((SUM(BF128:BF272))*I34),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ROUND((SUM(BG128:BG272)),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ROUND((SUM(BH128:BH272)),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ROUND((SUM(BI128:BI272)),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Oprava střechy sportovního objektu a hotelu Brankovická 1289, Kolín 28002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Hotel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4. 1. 2023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městských sportovišť Kolín</v>
      </c>
      <c r="G91" s="40"/>
      <c r="H91" s="40"/>
      <c r="I91" s="32" t="s">
        <v>30</v>
      </c>
      <c r="J91" s="36" t="str">
        <f>E21</f>
        <v>DEKPROJEKT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DEKPROJEKT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96</v>
      </c>
      <c r="D94" s="176"/>
      <c r="E94" s="176"/>
      <c r="F94" s="176"/>
      <c r="G94" s="176"/>
      <c r="H94" s="176"/>
      <c r="I94" s="176"/>
      <c r="J94" s="177" t="s">
        <v>97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98</v>
      </c>
      <c r="D96" s="40"/>
      <c r="E96" s="40"/>
      <c r="F96" s="40"/>
      <c r="G96" s="40"/>
      <c r="H96" s="40"/>
      <c r="I96" s="40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79"/>
      <c r="C97" s="180"/>
      <c r="D97" s="181" t="s">
        <v>100</v>
      </c>
      <c r="E97" s="182"/>
      <c r="F97" s="182"/>
      <c r="G97" s="182"/>
      <c r="H97" s="182"/>
      <c r="I97" s="182"/>
      <c r="J97" s="183">
        <f>J129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101</v>
      </c>
      <c r="E98" s="188"/>
      <c r="F98" s="188"/>
      <c r="G98" s="188"/>
      <c r="H98" s="188"/>
      <c r="I98" s="188"/>
      <c r="J98" s="189">
        <f>J130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102</v>
      </c>
      <c r="E99" s="188"/>
      <c r="F99" s="188"/>
      <c r="G99" s="188"/>
      <c r="H99" s="188"/>
      <c r="I99" s="188"/>
      <c r="J99" s="189">
        <f>J134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462</v>
      </c>
      <c r="E100" s="188"/>
      <c r="F100" s="188"/>
      <c r="G100" s="188"/>
      <c r="H100" s="188"/>
      <c r="I100" s="188"/>
      <c r="J100" s="189">
        <f>J141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103</v>
      </c>
      <c r="E101" s="182"/>
      <c r="F101" s="182"/>
      <c r="G101" s="182"/>
      <c r="H101" s="182"/>
      <c r="I101" s="182"/>
      <c r="J101" s="183">
        <f>J144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104</v>
      </c>
      <c r="E102" s="188"/>
      <c r="F102" s="188"/>
      <c r="G102" s="188"/>
      <c r="H102" s="188"/>
      <c r="I102" s="188"/>
      <c r="J102" s="189">
        <f>J145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105</v>
      </c>
      <c r="E103" s="188"/>
      <c r="F103" s="188"/>
      <c r="G103" s="188"/>
      <c r="H103" s="188"/>
      <c r="I103" s="188"/>
      <c r="J103" s="189">
        <f>J146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106</v>
      </c>
      <c r="E104" s="188"/>
      <c r="F104" s="188"/>
      <c r="G104" s="188"/>
      <c r="H104" s="188"/>
      <c r="I104" s="188"/>
      <c r="J104" s="189">
        <f>J214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107</v>
      </c>
      <c r="E105" s="188"/>
      <c r="F105" s="188"/>
      <c r="G105" s="188"/>
      <c r="H105" s="188"/>
      <c r="I105" s="188"/>
      <c r="J105" s="189">
        <f>J239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108</v>
      </c>
      <c r="E106" s="188"/>
      <c r="F106" s="188"/>
      <c r="G106" s="188"/>
      <c r="H106" s="188"/>
      <c r="I106" s="188"/>
      <c r="J106" s="189">
        <f>J248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110</v>
      </c>
      <c r="E107" s="188"/>
      <c r="F107" s="188"/>
      <c r="G107" s="188"/>
      <c r="H107" s="188"/>
      <c r="I107" s="188"/>
      <c r="J107" s="189">
        <f>J251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111</v>
      </c>
      <c r="E108" s="188"/>
      <c r="F108" s="188"/>
      <c r="G108" s="188"/>
      <c r="H108" s="188"/>
      <c r="I108" s="188"/>
      <c r="J108" s="189">
        <f>J264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112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6.25" customHeight="1">
      <c r="A118" s="38"/>
      <c r="B118" s="39"/>
      <c r="C118" s="40"/>
      <c r="D118" s="40"/>
      <c r="E118" s="174" t="str">
        <f>E7</f>
        <v>Oprava střechy sportovního objektu a hotelu Brankovická 1289, Kolín 28002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93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>02 - Hotel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 xml:space="preserve"> </v>
      </c>
      <c r="G122" s="40"/>
      <c r="H122" s="40"/>
      <c r="I122" s="32" t="s">
        <v>22</v>
      </c>
      <c r="J122" s="79" t="str">
        <f>IF(J12="","",J12)</f>
        <v>4. 1. 2023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>Správa městských sportovišť Kolín</v>
      </c>
      <c r="G124" s="40"/>
      <c r="H124" s="40"/>
      <c r="I124" s="32" t="s">
        <v>30</v>
      </c>
      <c r="J124" s="36" t="str">
        <f>E21</f>
        <v>DEKPROJEKT s.r.o.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28</v>
      </c>
      <c r="D125" s="40"/>
      <c r="E125" s="40"/>
      <c r="F125" s="27" t="str">
        <f>IF(E18="","",E18)</f>
        <v>Vyplň údaj</v>
      </c>
      <c r="G125" s="40"/>
      <c r="H125" s="40"/>
      <c r="I125" s="32" t="s">
        <v>33</v>
      </c>
      <c r="J125" s="36" t="str">
        <f>E24</f>
        <v>DEKPROJEKT s.r.o.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1"/>
      <c r="B127" s="192"/>
      <c r="C127" s="193" t="s">
        <v>113</v>
      </c>
      <c r="D127" s="194" t="s">
        <v>60</v>
      </c>
      <c r="E127" s="194" t="s">
        <v>56</v>
      </c>
      <c r="F127" s="194" t="s">
        <v>57</v>
      </c>
      <c r="G127" s="194" t="s">
        <v>114</v>
      </c>
      <c r="H127" s="194" t="s">
        <v>115</v>
      </c>
      <c r="I127" s="194" t="s">
        <v>116</v>
      </c>
      <c r="J127" s="194" t="s">
        <v>97</v>
      </c>
      <c r="K127" s="195" t="s">
        <v>117</v>
      </c>
      <c r="L127" s="196"/>
      <c r="M127" s="100" t="s">
        <v>1</v>
      </c>
      <c r="N127" s="101" t="s">
        <v>39</v>
      </c>
      <c r="O127" s="101" t="s">
        <v>118</v>
      </c>
      <c r="P127" s="101" t="s">
        <v>119</v>
      </c>
      <c r="Q127" s="101" t="s">
        <v>120</v>
      </c>
      <c r="R127" s="101" t="s">
        <v>121</v>
      </c>
      <c r="S127" s="101" t="s">
        <v>122</v>
      </c>
      <c r="T127" s="102" t="s">
        <v>123</v>
      </c>
      <c r="U127" s="191"/>
      <c r="V127" s="191"/>
      <c r="W127" s="191"/>
      <c r="X127" s="191"/>
      <c r="Y127" s="191"/>
      <c r="Z127" s="191"/>
      <c r="AA127" s="191"/>
      <c r="AB127" s="191"/>
      <c r="AC127" s="191"/>
      <c r="AD127" s="191"/>
      <c r="AE127" s="191"/>
    </row>
    <row r="128" s="2" customFormat="1" ht="22.8" customHeight="1">
      <c r="A128" s="38"/>
      <c r="B128" s="39"/>
      <c r="C128" s="107" t="s">
        <v>124</v>
      </c>
      <c r="D128" s="40"/>
      <c r="E128" s="40"/>
      <c r="F128" s="40"/>
      <c r="G128" s="40"/>
      <c r="H128" s="40"/>
      <c r="I128" s="40"/>
      <c r="J128" s="197">
        <f>BK128</f>
        <v>0</v>
      </c>
      <c r="K128" s="40"/>
      <c r="L128" s="44"/>
      <c r="M128" s="103"/>
      <c r="N128" s="198"/>
      <c r="O128" s="104"/>
      <c r="P128" s="199">
        <f>P129+P144</f>
        <v>0</v>
      </c>
      <c r="Q128" s="104"/>
      <c r="R128" s="199">
        <f>R129+R144</f>
        <v>5.2774015799999994</v>
      </c>
      <c r="S128" s="104"/>
      <c r="T128" s="200">
        <f>T129+T144</f>
        <v>23.378347999999999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74</v>
      </c>
      <c r="AU128" s="17" t="s">
        <v>99</v>
      </c>
      <c r="BK128" s="201">
        <f>BK129+BK144</f>
        <v>0</v>
      </c>
    </row>
    <row r="129" s="12" customFormat="1" ht="25.92" customHeight="1">
      <c r="A129" s="12"/>
      <c r="B129" s="202"/>
      <c r="C129" s="203"/>
      <c r="D129" s="204" t="s">
        <v>74</v>
      </c>
      <c r="E129" s="205" t="s">
        <v>125</v>
      </c>
      <c r="F129" s="205" t="s">
        <v>126</v>
      </c>
      <c r="G129" s="203"/>
      <c r="H129" s="203"/>
      <c r="I129" s="206"/>
      <c r="J129" s="207">
        <f>BK129</f>
        <v>0</v>
      </c>
      <c r="K129" s="203"/>
      <c r="L129" s="208"/>
      <c r="M129" s="209"/>
      <c r="N129" s="210"/>
      <c r="O129" s="210"/>
      <c r="P129" s="211">
        <f>P130+P134+P141</f>
        <v>0</v>
      </c>
      <c r="Q129" s="210"/>
      <c r="R129" s="211">
        <f>R130+R134+R141</f>
        <v>0</v>
      </c>
      <c r="S129" s="210"/>
      <c r="T129" s="212">
        <f>T130+T134+T141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83</v>
      </c>
      <c r="AT129" s="214" t="s">
        <v>74</v>
      </c>
      <c r="AU129" s="214" t="s">
        <v>75</v>
      </c>
      <c r="AY129" s="213" t="s">
        <v>127</v>
      </c>
      <c r="BK129" s="215">
        <f>BK130+BK134+BK141</f>
        <v>0</v>
      </c>
    </row>
    <row r="130" s="12" customFormat="1" ht="22.8" customHeight="1">
      <c r="A130" s="12"/>
      <c r="B130" s="202"/>
      <c r="C130" s="203"/>
      <c r="D130" s="204" t="s">
        <v>74</v>
      </c>
      <c r="E130" s="216" t="s">
        <v>128</v>
      </c>
      <c r="F130" s="216" t="s">
        <v>129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SUM(P131:P133)</f>
        <v>0</v>
      </c>
      <c r="Q130" s="210"/>
      <c r="R130" s="211">
        <f>SUM(R131:R133)</f>
        <v>0</v>
      </c>
      <c r="S130" s="210"/>
      <c r="T130" s="212">
        <f>SUM(T131:T133)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83</v>
      </c>
      <c r="AT130" s="214" t="s">
        <v>74</v>
      </c>
      <c r="AU130" s="214" t="s">
        <v>83</v>
      </c>
      <c r="AY130" s="213" t="s">
        <v>127</v>
      </c>
      <c r="BK130" s="215">
        <f>SUM(BK131:BK133)</f>
        <v>0</v>
      </c>
    </row>
    <row r="131" s="2" customFormat="1" ht="24.15" customHeight="1">
      <c r="A131" s="38"/>
      <c r="B131" s="39"/>
      <c r="C131" s="218" t="s">
        <v>83</v>
      </c>
      <c r="D131" s="218" t="s">
        <v>130</v>
      </c>
      <c r="E131" s="219" t="s">
        <v>131</v>
      </c>
      <c r="F131" s="220" t="s">
        <v>132</v>
      </c>
      <c r="G131" s="221" t="s">
        <v>133</v>
      </c>
      <c r="H131" s="222">
        <v>291.99200000000002</v>
      </c>
      <c r="I131" s="223"/>
      <c r="J131" s="224">
        <f>ROUND(I131*H131,2)</f>
        <v>0</v>
      </c>
      <c r="K131" s="220" t="s">
        <v>134</v>
      </c>
      <c r="L131" s="44"/>
      <c r="M131" s="225" t="s">
        <v>1</v>
      </c>
      <c r="N131" s="226" t="s">
        <v>40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135</v>
      </c>
      <c r="AT131" s="229" t="s">
        <v>130</v>
      </c>
      <c r="AU131" s="229" t="s">
        <v>85</v>
      </c>
      <c r="AY131" s="17" t="s">
        <v>127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83</v>
      </c>
      <c r="BK131" s="230">
        <f>ROUND(I131*H131,2)</f>
        <v>0</v>
      </c>
      <c r="BL131" s="17" t="s">
        <v>135</v>
      </c>
      <c r="BM131" s="229" t="s">
        <v>463</v>
      </c>
    </row>
    <row r="132" s="2" customFormat="1">
      <c r="A132" s="38"/>
      <c r="B132" s="39"/>
      <c r="C132" s="40"/>
      <c r="D132" s="231" t="s">
        <v>137</v>
      </c>
      <c r="E132" s="40"/>
      <c r="F132" s="232" t="s">
        <v>138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137</v>
      </c>
      <c r="AU132" s="17" t="s">
        <v>85</v>
      </c>
    </row>
    <row r="133" s="13" customFormat="1">
      <c r="A133" s="13"/>
      <c r="B133" s="236"/>
      <c r="C133" s="237"/>
      <c r="D133" s="231" t="s">
        <v>139</v>
      </c>
      <c r="E133" s="238" t="s">
        <v>1</v>
      </c>
      <c r="F133" s="239" t="s">
        <v>464</v>
      </c>
      <c r="G133" s="237"/>
      <c r="H133" s="240">
        <v>291.99200000000002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139</v>
      </c>
      <c r="AU133" s="246" t="s">
        <v>85</v>
      </c>
      <c r="AV133" s="13" t="s">
        <v>85</v>
      </c>
      <c r="AW133" s="13" t="s">
        <v>32</v>
      </c>
      <c r="AX133" s="13" t="s">
        <v>83</v>
      </c>
      <c r="AY133" s="246" t="s">
        <v>127</v>
      </c>
    </row>
    <row r="134" s="12" customFormat="1" ht="22.8" customHeight="1">
      <c r="A134" s="12"/>
      <c r="B134" s="202"/>
      <c r="C134" s="203"/>
      <c r="D134" s="204" t="s">
        <v>74</v>
      </c>
      <c r="E134" s="216" t="s">
        <v>141</v>
      </c>
      <c r="F134" s="216" t="s">
        <v>142</v>
      </c>
      <c r="G134" s="203"/>
      <c r="H134" s="203"/>
      <c r="I134" s="206"/>
      <c r="J134" s="217">
        <f>BK134</f>
        <v>0</v>
      </c>
      <c r="K134" s="203"/>
      <c r="L134" s="208"/>
      <c r="M134" s="209"/>
      <c r="N134" s="210"/>
      <c r="O134" s="210"/>
      <c r="P134" s="211">
        <f>SUM(P135:P140)</f>
        <v>0</v>
      </c>
      <c r="Q134" s="210"/>
      <c r="R134" s="211">
        <f>SUM(R135:R140)</f>
        <v>0</v>
      </c>
      <c r="S134" s="210"/>
      <c r="T134" s="212">
        <f>SUM(T135:T140)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83</v>
      </c>
      <c r="AT134" s="214" t="s">
        <v>74</v>
      </c>
      <c r="AU134" s="214" t="s">
        <v>83</v>
      </c>
      <c r="AY134" s="213" t="s">
        <v>127</v>
      </c>
      <c r="BK134" s="215">
        <f>SUM(BK135:BK140)</f>
        <v>0</v>
      </c>
    </row>
    <row r="135" s="2" customFormat="1" ht="33" customHeight="1">
      <c r="A135" s="38"/>
      <c r="B135" s="39"/>
      <c r="C135" s="218" t="s">
        <v>85</v>
      </c>
      <c r="D135" s="218" t="s">
        <v>130</v>
      </c>
      <c r="E135" s="219" t="s">
        <v>465</v>
      </c>
      <c r="F135" s="220" t="s">
        <v>466</v>
      </c>
      <c r="G135" s="221" t="s">
        <v>145</v>
      </c>
      <c r="H135" s="222">
        <v>23.378</v>
      </c>
      <c r="I135" s="223"/>
      <c r="J135" s="224">
        <f>ROUND(I135*H135,2)</f>
        <v>0</v>
      </c>
      <c r="K135" s="220" t="s">
        <v>134</v>
      </c>
      <c r="L135" s="44"/>
      <c r="M135" s="225" t="s">
        <v>1</v>
      </c>
      <c r="N135" s="226" t="s">
        <v>40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135</v>
      </c>
      <c r="AT135" s="229" t="s">
        <v>130</v>
      </c>
      <c r="AU135" s="229" t="s">
        <v>85</v>
      </c>
      <c r="AY135" s="17" t="s">
        <v>127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83</v>
      </c>
      <c r="BK135" s="230">
        <f>ROUND(I135*H135,2)</f>
        <v>0</v>
      </c>
      <c r="BL135" s="17" t="s">
        <v>135</v>
      </c>
      <c r="BM135" s="229" t="s">
        <v>467</v>
      </c>
    </row>
    <row r="136" s="2" customFormat="1">
      <c r="A136" s="38"/>
      <c r="B136" s="39"/>
      <c r="C136" s="40"/>
      <c r="D136" s="231" t="s">
        <v>137</v>
      </c>
      <c r="E136" s="40"/>
      <c r="F136" s="232" t="s">
        <v>468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137</v>
      </c>
      <c r="AU136" s="17" t="s">
        <v>85</v>
      </c>
    </row>
    <row r="137" s="2" customFormat="1" ht="33" customHeight="1">
      <c r="A137" s="38"/>
      <c r="B137" s="39"/>
      <c r="C137" s="218" t="s">
        <v>148</v>
      </c>
      <c r="D137" s="218" t="s">
        <v>130</v>
      </c>
      <c r="E137" s="219" t="s">
        <v>149</v>
      </c>
      <c r="F137" s="220" t="s">
        <v>150</v>
      </c>
      <c r="G137" s="221" t="s">
        <v>145</v>
      </c>
      <c r="H137" s="222">
        <v>23.378</v>
      </c>
      <c r="I137" s="223"/>
      <c r="J137" s="224">
        <f>ROUND(I137*H137,2)</f>
        <v>0</v>
      </c>
      <c r="K137" s="220" t="s">
        <v>134</v>
      </c>
      <c r="L137" s="44"/>
      <c r="M137" s="225" t="s">
        <v>1</v>
      </c>
      <c r="N137" s="226" t="s">
        <v>40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135</v>
      </c>
      <c r="AT137" s="229" t="s">
        <v>130</v>
      </c>
      <c r="AU137" s="229" t="s">
        <v>85</v>
      </c>
      <c r="AY137" s="17" t="s">
        <v>127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83</v>
      </c>
      <c r="BK137" s="230">
        <f>ROUND(I137*H137,2)</f>
        <v>0</v>
      </c>
      <c r="BL137" s="17" t="s">
        <v>135</v>
      </c>
      <c r="BM137" s="229" t="s">
        <v>469</v>
      </c>
    </row>
    <row r="138" s="2" customFormat="1">
      <c r="A138" s="38"/>
      <c r="B138" s="39"/>
      <c r="C138" s="40"/>
      <c r="D138" s="231" t="s">
        <v>137</v>
      </c>
      <c r="E138" s="40"/>
      <c r="F138" s="232" t="s">
        <v>152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137</v>
      </c>
      <c r="AU138" s="17" t="s">
        <v>85</v>
      </c>
    </row>
    <row r="139" s="2" customFormat="1" ht="24.15" customHeight="1">
      <c r="A139" s="38"/>
      <c r="B139" s="39"/>
      <c r="C139" s="218" t="s">
        <v>135</v>
      </c>
      <c r="D139" s="218" t="s">
        <v>130</v>
      </c>
      <c r="E139" s="219" t="s">
        <v>158</v>
      </c>
      <c r="F139" s="220" t="s">
        <v>159</v>
      </c>
      <c r="G139" s="221" t="s">
        <v>145</v>
      </c>
      <c r="H139" s="222">
        <v>23.378</v>
      </c>
      <c r="I139" s="223"/>
      <c r="J139" s="224">
        <f>ROUND(I139*H139,2)</f>
        <v>0</v>
      </c>
      <c r="K139" s="220" t="s">
        <v>134</v>
      </c>
      <c r="L139" s="44"/>
      <c r="M139" s="225" t="s">
        <v>1</v>
      </c>
      <c r="N139" s="226" t="s">
        <v>40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135</v>
      </c>
      <c r="AT139" s="229" t="s">
        <v>130</v>
      </c>
      <c r="AU139" s="229" t="s">
        <v>85</v>
      </c>
      <c r="AY139" s="17" t="s">
        <v>127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83</v>
      </c>
      <c r="BK139" s="230">
        <f>ROUND(I139*H139,2)</f>
        <v>0</v>
      </c>
      <c r="BL139" s="17" t="s">
        <v>135</v>
      </c>
      <c r="BM139" s="229" t="s">
        <v>470</v>
      </c>
    </row>
    <row r="140" s="2" customFormat="1">
      <c r="A140" s="38"/>
      <c r="B140" s="39"/>
      <c r="C140" s="40"/>
      <c r="D140" s="231" t="s">
        <v>137</v>
      </c>
      <c r="E140" s="40"/>
      <c r="F140" s="232" t="s">
        <v>161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137</v>
      </c>
      <c r="AU140" s="17" t="s">
        <v>85</v>
      </c>
    </row>
    <row r="141" s="12" customFormat="1" ht="22.8" customHeight="1">
      <c r="A141" s="12"/>
      <c r="B141" s="202"/>
      <c r="C141" s="203"/>
      <c r="D141" s="204" t="s">
        <v>74</v>
      </c>
      <c r="E141" s="216" t="s">
        <v>471</v>
      </c>
      <c r="F141" s="216" t="s">
        <v>472</v>
      </c>
      <c r="G141" s="203"/>
      <c r="H141" s="203"/>
      <c r="I141" s="206"/>
      <c r="J141" s="217">
        <f>BK141</f>
        <v>0</v>
      </c>
      <c r="K141" s="203"/>
      <c r="L141" s="208"/>
      <c r="M141" s="209"/>
      <c r="N141" s="210"/>
      <c r="O141" s="210"/>
      <c r="P141" s="211">
        <f>SUM(P142:P143)</f>
        <v>0</v>
      </c>
      <c r="Q141" s="210"/>
      <c r="R141" s="211">
        <f>SUM(R142:R143)</f>
        <v>0</v>
      </c>
      <c r="S141" s="210"/>
      <c r="T141" s="212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83</v>
      </c>
      <c r="AT141" s="214" t="s">
        <v>74</v>
      </c>
      <c r="AU141" s="214" t="s">
        <v>83</v>
      </c>
      <c r="AY141" s="213" t="s">
        <v>127</v>
      </c>
      <c r="BK141" s="215">
        <f>SUM(BK142:BK143)</f>
        <v>0</v>
      </c>
    </row>
    <row r="142" s="2" customFormat="1" ht="21.75" customHeight="1">
      <c r="A142" s="38"/>
      <c r="B142" s="39"/>
      <c r="C142" s="218" t="s">
        <v>157</v>
      </c>
      <c r="D142" s="218" t="s">
        <v>130</v>
      </c>
      <c r="E142" s="219" t="s">
        <v>473</v>
      </c>
      <c r="F142" s="220" t="s">
        <v>474</v>
      </c>
      <c r="G142" s="221" t="s">
        <v>145</v>
      </c>
      <c r="H142" s="222">
        <v>0.084000000000000005</v>
      </c>
      <c r="I142" s="223"/>
      <c r="J142" s="224">
        <f>ROUND(I142*H142,2)</f>
        <v>0</v>
      </c>
      <c r="K142" s="220" t="s">
        <v>134</v>
      </c>
      <c r="L142" s="44"/>
      <c r="M142" s="225" t="s">
        <v>1</v>
      </c>
      <c r="N142" s="226" t="s">
        <v>40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135</v>
      </c>
      <c r="AT142" s="229" t="s">
        <v>130</v>
      </c>
      <c r="AU142" s="229" t="s">
        <v>85</v>
      </c>
      <c r="AY142" s="17" t="s">
        <v>127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83</v>
      </c>
      <c r="BK142" s="230">
        <f>ROUND(I142*H142,2)</f>
        <v>0</v>
      </c>
      <c r="BL142" s="17" t="s">
        <v>135</v>
      </c>
      <c r="BM142" s="229" t="s">
        <v>475</v>
      </c>
    </row>
    <row r="143" s="2" customFormat="1">
      <c r="A143" s="38"/>
      <c r="B143" s="39"/>
      <c r="C143" s="40"/>
      <c r="D143" s="231" t="s">
        <v>137</v>
      </c>
      <c r="E143" s="40"/>
      <c r="F143" s="232" t="s">
        <v>476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137</v>
      </c>
      <c r="AU143" s="17" t="s">
        <v>85</v>
      </c>
    </row>
    <row r="144" s="12" customFormat="1" ht="25.92" customHeight="1">
      <c r="A144" s="12"/>
      <c r="B144" s="202"/>
      <c r="C144" s="203"/>
      <c r="D144" s="204" t="s">
        <v>74</v>
      </c>
      <c r="E144" s="205" t="s">
        <v>162</v>
      </c>
      <c r="F144" s="205" t="s">
        <v>163</v>
      </c>
      <c r="G144" s="203"/>
      <c r="H144" s="203"/>
      <c r="I144" s="206"/>
      <c r="J144" s="207">
        <f>BK144</f>
        <v>0</v>
      </c>
      <c r="K144" s="203"/>
      <c r="L144" s="208"/>
      <c r="M144" s="209"/>
      <c r="N144" s="210"/>
      <c r="O144" s="210"/>
      <c r="P144" s="211">
        <f>P145+P146+P214+P239+P248+P251+P264</f>
        <v>0</v>
      </c>
      <c r="Q144" s="210"/>
      <c r="R144" s="211">
        <f>R145+R146+R214+R239+R248+R251+R264</f>
        <v>5.2774015799999994</v>
      </c>
      <c r="S144" s="210"/>
      <c r="T144" s="212">
        <f>T145+T146+T214+T239+T248+T251+T264</f>
        <v>23.378347999999999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85</v>
      </c>
      <c r="AT144" s="214" t="s">
        <v>74</v>
      </c>
      <c r="AU144" s="214" t="s">
        <v>75</v>
      </c>
      <c r="AY144" s="213" t="s">
        <v>127</v>
      </c>
      <c r="BK144" s="215">
        <f>BK145+BK146+BK214+BK239+BK248+BK251+BK264</f>
        <v>0</v>
      </c>
    </row>
    <row r="145" s="12" customFormat="1" ht="22.8" customHeight="1">
      <c r="A145" s="12"/>
      <c r="B145" s="202"/>
      <c r="C145" s="203"/>
      <c r="D145" s="204" t="s">
        <v>74</v>
      </c>
      <c r="E145" s="216" t="s">
        <v>164</v>
      </c>
      <c r="F145" s="216" t="s">
        <v>165</v>
      </c>
      <c r="G145" s="203"/>
      <c r="H145" s="203"/>
      <c r="I145" s="206"/>
      <c r="J145" s="217">
        <f>BK145</f>
        <v>0</v>
      </c>
      <c r="K145" s="203"/>
      <c r="L145" s="208"/>
      <c r="M145" s="209"/>
      <c r="N145" s="210"/>
      <c r="O145" s="210"/>
      <c r="P145" s="211">
        <v>0</v>
      </c>
      <c r="Q145" s="210"/>
      <c r="R145" s="211">
        <v>0</v>
      </c>
      <c r="S145" s="210"/>
      <c r="T145" s="212"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85</v>
      </c>
      <c r="AT145" s="214" t="s">
        <v>74</v>
      </c>
      <c r="AU145" s="214" t="s">
        <v>83</v>
      </c>
      <c r="AY145" s="213" t="s">
        <v>127</v>
      </c>
      <c r="BK145" s="215">
        <v>0</v>
      </c>
    </row>
    <row r="146" s="12" customFormat="1" ht="22.8" customHeight="1">
      <c r="A146" s="12"/>
      <c r="B146" s="202"/>
      <c r="C146" s="203"/>
      <c r="D146" s="204" t="s">
        <v>74</v>
      </c>
      <c r="E146" s="216" t="s">
        <v>173</v>
      </c>
      <c r="F146" s="216" t="s">
        <v>174</v>
      </c>
      <c r="G146" s="203"/>
      <c r="H146" s="203"/>
      <c r="I146" s="206"/>
      <c r="J146" s="217">
        <f>BK146</f>
        <v>0</v>
      </c>
      <c r="K146" s="203"/>
      <c r="L146" s="208"/>
      <c r="M146" s="209"/>
      <c r="N146" s="210"/>
      <c r="O146" s="210"/>
      <c r="P146" s="211">
        <f>SUM(P147:P213)</f>
        <v>0</v>
      </c>
      <c r="Q146" s="210"/>
      <c r="R146" s="211">
        <f>SUM(R147:R213)</f>
        <v>3.4054665200000005</v>
      </c>
      <c r="S146" s="210"/>
      <c r="T146" s="212">
        <f>SUM(T147:T213)</f>
        <v>22.784922399999999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85</v>
      </c>
      <c r="AT146" s="214" t="s">
        <v>74</v>
      </c>
      <c r="AU146" s="214" t="s">
        <v>83</v>
      </c>
      <c r="AY146" s="213" t="s">
        <v>127</v>
      </c>
      <c r="BK146" s="215">
        <f>SUM(BK147:BK213)</f>
        <v>0</v>
      </c>
    </row>
    <row r="147" s="2" customFormat="1" ht="16.5" customHeight="1">
      <c r="A147" s="38"/>
      <c r="B147" s="39"/>
      <c r="C147" s="218" t="s">
        <v>166</v>
      </c>
      <c r="D147" s="218" t="s">
        <v>130</v>
      </c>
      <c r="E147" s="219" t="s">
        <v>176</v>
      </c>
      <c r="F147" s="220" t="s">
        <v>477</v>
      </c>
      <c r="G147" s="221" t="s">
        <v>178</v>
      </c>
      <c r="H147" s="222">
        <v>123.95999999999999</v>
      </c>
      <c r="I147" s="223"/>
      <c r="J147" s="224">
        <f>ROUND(I147*H147,2)</f>
        <v>0</v>
      </c>
      <c r="K147" s="220" t="s">
        <v>346</v>
      </c>
      <c r="L147" s="44"/>
      <c r="M147" s="225" t="s">
        <v>1</v>
      </c>
      <c r="N147" s="226" t="s">
        <v>40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0.0015</v>
      </c>
      <c r="T147" s="228">
        <f>S147*H147</f>
        <v>0.18593999999999999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169</v>
      </c>
      <c r="AT147" s="229" t="s">
        <v>130</v>
      </c>
      <c r="AU147" s="229" t="s">
        <v>85</v>
      </c>
      <c r="AY147" s="17" t="s">
        <v>127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83</v>
      </c>
      <c r="BK147" s="230">
        <f>ROUND(I147*H147,2)</f>
        <v>0</v>
      </c>
      <c r="BL147" s="17" t="s">
        <v>169</v>
      </c>
      <c r="BM147" s="229" t="s">
        <v>478</v>
      </c>
    </row>
    <row r="148" s="2" customFormat="1">
      <c r="A148" s="38"/>
      <c r="B148" s="39"/>
      <c r="C148" s="40"/>
      <c r="D148" s="231" t="s">
        <v>137</v>
      </c>
      <c r="E148" s="40"/>
      <c r="F148" s="232" t="s">
        <v>180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137</v>
      </c>
      <c r="AU148" s="17" t="s">
        <v>85</v>
      </c>
    </row>
    <row r="149" s="13" customFormat="1">
      <c r="A149" s="13"/>
      <c r="B149" s="236"/>
      <c r="C149" s="237"/>
      <c r="D149" s="231" t="s">
        <v>139</v>
      </c>
      <c r="E149" s="238" t="s">
        <v>1</v>
      </c>
      <c r="F149" s="239" t="s">
        <v>479</v>
      </c>
      <c r="G149" s="237"/>
      <c r="H149" s="240">
        <v>123.95999999999999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139</v>
      </c>
      <c r="AU149" s="246" t="s">
        <v>85</v>
      </c>
      <c r="AV149" s="13" t="s">
        <v>85</v>
      </c>
      <c r="AW149" s="13" t="s">
        <v>32</v>
      </c>
      <c r="AX149" s="13" t="s">
        <v>83</v>
      </c>
      <c r="AY149" s="246" t="s">
        <v>127</v>
      </c>
    </row>
    <row r="150" s="2" customFormat="1" ht="24.15" customHeight="1">
      <c r="A150" s="38"/>
      <c r="B150" s="39"/>
      <c r="C150" s="218" t="s">
        <v>175</v>
      </c>
      <c r="D150" s="218" t="s">
        <v>130</v>
      </c>
      <c r="E150" s="219" t="s">
        <v>480</v>
      </c>
      <c r="F150" s="220" t="s">
        <v>481</v>
      </c>
      <c r="G150" s="221" t="s">
        <v>133</v>
      </c>
      <c r="H150" s="222">
        <v>291.99200000000002</v>
      </c>
      <c r="I150" s="223"/>
      <c r="J150" s="224">
        <f>ROUND(I150*H150,2)</f>
        <v>0</v>
      </c>
      <c r="K150" s="220" t="s">
        <v>134</v>
      </c>
      <c r="L150" s="44"/>
      <c r="M150" s="225" t="s">
        <v>1</v>
      </c>
      <c r="N150" s="226" t="s">
        <v>40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169</v>
      </c>
      <c r="AT150" s="229" t="s">
        <v>130</v>
      </c>
      <c r="AU150" s="229" t="s">
        <v>85</v>
      </c>
      <c r="AY150" s="17" t="s">
        <v>127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83</v>
      </c>
      <c r="BK150" s="230">
        <f>ROUND(I150*H150,2)</f>
        <v>0</v>
      </c>
      <c r="BL150" s="17" t="s">
        <v>169</v>
      </c>
      <c r="BM150" s="229" t="s">
        <v>482</v>
      </c>
    </row>
    <row r="151" s="2" customFormat="1">
      <c r="A151" s="38"/>
      <c r="B151" s="39"/>
      <c r="C151" s="40"/>
      <c r="D151" s="231" t="s">
        <v>137</v>
      </c>
      <c r="E151" s="40"/>
      <c r="F151" s="232" t="s">
        <v>483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137</v>
      </c>
      <c r="AU151" s="17" t="s">
        <v>85</v>
      </c>
    </row>
    <row r="152" s="13" customFormat="1">
      <c r="A152" s="13"/>
      <c r="B152" s="236"/>
      <c r="C152" s="237"/>
      <c r="D152" s="231" t="s">
        <v>139</v>
      </c>
      <c r="E152" s="238" t="s">
        <v>1</v>
      </c>
      <c r="F152" s="239" t="s">
        <v>484</v>
      </c>
      <c r="G152" s="237"/>
      <c r="H152" s="240">
        <v>291.99200000000002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139</v>
      </c>
      <c r="AU152" s="246" t="s">
        <v>85</v>
      </c>
      <c r="AV152" s="13" t="s">
        <v>85</v>
      </c>
      <c r="AW152" s="13" t="s">
        <v>32</v>
      </c>
      <c r="AX152" s="13" t="s">
        <v>83</v>
      </c>
      <c r="AY152" s="246" t="s">
        <v>127</v>
      </c>
    </row>
    <row r="153" s="2" customFormat="1" ht="24.15" customHeight="1">
      <c r="A153" s="38"/>
      <c r="B153" s="39"/>
      <c r="C153" s="258" t="s">
        <v>184</v>
      </c>
      <c r="D153" s="258" t="s">
        <v>189</v>
      </c>
      <c r="E153" s="259" t="s">
        <v>485</v>
      </c>
      <c r="F153" s="260" t="s">
        <v>486</v>
      </c>
      <c r="G153" s="261" t="s">
        <v>487</v>
      </c>
      <c r="H153" s="262">
        <v>300.75200000000001</v>
      </c>
      <c r="I153" s="263"/>
      <c r="J153" s="264">
        <f>ROUND(I153*H153,2)</f>
        <v>0</v>
      </c>
      <c r="K153" s="260" t="s">
        <v>1</v>
      </c>
      <c r="L153" s="265"/>
      <c r="M153" s="266" t="s">
        <v>1</v>
      </c>
      <c r="N153" s="267" t="s">
        <v>40</v>
      </c>
      <c r="O153" s="91"/>
      <c r="P153" s="227">
        <f>O153*H153</f>
        <v>0</v>
      </c>
      <c r="Q153" s="227">
        <v>0.001</v>
      </c>
      <c r="R153" s="227">
        <f>Q153*H153</f>
        <v>0.30075200000000002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192</v>
      </c>
      <c r="AT153" s="229" t="s">
        <v>189</v>
      </c>
      <c r="AU153" s="229" t="s">
        <v>85</v>
      </c>
      <c r="AY153" s="17" t="s">
        <v>127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83</v>
      </c>
      <c r="BK153" s="230">
        <f>ROUND(I153*H153,2)</f>
        <v>0</v>
      </c>
      <c r="BL153" s="17" t="s">
        <v>169</v>
      </c>
      <c r="BM153" s="229" t="s">
        <v>488</v>
      </c>
    </row>
    <row r="154" s="2" customFormat="1">
      <c r="A154" s="38"/>
      <c r="B154" s="39"/>
      <c r="C154" s="40"/>
      <c r="D154" s="231" t="s">
        <v>137</v>
      </c>
      <c r="E154" s="40"/>
      <c r="F154" s="232" t="s">
        <v>486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137</v>
      </c>
      <c r="AU154" s="17" t="s">
        <v>85</v>
      </c>
    </row>
    <row r="155" s="13" customFormat="1">
      <c r="A155" s="13"/>
      <c r="B155" s="236"/>
      <c r="C155" s="237"/>
      <c r="D155" s="231" t="s">
        <v>139</v>
      </c>
      <c r="E155" s="237"/>
      <c r="F155" s="239" t="s">
        <v>489</v>
      </c>
      <c r="G155" s="237"/>
      <c r="H155" s="240">
        <v>300.75200000000001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139</v>
      </c>
      <c r="AU155" s="246" t="s">
        <v>85</v>
      </c>
      <c r="AV155" s="13" t="s">
        <v>85</v>
      </c>
      <c r="AW155" s="13" t="s">
        <v>4</v>
      </c>
      <c r="AX155" s="13" t="s">
        <v>83</v>
      </c>
      <c r="AY155" s="246" t="s">
        <v>127</v>
      </c>
    </row>
    <row r="156" s="2" customFormat="1" ht="24.15" customHeight="1">
      <c r="A156" s="38"/>
      <c r="B156" s="39"/>
      <c r="C156" s="218" t="s">
        <v>128</v>
      </c>
      <c r="D156" s="218" t="s">
        <v>130</v>
      </c>
      <c r="E156" s="219" t="s">
        <v>490</v>
      </c>
      <c r="F156" s="220" t="s">
        <v>491</v>
      </c>
      <c r="G156" s="221" t="s">
        <v>133</v>
      </c>
      <c r="H156" s="222">
        <v>291.99200000000002</v>
      </c>
      <c r="I156" s="223"/>
      <c r="J156" s="224">
        <f>ROUND(I156*H156,2)</f>
        <v>0</v>
      </c>
      <c r="K156" s="220" t="s">
        <v>134</v>
      </c>
      <c r="L156" s="44"/>
      <c r="M156" s="225" t="s">
        <v>1</v>
      </c>
      <c r="N156" s="226" t="s">
        <v>40</v>
      </c>
      <c r="O156" s="91"/>
      <c r="P156" s="227">
        <f>O156*H156</f>
        <v>0</v>
      </c>
      <c r="Q156" s="227">
        <v>0.00088000000000000003</v>
      </c>
      <c r="R156" s="227">
        <f>Q156*H156</f>
        <v>0.25695296000000001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169</v>
      </c>
      <c r="AT156" s="229" t="s">
        <v>130</v>
      </c>
      <c r="AU156" s="229" t="s">
        <v>85</v>
      </c>
      <c r="AY156" s="17" t="s">
        <v>127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83</v>
      </c>
      <c r="BK156" s="230">
        <f>ROUND(I156*H156,2)</f>
        <v>0</v>
      </c>
      <c r="BL156" s="17" t="s">
        <v>169</v>
      </c>
      <c r="BM156" s="229" t="s">
        <v>492</v>
      </c>
    </row>
    <row r="157" s="2" customFormat="1">
      <c r="A157" s="38"/>
      <c r="B157" s="39"/>
      <c r="C157" s="40"/>
      <c r="D157" s="231" t="s">
        <v>137</v>
      </c>
      <c r="E157" s="40"/>
      <c r="F157" s="232" t="s">
        <v>493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137</v>
      </c>
      <c r="AU157" s="17" t="s">
        <v>85</v>
      </c>
    </row>
    <row r="158" s="2" customFormat="1" ht="24.15" customHeight="1">
      <c r="A158" s="38"/>
      <c r="B158" s="39"/>
      <c r="C158" s="258" t="s">
        <v>195</v>
      </c>
      <c r="D158" s="258" t="s">
        <v>189</v>
      </c>
      <c r="E158" s="259" t="s">
        <v>494</v>
      </c>
      <c r="F158" s="260" t="s">
        <v>495</v>
      </c>
      <c r="G158" s="261" t="s">
        <v>133</v>
      </c>
      <c r="H158" s="262">
        <v>340.31700000000001</v>
      </c>
      <c r="I158" s="263"/>
      <c r="J158" s="264">
        <f>ROUND(I158*H158,2)</f>
        <v>0</v>
      </c>
      <c r="K158" s="260" t="s">
        <v>1</v>
      </c>
      <c r="L158" s="265"/>
      <c r="M158" s="266" t="s">
        <v>1</v>
      </c>
      <c r="N158" s="267" t="s">
        <v>40</v>
      </c>
      <c r="O158" s="91"/>
      <c r="P158" s="227">
        <f>O158*H158</f>
        <v>0</v>
      </c>
      <c r="Q158" s="227">
        <v>0.0054000000000000003</v>
      </c>
      <c r="R158" s="227">
        <f>Q158*H158</f>
        <v>1.8377118000000001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192</v>
      </c>
      <c r="AT158" s="229" t="s">
        <v>189</v>
      </c>
      <c r="AU158" s="229" t="s">
        <v>85</v>
      </c>
      <c r="AY158" s="17" t="s">
        <v>127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83</v>
      </c>
      <c r="BK158" s="230">
        <f>ROUND(I158*H158,2)</f>
        <v>0</v>
      </c>
      <c r="BL158" s="17" t="s">
        <v>169</v>
      </c>
      <c r="BM158" s="229" t="s">
        <v>496</v>
      </c>
    </row>
    <row r="159" s="2" customFormat="1">
      <c r="A159" s="38"/>
      <c r="B159" s="39"/>
      <c r="C159" s="40"/>
      <c r="D159" s="231" t="s">
        <v>137</v>
      </c>
      <c r="E159" s="40"/>
      <c r="F159" s="232" t="s">
        <v>495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137</v>
      </c>
      <c r="AU159" s="17" t="s">
        <v>85</v>
      </c>
    </row>
    <row r="160" s="13" customFormat="1">
      <c r="A160" s="13"/>
      <c r="B160" s="236"/>
      <c r="C160" s="237"/>
      <c r="D160" s="231" t="s">
        <v>139</v>
      </c>
      <c r="E160" s="237"/>
      <c r="F160" s="239" t="s">
        <v>497</v>
      </c>
      <c r="G160" s="237"/>
      <c r="H160" s="240">
        <v>340.31700000000001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139</v>
      </c>
      <c r="AU160" s="246" t="s">
        <v>85</v>
      </c>
      <c r="AV160" s="13" t="s">
        <v>85</v>
      </c>
      <c r="AW160" s="13" t="s">
        <v>4</v>
      </c>
      <c r="AX160" s="13" t="s">
        <v>83</v>
      </c>
      <c r="AY160" s="246" t="s">
        <v>127</v>
      </c>
    </row>
    <row r="161" s="2" customFormat="1" ht="24.15" customHeight="1">
      <c r="A161" s="38"/>
      <c r="B161" s="39"/>
      <c r="C161" s="218" t="s">
        <v>200</v>
      </c>
      <c r="D161" s="218" t="s">
        <v>130</v>
      </c>
      <c r="E161" s="219" t="s">
        <v>196</v>
      </c>
      <c r="F161" s="220" t="s">
        <v>197</v>
      </c>
      <c r="G161" s="221" t="s">
        <v>133</v>
      </c>
      <c r="H161" s="222">
        <v>291.99200000000002</v>
      </c>
      <c r="I161" s="223"/>
      <c r="J161" s="224">
        <f>ROUND(I161*H161,2)</f>
        <v>0</v>
      </c>
      <c r="K161" s="220" t="s">
        <v>134</v>
      </c>
      <c r="L161" s="44"/>
      <c r="M161" s="225" t="s">
        <v>1</v>
      </c>
      <c r="N161" s="226" t="s">
        <v>40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0.0032000000000000002</v>
      </c>
      <c r="T161" s="228">
        <f>S161*H161</f>
        <v>0.93437440000000005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169</v>
      </c>
      <c r="AT161" s="229" t="s">
        <v>130</v>
      </c>
      <c r="AU161" s="229" t="s">
        <v>85</v>
      </c>
      <c r="AY161" s="17" t="s">
        <v>127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83</v>
      </c>
      <c r="BK161" s="230">
        <f>ROUND(I161*H161,2)</f>
        <v>0</v>
      </c>
      <c r="BL161" s="17" t="s">
        <v>169</v>
      </c>
      <c r="BM161" s="229" t="s">
        <v>498</v>
      </c>
    </row>
    <row r="162" s="2" customFormat="1">
      <c r="A162" s="38"/>
      <c r="B162" s="39"/>
      <c r="C162" s="40"/>
      <c r="D162" s="231" t="s">
        <v>137</v>
      </c>
      <c r="E162" s="40"/>
      <c r="F162" s="232" t="s">
        <v>199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137</v>
      </c>
      <c r="AU162" s="17" t="s">
        <v>85</v>
      </c>
    </row>
    <row r="163" s="13" customFormat="1">
      <c r="A163" s="13"/>
      <c r="B163" s="236"/>
      <c r="C163" s="237"/>
      <c r="D163" s="231" t="s">
        <v>139</v>
      </c>
      <c r="E163" s="238" t="s">
        <v>1</v>
      </c>
      <c r="F163" s="239" t="s">
        <v>499</v>
      </c>
      <c r="G163" s="237"/>
      <c r="H163" s="240">
        <v>291.99200000000002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139</v>
      </c>
      <c r="AU163" s="246" t="s">
        <v>85</v>
      </c>
      <c r="AV163" s="13" t="s">
        <v>85</v>
      </c>
      <c r="AW163" s="13" t="s">
        <v>32</v>
      </c>
      <c r="AX163" s="13" t="s">
        <v>83</v>
      </c>
      <c r="AY163" s="246" t="s">
        <v>127</v>
      </c>
    </row>
    <row r="164" s="2" customFormat="1" ht="37.8" customHeight="1">
      <c r="A164" s="38"/>
      <c r="B164" s="39"/>
      <c r="C164" s="218" t="s">
        <v>206</v>
      </c>
      <c r="D164" s="218" t="s">
        <v>130</v>
      </c>
      <c r="E164" s="219" t="s">
        <v>212</v>
      </c>
      <c r="F164" s="220" t="s">
        <v>213</v>
      </c>
      <c r="G164" s="221" t="s">
        <v>178</v>
      </c>
      <c r="H164" s="222">
        <v>175.09999999999999</v>
      </c>
      <c r="I164" s="223"/>
      <c r="J164" s="224">
        <f>ROUND(I164*H164,2)</f>
        <v>0</v>
      </c>
      <c r="K164" s="220" t="s">
        <v>134</v>
      </c>
      <c r="L164" s="44"/>
      <c r="M164" s="225" t="s">
        <v>1</v>
      </c>
      <c r="N164" s="226" t="s">
        <v>40</v>
      </c>
      <c r="O164" s="91"/>
      <c r="P164" s="227">
        <f>O164*H164</f>
        <v>0</v>
      </c>
      <c r="Q164" s="227">
        <v>0.00059999999999999995</v>
      </c>
      <c r="R164" s="227">
        <f>Q164*H164</f>
        <v>0.10505999999999999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169</v>
      </c>
      <c r="AT164" s="229" t="s">
        <v>130</v>
      </c>
      <c r="AU164" s="229" t="s">
        <v>85</v>
      </c>
      <c r="AY164" s="17" t="s">
        <v>127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83</v>
      </c>
      <c r="BK164" s="230">
        <f>ROUND(I164*H164,2)</f>
        <v>0</v>
      </c>
      <c r="BL164" s="17" t="s">
        <v>169</v>
      </c>
      <c r="BM164" s="229" t="s">
        <v>500</v>
      </c>
    </row>
    <row r="165" s="2" customFormat="1">
      <c r="A165" s="38"/>
      <c r="B165" s="39"/>
      <c r="C165" s="40"/>
      <c r="D165" s="231" t="s">
        <v>137</v>
      </c>
      <c r="E165" s="40"/>
      <c r="F165" s="232" t="s">
        <v>215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137</v>
      </c>
      <c r="AU165" s="17" t="s">
        <v>85</v>
      </c>
    </row>
    <row r="166" s="13" customFormat="1">
      <c r="A166" s="13"/>
      <c r="B166" s="236"/>
      <c r="C166" s="237"/>
      <c r="D166" s="231" t="s">
        <v>139</v>
      </c>
      <c r="E166" s="238" t="s">
        <v>1</v>
      </c>
      <c r="F166" s="239" t="s">
        <v>501</v>
      </c>
      <c r="G166" s="237"/>
      <c r="H166" s="240">
        <v>175.09999999999999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139</v>
      </c>
      <c r="AU166" s="246" t="s">
        <v>85</v>
      </c>
      <c r="AV166" s="13" t="s">
        <v>85</v>
      </c>
      <c r="AW166" s="13" t="s">
        <v>32</v>
      </c>
      <c r="AX166" s="13" t="s">
        <v>75</v>
      </c>
      <c r="AY166" s="246" t="s">
        <v>127</v>
      </c>
    </row>
    <row r="167" s="14" customFormat="1">
      <c r="A167" s="14"/>
      <c r="B167" s="247"/>
      <c r="C167" s="248"/>
      <c r="D167" s="231" t="s">
        <v>139</v>
      </c>
      <c r="E167" s="249" t="s">
        <v>1</v>
      </c>
      <c r="F167" s="250" t="s">
        <v>183</v>
      </c>
      <c r="G167" s="248"/>
      <c r="H167" s="251">
        <v>175.09999999999999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7" t="s">
        <v>139</v>
      </c>
      <c r="AU167" s="257" t="s">
        <v>85</v>
      </c>
      <c r="AV167" s="14" t="s">
        <v>135</v>
      </c>
      <c r="AW167" s="14" t="s">
        <v>32</v>
      </c>
      <c r="AX167" s="14" t="s">
        <v>83</v>
      </c>
      <c r="AY167" s="257" t="s">
        <v>127</v>
      </c>
    </row>
    <row r="168" s="2" customFormat="1" ht="37.8" customHeight="1">
      <c r="A168" s="38"/>
      <c r="B168" s="39"/>
      <c r="C168" s="218" t="s">
        <v>211</v>
      </c>
      <c r="D168" s="218" t="s">
        <v>130</v>
      </c>
      <c r="E168" s="219" t="s">
        <v>219</v>
      </c>
      <c r="F168" s="220" t="s">
        <v>220</v>
      </c>
      <c r="G168" s="221" t="s">
        <v>178</v>
      </c>
      <c r="H168" s="222">
        <v>113.7</v>
      </c>
      <c r="I168" s="223"/>
      <c r="J168" s="224">
        <f>ROUND(I168*H168,2)</f>
        <v>0</v>
      </c>
      <c r="K168" s="220" t="s">
        <v>134</v>
      </c>
      <c r="L168" s="44"/>
      <c r="M168" s="225" t="s">
        <v>1</v>
      </c>
      <c r="N168" s="226" t="s">
        <v>40</v>
      </c>
      <c r="O168" s="91"/>
      <c r="P168" s="227">
        <f>O168*H168</f>
        <v>0</v>
      </c>
      <c r="Q168" s="227">
        <v>0.00059999999999999995</v>
      </c>
      <c r="R168" s="227">
        <f>Q168*H168</f>
        <v>0.068219999999999989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169</v>
      </c>
      <c r="AT168" s="229" t="s">
        <v>130</v>
      </c>
      <c r="AU168" s="229" t="s">
        <v>85</v>
      </c>
      <c r="AY168" s="17" t="s">
        <v>127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83</v>
      </c>
      <c r="BK168" s="230">
        <f>ROUND(I168*H168,2)</f>
        <v>0</v>
      </c>
      <c r="BL168" s="17" t="s">
        <v>169</v>
      </c>
      <c r="BM168" s="229" t="s">
        <v>502</v>
      </c>
    </row>
    <row r="169" s="2" customFormat="1">
      <c r="A169" s="38"/>
      <c r="B169" s="39"/>
      <c r="C169" s="40"/>
      <c r="D169" s="231" t="s">
        <v>137</v>
      </c>
      <c r="E169" s="40"/>
      <c r="F169" s="232" t="s">
        <v>222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137</v>
      </c>
      <c r="AU169" s="17" t="s">
        <v>85</v>
      </c>
    </row>
    <row r="170" s="13" customFormat="1">
      <c r="A170" s="13"/>
      <c r="B170" s="236"/>
      <c r="C170" s="237"/>
      <c r="D170" s="231" t="s">
        <v>139</v>
      </c>
      <c r="E170" s="238" t="s">
        <v>1</v>
      </c>
      <c r="F170" s="239" t="s">
        <v>503</v>
      </c>
      <c r="G170" s="237"/>
      <c r="H170" s="240">
        <v>113.7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139</v>
      </c>
      <c r="AU170" s="246" t="s">
        <v>85</v>
      </c>
      <c r="AV170" s="13" t="s">
        <v>85</v>
      </c>
      <c r="AW170" s="13" t="s">
        <v>32</v>
      </c>
      <c r="AX170" s="13" t="s">
        <v>83</v>
      </c>
      <c r="AY170" s="246" t="s">
        <v>127</v>
      </c>
    </row>
    <row r="171" s="2" customFormat="1" ht="37.8" customHeight="1">
      <c r="A171" s="38"/>
      <c r="B171" s="39"/>
      <c r="C171" s="218" t="s">
        <v>218</v>
      </c>
      <c r="D171" s="218" t="s">
        <v>130</v>
      </c>
      <c r="E171" s="219" t="s">
        <v>235</v>
      </c>
      <c r="F171" s="220" t="s">
        <v>236</v>
      </c>
      <c r="G171" s="221" t="s">
        <v>178</v>
      </c>
      <c r="H171" s="222">
        <v>63</v>
      </c>
      <c r="I171" s="223"/>
      <c r="J171" s="224">
        <f>ROUND(I171*H171,2)</f>
        <v>0</v>
      </c>
      <c r="K171" s="220" t="s">
        <v>134</v>
      </c>
      <c r="L171" s="44"/>
      <c r="M171" s="225" t="s">
        <v>1</v>
      </c>
      <c r="N171" s="226" t="s">
        <v>40</v>
      </c>
      <c r="O171" s="91"/>
      <c r="P171" s="227">
        <f>O171*H171</f>
        <v>0</v>
      </c>
      <c r="Q171" s="227">
        <v>0.0016199999999999999</v>
      </c>
      <c r="R171" s="227">
        <f>Q171*H171</f>
        <v>0.10206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169</v>
      </c>
      <c r="AT171" s="229" t="s">
        <v>130</v>
      </c>
      <c r="AU171" s="229" t="s">
        <v>85</v>
      </c>
      <c r="AY171" s="17" t="s">
        <v>127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83</v>
      </c>
      <c r="BK171" s="230">
        <f>ROUND(I171*H171,2)</f>
        <v>0</v>
      </c>
      <c r="BL171" s="17" t="s">
        <v>169</v>
      </c>
      <c r="BM171" s="229" t="s">
        <v>504</v>
      </c>
    </row>
    <row r="172" s="2" customFormat="1">
      <c r="A172" s="38"/>
      <c r="B172" s="39"/>
      <c r="C172" s="40"/>
      <c r="D172" s="231" t="s">
        <v>137</v>
      </c>
      <c r="E172" s="40"/>
      <c r="F172" s="232" t="s">
        <v>238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137</v>
      </c>
      <c r="AU172" s="17" t="s">
        <v>85</v>
      </c>
    </row>
    <row r="173" s="13" customFormat="1">
      <c r="A173" s="13"/>
      <c r="B173" s="236"/>
      <c r="C173" s="237"/>
      <c r="D173" s="231" t="s">
        <v>139</v>
      </c>
      <c r="E173" s="238" t="s">
        <v>1</v>
      </c>
      <c r="F173" s="239" t="s">
        <v>505</v>
      </c>
      <c r="G173" s="237"/>
      <c r="H173" s="240">
        <v>63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6" t="s">
        <v>139</v>
      </c>
      <c r="AU173" s="246" t="s">
        <v>85</v>
      </c>
      <c r="AV173" s="13" t="s">
        <v>85</v>
      </c>
      <c r="AW173" s="13" t="s">
        <v>32</v>
      </c>
      <c r="AX173" s="13" t="s">
        <v>83</v>
      </c>
      <c r="AY173" s="246" t="s">
        <v>127</v>
      </c>
    </row>
    <row r="174" s="2" customFormat="1" ht="33" customHeight="1">
      <c r="A174" s="38"/>
      <c r="B174" s="39"/>
      <c r="C174" s="218" t="s">
        <v>8</v>
      </c>
      <c r="D174" s="218" t="s">
        <v>130</v>
      </c>
      <c r="E174" s="219" t="s">
        <v>241</v>
      </c>
      <c r="F174" s="220" t="s">
        <v>242</v>
      </c>
      <c r="G174" s="221" t="s">
        <v>178</v>
      </c>
      <c r="H174" s="222">
        <v>52</v>
      </c>
      <c r="I174" s="223"/>
      <c r="J174" s="224">
        <f>ROUND(I174*H174,2)</f>
        <v>0</v>
      </c>
      <c r="K174" s="220" t="s">
        <v>134</v>
      </c>
      <c r="L174" s="44"/>
      <c r="M174" s="225" t="s">
        <v>1</v>
      </c>
      <c r="N174" s="226" t="s">
        <v>40</v>
      </c>
      <c r="O174" s="91"/>
      <c r="P174" s="227">
        <f>O174*H174</f>
        <v>0</v>
      </c>
      <c r="Q174" s="227">
        <v>0.00038000000000000002</v>
      </c>
      <c r="R174" s="227">
        <f>Q174*H174</f>
        <v>0.01976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169</v>
      </c>
      <c r="AT174" s="229" t="s">
        <v>130</v>
      </c>
      <c r="AU174" s="229" t="s">
        <v>85</v>
      </c>
      <c r="AY174" s="17" t="s">
        <v>127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83</v>
      </c>
      <c r="BK174" s="230">
        <f>ROUND(I174*H174,2)</f>
        <v>0</v>
      </c>
      <c r="BL174" s="17" t="s">
        <v>169</v>
      </c>
      <c r="BM174" s="229" t="s">
        <v>506</v>
      </c>
    </row>
    <row r="175" s="2" customFormat="1">
      <c r="A175" s="38"/>
      <c r="B175" s="39"/>
      <c r="C175" s="40"/>
      <c r="D175" s="231" t="s">
        <v>137</v>
      </c>
      <c r="E175" s="40"/>
      <c r="F175" s="232" t="s">
        <v>244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137</v>
      </c>
      <c r="AU175" s="17" t="s">
        <v>85</v>
      </c>
    </row>
    <row r="176" s="13" customFormat="1">
      <c r="A176" s="13"/>
      <c r="B176" s="236"/>
      <c r="C176" s="237"/>
      <c r="D176" s="231" t="s">
        <v>139</v>
      </c>
      <c r="E176" s="238" t="s">
        <v>1</v>
      </c>
      <c r="F176" s="239" t="s">
        <v>507</v>
      </c>
      <c r="G176" s="237"/>
      <c r="H176" s="240">
        <v>52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6" t="s">
        <v>139</v>
      </c>
      <c r="AU176" s="246" t="s">
        <v>85</v>
      </c>
      <c r="AV176" s="13" t="s">
        <v>85</v>
      </c>
      <c r="AW176" s="13" t="s">
        <v>32</v>
      </c>
      <c r="AX176" s="13" t="s">
        <v>83</v>
      </c>
      <c r="AY176" s="246" t="s">
        <v>127</v>
      </c>
    </row>
    <row r="177" s="2" customFormat="1" ht="37.8" customHeight="1">
      <c r="A177" s="38"/>
      <c r="B177" s="39"/>
      <c r="C177" s="218" t="s">
        <v>169</v>
      </c>
      <c r="D177" s="218" t="s">
        <v>130</v>
      </c>
      <c r="E177" s="219" t="s">
        <v>508</v>
      </c>
      <c r="F177" s="220" t="s">
        <v>509</v>
      </c>
      <c r="G177" s="221" t="s">
        <v>133</v>
      </c>
      <c r="H177" s="222">
        <v>77.831999999999994</v>
      </c>
      <c r="I177" s="223"/>
      <c r="J177" s="224">
        <f>ROUND(I177*H177,2)</f>
        <v>0</v>
      </c>
      <c r="K177" s="220" t="s">
        <v>134</v>
      </c>
      <c r="L177" s="44"/>
      <c r="M177" s="225" t="s">
        <v>1</v>
      </c>
      <c r="N177" s="226" t="s">
        <v>40</v>
      </c>
      <c r="O177" s="91"/>
      <c r="P177" s="227">
        <f>O177*H177</f>
        <v>0</v>
      </c>
      <c r="Q177" s="227">
        <v>8.0000000000000007E-05</v>
      </c>
      <c r="R177" s="227">
        <f>Q177*H177</f>
        <v>0.0062265599999999999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169</v>
      </c>
      <c r="AT177" s="229" t="s">
        <v>130</v>
      </c>
      <c r="AU177" s="229" t="s">
        <v>85</v>
      </c>
      <c r="AY177" s="17" t="s">
        <v>127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83</v>
      </c>
      <c r="BK177" s="230">
        <f>ROUND(I177*H177,2)</f>
        <v>0</v>
      </c>
      <c r="BL177" s="17" t="s">
        <v>169</v>
      </c>
      <c r="BM177" s="229" t="s">
        <v>510</v>
      </c>
    </row>
    <row r="178" s="2" customFormat="1">
      <c r="A178" s="38"/>
      <c r="B178" s="39"/>
      <c r="C178" s="40"/>
      <c r="D178" s="231" t="s">
        <v>137</v>
      </c>
      <c r="E178" s="40"/>
      <c r="F178" s="232" t="s">
        <v>511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137</v>
      </c>
      <c r="AU178" s="17" t="s">
        <v>85</v>
      </c>
    </row>
    <row r="179" s="13" customFormat="1">
      <c r="A179" s="13"/>
      <c r="B179" s="236"/>
      <c r="C179" s="237"/>
      <c r="D179" s="231" t="s">
        <v>139</v>
      </c>
      <c r="E179" s="238" t="s">
        <v>1</v>
      </c>
      <c r="F179" s="239" t="s">
        <v>512</v>
      </c>
      <c r="G179" s="237"/>
      <c r="H179" s="240">
        <v>-90.799999999999997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139</v>
      </c>
      <c r="AU179" s="246" t="s">
        <v>85</v>
      </c>
      <c r="AV179" s="13" t="s">
        <v>85</v>
      </c>
      <c r="AW179" s="13" t="s">
        <v>32</v>
      </c>
      <c r="AX179" s="13" t="s">
        <v>75</v>
      </c>
      <c r="AY179" s="246" t="s">
        <v>127</v>
      </c>
    </row>
    <row r="180" s="13" customFormat="1">
      <c r="A180" s="13"/>
      <c r="B180" s="236"/>
      <c r="C180" s="237"/>
      <c r="D180" s="231" t="s">
        <v>139</v>
      </c>
      <c r="E180" s="238" t="s">
        <v>1</v>
      </c>
      <c r="F180" s="239" t="s">
        <v>513</v>
      </c>
      <c r="G180" s="237"/>
      <c r="H180" s="240">
        <v>-123.36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6" t="s">
        <v>139</v>
      </c>
      <c r="AU180" s="246" t="s">
        <v>85</v>
      </c>
      <c r="AV180" s="13" t="s">
        <v>85</v>
      </c>
      <c r="AW180" s="13" t="s">
        <v>32</v>
      </c>
      <c r="AX180" s="13" t="s">
        <v>75</v>
      </c>
      <c r="AY180" s="246" t="s">
        <v>127</v>
      </c>
    </row>
    <row r="181" s="13" customFormat="1">
      <c r="A181" s="13"/>
      <c r="B181" s="236"/>
      <c r="C181" s="237"/>
      <c r="D181" s="231" t="s">
        <v>139</v>
      </c>
      <c r="E181" s="238" t="s">
        <v>1</v>
      </c>
      <c r="F181" s="239" t="s">
        <v>499</v>
      </c>
      <c r="G181" s="237"/>
      <c r="H181" s="240">
        <v>291.99200000000002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6" t="s">
        <v>139</v>
      </c>
      <c r="AU181" s="246" t="s">
        <v>85</v>
      </c>
      <c r="AV181" s="13" t="s">
        <v>85</v>
      </c>
      <c r="AW181" s="13" t="s">
        <v>32</v>
      </c>
      <c r="AX181" s="13" t="s">
        <v>75</v>
      </c>
      <c r="AY181" s="246" t="s">
        <v>127</v>
      </c>
    </row>
    <row r="182" s="14" customFormat="1">
      <c r="A182" s="14"/>
      <c r="B182" s="247"/>
      <c r="C182" s="248"/>
      <c r="D182" s="231" t="s">
        <v>139</v>
      </c>
      <c r="E182" s="249" t="s">
        <v>1</v>
      </c>
      <c r="F182" s="250" t="s">
        <v>183</v>
      </c>
      <c r="G182" s="248"/>
      <c r="H182" s="251">
        <v>77.832000000000022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7" t="s">
        <v>139</v>
      </c>
      <c r="AU182" s="257" t="s">
        <v>85</v>
      </c>
      <c r="AV182" s="14" t="s">
        <v>135</v>
      </c>
      <c r="AW182" s="14" t="s">
        <v>32</v>
      </c>
      <c r="AX182" s="14" t="s">
        <v>83</v>
      </c>
      <c r="AY182" s="257" t="s">
        <v>127</v>
      </c>
    </row>
    <row r="183" s="2" customFormat="1" ht="24.15" customHeight="1">
      <c r="A183" s="38"/>
      <c r="B183" s="39"/>
      <c r="C183" s="258" t="s">
        <v>231</v>
      </c>
      <c r="D183" s="258" t="s">
        <v>189</v>
      </c>
      <c r="E183" s="259" t="s">
        <v>265</v>
      </c>
      <c r="F183" s="260" t="s">
        <v>266</v>
      </c>
      <c r="G183" s="261" t="s">
        <v>133</v>
      </c>
      <c r="H183" s="262">
        <v>90.712999999999994</v>
      </c>
      <c r="I183" s="263"/>
      <c r="J183" s="264">
        <f>ROUND(I183*H183,2)</f>
        <v>0</v>
      </c>
      <c r="K183" s="260" t="s">
        <v>1</v>
      </c>
      <c r="L183" s="265"/>
      <c r="M183" s="266" t="s">
        <v>1</v>
      </c>
      <c r="N183" s="267" t="s">
        <v>40</v>
      </c>
      <c r="O183" s="91"/>
      <c r="P183" s="227">
        <f>O183*H183</f>
        <v>0</v>
      </c>
      <c r="Q183" s="227">
        <v>0.0019</v>
      </c>
      <c r="R183" s="227">
        <f>Q183*H183</f>
        <v>0.1723547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192</v>
      </c>
      <c r="AT183" s="229" t="s">
        <v>189</v>
      </c>
      <c r="AU183" s="229" t="s">
        <v>85</v>
      </c>
      <c r="AY183" s="17" t="s">
        <v>127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83</v>
      </c>
      <c r="BK183" s="230">
        <f>ROUND(I183*H183,2)</f>
        <v>0</v>
      </c>
      <c r="BL183" s="17" t="s">
        <v>169</v>
      </c>
      <c r="BM183" s="229" t="s">
        <v>514</v>
      </c>
    </row>
    <row r="184" s="2" customFormat="1">
      <c r="A184" s="38"/>
      <c r="B184" s="39"/>
      <c r="C184" s="40"/>
      <c r="D184" s="231" t="s">
        <v>137</v>
      </c>
      <c r="E184" s="40"/>
      <c r="F184" s="232" t="s">
        <v>266</v>
      </c>
      <c r="G184" s="40"/>
      <c r="H184" s="40"/>
      <c r="I184" s="233"/>
      <c r="J184" s="40"/>
      <c r="K184" s="40"/>
      <c r="L184" s="44"/>
      <c r="M184" s="234"/>
      <c r="N184" s="235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137</v>
      </c>
      <c r="AU184" s="17" t="s">
        <v>85</v>
      </c>
    </row>
    <row r="185" s="13" customFormat="1">
      <c r="A185" s="13"/>
      <c r="B185" s="236"/>
      <c r="C185" s="237"/>
      <c r="D185" s="231" t="s">
        <v>139</v>
      </c>
      <c r="E185" s="237"/>
      <c r="F185" s="239" t="s">
        <v>515</v>
      </c>
      <c r="G185" s="237"/>
      <c r="H185" s="240">
        <v>90.712999999999994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6" t="s">
        <v>139</v>
      </c>
      <c r="AU185" s="246" t="s">
        <v>85</v>
      </c>
      <c r="AV185" s="13" t="s">
        <v>85</v>
      </c>
      <c r="AW185" s="13" t="s">
        <v>4</v>
      </c>
      <c r="AX185" s="13" t="s">
        <v>83</v>
      </c>
      <c r="AY185" s="246" t="s">
        <v>127</v>
      </c>
    </row>
    <row r="186" s="2" customFormat="1" ht="37.8" customHeight="1">
      <c r="A186" s="38"/>
      <c r="B186" s="39"/>
      <c r="C186" s="218" t="s">
        <v>234</v>
      </c>
      <c r="D186" s="218" t="s">
        <v>130</v>
      </c>
      <c r="E186" s="219" t="s">
        <v>516</v>
      </c>
      <c r="F186" s="220" t="s">
        <v>517</v>
      </c>
      <c r="G186" s="221" t="s">
        <v>133</v>
      </c>
      <c r="H186" s="222">
        <v>123.36</v>
      </c>
      <c r="I186" s="223"/>
      <c r="J186" s="224">
        <f>ROUND(I186*H186,2)</f>
        <v>0</v>
      </c>
      <c r="K186" s="220" t="s">
        <v>134</v>
      </c>
      <c r="L186" s="44"/>
      <c r="M186" s="225" t="s">
        <v>1</v>
      </c>
      <c r="N186" s="226" t="s">
        <v>40</v>
      </c>
      <c r="O186" s="91"/>
      <c r="P186" s="227">
        <f>O186*H186</f>
        <v>0</v>
      </c>
      <c r="Q186" s="227">
        <v>0.00016000000000000001</v>
      </c>
      <c r="R186" s="227">
        <f>Q186*H186</f>
        <v>0.019737600000000001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169</v>
      </c>
      <c r="AT186" s="229" t="s">
        <v>130</v>
      </c>
      <c r="AU186" s="229" t="s">
        <v>85</v>
      </c>
      <c r="AY186" s="17" t="s">
        <v>127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83</v>
      </c>
      <c r="BK186" s="230">
        <f>ROUND(I186*H186,2)</f>
        <v>0</v>
      </c>
      <c r="BL186" s="17" t="s">
        <v>169</v>
      </c>
      <c r="BM186" s="229" t="s">
        <v>518</v>
      </c>
    </row>
    <row r="187" s="2" customFormat="1">
      <c r="A187" s="38"/>
      <c r="B187" s="39"/>
      <c r="C187" s="40"/>
      <c r="D187" s="231" t="s">
        <v>137</v>
      </c>
      <c r="E187" s="40"/>
      <c r="F187" s="232" t="s">
        <v>519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137</v>
      </c>
      <c r="AU187" s="17" t="s">
        <v>85</v>
      </c>
    </row>
    <row r="188" s="13" customFormat="1">
      <c r="A188" s="13"/>
      <c r="B188" s="236"/>
      <c r="C188" s="237"/>
      <c r="D188" s="231" t="s">
        <v>139</v>
      </c>
      <c r="E188" s="238" t="s">
        <v>1</v>
      </c>
      <c r="F188" s="239" t="s">
        <v>520</v>
      </c>
      <c r="G188" s="237"/>
      <c r="H188" s="240">
        <v>66.239999999999995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6" t="s">
        <v>139</v>
      </c>
      <c r="AU188" s="246" t="s">
        <v>85</v>
      </c>
      <c r="AV188" s="13" t="s">
        <v>85</v>
      </c>
      <c r="AW188" s="13" t="s">
        <v>32</v>
      </c>
      <c r="AX188" s="13" t="s">
        <v>75</v>
      </c>
      <c r="AY188" s="246" t="s">
        <v>127</v>
      </c>
    </row>
    <row r="189" s="13" customFormat="1">
      <c r="A189" s="13"/>
      <c r="B189" s="236"/>
      <c r="C189" s="237"/>
      <c r="D189" s="231" t="s">
        <v>139</v>
      </c>
      <c r="E189" s="238" t="s">
        <v>1</v>
      </c>
      <c r="F189" s="239" t="s">
        <v>521</v>
      </c>
      <c r="G189" s="237"/>
      <c r="H189" s="240">
        <v>57.119999999999997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6" t="s">
        <v>139</v>
      </c>
      <c r="AU189" s="246" t="s">
        <v>85</v>
      </c>
      <c r="AV189" s="13" t="s">
        <v>85</v>
      </c>
      <c r="AW189" s="13" t="s">
        <v>32</v>
      </c>
      <c r="AX189" s="13" t="s">
        <v>75</v>
      </c>
      <c r="AY189" s="246" t="s">
        <v>127</v>
      </c>
    </row>
    <row r="190" s="14" customFormat="1">
      <c r="A190" s="14"/>
      <c r="B190" s="247"/>
      <c r="C190" s="248"/>
      <c r="D190" s="231" t="s">
        <v>139</v>
      </c>
      <c r="E190" s="249" t="s">
        <v>1</v>
      </c>
      <c r="F190" s="250" t="s">
        <v>183</v>
      </c>
      <c r="G190" s="248"/>
      <c r="H190" s="251">
        <v>123.35999999999999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7" t="s">
        <v>139</v>
      </c>
      <c r="AU190" s="257" t="s">
        <v>85</v>
      </c>
      <c r="AV190" s="14" t="s">
        <v>135</v>
      </c>
      <c r="AW190" s="14" t="s">
        <v>32</v>
      </c>
      <c r="AX190" s="14" t="s">
        <v>83</v>
      </c>
      <c r="AY190" s="257" t="s">
        <v>127</v>
      </c>
    </row>
    <row r="191" s="2" customFormat="1" ht="24.15" customHeight="1">
      <c r="A191" s="38"/>
      <c r="B191" s="39"/>
      <c r="C191" s="258" t="s">
        <v>240</v>
      </c>
      <c r="D191" s="258" t="s">
        <v>189</v>
      </c>
      <c r="E191" s="259" t="s">
        <v>265</v>
      </c>
      <c r="F191" s="260" t="s">
        <v>266</v>
      </c>
      <c r="G191" s="261" t="s">
        <v>133</v>
      </c>
      <c r="H191" s="262">
        <v>143.77600000000001</v>
      </c>
      <c r="I191" s="263"/>
      <c r="J191" s="264">
        <f>ROUND(I191*H191,2)</f>
        <v>0</v>
      </c>
      <c r="K191" s="260" t="s">
        <v>1</v>
      </c>
      <c r="L191" s="265"/>
      <c r="M191" s="266" t="s">
        <v>1</v>
      </c>
      <c r="N191" s="267" t="s">
        <v>40</v>
      </c>
      <c r="O191" s="91"/>
      <c r="P191" s="227">
        <f>O191*H191</f>
        <v>0</v>
      </c>
      <c r="Q191" s="227">
        <v>0.0019</v>
      </c>
      <c r="R191" s="227">
        <f>Q191*H191</f>
        <v>0.27317440000000004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192</v>
      </c>
      <c r="AT191" s="229" t="s">
        <v>189</v>
      </c>
      <c r="AU191" s="229" t="s">
        <v>85</v>
      </c>
      <c r="AY191" s="17" t="s">
        <v>127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83</v>
      </c>
      <c r="BK191" s="230">
        <f>ROUND(I191*H191,2)</f>
        <v>0</v>
      </c>
      <c r="BL191" s="17" t="s">
        <v>169</v>
      </c>
      <c r="BM191" s="229" t="s">
        <v>522</v>
      </c>
    </row>
    <row r="192" s="2" customFormat="1">
      <c r="A192" s="38"/>
      <c r="B192" s="39"/>
      <c r="C192" s="40"/>
      <c r="D192" s="231" t="s">
        <v>137</v>
      </c>
      <c r="E192" s="40"/>
      <c r="F192" s="232" t="s">
        <v>266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137</v>
      </c>
      <c r="AU192" s="17" t="s">
        <v>85</v>
      </c>
    </row>
    <row r="193" s="13" customFormat="1">
      <c r="A193" s="13"/>
      <c r="B193" s="236"/>
      <c r="C193" s="237"/>
      <c r="D193" s="231" t="s">
        <v>139</v>
      </c>
      <c r="E193" s="237"/>
      <c r="F193" s="239" t="s">
        <v>523</v>
      </c>
      <c r="G193" s="237"/>
      <c r="H193" s="240">
        <v>143.77600000000001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6" t="s">
        <v>139</v>
      </c>
      <c r="AU193" s="246" t="s">
        <v>85</v>
      </c>
      <c r="AV193" s="13" t="s">
        <v>85</v>
      </c>
      <c r="AW193" s="13" t="s">
        <v>4</v>
      </c>
      <c r="AX193" s="13" t="s">
        <v>83</v>
      </c>
      <c r="AY193" s="246" t="s">
        <v>127</v>
      </c>
    </row>
    <row r="194" s="2" customFormat="1" ht="37.8" customHeight="1">
      <c r="A194" s="38"/>
      <c r="B194" s="39"/>
      <c r="C194" s="218" t="s">
        <v>246</v>
      </c>
      <c r="D194" s="218" t="s">
        <v>130</v>
      </c>
      <c r="E194" s="219" t="s">
        <v>524</v>
      </c>
      <c r="F194" s="220" t="s">
        <v>525</v>
      </c>
      <c r="G194" s="221" t="s">
        <v>133</v>
      </c>
      <c r="H194" s="222">
        <v>90.799999999999997</v>
      </c>
      <c r="I194" s="223"/>
      <c r="J194" s="224">
        <f>ROUND(I194*H194,2)</f>
        <v>0</v>
      </c>
      <c r="K194" s="220" t="s">
        <v>134</v>
      </c>
      <c r="L194" s="44"/>
      <c r="M194" s="225" t="s">
        <v>1</v>
      </c>
      <c r="N194" s="226" t="s">
        <v>40</v>
      </c>
      <c r="O194" s="91"/>
      <c r="P194" s="227">
        <f>O194*H194</f>
        <v>0</v>
      </c>
      <c r="Q194" s="227">
        <v>0.00024000000000000001</v>
      </c>
      <c r="R194" s="227">
        <f>Q194*H194</f>
        <v>0.021791999999999999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169</v>
      </c>
      <c r="AT194" s="229" t="s">
        <v>130</v>
      </c>
      <c r="AU194" s="229" t="s">
        <v>85</v>
      </c>
      <c r="AY194" s="17" t="s">
        <v>127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83</v>
      </c>
      <c r="BK194" s="230">
        <f>ROUND(I194*H194,2)</f>
        <v>0</v>
      </c>
      <c r="BL194" s="17" t="s">
        <v>169</v>
      </c>
      <c r="BM194" s="229" t="s">
        <v>526</v>
      </c>
    </row>
    <row r="195" s="2" customFormat="1">
      <c r="A195" s="38"/>
      <c r="B195" s="39"/>
      <c r="C195" s="40"/>
      <c r="D195" s="231" t="s">
        <v>137</v>
      </c>
      <c r="E195" s="40"/>
      <c r="F195" s="232" t="s">
        <v>527</v>
      </c>
      <c r="G195" s="40"/>
      <c r="H195" s="40"/>
      <c r="I195" s="233"/>
      <c r="J195" s="40"/>
      <c r="K195" s="40"/>
      <c r="L195" s="44"/>
      <c r="M195" s="234"/>
      <c r="N195" s="235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137</v>
      </c>
      <c r="AU195" s="17" t="s">
        <v>85</v>
      </c>
    </row>
    <row r="196" s="13" customFormat="1">
      <c r="A196" s="13"/>
      <c r="B196" s="236"/>
      <c r="C196" s="237"/>
      <c r="D196" s="231" t="s">
        <v>139</v>
      </c>
      <c r="E196" s="238" t="s">
        <v>1</v>
      </c>
      <c r="F196" s="239" t="s">
        <v>528</v>
      </c>
      <c r="G196" s="237"/>
      <c r="H196" s="240">
        <v>90.799999999999997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6" t="s">
        <v>139</v>
      </c>
      <c r="AU196" s="246" t="s">
        <v>85</v>
      </c>
      <c r="AV196" s="13" t="s">
        <v>85</v>
      </c>
      <c r="AW196" s="13" t="s">
        <v>32</v>
      </c>
      <c r="AX196" s="13" t="s">
        <v>83</v>
      </c>
      <c r="AY196" s="246" t="s">
        <v>127</v>
      </c>
    </row>
    <row r="197" s="2" customFormat="1" ht="24.15" customHeight="1">
      <c r="A197" s="38"/>
      <c r="B197" s="39"/>
      <c r="C197" s="258" t="s">
        <v>7</v>
      </c>
      <c r="D197" s="258" t="s">
        <v>189</v>
      </c>
      <c r="E197" s="259" t="s">
        <v>265</v>
      </c>
      <c r="F197" s="260" t="s">
        <v>266</v>
      </c>
      <c r="G197" s="261" t="s">
        <v>133</v>
      </c>
      <c r="H197" s="262">
        <v>105.827</v>
      </c>
      <c r="I197" s="263"/>
      <c r="J197" s="264">
        <f>ROUND(I197*H197,2)</f>
        <v>0</v>
      </c>
      <c r="K197" s="260" t="s">
        <v>1</v>
      </c>
      <c r="L197" s="265"/>
      <c r="M197" s="266" t="s">
        <v>1</v>
      </c>
      <c r="N197" s="267" t="s">
        <v>40</v>
      </c>
      <c r="O197" s="91"/>
      <c r="P197" s="227">
        <f>O197*H197</f>
        <v>0</v>
      </c>
      <c r="Q197" s="227">
        <v>0.0019</v>
      </c>
      <c r="R197" s="227">
        <f>Q197*H197</f>
        <v>0.20107130000000001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192</v>
      </c>
      <c r="AT197" s="229" t="s">
        <v>189</v>
      </c>
      <c r="AU197" s="229" t="s">
        <v>85</v>
      </c>
      <c r="AY197" s="17" t="s">
        <v>127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83</v>
      </c>
      <c r="BK197" s="230">
        <f>ROUND(I197*H197,2)</f>
        <v>0</v>
      </c>
      <c r="BL197" s="17" t="s">
        <v>169</v>
      </c>
      <c r="BM197" s="229" t="s">
        <v>529</v>
      </c>
    </row>
    <row r="198" s="2" customFormat="1">
      <c r="A198" s="38"/>
      <c r="B198" s="39"/>
      <c r="C198" s="40"/>
      <c r="D198" s="231" t="s">
        <v>137</v>
      </c>
      <c r="E198" s="40"/>
      <c r="F198" s="232" t="s">
        <v>266</v>
      </c>
      <c r="G198" s="40"/>
      <c r="H198" s="40"/>
      <c r="I198" s="233"/>
      <c r="J198" s="40"/>
      <c r="K198" s="40"/>
      <c r="L198" s="44"/>
      <c r="M198" s="234"/>
      <c r="N198" s="23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137</v>
      </c>
      <c r="AU198" s="17" t="s">
        <v>85</v>
      </c>
    </row>
    <row r="199" s="13" customFormat="1">
      <c r="A199" s="13"/>
      <c r="B199" s="236"/>
      <c r="C199" s="237"/>
      <c r="D199" s="231" t="s">
        <v>139</v>
      </c>
      <c r="E199" s="237"/>
      <c r="F199" s="239" t="s">
        <v>530</v>
      </c>
      <c r="G199" s="237"/>
      <c r="H199" s="240">
        <v>105.827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6" t="s">
        <v>139</v>
      </c>
      <c r="AU199" s="246" t="s">
        <v>85</v>
      </c>
      <c r="AV199" s="13" t="s">
        <v>85</v>
      </c>
      <c r="AW199" s="13" t="s">
        <v>4</v>
      </c>
      <c r="AX199" s="13" t="s">
        <v>83</v>
      </c>
      <c r="AY199" s="246" t="s">
        <v>127</v>
      </c>
    </row>
    <row r="200" s="2" customFormat="1" ht="24.15" customHeight="1">
      <c r="A200" s="38"/>
      <c r="B200" s="39"/>
      <c r="C200" s="218" t="s">
        <v>257</v>
      </c>
      <c r="D200" s="218" t="s">
        <v>130</v>
      </c>
      <c r="E200" s="219" t="s">
        <v>288</v>
      </c>
      <c r="F200" s="220" t="s">
        <v>289</v>
      </c>
      <c r="G200" s="221" t="s">
        <v>133</v>
      </c>
      <c r="H200" s="222">
        <v>59.432000000000002</v>
      </c>
      <c r="I200" s="223"/>
      <c r="J200" s="224">
        <f>ROUND(I200*H200,2)</f>
        <v>0</v>
      </c>
      <c r="K200" s="220" t="s">
        <v>134</v>
      </c>
      <c r="L200" s="44"/>
      <c r="M200" s="225" t="s">
        <v>1</v>
      </c>
      <c r="N200" s="226" t="s">
        <v>40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169</v>
      </c>
      <c r="AT200" s="229" t="s">
        <v>130</v>
      </c>
      <c r="AU200" s="229" t="s">
        <v>85</v>
      </c>
      <c r="AY200" s="17" t="s">
        <v>127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83</v>
      </c>
      <c r="BK200" s="230">
        <f>ROUND(I200*H200,2)</f>
        <v>0</v>
      </c>
      <c r="BL200" s="17" t="s">
        <v>169</v>
      </c>
      <c r="BM200" s="229" t="s">
        <v>531</v>
      </c>
    </row>
    <row r="201" s="2" customFormat="1">
      <c r="A201" s="38"/>
      <c r="B201" s="39"/>
      <c r="C201" s="40"/>
      <c r="D201" s="231" t="s">
        <v>137</v>
      </c>
      <c r="E201" s="40"/>
      <c r="F201" s="232" t="s">
        <v>291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137</v>
      </c>
      <c r="AU201" s="17" t="s">
        <v>85</v>
      </c>
    </row>
    <row r="202" s="13" customFormat="1">
      <c r="A202" s="13"/>
      <c r="B202" s="236"/>
      <c r="C202" s="237"/>
      <c r="D202" s="231" t="s">
        <v>139</v>
      </c>
      <c r="E202" s="238" t="s">
        <v>1</v>
      </c>
      <c r="F202" s="239" t="s">
        <v>532</v>
      </c>
      <c r="G202" s="237"/>
      <c r="H202" s="240">
        <v>59.432000000000002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6" t="s">
        <v>139</v>
      </c>
      <c r="AU202" s="246" t="s">
        <v>85</v>
      </c>
      <c r="AV202" s="13" t="s">
        <v>85</v>
      </c>
      <c r="AW202" s="13" t="s">
        <v>32</v>
      </c>
      <c r="AX202" s="13" t="s">
        <v>75</v>
      </c>
      <c r="AY202" s="246" t="s">
        <v>127</v>
      </c>
    </row>
    <row r="203" s="14" customFormat="1">
      <c r="A203" s="14"/>
      <c r="B203" s="247"/>
      <c r="C203" s="248"/>
      <c r="D203" s="231" t="s">
        <v>139</v>
      </c>
      <c r="E203" s="249" t="s">
        <v>1</v>
      </c>
      <c r="F203" s="250" t="s">
        <v>183</v>
      </c>
      <c r="G203" s="248"/>
      <c r="H203" s="251">
        <v>59.432000000000002</v>
      </c>
      <c r="I203" s="252"/>
      <c r="J203" s="248"/>
      <c r="K203" s="248"/>
      <c r="L203" s="253"/>
      <c r="M203" s="254"/>
      <c r="N203" s="255"/>
      <c r="O203" s="255"/>
      <c r="P203" s="255"/>
      <c r="Q203" s="255"/>
      <c r="R203" s="255"/>
      <c r="S203" s="255"/>
      <c r="T203" s="25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7" t="s">
        <v>139</v>
      </c>
      <c r="AU203" s="257" t="s">
        <v>85</v>
      </c>
      <c r="AV203" s="14" t="s">
        <v>135</v>
      </c>
      <c r="AW203" s="14" t="s">
        <v>32</v>
      </c>
      <c r="AX203" s="14" t="s">
        <v>83</v>
      </c>
      <c r="AY203" s="257" t="s">
        <v>127</v>
      </c>
    </row>
    <row r="204" s="2" customFormat="1" ht="16.5" customHeight="1">
      <c r="A204" s="38"/>
      <c r="B204" s="39"/>
      <c r="C204" s="258" t="s">
        <v>264</v>
      </c>
      <c r="D204" s="258" t="s">
        <v>189</v>
      </c>
      <c r="E204" s="259" t="s">
        <v>295</v>
      </c>
      <c r="F204" s="260" t="s">
        <v>296</v>
      </c>
      <c r="G204" s="261" t="s">
        <v>133</v>
      </c>
      <c r="H204" s="262">
        <v>68.644000000000005</v>
      </c>
      <c r="I204" s="263"/>
      <c r="J204" s="264">
        <f>ROUND(I204*H204,2)</f>
        <v>0</v>
      </c>
      <c r="K204" s="260" t="s">
        <v>134</v>
      </c>
      <c r="L204" s="265"/>
      <c r="M204" s="266" t="s">
        <v>1</v>
      </c>
      <c r="N204" s="267" t="s">
        <v>40</v>
      </c>
      <c r="O204" s="91"/>
      <c r="P204" s="227">
        <f>O204*H204</f>
        <v>0</v>
      </c>
      <c r="Q204" s="227">
        <v>0.00029999999999999997</v>
      </c>
      <c r="R204" s="227">
        <f>Q204*H204</f>
        <v>0.020593199999999999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192</v>
      </c>
      <c r="AT204" s="229" t="s">
        <v>189</v>
      </c>
      <c r="AU204" s="229" t="s">
        <v>85</v>
      </c>
      <c r="AY204" s="17" t="s">
        <v>127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83</v>
      </c>
      <c r="BK204" s="230">
        <f>ROUND(I204*H204,2)</f>
        <v>0</v>
      </c>
      <c r="BL204" s="17" t="s">
        <v>169</v>
      </c>
      <c r="BM204" s="229" t="s">
        <v>533</v>
      </c>
    </row>
    <row r="205" s="2" customFormat="1">
      <c r="A205" s="38"/>
      <c r="B205" s="39"/>
      <c r="C205" s="40"/>
      <c r="D205" s="231" t="s">
        <v>137</v>
      </c>
      <c r="E205" s="40"/>
      <c r="F205" s="232" t="s">
        <v>296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137</v>
      </c>
      <c r="AU205" s="17" t="s">
        <v>85</v>
      </c>
    </row>
    <row r="206" s="13" customFormat="1">
      <c r="A206" s="13"/>
      <c r="B206" s="236"/>
      <c r="C206" s="237"/>
      <c r="D206" s="231" t="s">
        <v>139</v>
      </c>
      <c r="E206" s="237"/>
      <c r="F206" s="239" t="s">
        <v>534</v>
      </c>
      <c r="G206" s="237"/>
      <c r="H206" s="240">
        <v>68.644000000000005</v>
      </c>
      <c r="I206" s="241"/>
      <c r="J206" s="237"/>
      <c r="K206" s="237"/>
      <c r="L206" s="242"/>
      <c r="M206" s="243"/>
      <c r="N206" s="244"/>
      <c r="O206" s="244"/>
      <c r="P206" s="244"/>
      <c r="Q206" s="244"/>
      <c r="R206" s="244"/>
      <c r="S206" s="244"/>
      <c r="T206" s="24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6" t="s">
        <v>139</v>
      </c>
      <c r="AU206" s="246" t="s">
        <v>85</v>
      </c>
      <c r="AV206" s="13" t="s">
        <v>85</v>
      </c>
      <c r="AW206" s="13" t="s">
        <v>4</v>
      </c>
      <c r="AX206" s="13" t="s">
        <v>83</v>
      </c>
      <c r="AY206" s="246" t="s">
        <v>127</v>
      </c>
    </row>
    <row r="207" s="2" customFormat="1" ht="24.15" customHeight="1">
      <c r="A207" s="38"/>
      <c r="B207" s="39"/>
      <c r="C207" s="218" t="s">
        <v>269</v>
      </c>
      <c r="D207" s="218" t="s">
        <v>130</v>
      </c>
      <c r="E207" s="219" t="s">
        <v>535</v>
      </c>
      <c r="F207" s="220" t="s">
        <v>536</v>
      </c>
      <c r="G207" s="221" t="s">
        <v>133</v>
      </c>
      <c r="H207" s="222">
        <v>257.91199999999998</v>
      </c>
      <c r="I207" s="223"/>
      <c r="J207" s="224">
        <f>ROUND(I207*H207,2)</f>
        <v>0</v>
      </c>
      <c r="K207" s="220" t="s">
        <v>134</v>
      </c>
      <c r="L207" s="44"/>
      <c r="M207" s="225" t="s">
        <v>1</v>
      </c>
      <c r="N207" s="226" t="s">
        <v>40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0.084000000000000005</v>
      </c>
      <c r="T207" s="228">
        <f>S207*H207</f>
        <v>21.664608000000001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169</v>
      </c>
      <c r="AT207" s="229" t="s">
        <v>130</v>
      </c>
      <c r="AU207" s="229" t="s">
        <v>85</v>
      </c>
      <c r="AY207" s="17" t="s">
        <v>127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83</v>
      </c>
      <c r="BK207" s="230">
        <f>ROUND(I207*H207,2)</f>
        <v>0</v>
      </c>
      <c r="BL207" s="17" t="s">
        <v>169</v>
      </c>
      <c r="BM207" s="229" t="s">
        <v>537</v>
      </c>
    </row>
    <row r="208" s="2" customFormat="1">
      <c r="A208" s="38"/>
      <c r="B208" s="39"/>
      <c r="C208" s="40"/>
      <c r="D208" s="231" t="s">
        <v>137</v>
      </c>
      <c r="E208" s="40"/>
      <c r="F208" s="232" t="s">
        <v>538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137</v>
      </c>
      <c r="AU208" s="17" t="s">
        <v>85</v>
      </c>
    </row>
    <row r="209" s="13" customFormat="1">
      <c r="A209" s="13"/>
      <c r="B209" s="236"/>
      <c r="C209" s="237"/>
      <c r="D209" s="231" t="s">
        <v>139</v>
      </c>
      <c r="E209" s="238" t="s">
        <v>1</v>
      </c>
      <c r="F209" s="239" t="s">
        <v>539</v>
      </c>
      <c r="G209" s="237"/>
      <c r="H209" s="240">
        <v>121.02500000000001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6" t="s">
        <v>139</v>
      </c>
      <c r="AU209" s="246" t="s">
        <v>85</v>
      </c>
      <c r="AV209" s="13" t="s">
        <v>85</v>
      </c>
      <c r="AW209" s="13" t="s">
        <v>32</v>
      </c>
      <c r="AX209" s="13" t="s">
        <v>75</v>
      </c>
      <c r="AY209" s="246" t="s">
        <v>127</v>
      </c>
    </row>
    <row r="210" s="13" customFormat="1">
      <c r="A210" s="13"/>
      <c r="B210" s="236"/>
      <c r="C210" s="237"/>
      <c r="D210" s="231" t="s">
        <v>139</v>
      </c>
      <c r="E210" s="238" t="s">
        <v>1</v>
      </c>
      <c r="F210" s="239" t="s">
        <v>540</v>
      </c>
      <c r="G210" s="237"/>
      <c r="H210" s="240">
        <v>136.887</v>
      </c>
      <c r="I210" s="241"/>
      <c r="J210" s="237"/>
      <c r="K210" s="237"/>
      <c r="L210" s="242"/>
      <c r="M210" s="243"/>
      <c r="N210" s="244"/>
      <c r="O210" s="244"/>
      <c r="P210" s="244"/>
      <c r="Q210" s="244"/>
      <c r="R210" s="244"/>
      <c r="S210" s="244"/>
      <c r="T210" s="24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6" t="s">
        <v>139</v>
      </c>
      <c r="AU210" s="246" t="s">
        <v>85</v>
      </c>
      <c r="AV210" s="13" t="s">
        <v>85</v>
      </c>
      <c r="AW210" s="13" t="s">
        <v>32</v>
      </c>
      <c r="AX210" s="13" t="s">
        <v>75</v>
      </c>
      <c r="AY210" s="246" t="s">
        <v>127</v>
      </c>
    </row>
    <row r="211" s="14" customFormat="1">
      <c r="A211" s="14"/>
      <c r="B211" s="247"/>
      <c r="C211" s="248"/>
      <c r="D211" s="231" t="s">
        <v>139</v>
      </c>
      <c r="E211" s="249" t="s">
        <v>1</v>
      </c>
      <c r="F211" s="250" t="s">
        <v>183</v>
      </c>
      <c r="G211" s="248"/>
      <c r="H211" s="251">
        <v>257.91200000000003</v>
      </c>
      <c r="I211" s="252"/>
      <c r="J211" s="248"/>
      <c r="K211" s="248"/>
      <c r="L211" s="253"/>
      <c r="M211" s="254"/>
      <c r="N211" s="255"/>
      <c r="O211" s="255"/>
      <c r="P211" s="255"/>
      <c r="Q211" s="255"/>
      <c r="R211" s="255"/>
      <c r="S211" s="255"/>
      <c r="T211" s="25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7" t="s">
        <v>139</v>
      </c>
      <c r="AU211" s="257" t="s">
        <v>85</v>
      </c>
      <c r="AV211" s="14" t="s">
        <v>135</v>
      </c>
      <c r="AW211" s="14" t="s">
        <v>32</v>
      </c>
      <c r="AX211" s="14" t="s">
        <v>83</v>
      </c>
      <c r="AY211" s="257" t="s">
        <v>127</v>
      </c>
    </row>
    <row r="212" s="2" customFormat="1" ht="24.15" customHeight="1">
      <c r="A212" s="38"/>
      <c r="B212" s="39"/>
      <c r="C212" s="218" t="s">
        <v>279</v>
      </c>
      <c r="D212" s="218" t="s">
        <v>130</v>
      </c>
      <c r="E212" s="219" t="s">
        <v>541</v>
      </c>
      <c r="F212" s="220" t="s">
        <v>542</v>
      </c>
      <c r="G212" s="221" t="s">
        <v>145</v>
      </c>
      <c r="H212" s="222">
        <v>3.4049999999999998</v>
      </c>
      <c r="I212" s="223"/>
      <c r="J212" s="224">
        <f>ROUND(I212*H212,2)</f>
        <v>0</v>
      </c>
      <c r="K212" s="220" t="s">
        <v>134</v>
      </c>
      <c r="L212" s="44"/>
      <c r="M212" s="225" t="s">
        <v>1</v>
      </c>
      <c r="N212" s="226" t="s">
        <v>40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169</v>
      </c>
      <c r="AT212" s="229" t="s">
        <v>130</v>
      </c>
      <c r="AU212" s="229" t="s">
        <v>85</v>
      </c>
      <c r="AY212" s="17" t="s">
        <v>127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83</v>
      </c>
      <c r="BK212" s="230">
        <f>ROUND(I212*H212,2)</f>
        <v>0</v>
      </c>
      <c r="BL212" s="17" t="s">
        <v>169</v>
      </c>
      <c r="BM212" s="229" t="s">
        <v>543</v>
      </c>
    </row>
    <row r="213" s="2" customFormat="1">
      <c r="A213" s="38"/>
      <c r="B213" s="39"/>
      <c r="C213" s="40"/>
      <c r="D213" s="231" t="s">
        <v>137</v>
      </c>
      <c r="E213" s="40"/>
      <c r="F213" s="232" t="s">
        <v>544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137</v>
      </c>
      <c r="AU213" s="17" t="s">
        <v>85</v>
      </c>
    </row>
    <row r="214" s="12" customFormat="1" ht="22.8" customHeight="1">
      <c r="A214" s="12"/>
      <c r="B214" s="202"/>
      <c r="C214" s="203"/>
      <c r="D214" s="204" t="s">
        <v>74</v>
      </c>
      <c r="E214" s="216" t="s">
        <v>315</v>
      </c>
      <c r="F214" s="216" t="s">
        <v>316</v>
      </c>
      <c r="G214" s="203"/>
      <c r="H214" s="203"/>
      <c r="I214" s="206"/>
      <c r="J214" s="217">
        <f>BK214</f>
        <v>0</v>
      </c>
      <c r="K214" s="203"/>
      <c r="L214" s="208"/>
      <c r="M214" s="209"/>
      <c r="N214" s="210"/>
      <c r="O214" s="210"/>
      <c r="P214" s="211">
        <f>SUM(P215:P238)</f>
        <v>0</v>
      </c>
      <c r="Q214" s="210"/>
      <c r="R214" s="211">
        <f>SUM(R215:R238)</f>
        <v>1.0376194399999998</v>
      </c>
      <c r="S214" s="210"/>
      <c r="T214" s="212">
        <f>SUM(T215:T238)</f>
        <v>0.52558559999999999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3" t="s">
        <v>85</v>
      </c>
      <c r="AT214" s="214" t="s">
        <v>74</v>
      </c>
      <c r="AU214" s="214" t="s">
        <v>83</v>
      </c>
      <c r="AY214" s="213" t="s">
        <v>127</v>
      </c>
      <c r="BK214" s="215">
        <f>SUM(BK215:BK238)</f>
        <v>0</v>
      </c>
    </row>
    <row r="215" s="2" customFormat="1" ht="33" customHeight="1">
      <c r="A215" s="38"/>
      <c r="B215" s="39"/>
      <c r="C215" s="218" t="s">
        <v>282</v>
      </c>
      <c r="D215" s="218" t="s">
        <v>130</v>
      </c>
      <c r="E215" s="219" t="s">
        <v>339</v>
      </c>
      <c r="F215" s="220" t="s">
        <v>340</v>
      </c>
      <c r="G215" s="221" t="s">
        <v>133</v>
      </c>
      <c r="H215" s="222">
        <v>291.99200000000002</v>
      </c>
      <c r="I215" s="223"/>
      <c r="J215" s="224">
        <f>ROUND(I215*H215,2)</f>
        <v>0</v>
      </c>
      <c r="K215" s="220" t="s">
        <v>134</v>
      </c>
      <c r="L215" s="44"/>
      <c r="M215" s="225" t="s">
        <v>1</v>
      </c>
      <c r="N215" s="226" t="s">
        <v>40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0.0018</v>
      </c>
      <c r="T215" s="228">
        <f>S215*H215</f>
        <v>0.52558559999999999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169</v>
      </c>
      <c r="AT215" s="229" t="s">
        <v>130</v>
      </c>
      <c r="AU215" s="229" t="s">
        <v>85</v>
      </c>
      <c r="AY215" s="17" t="s">
        <v>127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83</v>
      </c>
      <c r="BK215" s="230">
        <f>ROUND(I215*H215,2)</f>
        <v>0</v>
      </c>
      <c r="BL215" s="17" t="s">
        <v>169</v>
      </c>
      <c r="BM215" s="229" t="s">
        <v>545</v>
      </c>
    </row>
    <row r="216" s="2" customFormat="1">
      <c r="A216" s="38"/>
      <c r="B216" s="39"/>
      <c r="C216" s="40"/>
      <c r="D216" s="231" t="s">
        <v>137</v>
      </c>
      <c r="E216" s="40"/>
      <c r="F216" s="232" t="s">
        <v>342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137</v>
      </c>
      <c r="AU216" s="17" t="s">
        <v>85</v>
      </c>
    </row>
    <row r="217" s="13" customFormat="1">
      <c r="A217" s="13"/>
      <c r="B217" s="236"/>
      <c r="C217" s="237"/>
      <c r="D217" s="231" t="s">
        <v>139</v>
      </c>
      <c r="E217" s="238" t="s">
        <v>1</v>
      </c>
      <c r="F217" s="239" t="s">
        <v>499</v>
      </c>
      <c r="G217" s="237"/>
      <c r="H217" s="240">
        <v>291.99200000000002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6" t="s">
        <v>139</v>
      </c>
      <c r="AU217" s="246" t="s">
        <v>85</v>
      </c>
      <c r="AV217" s="13" t="s">
        <v>85</v>
      </c>
      <c r="AW217" s="13" t="s">
        <v>32</v>
      </c>
      <c r="AX217" s="13" t="s">
        <v>83</v>
      </c>
      <c r="AY217" s="246" t="s">
        <v>127</v>
      </c>
    </row>
    <row r="218" s="2" customFormat="1" ht="24.15" customHeight="1">
      <c r="A218" s="38"/>
      <c r="B218" s="39"/>
      <c r="C218" s="218" t="s">
        <v>287</v>
      </c>
      <c r="D218" s="218" t="s">
        <v>130</v>
      </c>
      <c r="E218" s="219" t="s">
        <v>360</v>
      </c>
      <c r="F218" s="220" t="s">
        <v>361</v>
      </c>
      <c r="G218" s="221" t="s">
        <v>178</v>
      </c>
      <c r="H218" s="222">
        <v>196.24000000000001</v>
      </c>
      <c r="I218" s="223"/>
      <c r="J218" s="224">
        <f>ROUND(I218*H218,2)</f>
        <v>0</v>
      </c>
      <c r="K218" s="220" t="s">
        <v>134</v>
      </c>
      <c r="L218" s="44"/>
      <c r="M218" s="225" t="s">
        <v>1</v>
      </c>
      <c r="N218" s="226" t="s">
        <v>40</v>
      </c>
      <c r="O218" s="91"/>
      <c r="P218" s="227">
        <f>O218*H218</f>
        <v>0</v>
      </c>
      <c r="Q218" s="227">
        <v>3.0000000000000001E-05</v>
      </c>
      <c r="R218" s="227">
        <f>Q218*H218</f>
        <v>0.0058872000000000004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135</v>
      </c>
      <c r="AT218" s="229" t="s">
        <v>130</v>
      </c>
      <c r="AU218" s="229" t="s">
        <v>85</v>
      </c>
      <c r="AY218" s="17" t="s">
        <v>127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83</v>
      </c>
      <c r="BK218" s="230">
        <f>ROUND(I218*H218,2)</f>
        <v>0</v>
      </c>
      <c r="BL218" s="17" t="s">
        <v>135</v>
      </c>
      <c r="BM218" s="229" t="s">
        <v>546</v>
      </c>
    </row>
    <row r="219" s="2" customFormat="1">
      <c r="A219" s="38"/>
      <c r="B219" s="39"/>
      <c r="C219" s="40"/>
      <c r="D219" s="231" t="s">
        <v>137</v>
      </c>
      <c r="E219" s="40"/>
      <c r="F219" s="232" t="s">
        <v>363</v>
      </c>
      <c r="G219" s="40"/>
      <c r="H219" s="40"/>
      <c r="I219" s="233"/>
      <c r="J219" s="40"/>
      <c r="K219" s="40"/>
      <c r="L219" s="44"/>
      <c r="M219" s="234"/>
      <c r="N219" s="235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137</v>
      </c>
      <c r="AU219" s="17" t="s">
        <v>85</v>
      </c>
    </row>
    <row r="220" s="13" customFormat="1">
      <c r="A220" s="13"/>
      <c r="B220" s="236"/>
      <c r="C220" s="237"/>
      <c r="D220" s="231" t="s">
        <v>139</v>
      </c>
      <c r="E220" s="238" t="s">
        <v>1</v>
      </c>
      <c r="F220" s="239" t="s">
        <v>547</v>
      </c>
      <c r="G220" s="237"/>
      <c r="H220" s="240">
        <v>196.24000000000001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6" t="s">
        <v>139</v>
      </c>
      <c r="AU220" s="246" t="s">
        <v>85</v>
      </c>
      <c r="AV220" s="13" t="s">
        <v>85</v>
      </c>
      <c r="AW220" s="13" t="s">
        <v>32</v>
      </c>
      <c r="AX220" s="13" t="s">
        <v>83</v>
      </c>
      <c r="AY220" s="246" t="s">
        <v>127</v>
      </c>
    </row>
    <row r="221" s="2" customFormat="1" ht="24.15" customHeight="1">
      <c r="A221" s="38"/>
      <c r="B221" s="39"/>
      <c r="C221" s="258" t="s">
        <v>294</v>
      </c>
      <c r="D221" s="258" t="s">
        <v>189</v>
      </c>
      <c r="E221" s="259" t="s">
        <v>367</v>
      </c>
      <c r="F221" s="260" t="s">
        <v>368</v>
      </c>
      <c r="G221" s="261" t="s">
        <v>178</v>
      </c>
      <c r="H221" s="262">
        <v>206.05199999999999</v>
      </c>
      <c r="I221" s="263"/>
      <c r="J221" s="264">
        <f>ROUND(I221*H221,2)</f>
        <v>0</v>
      </c>
      <c r="K221" s="260" t="s">
        <v>134</v>
      </c>
      <c r="L221" s="265"/>
      <c r="M221" s="266" t="s">
        <v>1</v>
      </c>
      <c r="N221" s="267" t="s">
        <v>40</v>
      </c>
      <c r="O221" s="91"/>
      <c r="P221" s="227">
        <f>O221*H221</f>
        <v>0</v>
      </c>
      <c r="Q221" s="227">
        <v>0.00038000000000000002</v>
      </c>
      <c r="R221" s="227">
        <f>Q221*H221</f>
        <v>0.078299759999999996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184</v>
      </c>
      <c r="AT221" s="229" t="s">
        <v>189</v>
      </c>
      <c r="AU221" s="229" t="s">
        <v>85</v>
      </c>
      <c r="AY221" s="17" t="s">
        <v>127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83</v>
      </c>
      <c r="BK221" s="230">
        <f>ROUND(I221*H221,2)</f>
        <v>0</v>
      </c>
      <c r="BL221" s="17" t="s">
        <v>135</v>
      </c>
      <c r="BM221" s="229" t="s">
        <v>548</v>
      </c>
    </row>
    <row r="222" s="2" customFormat="1">
      <c r="A222" s="38"/>
      <c r="B222" s="39"/>
      <c r="C222" s="40"/>
      <c r="D222" s="231" t="s">
        <v>137</v>
      </c>
      <c r="E222" s="40"/>
      <c r="F222" s="232" t="s">
        <v>368</v>
      </c>
      <c r="G222" s="40"/>
      <c r="H222" s="40"/>
      <c r="I222" s="233"/>
      <c r="J222" s="40"/>
      <c r="K222" s="40"/>
      <c r="L222" s="44"/>
      <c r="M222" s="234"/>
      <c r="N222" s="235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137</v>
      </c>
      <c r="AU222" s="17" t="s">
        <v>85</v>
      </c>
    </row>
    <row r="223" s="13" customFormat="1">
      <c r="A223" s="13"/>
      <c r="B223" s="236"/>
      <c r="C223" s="237"/>
      <c r="D223" s="231" t="s">
        <v>139</v>
      </c>
      <c r="E223" s="237"/>
      <c r="F223" s="239" t="s">
        <v>549</v>
      </c>
      <c r="G223" s="237"/>
      <c r="H223" s="240">
        <v>206.05199999999999</v>
      </c>
      <c r="I223" s="241"/>
      <c r="J223" s="237"/>
      <c r="K223" s="237"/>
      <c r="L223" s="242"/>
      <c r="M223" s="243"/>
      <c r="N223" s="244"/>
      <c r="O223" s="244"/>
      <c r="P223" s="244"/>
      <c r="Q223" s="244"/>
      <c r="R223" s="244"/>
      <c r="S223" s="244"/>
      <c r="T223" s="24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6" t="s">
        <v>139</v>
      </c>
      <c r="AU223" s="246" t="s">
        <v>85</v>
      </c>
      <c r="AV223" s="13" t="s">
        <v>85</v>
      </c>
      <c r="AW223" s="13" t="s">
        <v>4</v>
      </c>
      <c r="AX223" s="13" t="s">
        <v>83</v>
      </c>
      <c r="AY223" s="246" t="s">
        <v>127</v>
      </c>
    </row>
    <row r="224" s="2" customFormat="1" ht="33" customHeight="1">
      <c r="A224" s="38"/>
      <c r="B224" s="39"/>
      <c r="C224" s="218" t="s">
        <v>299</v>
      </c>
      <c r="D224" s="218" t="s">
        <v>130</v>
      </c>
      <c r="E224" s="219" t="s">
        <v>550</v>
      </c>
      <c r="F224" s="220" t="s">
        <v>551</v>
      </c>
      <c r="G224" s="221" t="s">
        <v>133</v>
      </c>
      <c r="H224" s="222">
        <v>34.112000000000002</v>
      </c>
      <c r="I224" s="223"/>
      <c r="J224" s="224">
        <f>ROUND(I224*H224,2)</f>
        <v>0</v>
      </c>
      <c r="K224" s="220" t="s">
        <v>346</v>
      </c>
      <c r="L224" s="44"/>
      <c r="M224" s="225" t="s">
        <v>1</v>
      </c>
      <c r="N224" s="226" t="s">
        <v>40</v>
      </c>
      <c r="O224" s="91"/>
      <c r="P224" s="227">
        <f>O224*H224</f>
        <v>0</v>
      </c>
      <c r="Q224" s="227">
        <v>0.00012</v>
      </c>
      <c r="R224" s="227">
        <f>Q224*H224</f>
        <v>0.0040934400000000003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169</v>
      </c>
      <c r="AT224" s="229" t="s">
        <v>130</v>
      </c>
      <c r="AU224" s="229" t="s">
        <v>85</v>
      </c>
      <c r="AY224" s="17" t="s">
        <v>127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83</v>
      </c>
      <c r="BK224" s="230">
        <f>ROUND(I224*H224,2)</f>
        <v>0</v>
      </c>
      <c r="BL224" s="17" t="s">
        <v>169</v>
      </c>
      <c r="BM224" s="229" t="s">
        <v>552</v>
      </c>
    </row>
    <row r="225" s="2" customFormat="1">
      <c r="A225" s="38"/>
      <c r="B225" s="39"/>
      <c r="C225" s="40"/>
      <c r="D225" s="231" t="s">
        <v>137</v>
      </c>
      <c r="E225" s="40"/>
      <c r="F225" s="232" t="s">
        <v>553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137</v>
      </c>
      <c r="AU225" s="17" t="s">
        <v>85</v>
      </c>
    </row>
    <row r="226" s="13" customFormat="1">
      <c r="A226" s="13"/>
      <c r="B226" s="236"/>
      <c r="C226" s="237"/>
      <c r="D226" s="231" t="s">
        <v>139</v>
      </c>
      <c r="E226" s="238" t="s">
        <v>1</v>
      </c>
      <c r="F226" s="239" t="s">
        <v>554</v>
      </c>
      <c r="G226" s="237"/>
      <c r="H226" s="240">
        <v>34.112000000000002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6" t="s">
        <v>139</v>
      </c>
      <c r="AU226" s="246" t="s">
        <v>85</v>
      </c>
      <c r="AV226" s="13" t="s">
        <v>85</v>
      </c>
      <c r="AW226" s="13" t="s">
        <v>32</v>
      </c>
      <c r="AX226" s="13" t="s">
        <v>83</v>
      </c>
      <c r="AY226" s="246" t="s">
        <v>127</v>
      </c>
    </row>
    <row r="227" s="2" customFormat="1" ht="16.5" customHeight="1">
      <c r="A227" s="38"/>
      <c r="B227" s="39"/>
      <c r="C227" s="258" t="s">
        <v>306</v>
      </c>
      <c r="D227" s="258" t="s">
        <v>189</v>
      </c>
      <c r="E227" s="259" t="s">
        <v>555</v>
      </c>
      <c r="F227" s="260" t="s">
        <v>556</v>
      </c>
      <c r="G227" s="261" t="s">
        <v>420</v>
      </c>
      <c r="H227" s="262">
        <v>3.2240000000000002</v>
      </c>
      <c r="I227" s="263"/>
      <c r="J227" s="264">
        <f>ROUND(I227*H227,2)</f>
        <v>0</v>
      </c>
      <c r="K227" s="260" t="s">
        <v>346</v>
      </c>
      <c r="L227" s="265"/>
      <c r="M227" s="266" t="s">
        <v>1</v>
      </c>
      <c r="N227" s="267" t="s">
        <v>40</v>
      </c>
      <c r="O227" s="91"/>
      <c r="P227" s="227">
        <f>O227*H227</f>
        <v>0</v>
      </c>
      <c r="Q227" s="227">
        <v>0.029999999999999999</v>
      </c>
      <c r="R227" s="227">
        <f>Q227*H227</f>
        <v>0.09672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192</v>
      </c>
      <c r="AT227" s="229" t="s">
        <v>189</v>
      </c>
      <c r="AU227" s="229" t="s">
        <v>85</v>
      </c>
      <c r="AY227" s="17" t="s">
        <v>127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83</v>
      </c>
      <c r="BK227" s="230">
        <f>ROUND(I227*H227,2)</f>
        <v>0</v>
      </c>
      <c r="BL227" s="17" t="s">
        <v>169</v>
      </c>
      <c r="BM227" s="229" t="s">
        <v>557</v>
      </c>
    </row>
    <row r="228" s="2" customFormat="1">
      <c r="A228" s="38"/>
      <c r="B228" s="39"/>
      <c r="C228" s="40"/>
      <c r="D228" s="231" t="s">
        <v>137</v>
      </c>
      <c r="E228" s="40"/>
      <c r="F228" s="232" t="s">
        <v>556</v>
      </c>
      <c r="G228" s="40"/>
      <c r="H228" s="40"/>
      <c r="I228" s="233"/>
      <c r="J228" s="40"/>
      <c r="K228" s="40"/>
      <c r="L228" s="44"/>
      <c r="M228" s="234"/>
      <c r="N228" s="235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137</v>
      </c>
      <c r="AU228" s="17" t="s">
        <v>85</v>
      </c>
    </row>
    <row r="229" s="13" customFormat="1">
      <c r="A229" s="13"/>
      <c r="B229" s="236"/>
      <c r="C229" s="237"/>
      <c r="D229" s="231" t="s">
        <v>139</v>
      </c>
      <c r="E229" s="237"/>
      <c r="F229" s="239" t="s">
        <v>558</v>
      </c>
      <c r="G229" s="237"/>
      <c r="H229" s="240">
        <v>3.2240000000000002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6" t="s">
        <v>139</v>
      </c>
      <c r="AU229" s="246" t="s">
        <v>85</v>
      </c>
      <c r="AV229" s="13" t="s">
        <v>85</v>
      </c>
      <c r="AW229" s="13" t="s">
        <v>4</v>
      </c>
      <c r="AX229" s="13" t="s">
        <v>83</v>
      </c>
      <c r="AY229" s="246" t="s">
        <v>127</v>
      </c>
    </row>
    <row r="230" s="2" customFormat="1" ht="33" customHeight="1">
      <c r="A230" s="38"/>
      <c r="B230" s="39"/>
      <c r="C230" s="218" t="s">
        <v>309</v>
      </c>
      <c r="D230" s="218" t="s">
        <v>130</v>
      </c>
      <c r="E230" s="219" t="s">
        <v>550</v>
      </c>
      <c r="F230" s="220" t="s">
        <v>551</v>
      </c>
      <c r="G230" s="221" t="s">
        <v>133</v>
      </c>
      <c r="H230" s="222">
        <v>291.99200000000002</v>
      </c>
      <c r="I230" s="223"/>
      <c r="J230" s="224">
        <f>ROUND(I230*H230,2)</f>
        <v>0</v>
      </c>
      <c r="K230" s="220" t="s">
        <v>346</v>
      </c>
      <c r="L230" s="44"/>
      <c r="M230" s="225" t="s">
        <v>1</v>
      </c>
      <c r="N230" s="226" t="s">
        <v>40</v>
      </c>
      <c r="O230" s="91"/>
      <c r="P230" s="227">
        <f>O230*H230</f>
        <v>0</v>
      </c>
      <c r="Q230" s="227">
        <v>0.00012</v>
      </c>
      <c r="R230" s="227">
        <f>Q230*H230</f>
        <v>0.03503904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169</v>
      </c>
      <c r="AT230" s="229" t="s">
        <v>130</v>
      </c>
      <c r="AU230" s="229" t="s">
        <v>85</v>
      </c>
      <c r="AY230" s="17" t="s">
        <v>127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83</v>
      </c>
      <c r="BK230" s="230">
        <f>ROUND(I230*H230,2)</f>
        <v>0</v>
      </c>
      <c r="BL230" s="17" t="s">
        <v>169</v>
      </c>
      <c r="BM230" s="229" t="s">
        <v>559</v>
      </c>
    </row>
    <row r="231" s="2" customFormat="1">
      <c r="A231" s="38"/>
      <c r="B231" s="39"/>
      <c r="C231" s="40"/>
      <c r="D231" s="231" t="s">
        <v>137</v>
      </c>
      <c r="E231" s="40"/>
      <c r="F231" s="232" t="s">
        <v>553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137</v>
      </c>
      <c r="AU231" s="17" t="s">
        <v>85</v>
      </c>
    </row>
    <row r="232" s="2" customFormat="1" ht="16.5" customHeight="1">
      <c r="A232" s="38"/>
      <c r="B232" s="39"/>
      <c r="C232" s="258" t="s">
        <v>192</v>
      </c>
      <c r="D232" s="258" t="s">
        <v>189</v>
      </c>
      <c r="E232" s="259" t="s">
        <v>560</v>
      </c>
      <c r="F232" s="260" t="s">
        <v>561</v>
      </c>
      <c r="G232" s="261" t="s">
        <v>420</v>
      </c>
      <c r="H232" s="262">
        <v>40.878999999999998</v>
      </c>
      <c r="I232" s="263"/>
      <c r="J232" s="264">
        <f>ROUND(I232*H232,2)</f>
        <v>0</v>
      </c>
      <c r="K232" s="260" t="s">
        <v>1</v>
      </c>
      <c r="L232" s="265"/>
      <c r="M232" s="266" t="s">
        <v>1</v>
      </c>
      <c r="N232" s="267" t="s">
        <v>40</v>
      </c>
      <c r="O232" s="91"/>
      <c r="P232" s="227">
        <f>O232*H232</f>
        <v>0</v>
      </c>
      <c r="Q232" s="227">
        <v>0.02</v>
      </c>
      <c r="R232" s="227">
        <f>Q232*H232</f>
        <v>0.81757999999999997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192</v>
      </c>
      <c r="AT232" s="229" t="s">
        <v>189</v>
      </c>
      <c r="AU232" s="229" t="s">
        <v>85</v>
      </c>
      <c r="AY232" s="17" t="s">
        <v>127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83</v>
      </c>
      <c r="BK232" s="230">
        <f>ROUND(I232*H232,2)</f>
        <v>0</v>
      </c>
      <c r="BL232" s="17" t="s">
        <v>169</v>
      </c>
      <c r="BM232" s="229" t="s">
        <v>562</v>
      </c>
    </row>
    <row r="233" s="2" customFormat="1">
      <c r="A233" s="38"/>
      <c r="B233" s="39"/>
      <c r="C233" s="40"/>
      <c r="D233" s="231" t="s">
        <v>137</v>
      </c>
      <c r="E233" s="40"/>
      <c r="F233" s="232" t="s">
        <v>561</v>
      </c>
      <c r="G233" s="40"/>
      <c r="H233" s="40"/>
      <c r="I233" s="233"/>
      <c r="J233" s="40"/>
      <c r="K233" s="40"/>
      <c r="L233" s="44"/>
      <c r="M233" s="234"/>
      <c r="N233" s="235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137</v>
      </c>
      <c r="AU233" s="17" t="s">
        <v>85</v>
      </c>
    </row>
    <row r="234" s="13" customFormat="1">
      <c r="A234" s="13"/>
      <c r="B234" s="236"/>
      <c r="C234" s="237"/>
      <c r="D234" s="231" t="s">
        <v>139</v>
      </c>
      <c r="E234" s="238" t="s">
        <v>1</v>
      </c>
      <c r="F234" s="239" t="s">
        <v>563</v>
      </c>
      <c r="G234" s="237"/>
      <c r="H234" s="240">
        <v>40.878999999999998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6" t="s">
        <v>139</v>
      </c>
      <c r="AU234" s="246" t="s">
        <v>85</v>
      </c>
      <c r="AV234" s="13" t="s">
        <v>85</v>
      </c>
      <c r="AW234" s="13" t="s">
        <v>32</v>
      </c>
      <c r="AX234" s="13" t="s">
        <v>83</v>
      </c>
      <c r="AY234" s="246" t="s">
        <v>127</v>
      </c>
    </row>
    <row r="235" s="2" customFormat="1" ht="24.15" customHeight="1">
      <c r="A235" s="38"/>
      <c r="B235" s="39"/>
      <c r="C235" s="218" t="s">
        <v>322</v>
      </c>
      <c r="D235" s="218" t="s">
        <v>130</v>
      </c>
      <c r="E235" s="219" t="s">
        <v>564</v>
      </c>
      <c r="F235" s="220" t="s">
        <v>565</v>
      </c>
      <c r="G235" s="221" t="s">
        <v>380</v>
      </c>
      <c r="H235" s="222">
        <v>7</v>
      </c>
      <c r="I235" s="223"/>
      <c r="J235" s="224">
        <f>ROUND(I235*H235,2)</f>
        <v>0</v>
      </c>
      <c r="K235" s="220" t="s">
        <v>134</v>
      </c>
      <c r="L235" s="44"/>
      <c r="M235" s="225" t="s">
        <v>1</v>
      </c>
      <c r="N235" s="226" t="s">
        <v>40</v>
      </c>
      <c r="O235" s="91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169</v>
      </c>
      <c r="AT235" s="229" t="s">
        <v>130</v>
      </c>
      <c r="AU235" s="229" t="s">
        <v>85</v>
      </c>
      <c r="AY235" s="17" t="s">
        <v>127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83</v>
      </c>
      <c r="BK235" s="230">
        <f>ROUND(I235*H235,2)</f>
        <v>0</v>
      </c>
      <c r="BL235" s="17" t="s">
        <v>169</v>
      </c>
      <c r="BM235" s="229" t="s">
        <v>566</v>
      </c>
    </row>
    <row r="236" s="2" customFormat="1">
      <c r="A236" s="38"/>
      <c r="B236" s="39"/>
      <c r="C236" s="40"/>
      <c r="D236" s="231" t="s">
        <v>137</v>
      </c>
      <c r="E236" s="40"/>
      <c r="F236" s="232" t="s">
        <v>567</v>
      </c>
      <c r="G236" s="40"/>
      <c r="H236" s="40"/>
      <c r="I236" s="233"/>
      <c r="J236" s="40"/>
      <c r="K236" s="40"/>
      <c r="L236" s="44"/>
      <c r="M236" s="234"/>
      <c r="N236" s="235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137</v>
      </c>
      <c r="AU236" s="17" t="s">
        <v>85</v>
      </c>
    </row>
    <row r="237" s="2" customFormat="1" ht="24.15" customHeight="1">
      <c r="A237" s="38"/>
      <c r="B237" s="39"/>
      <c r="C237" s="218" t="s">
        <v>327</v>
      </c>
      <c r="D237" s="218" t="s">
        <v>130</v>
      </c>
      <c r="E237" s="219" t="s">
        <v>568</v>
      </c>
      <c r="F237" s="220" t="s">
        <v>569</v>
      </c>
      <c r="G237" s="221" t="s">
        <v>145</v>
      </c>
      <c r="H237" s="222">
        <v>0.95299999999999996</v>
      </c>
      <c r="I237" s="223"/>
      <c r="J237" s="224">
        <f>ROUND(I237*H237,2)</f>
        <v>0</v>
      </c>
      <c r="K237" s="220" t="s">
        <v>134</v>
      </c>
      <c r="L237" s="44"/>
      <c r="M237" s="225" t="s">
        <v>1</v>
      </c>
      <c r="N237" s="226" t="s">
        <v>40</v>
      </c>
      <c r="O237" s="91"/>
      <c r="P237" s="227">
        <f>O237*H237</f>
        <v>0</v>
      </c>
      <c r="Q237" s="227">
        <v>0</v>
      </c>
      <c r="R237" s="227">
        <f>Q237*H237</f>
        <v>0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169</v>
      </c>
      <c r="AT237" s="229" t="s">
        <v>130</v>
      </c>
      <c r="AU237" s="229" t="s">
        <v>85</v>
      </c>
      <c r="AY237" s="17" t="s">
        <v>127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83</v>
      </c>
      <c r="BK237" s="230">
        <f>ROUND(I237*H237,2)</f>
        <v>0</v>
      </c>
      <c r="BL237" s="17" t="s">
        <v>169</v>
      </c>
      <c r="BM237" s="229" t="s">
        <v>570</v>
      </c>
    </row>
    <row r="238" s="2" customFormat="1">
      <c r="A238" s="38"/>
      <c r="B238" s="39"/>
      <c r="C238" s="40"/>
      <c r="D238" s="231" t="s">
        <v>137</v>
      </c>
      <c r="E238" s="40"/>
      <c r="F238" s="232" t="s">
        <v>571</v>
      </c>
      <c r="G238" s="40"/>
      <c r="H238" s="40"/>
      <c r="I238" s="233"/>
      <c r="J238" s="40"/>
      <c r="K238" s="40"/>
      <c r="L238" s="44"/>
      <c r="M238" s="234"/>
      <c r="N238" s="235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137</v>
      </c>
      <c r="AU238" s="17" t="s">
        <v>85</v>
      </c>
    </row>
    <row r="239" s="12" customFormat="1" ht="22.8" customHeight="1">
      <c r="A239" s="12"/>
      <c r="B239" s="202"/>
      <c r="C239" s="203"/>
      <c r="D239" s="204" t="s">
        <v>74</v>
      </c>
      <c r="E239" s="216" t="s">
        <v>375</v>
      </c>
      <c r="F239" s="216" t="s">
        <v>376</v>
      </c>
      <c r="G239" s="203"/>
      <c r="H239" s="203"/>
      <c r="I239" s="206"/>
      <c r="J239" s="217">
        <f>BK239</f>
        <v>0</v>
      </c>
      <c r="K239" s="203"/>
      <c r="L239" s="208"/>
      <c r="M239" s="209"/>
      <c r="N239" s="210"/>
      <c r="O239" s="210"/>
      <c r="P239" s="211">
        <f>SUM(P240:P247)</f>
        <v>0</v>
      </c>
      <c r="Q239" s="210"/>
      <c r="R239" s="211">
        <f>SUM(R240:R247)</f>
        <v>0.0059199999999999999</v>
      </c>
      <c r="S239" s="210"/>
      <c r="T239" s="212">
        <f>SUM(T240:T247)</f>
        <v>0.067839999999999998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3" t="s">
        <v>85</v>
      </c>
      <c r="AT239" s="214" t="s">
        <v>74</v>
      </c>
      <c r="AU239" s="214" t="s">
        <v>83</v>
      </c>
      <c r="AY239" s="213" t="s">
        <v>127</v>
      </c>
      <c r="BK239" s="215">
        <f>SUM(BK240:BK247)</f>
        <v>0</v>
      </c>
    </row>
    <row r="240" s="2" customFormat="1" ht="16.5" customHeight="1">
      <c r="A240" s="38"/>
      <c r="B240" s="39"/>
      <c r="C240" s="218" t="s">
        <v>333</v>
      </c>
      <c r="D240" s="218" t="s">
        <v>130</v>
      </c>
      <c r="E240" s="219" t="s">
        <v>378</v>
      </c>
      <c r="F240" s="220" t="s">
        <v>379</v>
      </c>
      <c r="G240" s="221" t="s">
        <v>380</v>
      </c>
      <c r="H240" s="222">
        <v>2</v>
      </c>
      <c r="I240" s="223"/>
      <c r="J240" s="224">
        <f>ROUND(I240*H240,2)</f>
        <v>0</v>
      </c>
      <c r="K240" s="220" t="s">
        <v>134</v>
      </c>
      <c r="L240" s="44"/>
      <c r="M240" s="225" t="s">
        <v>1</v>
      </c>
      <c r="N240" s="226" t="s">
        <v>40</v>
      </c>
      <c r="O240" s="91"/>
      <c r="P240" s="227">
        <f>O240*H240</f>
        <v>0</v>
      </c>
      <c r="Q240" s="227">
        <v>0</v>
      </c>
      <c r="R240" s="227">
        <f>Q240*H240</f>
        <v>0</v>
      </c>
      <c r="S240" s="227">
        <v>0.02307</v>
      </c>
      <c r="T240" s="228">
        <f>S240*H240</f>
        <v>0.04614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169</v>
      </c>
      <c r="AT240" s="229" t="s">
        <v>130</v>
      </c>
      <c r="AU240" s="229" t="s">
        <v>85</v>
      </c>
      <c r="AY240" s="17" t="s">
        <v>127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83</v>
      </c>
      <c r="BK240" s="230">
        <f>ROUND(I240*H240,2)</f>
        <v>0</v>
      </c>
      <c r="BL240" s="17" t="s">
        <v>169</v>
      </c>
      <c r="BM240" s="229" t="s">
        <v>572</v>
      </c>
    </row>
    <row r="241" s="2" customFormat="1">
      <c r="A241" s="38"/>
      <c r="B241" s="39"/>
      <c r="C241" s="40"/>
      <c r="D241" s="231" t="s">
        <v>137</v>
      </c>
      <c r="E241" s="40"/>
      <c r="F241" s="232" t="s">
        <v>382</v>
      </c>
      <c r="G241" s="40"/>
      <c r="H241" s="40"/>
      <c r="I241" s="233"/>
      <c r="J241" s="40"/>
      <c r="K241" s="40"/>
      <c r="L241" s="44"/>
      <c r="M241" s="234"/>
      <c r="N241" s="235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137</v>
      </c>
      <c r="AU241" s="17" t="s">
        <v>85</v>
      </c>
    </row>
    <row r="242" s="2" customFormat="1" ht="16.5" customHeight="1">
      <c r="A242" s="38"/>
      <c r="B242" s="39"/>
      <c r="C242" s="218" t="s">
        <v>338</v>
      </c>
      <c r="D242" s="218" t="s">
        <v>130</v>
      </c>
      <c r="E242" s="219" t="s">
        <v>573</v>
      </c>
      <c r="F242" s="220" t="s">
        <v>574</v>
      </c>
      <c r="G242" s="221" t="s">
        <v>380</v>
      </c>
      <c r="H242" s="222">
        <v>7</v>
      </c>
      <c r="I242" s="223"/>
      <c r="J242" s="224">
        <f>ROUND(I242*H242,2)</f>
        <v>0</v>
      </c>
      <c r="K242" s="220" t="s">
        <v>134</v>
      </c>
      <c r="L242" s="44"/>
      <c r="M242" s="225" t="s">
        <v>1</v>
      </c>
      <c r="N242" s="226" t="s">
        <v>40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0.0030999999999999999</v>
      </c>
      <c r="T242" s="228">
        <f>S242*H242</f>
        <v>0.021700000000000001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169</v>
      </c>
      <c r="AT242" s="229" t="s">
        <v>130</v>
      </c>
      <c r="AU242" s="229" t="s">
        <v>85</v>
      </c>
      <c r="AY242" s="17" t="s">
        <v>127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83</v>
      </c>
      <c r="BK242" s="230">
        <f>ROUND(I242*H242,2)</f>
        <v>0</v>
      </c>
      <c r="BL242" s="17" t="s">
        <v>169</v>
      </c>
      <c r="BM242" s="229" t="s">
        <v>575</v>
      </c>
    </row>
    <row r="243" s="2" customFormat="1">
      <c r="A243" s="38"/>
      <c r="B243" s="39"/>
      <c r="C243" s="40"/>
      <c r="D243" s="231" t="s">
        <v>137</v>
      </c>
      <c r="E243" s="40"/>
      <c r="F243" s="232" t="s">
        <v>576</v>
      </c>
      <c r="G243" s="40"/>
      <c r="H243" s="40"/>
      <c r="I243" s="233"/>
      <c r="J243" s="40"/>
      <c r="K243" s="40"/>
      <c r="L243" s="44"/>
      <c r="M243" s="234"/>
      <c r="N243" s="235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137</v>
      </c>
      <c r="AU243" s="17" t="s">
        <v>85</v>
      </c>
    </row>
    <row r="244" s="2" customFormat="1" ht="24.15" customHeight="1">
      <c r="A244" s="38"/>
      <c r="B244" s="39"/>
      <c r="C244" s="218" t="s">
        <v>343</v>
      </c>
      <c r="D244" s="218" t="s">
        <v>130</v>
      </c>
      <c r="E244" s="219" t="s">
        <v>384</v>
      </c>
      <c r="F244" s="220" t="s">
        <v>385</v>
      </c>
      <c r="G244" s="221" t="s">
        <v>380</v>
      </c>
      <c r="H244" s="222">
        <v>2</v>
      </c>
      <c r="I244" s="223"/>
      <c r="J244" s="224">
        <f>ROUND(I244*H244,2)</f>
        <v>0</v>
      </c>
      <c r="K244" s="220" t="s">
        <v>346</v>
      </c>
      <c r="L244" s="44"/>
      <c r="M244" s="225" t="s">
        <v>1</v>
      </c>
      <c r="N244" s="226" t="s">
        <v>40</v>
      </c>
      <c r="O244" s="91"/>
      <c r="P244" s="227">
        <f>O244*H244</f>
        <v>0</v>
      </c>
      <c r="Q244" s="227">
        <v>0.00296</v>
      </c>
      <c r="R244" s="227">
        <f>Q244*H244</f>
        <v>0.0059199999999999999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169</v>
      </c>
      <c r="AT244" s="229" t="s">
        <v>130</v>
      </c>
      <c r="AU244" s="229" t="s">
        <v>85</v>
      </c>
      <c r="AY244" s="17" t="s">
        <v>127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83</v>
      </c>
      <c r="BK244" s="230">
        <f>ROUND(I244*H244,2)</f>
        <v>0</v>
      </c>
      <c r="BL244" s="17" t="s">
        <v>169</v>
      </c>
      <c r="BM244" s="229" t="s">
        <v>577</v>
      </c>
    </row>
    <row r="245" s="2" customFormat="1">
      <c r="A245" s="38"/>
      <c r="B245" s="39"/>
      <c r="C245" s="40"/>
      <c r="D245" s="231" t="s">
        <v>137</v>
      </c>
      <c r="E245" s="40"/>
      <c r="F245" s="232" t="s">
        <v>387</v>
      </c>
      <c r="G245" s="40"/>
      <c r="H245" s="40"/>
      <c r="I245" s="233"/>
      <c r="J245" s="40"/>
      <c r="K245" s="40"/>
      <c r="L245" s="44"/>
      <c r="M245" s="234"/>
      <c r="N245" s="235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137</v>
      </c>
      <c r="AU245" s="17" t="s">
        <v>85</v>
      </c>
    </row>
    <row r="246" s="2" customFormat="1" ht="24.15" customHeight="1">
      <c r="A246" s="38"/>
      <c r="B246" s="39"/>
      <c r="C246" s="218" t="s">
        <v>348</v>
      </c>
      <c r="D246" s="218" t="s">
        <v>130</v>
      </c>
      <c r="E246" s="219" t="s">
        <v>578</v>
      </c>
      <c r="F246" s="220" t="s">
        <v>579</v>
      </c>
      <c r="G246" s="221" t="s">
        <v>145</v>
      </c>
      <c r="H246" s="222">
        <v>0.0060000000000000001</v>
      </c>
      <c r="I246" s="223"/>
      <c r="J246" s="224">
        <f>ROUND(I246*H246,2)</f>
        <v>0</v>
      </c>
      <c r="K246" s="220" t="s">
        <v>134</v>
      </c>
      <c r="L246" s="44"/>
      <c r="M246" s="225" t="s">
        <v>1</v>
      </c>
      <c r="N246" s="226" t="s">
        <v>40</v>
      </c>
      <c r="O246" s="91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169</v>
      </c>
      <c r="AT246" s="229" t="s">
        <v>130</v>
      </c>
      <c r="AU246" s="229" t="s">
        <v>85</v>
      </c>
      <c r="AY246" s="17" t="s">
        <v>127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83</v>
      </c>
      <c r="BK246" s="230">
        <f>ROUND(I246*H246,2)</f>
        <v>0</v>
      </c>
      <c r="BL246" s="17" t="s">
        <v>169</v>
      </c>
      <c r="BM246" s="229" t="s">
        <v>580</v>
      </c>
    </row>
    <row r="247" s="2" customFormat="1">
      <c r="A247" s="38"/>
      <c r="B247" s="39"/>
      <c r="C247" s="40"/>
      <c r="D247" s="231" t="s">
        <v>137</v>
      </c>
      <c r="E247" s="40"/>
      <c r="F247" s="232" t="s">
        <v>581</v>
      </c>
      <c r="G247" s="40"/>
      <c r="H247" s="40"/>
      <c r="I247" s="233"/>
      <c r="J247" s="40"/>
      <c r="K247" s="40"/>
      <c r="L247" s="44"/>
      <c r="M247" s="234"/>
      <c r="N247" s="235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137</v>
      </c>
      <c r="AU247" s="17" t="s">
        <v>85</v>
      </c>
    </row>
    <row r="248" s="12" customFormat="1" ht="22.8" customHeight="1">
      <c r="A248" s="12"/>
      <c r="B248" s="202"/>
      <c r="C248" s="203"/>
      <c r="D248" s="204" t="s">
        <v>74</v>
      </c>
      <c r="E248" s="216" t="s">
        <v>388</v>
      </c>
      <c r="F248" s="216" t="s">
        <v>389</v>
      </c>
      <c r="G248" s="203"/>
      <c r="H248" s="203"/>
      <c r="I248" s="206"/>
      <c r="J248" s="217">
        <f>BK248</f>
        <v>0</v>
      </c>
      <c r="K248" s="203"/>
      <c r="L248" s="208"/>
      <c r="M248" s="209"/>
      <c r="N248" s="210"/>
      <c r="O248" s="210"/>
      <c r="P248" s="211">
        <f>SUM(P249:P250)</f>
        <v>0</v>
      </c>
      <c r="Q248" s="210"/>
      <c r="R248" s="211">
        <f>SUM(R249:R250)</f>
        <v>0</v>
      </c>
      <c r="S248" s="210"/>
      <c r="T248" s="212">
        <f>SUM(T249:T250)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3" t="s">
        <v>85</v>
      </c>
      <c r="AT248" s="214" t="s">
        <v>74</v>
      </c>
      <c r="AU248" s="214" t="s">
        <v>83</v>
      </c>
      <c r="AY248" s="213" t="s">
        <v>127</v>
      </c>
      <c r="BK248" s="215">
        <f>SUM(BK249:BK250)</f>
        <v>0</v>
      </c>
    </row>
    <row r="249" s="2" customFormat="1" ht="24.15" customHeight="1">
      <c r="A249" s="38"/>
      <c r="B249" s="39"/>
      <c r="C249" s="218" t="s">
        <v>353</v>
      </c>
      <c r="D249" s="218" t="s">
        <v>130</v>
      </c>
      <c r="E249" s="219" t="s">
        <v>391</v>
      </c>
      <c r="F249" s="220" t="s">
        <v>392</v>
      </c>
      <c r="G249" s="221" t="s">
        <v>393</v>
      </c>
      <c r="H249" s="222">
        <v>1</v>
      </c>
      <c r="I249" s="223"/>
      <c r="J249" s="224">
        <f>ROUND(I249*H249,2)</f>
        <v>0</v>
      </c>
      <c r="K249" s="220" t="s">
        <v>1</v>
      </c>
      <c r="L249" s="44"/>
      <c r="M249" s="225" t="s">
        <v>1</v>
      </c>
      <c r="N249" s="226" t="s">
        <v>40</v>
      </c>
      <c r="O249" s="91"/>
      <c r="P249" s="227">
        <f>O249*H249</f>
        <v>0</v>
      </c>
      <c r="Q249" s="227">
        <v>0</v>
      </c>
      <c r="R249" s="227">
        <f>Q249*H249</f>
        <v>0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169</v>
      </c>
      <c r="AT249" s="229" t="s">
        <v>130</v>
      </c>
      <c r="AU249" s="229" t="s">
        <v>85</v>
      </c>
      <c r="AY249" s="17" t="s">
        <v>127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83</v>
      </c>
      <c r="BK249" s="230">
        <f>ROUND(I249*H249,2)</f>
        <v>0</v>
      </c>
      <c r="BL249" s="17" t="s">
        <v>169</v>
      </c>
      <c r="BM249" s="229" t="s">
        <v>582</v>
      </c>
    </row>
    <row r="250" s="2" customFormat="1">
      <c r="A250" s="38"/>
      <c r="B250" s="39"/>
      <c r="C250" s="40"/>
      <c r="D250" s="231" t="s">
        <v>137</v>
      </c>
      <c r="E250" s="40"/>
      <c r="F250" s="232" t="s">
        <v>395</v>
      </c>
      <c r="G250" s="40"/>
      <c r="H250" s="40"/>
      <c r="I250" s="233"/>
      <c r="J250" s="40"/>
      <c r="K250" s="40"/>
      <c r="L250" s="44"/>
      <c r="M250" s="234"/>
      <c r="N250" s="235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137</v>
      </c>
      <c r="AU250" s="17" t="s">
        <v>85</v>
      </c>
    </row>
    <row r="251" s="12" customFormat="1" ht="22.8" customHeight="1">
      <c r="A251" s="12"/>
      <c r="B251" s="202"/>
      <c r="C251" s="203"/>
      <c r="D251" s="204" t="s">
        <v>74</v>
      </c>
      <c r="E251" s="216" t="s">
        <v>403</v>
      </c>
      <c r="F251" s="216" t="s">
        <v>404</v>
      </c>
      <c r="G251" s="203"/>
      <c r="H251" s="203"/>
      <c r="I251" s="206"/>
      <c r="J251" s="217">
        <f>BK251</f>
        <v>0</v>
      </c>
      <c r="K251" s="203"/>
      <c r="L251" s="208"/>
      <c r="M251" s="209"/>
      <c r="N251" s="210"/>
      <c r="O251" s="210"/>
      <c r="P251" s="211">
        <f>SUM(P252:P263)</f>
        <v>0</v>
      </c>
      <c r="Q251" s="210"/>
      <c r="R251" s="211">
        <f>SUM(R252:R263)</f>
        <v>0.57582562000000004</v>
      </c>
      <c r="S251" s="210"/>
      <c r="T251" s="212">
        <f>SUM(T252:T263)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3" t="s">
        <v>85</v>
      </c>
      <c r="AT251" s="214" t="s">
        <v>74</v>
      </c>
      <c r="AU251" s="214" t="s">
        <v>83</v>
      </c>
      <c r="AY251" s="213" t="s">
        <v>127</v>
      </c>
      <c r="BK251" s="215">
        <f>SUM(BK252:BK263)</f>
        <v>0</v>
      </c>
    </row>
    <row r="252" s="2" customFormat="1" ht="24.15" customHeight="1">
      <c r="A252" s="38"/>
      <c r="B252" s="39"/>
      <c r="C252" s="218" t="s">
        <v>359</v>
      </c>
      <c r="D252" s="218" t="s">
        <v>130</v>
      </c>
      <c r="E252" s="219" t="s">
        <v>406</v>
      </c>
      <c r="F252" s="220" t="s">
        <v>407</v>
      </c>
      <c r="G252" s="221" t="s">
        <v>133</v>
      </c>
      <c r="H252" s="222">
        <v>34.112000000000002</v>
      </c>
      <c r="I252" s="223"/>
      <c r="J252" s="224">
        <f>ROUND(I252*H252,2)</f>
        <v>0</v>
      </c>
      <c r="K252" s="220" t="s">
        <v>134</v>
      </c>
      <c r="L252" s="44"/>
      <c r="M252" s="225" t="s">
        <v>1</v>
      </c>
      <c r="N252" s="226" t="s">
        <v>40</v>
      </c>
      <c r="O252" s="91"/>
      <c r="P252" s="227">
        <f>O252*H252</f>
        <v>0</v>
      </c>
      <c r="Q252" s="227">
        <v>0</v>
      </c>
      <c r="R252" s="227">
        <f>Q252*H252</f>
        <v>0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169</v>
      </c>
      <c r="AT252" s="229" t="s">
        <v>130</v>
      </c>
      <c r="AU252" s="229" t="s">
        <v>85</v>
      </c>
      <c r="AY252" s="17" t="s">
        <v>127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83</v>
      </c>
      <c r="BK252" s="230">
        <f>ROUND(I252*H252,2)</f>
        <v>0</v>
      </c>
      <c r="BL252" s="17" t="s">
        <v>169</v>
      </c>
      <c r="BM252" s="229" t="s">
        <v>583</v>
      </c>
    </row>
    <row r="253" s="2" customFormat="1">
      <c r="A253" s="38"/>
      <c r="B253" s="39"/>
      <c r="C253" s="40"/>
      <c r="D253" s="231" t="s">
        <v>137</v>
      </c>
      <c r="E253" s="40"/>
      <c r="F253" s="232" t="s">
        <v>409</v>
      </c>
      <c r="G253" s="40"/>
      <c r="H253" s="40"/>
      <c r="I253" s="233"/>
      <c r="J253" s="40"/>
      <c r="K253" s="40"/>
      <c r="L253" s="44"/>
      <c r="M253" s="234"/>
      <c r="N253" s="235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137</v>
      </c>
      <c r="AU253" s="17" t="s">
        <v>85</v>
      </c>
    </row>
    <row r="254" s="13" customFormat="1">
      <c r="A254" s="13"/>
      <c r="B254" s="236"/>
      <c r="C254" s="237"/>
      <c r="D254" s="231" t="s">
        <v>139</v>
      </c>
      <c r="E254" s="238" t="s">
        <v>1</v>
      </c>
      <c r="F254" s="239" t="s">
        <v>554</v>
      </c>
      <c r="G254" s="237"/>
      <c r="H254" s="240">
        <v>34.112000000000002</v>
      </c>
      <c r="I254" s="241"/>
      <c r="J254" s="237"/>
      <c r="K254" s="237"/>
      <c r="L254" s="242"/>
      <c r="M254" s="243"/>
      <c r="N254" s="244"/>
      <c r="O254" s="244"/>
      <c r="P254" s="244"/>
      <c r="Q254" s="244"/>
      <c r="R254" s="244"/>
      <c r="S254" s="244"/>
      <c r="T254" s="24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6" t="s">
        <v>139</v>
      </c>
      <c r="AU254" s="246" t="s">
        <v>85</v>
      </c>
      <c r="AV254" s="13" t="s">
        <v>85</v>
      </c>
      <c r="AW254" s="13" t="s">
        <v>32</v>
      </c>
      <c r="AX254" s="13" t="s">
        <v>75</v>
      </c>
      <c r="AY254" s="246" t="s">
        <v>127</v>
      </c>
    </row>
    <row r="255" s="14" customFormat="1">
      <c r="A255" s="14"/>
      <c r="B255" s="247"/>
      <c r="C255" s="248"/>
      <c r="D255" s="231" t="s">
        <v>139</v>
      </c>
      <c r="E255" s="249" t="s">
        <v>1</v>
      </c>
      <c r="F255" s="250" t="s">
        <v>183</v>
      </c>
      <c r="G255" s="248"/>
      <c r="H255" s="251">
        <v>34.112000000000002</v>
      </c>
      <c r="I255" s="252"/>
      <c r="J255" s="248"/>
      <c r="K255" s="248"/>
      <c r="L255" s="253"/>
      <c r="M255" s="254"/>
      <c r="N255" s="255"/>
      <c r="O255" s="255"/>
      <c r="P255" s="255"/>
      <c r="Q255" s="255"/>
      <c r="R255" s="255"/>
      <c r="S255" s="255"/>
      <c r="T255" s="25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7" t="s">
        <v>139</v>
      </c>
      <c r="AU255" s="257" t="s">
        <v>85</v>
      </c>
      <c r="AV255" s="14" t="s">
        <v>135</v>
      </c>
      <c r="AW255" s="14" t="s">
        <v>32</v>
      </c>
      <c r="AX255" s="14" t="s">
        <v>83</v>
      </c>
      <c r="AY255" s="257" t="s">
        <v>127</v>
      </c>
    </row>
    <row r="256" s="2" customFormat="1" ht="21.75" customHeight="1">
      <c r="A256" s="38"/>
      <c r="B256" s="39"/>
      <c r="C256" s="258" t="s">
        <v>366</v>
      </c>
      <c r="D256" s="258" t="s">
        <v>189</v>
      </c>
      <c r="E256" s="259" t="s">
        <v>413</v>
      </c>
      <c r="F256" s="260" t="s">
        <v>414</v>
      </c>
      <c r="G256" s="261" t="s">
        <v>133</v>
      </c>
      <c r="H256" s="262">
        <v>37.523000000000003</v>
      </c>
      <c r="I256" s="263"/>
      <c r="J256" s="264">
        <f>ROUND(I256*H256,2)</f>
        <v>0</v>
      </c>
      <c r="K256" s="260" t="s">
        <v>134</v>
      </c>
      <c r="L256" s="265"/>
      <c r="M256" s="266" t="s">
        <v>1</v>
      </c>
      <c r="N256" s="267" t="s">
        <v>40</v>
      </c>
      <c r="O256" s="91"/>
      <c r="P256" s="227">
        <f>O256*H256</f>
        <v>0</v>
      </c>
      <c r="Q256" s="227">
        <v>0.0149</v>
      </c>
      <c r="R256" s="227">
        <f>Q256*H256</f>
        <v>0.5590927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192</v>
      </c>
      <c r="AT256" s="229" t="s">
        <v>189</v>
      </c>
      <c r="AU256" s="229" t="s">
        <v>85</v>
      </c>
      <c r="AY256" s="17" t="s">
        <v>127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83</v>
      </c>
      <c r="BK256" s="230">
        <f>ROUND(I256*H256,2)</f>
        <v>0</v>
      </c>
      <c r="BL256" s="17" t="s">
        <v>169</v>
      </c>
      <c r="BM256" s="229" t="s">
        <v>584</v>
      </c>
    </row>
    <row r="257" s="2" customFormat="1">
      <c r="A257" s="38"/>
      <c r="B257" s="39"/>
      <c r="C257" s="40"/>
      <c r="D257" s="231" t="s">
        <v>137</v>
      </c>
      <c r="E257" s="40"/>
      <c r="F257" s="232" t="s">
        <v>414</v>
      </c>
      <c r="G257" s="40"/>
      <c r="H257" s="40"/>
      <c r="I257" s="233"/>
      <c r="J257" s="40"/>
      <c r="K257" s="40"/>
      <c r="L257" s="44"/>
      <c r="M257" s="234"/>
      <c r="N257" s="235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137</v>
      </c>
      <c r="AU257" s="17" t="s">
        <v>85</v>
      </c>
    </row>
    <row r="258" s="13" customFormat="1">
      <c r="A258" s="13"/>
      <c r="B258" s="236"/>
      <c r="C258" s="237"/>
      <c r="D258" s="231" t="s">
        <v>139</v>
      </c>
      <c r="E258" s="237"/>
      <c r="F258" s="239" t="s">
        <v>585</v>
      </c>
      <c r="G258" s="237"/>
      <c r="H258" s="240">
        <v>37.523000000000003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6" t="s">
        <v>139</v>
      </c>
      <c r="AU258" s="246" t="s">
        <v>85</v>
      </c>
      <c r="AV258" s="13" t="s">
        <v>85</v>
      </c>
      <c r="AW258" s="13" t="s">
        <v>4</v>
      </c>
      <c r="AX258" s="13" t="s">
        <v>83</v>
      </c>
      <c r="AY258" s="246" t="s">
        <v>127</v>
      </c>
    </row>
    <row r="259" s="2" customFormat="1" ht="24.15" customHeight="1">
      <c r="A259" s="38"/>
      <c r="B259" s="39"/>
      <c r="C259" s="218" t="s">
        <v>371</v>
      </c>
      <c r="D259" s="218" t="s">
        <v>130</v>
      </c>
      <c r="E259" s="219" t="s">
        <v>418</v>
      </c>
      <c r="F259" s="220" t="s">
        <v>419</v>
      </c>
      <c r="G259" s="221" t="s">
        <v>420</v>
      </c>
      <c r="H259" s="222">
        <v>0.71599999999999997</v>
      </c>
      <c r="I259" s="223"/>
      <c r="J259" s="224">
        <f>ROUND(I259*H259,2)</f>
        <v>0</v>
      </c>
      <c r="K259" s="220" t="s">
        <v>134</v>
      </c>
      <c r="L259" s="44"/>
      <c r="M259" s="225" t="s">
        <v>1</v>
      </c>
      <c r="N259" s="226" t="s">
        <v>40</v>
      </c>
      <c r="O259" s="91"/>
      <c r="P259" s="227">
        <f>O259*H259</f>
        <v>0</v>
      </c>
      <c r="Q259" s="227">
        <v>0.023369999999999998</v>
      </c>
      <c r="R259" s="227">
        <f>Q259*H259</f>
        <v>0.016732919999999998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169</v>
      </c>
      <c r="AT259" s="229" t="s">
        <v>130</v>
      </c>
      <c r="AU259" s="229" t="s">
        <v>85</v>
      </c>
      <c r="AY259" s="17" t="s">
        <v>127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83</v>
      </c>
      <c r="BK259" s="230">
        <f>ROUND(I259*H259,2)</f>
        <v>0</v>
      </c>
      <c r="BL259" s="17" t="s">
        <v>169</v>
      </c>
      <c r="BM259" s="229" t="s">
        <v>586</v>
      </c>
    </row>
    <row r="260" s="2" customFormat="1">
      <c r="A260" s="38"/>
      <c r="B260" s="39"/>
      <c r="C260" s="40"/>
      <c r="D260" s="231" t="s">
        <v>137</v>
      </c>
      <c r="E260" s="40"/>
      <c r="F260" s="232" t="s">
        <v>422</v>
      </c>
      <c r="G260" s="40"/>
      <c r="H260" s="40"/>
      <c r="I260" s="233"/>
      <c r="J260" s="40"/>
      <c r="K260" s="40"/>
      <c r="L260" s="44"/>
      <c r="M260" s="234"/>
      <c r="N260" s="235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137</v>
      </c>
      <c r="AU260" s="17" t="s">
        <v>85</v>
      </c>
    </row>
    <row r="261" s="13" customFormat="1">
      <c r="A261" s="13"/>
      <c r="B261" s="236"/>
      <c r="C261" s="237"/>
      <c r="D261" s="231" t="s">
        <v>139</v>
      </c>
      <c r="E261" s="238" t="s">
        <v>1</v>
      </c>
      <c r="F261" s="239" t="s">
        <v>587</v>
      </c>
      <c r="G261" s="237"/>
      <c r="H261" s="240">
        <v>0.71599999999999997</v>
      </c>
      <c r="I261" s="241"/>
      <c r="J261" s="237"/>
      <c r="K261" s="237"/>
      <c r="L261" s="242"/>
      <c r="M261" s="243"/>
      <c r="N261" s="244"/>
      <c r="O261" s="244"/>
      <c r="P261" s="244"/>
      <c r="Q261" s="244"/>
      <c r="R261" s="244"/>
      <c r="S261" s="244"/>
      <c r="T261" s="24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6" t="s">
        <v>139</v>
      </c>
      <c r="AU261" s="246" t="s">
        <v>85</v>
      </c>
      <c r="AV261" s="13" t="s">
        <v>85</v>
      </c>
      <c r="AW261" s="13" t="s">
        <v>32</v>
      </c>
      <c r="AX261" s="13" t="s">
        <v>83</v>
      </c>
      <c r="AY261" s="246" t="s">
        <v>127</v>
      </c>
    </row>
    <row r="262" s="2" customFormat="1" ht="24.15" customHeight="1">
      <c r="A262" s="38"/>
      <c r="B262" s="39"/>
      <c r="C262" s="218" t="s">
        <v>377</v>
      </c>
      <c r="D262" s="218" t="s">
        <v>130</v>
      </c>
      <c r="E262" s="219" t="s">
        <v>588</v>
      </c>
      <c r="F262" s="220" t="s">
        <v>589</v>
      </c>
      <c r="G262" s="221" t="s">
        <v>145</v>
      </c>
      <c r="H262" s="222">
        <v>0.57599999999999996</v>
      </c>
      <c r="I262" s="223"/>
      <c r="J262" s="224">
        <f>ROUND(I262*H262,2)</f>
        <v>0</v>
      </c>
      <c r="K262" s="220" t="s">
        <v>134</v>
      </c>
      <c r="L262" s="44"/>
      <c r="M262" s="225" t="s">
        <v>1</v>
      </c>
      <c r="N262" s="226" t="s">
        <v>40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169</v>
      </c>
      <c r="AT262" s="229" t="s">
        <v>130</v>
      </c>
      <c r="AU262" s="229" t="s">
        <v>85</v>
      </c>
      <c r="AY262" s="17" t="s">
        <v>127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83</v>
      </c>
      <c r="BK262" s="230">
        <f>ROUND(I262*H262,2)</f>
        <v>0</v>
      </c>
      <c r="BL262" s="17" t="s">
        <v>169</v>
      </c>
      <c r="BM262" s="229" t="s">
        <v>590</v>
      </c>
    </row>
    <row r="263" s="2" customFormat="1">
      <c r="A263" s="38"/>
      <c r="B263" s="39"/>
      <c r="C263" s="40"/>
      <c r="D263" s="231" t="s">
        <v>137</v>
      </c>
      <c r="E263" s="40"/>
      <c r="F263" s="232" t="s">
        <v>591</v>
      </c>
      <c r="G263" s="40"/>
      <c r="H263" s="40"/>
      <c r="I263" s="233"/>
      <c r="J263" s="40"/>
      <c r="K263" s="40"/>
      <c r="L263" s="44"/>
      <c r="M263" s="234"/>
      <c r="N263" s="235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137</v>
      </c>
      <c r="AU263" s="17" t="s">
        <v>85</v>
      </c>
    </row>
    <row r="264" s="12" customFormat="1" ht="22.8" customHeight="1">
      <c r="A264" s="12"/>
      <c r="B264" s="202"/>
      <c r="C264" s="203"/>
      <c r="D264" s="204" t="s">
        <v>74</v>
      </c>
      <c r="E264" s="216" t="s">
        <v>424</v>
      </c>
      <c r="F264" s="216" t="s">
        <v>425</v>
      </c>
      <c r="G264" s="203"/>
      <c r="H264" s="203"/>
      <c r="I264" s="206"/>
      <c r="J264" s="217">
        <f>BK264</f>
        <v>0</v>
      </c>
      <c r="K264" s="203"/>
      <c r="L264" s="208"/>
      <c r="M264" s="209"/>
      <c r="N264" s="210"/>
      <c r="O264" s="210"/>
      <c r="P264" s="211">
        <f>SUM(P265:P272)</f>
        <v>0</v>
      </c>
      <c r="Q264" s="210"/>
      <c r="R264" s="211">
        <f>SUM(R265:R272)</f>
        <v>0.25256999999999996</v>
      </c>
      <c r="S264" s="210"/>
      <c r="T264" s="212">
        <f>SUM(T265:T272)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3" t="s">
        <v>85</v>
      </c>
      <c r="AT264" s="214" t="s">
        <v>74</v>
      </c>
      <c r="AU264" s="214" t="s">
        <v>83</v>
      </c>
      <c r="AY264" s="213" t="s">
        <v>127</v>
      </c>
      <c r="BK264" s="215">
        <f>SUM(BK265:BK272)</f>
        <v>0</v>
      </c>
    </row>
    <row r="265" s="2" customFormat="1" ht="24.15" customHeight="1">
      <c r="A265" s="38"/>
      <c r="B265" s="39"/>
      <c r="C265" s="218" t="s">
        <v>383</v>
      </c>
      <c r="D265" s="218" t="s">
        <v>130</v>
      </c>
      <c r="E265" s="219" t="s">
        <v>592</v>
      </c>
      <c r="F265" s="220" t="s">
        <v>593</v>
      </c>
      <c r="G265" s="221" t="s">
        <v>178</v>
      </c>
      <c r="H265" s="222">
        <v>52</v>
      </c>
      <c r="I265" s="223"/>
      <c r="J265" s="224">
        <f>ROUND(I265*H265,2)</f>
        <v>0</v>
      </c>
      <c r="K265" s="220" t="s">
        <v>134</v>
      </c>
      <c r="L265" s="44"/>
      <c r="M265" s="225" t="s">
        <v>1</v>
      </c>
      <c r="N265" s="226" t="s">
        <v>40</v>
      </c>
      <c r="O265" s="91"/>
      <c r="P265" s="227">
        <f>O265*H265</f>
        <v>0</v>
      </c>
      <c r="Q265" s="227">
        <v>0.0013799999999999999</v>
      </c>
      <c r="R265" s="227">
        <f>Q265*H265</f>
        <v>0.07175999999999999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169</v>
      </c>
      <c r="AT265" s="229" t="s">
        <v>130</v>
      </c>
      <c r="AU265" s="229" t="s">
        <v>85</v>
      </c>
      <c r="AY265" s="17" t="s">
        <v>127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83</v>
      </c>
      <c r="BK265" s="230">
        <f>ROUND(I265*H265,2)</f>
        <v>0</v>
      </c>
      <c r="BL265" s="17" t="s">
        <v>169</v>
      </c>
      <c r="BM265" s="229" t="s">
        <v>594</v>
      </c>
    </row>
    <row r="266" s="2" customFormat="1">
      <c r="A266" s="38"/>
      <c r="B266" s="39"/>
      <c r="C266" s="40"/>
      <c r="D266" s="231" t="s">
        <v>137</v>
      </c>
      <c r="E266" s="40"/>
      <c r="F266" s="232" t="s">
        <v>595</v>
      </c>
      <c r="G266" s="40"/>
      <c r="H266" s="40"/>
      <c r="I266" s="233"/>
      <c r="J266" s="40"/>
      <c r="K266" s="40"/>
      <c r="L266" s="44"/>
      <c r="M266" s="234"/>
      <c r="N266" s="235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137</v>
      </c>
      <c r="AU266" s="17" t="s">
        <v>85</v>
      </c>
    </row>
    <row r="267" s="13" customFormat="1">
      <c r="A267" s="13"/>
      <c r="B267" s="236"/>
      <c r="C267" s="237"/>
      <c r="D267" s="231" t="s">
        <v>139</v>
      </c>
      <c r="E267" s="238" t="s">
        <v>1</v>
      </c>
      <c r="F267" s="239" t="s">
        <v>507</v>
      </c>
      <c r="G267" s="237"/>
      <c r="H267" s="240">
        <v>52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6" t="s">
        <v>139</v>
      </c>
      <c r="AU267" s="246" t="s">
        <v>85</v>
      </c>
      <c r="AV267" s="13" t="s">
        <v>85</v>
      </c>
      <c r="AW267" s="13" t="s">
        <v>32</v>
      </c>
      <c r="AX267" s="13" t="s">
        <v>83</v>
      </c>
      <c r="AY267" s="246" t="s">
        <v>127</v>
      </c>
    </row>
    <row r="268" s="2" customFormat="1" ht="24.15" customHeight="1">
      <c r="A268" s="38"/>
      <c r="B268" s="39"/>
      <c r="C268" s="218" t="s">
        <v>390</v>
      </c>
      <c r="D268" s="218" t="s">
        <v>130</v>
      </c>
      <c r="E268" s="219" t="s">
        <v>596</v>
      </c>
      <c r="F268" s="220" t="s">
        <v>597</v>
      </c>
      <c r="G268" s="221" t="s">
        <v>178</v>
      </c>
      <c r="H268" s="222">
        <v>63</v>
      </c>
      <c r="I268" s="223"/>
      <c r="J268" s="224">
        <f>ROUND(I268*H268,2)</f>
        <v>0</v>
      </c>
      <c r="K268" s="220" t="s">
        <v>134</v>
      </c>
      <c r="L268" s="44"/>
      <c r="M268" s="225" t="s">
        <v>1</v>
      </c>
      <c r="N268" s="226" t="s">
        <v>40</v>
      </c>
      <c r="O268" s="91"/>
      <c r="P268" s="227">
        <f>O268*H268</f>
        <v>0</v>
      </c>
      <c r="Q268" s="227">
        <v>0.0028700000000000002</v>
      </c>
      <c r="R268" s="227">
        <f>Q268*H268</f>
        <v>0.18081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169</v>
      </c>
      <c r="AT268" s="229" t="s">
        <v>130</v>
      </c>
      <c r="AU268" s="229" t="s">
        <v>85</v>
      </c>
      <c r="AY268" s="17" t="s">
        <v>127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83</v>
      </c>
      <c r="BK268" s="230">
        <f>ROUND(I268*H268,2)</f>
        <v>0</v>
      </c>
      <c r="BL268" s="17" t="s">
        <v>169</v>
      </c>
      <c r="BM268" s="229" t="s">
        <v>598</v>
      </c>
    </row>
    <row r="269" s="2" customFormat="1">
      <c r="A269" s="38"/>
      <c r="B269" s="39"/>
      <c r="C269" s="40"/>
      <c r="D269" s="231" t="s">
        <v>137</v>
      </c>
      <c r="E269" s="40"/>
      <c r="F269" s="232" t="s">
        <v>599</v>
      </c>
      <c r="G269" s="40"/>
      <c r="H269" s="40"/>
      <c r="I269" s="233"/>
      <c r="J269" s="40"/>
      <c r="K269" s="40"/>
      <c r="L269" s="44"/>
      <c r="M269" s="234"/>
      <c r="N269" s="23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137</v>
      </c>
      <c r="AU269" s="17" t="s">
        <v>85</v>
      </c>
    </row>
    <row r="270" s="13" customFormat="1">
      <c r="A270" s="13"/>
      <c r="B270" s="236"/>
      <c r="C270" s="237"/>
      <c r="D270" s="231" t="s">
        <v>139</v>
      </c>
      <c r="E270" s="238" t="s">
        <v>1</v>
      </c>
      <c r="F270" s="239" t="s">
        <v>600</v>
      </c>
      <c r="G270" s="237"/>
      <c r="H270" s="240">
        <v>63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6" t="s">
        <v>139</v>
      </c>
      <c r="AU270" s="246" t="s">
        <v>85</v>
      </c>
      <c r="AV270" s="13" t="s">
        <v>85</v>
      </c>
      <c r="AW270" s="13" t="s">
        <v>32</v>
      </c>
      <c r="AX270" s="13" t="s">
        <v>83</v>
      </c>
      <c r="AY270" s="246" t="s">
        <v>127</v>
      </c>
    </row>
    <row r="271" s="2" customFormat="1" ht="24.15" customHeight="1">
      <c r="A271" s="38"/>
      <c r="B271" s="39"/>
      <c r="C271" s="218" t="s">
        <v>398</v>
      </c>
      <c r="D271" s="218" t="s">
        <v>130</v>
      </c>
      <c r="E271" s="219" t="s">
        <v>601</v>
      </c>
      <c r="F271" s="220" t="s">
        <v>602</v>
      </c>
      <c r="G271" s="221" t="s">
        <v>145</v>
      </c>
      <c r="H271" s="222">
        <v>0.253</v>
      </c>
      <c r="I271" s="223"/>
      <c r="J271" s="224">
        <f>ROUND(I271*H271,2)</f>
        <v>0</v>
      </c>
      <c r="K271" s="220" t="s">
        <v>134</v>
      </c>
      <c r="L271" s="44"/>
      <c r="M271" s="225" t="s">
        <v>1</v>
      </c>
      <c r="N271" s="226" t="s">
        <v>40</v>
      </c>
      <c r="O271" s="91"/>
      <c r="P271" s="227">
        <f>O271*H271</f>
        <v>0</v>
      </c>
      <c r="Q271" s="227">
        <v>0</v>
      </c>
      <c r="R271" s="227">
        <f>Q271*H271</f>
        <v>0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169</v>
      </c>
      <c r="AT271" s="229" t="s">
        <v>130</v>
      </c>
      <c r="AU271" s="229" t="s">
        <v>85</v>
      </c>
      <c r="AY271" s="17" t="s">
        <v>127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83</v>
      </c>
      <c r="BK271" s="230">
        <f>ROUND(I271*H271,2)</f>
        <v>0</v>
      </c>
      <c r="BL271" s="17" t="s">
        <v>169</v>
      </c>
      <c r="BM271" s="229" t="s">
        <v>603</v>
      </c>
    </row>
    <row r="272" s="2" customFormat="1">
      <c r="A272" s="38"/>
      <c r="B272" s="39"/>
      <c r="C272" s="40"/>
      <c r="D272" s="231" t="s">
        <v>137</v>
      </c>
      <c r="E272" s="40"/>
      <c r="F272" s="232" t="s">
        <v>604</v>
      </c>
      <c r="G272" s="40"/>
      <c r="H272" s="40"/>
      <c r="I272" s="233"/>
      <c r="J272" s="40"/>
      <c r="K272" s="40"/>
      <c r="L272" s="44"/>
      <c r="M272" s="271"/>
      <c r="N272" s="272"/>
      <c r="O272" s="273"/>
      <c r="P272" s="273"/>
      <c r="Q272" s="273"/>
      <c r="R272" s="273"/>
      <c r="S272" s="273"/>
      <c r="T272" s="274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137</v>
      </c>
      <c r="AU272" s="17" t="s">
        <v>85</v>
      </c>
    </row>
    <row r="273" s="2" customFormat="1" ht="6.96" customHeight="1">
      <c r="A273" s="38"/>
      <c r="B273" s="66"/>
      <c r="C273" s="67"/>
      <c r="D273" s="67"/>
      <c r="E273" s="67"/>
      <c r="F273" s="67"/>
      <c r="G273" s="67"/>
      <c r="H273" s="67"/>
      <c r="I273" s="67"/>
      <c r="J273" s="67"/>
      <c r="K273" s="67"/>
      <c r="L273" s="44"/>
      <c r="M273" s="38"/>
      <c r="O273" s="38"/>
      <c r="P273" s="38"/>
      <c r="Q273" s="38"/>
      <c r="R273" s="38"/>
      <c r="S273" s="38"/>
      <c r="T273" s="38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</row>
  </sheetData>
  <sheetProtection sheet="1" autoFilter="0" formatColumns="0" formatRows="0" objects="1" scenarios="1" spinCount="100000" saltValue="XhD6kH0uZmX6wILyZoRESvghUrbBRjJqs3ID46sM9Shq4VJDvbZWT5WA1SD67deHQ/3/WQNas0Z8wVC6bk+Lqw==" hashValue="WrJtHMKzPxah5xCRtiKw6mQbnkiDpE8yuPDBlnQrsRfzUGJ6AMqYTXRTUn4C9ONpSx+qxw6nOcZDGexxuqS9BQ==" algorithmName="SHA-512" password="CC35"/>
  <autoFilter ref="C127:K272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Oprava střechy sportovního objektu a hotelu Brankovická 1289, Kolín 28002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605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4. 1. 2023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31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ROUND((SUM(BE118:BE133)),  2)</f>
        <v>0</v>
      </c>
      <c r="G33" s="38"/>
      <c r="H33" s="38"/>
      <c r="I33" s="155">
        <v>0.20999999999999999</v>
      </c>
      <c r="J33" s="154">
        <f>ROUND(((SUM(BE118:BE133))*I33),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ROUND((SUM(BF118:BF133)),  2)</f>
        <v>0</v>
      </c>
      <c r="G34" s="38"/>
      <c r="H34" s="38"/>
      <c r="I34" s="155">
        <v>0.14999999999999999</v>
      </c>
      <c r="J34" s="154">
        <f>ROUND(((SUM(BF118:BF133))*I34),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ROUND((SUM(BG118:BG133)),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ROUND((SUM(BH118:BH133)),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ROUND((SUM(BI118:BI133)),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Oprava střechy sportovního objektu a hotelu Brankovická 1289, Kolín 28002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VRN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4. 1. 2023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městských sportovišť Kolín</v>
      </c>
      <c r="G91" s="40"/>
      <c r="H91" s="40"/>
      <c r="I91" s="32" t="s">
        <v>30</v>
      </c>
      <c r="J91" s="36" t="str">
        <f>E21</f>
        <v>DEKPROJEKT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DEKPROJEKT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96</v>
      </c>
      <c r="D94" s="176"/>
      <c r="E94" s="176"/>
      <c r="F94" s="176"/>
      <c r="G94" s="176"/>
      <c r="H94" s="176"/>
      <c r="I94" s="176"/>
      <c r="J94" s="177" t="s">
        <v>97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98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79"/>
      <c r="C97" s="180"/>
      <c r="D97" s="181" t="s">
        <v>606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607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112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74" t="str">
        <f>E7</f>
        <v>Oprava střechy sportovního objektu a hotelu Brankovická 1289, Kolín 28002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93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03 - VRN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4. 1. 2023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Správa městských sportovišť Kolín</v>
      </c>
      <c r="G114" s="40"/>
      <c r="H114" s="40"/>
      <c r="I114" s="32" t="s">
        <v>30</v>
      </c>
      <c r="J114" s="36" t="str">
        <f>E21</f>
        <v>DEKPROJEKT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DEKPROJEKT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113</v>
      </c>
      <c r="D117" s="194" t="s">
        <v>60</v>
      </c>
      <c r="E117" s="194" t="s">
        <v>56</v>
      </c>
      <c r="F117" s="194" t="s">
        <v>57</v>
      </c>
      <c r="G117" s="194" t="s">
        <v>114</v>
      </c>
      <c r="H117" s="194" t="s">
        <v>115</v>
      </c>
      <c r="I117" s="194" t="s">
        <v>116</v>
      </c>
      <c r="J117" s="194" t="s">
        <v>97</v>
      </c>
      <c r="K117" s="195" t="s">
        <v>117</v>
      </c>
      <c r="L117" s="196"/>
      <c r="M117" s="100" t="s">
        <v>1</v>
      </c>
      <c r="N117" s="101" t="s">
        <v>39</v>
      </c>
      <c r="O117" s="101" t="s">
        <v>118</v>
      </c>
      <c r="P117" s="101" t="s">
        <v>119</v>
      </c>
      <c r="Q117" s="101" t="s">
        <v>120</v>
      </c>
      <c r="R117" s="101" t="s">
        <v>121</v>
      </c>
      <c r="S117" s="101" t="s">
        <v>122</v>
      </c>
      <c r="T117" s="102" t="s">
        <v>123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124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74</v>
      </c>
      <c r="AU118" s="17" t="s">
        <v>99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74</v>
      </c>
      <c r="E119" s="205" t="s">
        <v>90</v>
      </c>
      <c r="F119" s="205" t="s">
        <v>608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157</v>
      </c>
      <c r="AT119" s="214" t="s">
        <v>74</v>
      </c>
      <c r="AU119" s="214" t="s">
        <v>75</v>
      </c>
      <c r="AY119" s="213" t="s">
        <v>127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74</v>
      </c>
      <c r="E120" s="216" t="s">
        <v>609</v>
      </c>
      <c r="F120" s="216" t="s">
        <v>610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SUM(P121:P133)</f>
        <v>0</v>
      </c>
      <c r="Q120" s="210"/>
      <c r="R120" s="211">
        <f>SUM(R121:R133)</f>
        <v>0</v>
      </c>
      <c r="S120" s="210"/>
      <c r="T120" s="212">
        <f>SUM(T121:T133)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157</v>
      </c>
      <c r="AT120" s="214" t="s">
        <v>74</v>
      </c>
      <c r="AU120" s="214" t="s">
        <v>83</v>
      </c>
      <c r="AY120" s="213" t="s">
        <v>127</v>
      </c>
      <c r="BK120" s="215">
        <f>SUM(BK121:BK133)</f>
        <v>0</v>
      </c>
    </row>
    <row r="121" s="2" customFormat="1" ht="21.75" customHeight="1">
      <c r="A121" s="38"/>
      <c r="B121" s="39"/>
      <c r="C121" s="218" t="s">
        <v>83</v>
      </c>
      <c r="D121" s="218" t="s">
        <v>130</v>
      </c>
      <c r="E121" s="219" t="s">
        <v>611</v>
      </c>
      <c r="F121" s="220" t="s">
        <v>612</v>
      </c>
      <c r="G121" s="221" t="s">
        <v>613</v>
      </c>
      <c r="H121" s="222">
        <v>8</v>
      </c>
      <c r="I121" s="223"/>
      <c r="J121" s="224">
        <f>ROUND(I121*H121,2)</f>
        <v>0</v>
      </c>
      <c r="K121" s="220" t="s">
        <v>134</v>
      </c>
      <c r="L121" s="44"/>
      <c r="M121" s="225" t="s">
        <v>1</v>
      </c>
      <c r="N121" s="226" t="s">
        <v>40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614</v>
      </c>
      <c r="AT121" s="229" t="s">
        <v>130</v>
      </c>
      <c r="AU121" s="229" t="s">
        <v>85</v>
      </c>
      <c r="AY121" s="17" t="s">
        <v>127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83</v>
      </c>
      <c r="BK121" s="230">
        <f>ROUND(I121*H121,2)</f>
        <v>0</v>
      </c>
      <c r="BL121" s="17" t="s">
        <v>614</v>
      </c>
      <c r="BM121" s="229" t="s">
        <v>615</v>
      </c>
    </row>
    <row r="122" s="2" customFormat="1">
      <c r="A122" s="38"/>
      <c r="B122" s="39"/>
      <c r="C122" s="40"/>
      <c r="D122" s="231" t="s">
        <v>137</v>
      </c>
      <c r="E122" s="40"/>
      <c r="F122" s="232" t="s">
        <v>616</v>
      </c>
      <c r="G122" s="40"/>
      <c r="H122" s="40"/>
      <c r="I122" s="233"/>
      <c r="J122" s="40"/>
      <c r="K122" s="40"/>
      <c r="L122" s="44"/>
      <c r="M122" s="234"/>
      <c r="N122" s="235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137</v>
      </c>
      <c r="AU122" s="17" t="s">
        <v>85</v>
      </c>
    </row>
    <row r="123" s="13" customFormat="1">
      <c r="A123" s="13"/>
      <c r="B123" s="236"/>
      <c r="C123" s="237"/>
      <c r="D123" s="231" t="s">
        <v>139</v>
      </c>
      <c r="E123" s="238" t="s">
        <v>1</v>
      </c>
      <c r="F123" s="239" t="s">
        <v>617</v>
      </c>
      <c r="G123" s="237"/>
      <c r="H123" s="240">
        <v>8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6" t="s">
        <v>139</v>
      </c>
      <c r="AU123" s="246" t="s">
        <v>85</v>
      </c>
      <c r="AV123" s="13" t="s">
        <v>85</v>
      </c>
      <c r="AW123" s="13" t="s">
        <v>32</v>
      </c>
      <c r="AX123" s="13" t="s">
        <v>83</v>
      </c>
      <c r="AY123" s="246" t="s">
        <v>127</v>
      </c>
    </row>
    <row r="124" s="2" customFormat="1" ht="16.5" customHeight="1">
      <c r="A124" s="38"/>
      <c r="B124" s="39"/>
      <c r="C124" s="218" t="s">
        <v>85</v>
      </c>
      <c r="D124" s="218" t="s">
        <v>130</v>
      </c>
      <c r="E124" s="219" t="s">
        <v>618</v>
      </c>
      <c r="F124" s="220" t="s">
        <v>619</v>
      </c>
      <c r="G124" s="221" t="s">
        <v>393</v>
      </c>
      <c r="H124" s="222">
        <v>1</v>
      </c>
      <c r="I124" s="223"/>
      <c r="J124" s="224">
        <f>ROUND(I124*H124,2)</f>
        <v>0</v>
      </c>
      <c r="K124" s="220" t="s">
        <v>134</v>
      </c>
      <c r="L124" s="44"/>
      <c r="M124" s="225" t="s">
        <v>1</v>
      </c>
      <c r="N124" s="226" t="s">
        <v>40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614</v>
      </c>
      <c r="AT124" s="229" t="s">
        <v>130</v>
      </c>
      <c r="AU124" s="229" t="s">
        <v>85</v>
      </c>
      <c r="AY124" s="17" t="s">
        <v>127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83</v>
      </c>
      <c r="BK124" s="230">
        <f>ROUND(I124*H124,2)</f>
        <v>0</v>
      </c>
      <c r="BL124" s="17" t="s">
        <v>614</v>
      </c>
      <c r="BM124" s="229" t="s">
        <v>620</v>
      </c>
    </row>
    <row r="125" s="2" customFormat="1">
      <c r="A125" s="38"/>
      <c r="B125" s="39"/>
      <c r="C125" s="40"/>
      <c r="D125" s="231" t="s">
        <v>137</v>
      </c>
      <c r="E125" s="40"/>
      <c r="F125" s="232" t="s">
        <v>619</v>
      </c>
      <c r="G125" s="40"/>
      <c r="H125" s="40"/>
      <c r="I125" s="233"/>
      <c r="J125" s="40"/>
      <c r="K125" s="40"/>
      <c r="L125" s="44"/>
      <c r="M125" s="234"/>
      <c r="N125" s="235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137</v>
      </c>
      <c r="AU125" s="17" t="s">
        <v>85</v>
      </c>
    </row>
    <row r="126" s="2" customFormat="1" ht="16.5" customHeight="1">
      <c r="A126" s="38"/>
      <c r="B126" s="39"/>
      <c r="C126" s="218" t="s">
        <v>135</v>
      </c>
      <c r="D126" s="218" t="s">
        <v>130</v>
      </c>
      <c r="E126" s="219" t="s">
        <v>621</v>
      </c>
      <c r="F126" s="220" t="s">
        <v>622</v>
      </c>
      <c r="G126" s="221" t="s">
        <v>393</v>
      </c>
      <c r="H126" s="222">
        <v>1</v>
      </c>
      <c r="I126" s="223"/>
      <c r="J126" s="224">
        <f>ROUND(I126*H126,2)</f>
        <v>0</v>
      </c>
      <c r="K126" s="220" t="s">
        <v>134</v>
      </c>
      <c r="L126" s="44"/>
      <c r="M126" s="225" t="s">
        <v>1</v>
      </c>
      <c r="N126" s="226" t="s">
        <v>40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614</v>
      </c>
      <c r="AT126" s="229" t="s">
        <v>130</v>
      </c>
      <c r="AU126" s="229" t="s">
        <v>85</v>
      </c>
      <c r="AY126" s="17" t="s">
        <v>127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83</v>
      </c>
      <c r="BK126" s="230">
        <f>ROUND(I126*H126,2)</f>
        <v>0</v>
      </c>
      <c r="BL126" s="17" t="s">
        <v>614</v>
      </c>
      <c r="BM126" s="229" t="s">
        <v>623</v>
      </c>
    </row>
    <row r="127" s="2" customFormat="1">
      <c r="A127" s="38"/>
      <c r="B127" s="39"/>
      <c r="C127" s="40"/>
      <c r="D127" s="231" t="s">
        <v>137</v>
      </c>
      <c r="E127" s="40"/>
      <c r="F127" s="232" t="s">
        <v>622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137</v>
      </c>
      <c r="AU127" s="17" t="s">
        <v>85</v>
      </c>
    </row>
    <row r="128" s="2" customFormat="1" ht="16.5" customHeight="1">
      <c r="A128" s="38"/>
      <c r="B128" s="39"/>
      <c r="C128" s="218" t="s">
        <v>148</v>
      </c>
      <c r="D128" s="218" t="s">
        <v>130</v>
      </c>
      <c r="E128" s="219" t="s">
        <v>624</v>
      </c>
      <c r="F128" s="220" t="s">
        <v>625</v>
      </c>
      <c r="G128" s="221" t="s">
        <v>613</v>
      </c>
      <c r="H128" s="222">
        <v>4</v>
      </c>
      <c r="I128" s="223"/>
      <c r="J128" s="224">
        <f>ROUND(I128*H128,2)</f>
        <v>0</v>
      </c>
      <c r="K128" s="220" t="s">
        <v>134</v>
      </c>
      <c r="L128" s="44"/>
      <c r="M128" s="225" t="s">
        <v>1</v>
      </c>
      <c r="N128" s="226" t="s">
        <v>40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614</v>
      </c>
      <c r="AT128" s="229" t="s">
        <v>130</v>
      </c>
      <c r="AU128" s="229" t="s">
        <v>85</v>
      </c>
      <c r="AY128" s="17" t="s">
        <v>127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83</v>
      </c>
      <c r="BK128" s="230">
        <f>ROUND(I128*H128,2)</f>
        <v>0</v>
      </c>
      <c r="BL128" s="17" t="s">
        <v>614</v>
      </c>
      <c r="BM128" s="229" t="s">
        <v>626</v>
      </c>
    </row>
    <row r="129" s="2" customFormat="1">
      <c r="A129" s="38"/>
      <c r="B129" s="39"/>
      <c r="C129" s="40"/>
      <c r="D129" s="231" t="s">
        <v>137</v>
      </c>
      <c r="E129" s="40"/>
      <c r="F129" s="232" t="s">
        <v>627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137</v>
      </c>
      <c r="AU129" s="17" t="s">
        <v>85</v>
      </c>
    </row>
    <row r="130" s="15" customFormat="1">
      <c r="A130" s="15"/>
      <c r="B130" s="275"/>
      <c r="C130" s="276"/>
      <c r="D130" s="231" t="s">
        <v>139</v>
      </c>
      <c r="E130" s="277" t="s">
        <v>1</v>
      </c>
      <c r="F130" s="278" t="s">
        <v>628</v>
      </c>
      <c r="G130" s="276"/>
      <c r="H130" s="277" t="s">
        <v>1</v>
      </c>
      <c r="I130" s="279"/>
      <c r="J130" s="276"/>
      <c r="K130" s="276"/>
      <c r="L130" s="280"/>
      <c r="M130" s="281"/>
      <c r="N130" s="282"/>
      <c r="O130" s="282"/>
      <c r="P130" s="282"/>
      <c r="Q130" s="282"/>
      <c r="R130" s="282"/>
      <c r="S130" s="282"/>
      <c r="T130" s="283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84" t="s">
        <v>139</v>
      </c>
      <c r="AU130" s="284" t="s">
        <v>85</v>
      </c>
      <c r="AV130" s="15" t="s">
        <v>83</v>
      </c>
      <c r="AW130" s="15" t="s">
        <v>32</v>
      </c>
      <c r="AX130" s="15" t="s">
        <v>75</v>
      </c>
      <c r="AY130" s="284" t="s">
        <v>127</v>
      </c>
    </row>
    <row r="131" s="13" customFormat="1">
      <c r="A131" s="13"/>
      <c r="B131" s="236"/>
      <c r="C131" s="237"/>
      <c r="D131" s="231" t="s">
        <v>139</v>
      </c>
      <c r="E131" s="238" t="s">
        <v>1</v>
      </c>
      <c r="F131" s="239" t="s">
        <v>135</v>
      </c>
      <c r="G131" s="237"/>
      <c r="H131" s="240">
        <v>4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139</v>
      </c>
      <c r="AU131" s="246" t="s">
        <v>85</v>
      </c>
      <c r="AV131" s="13" t="s">
        <v>85</v>
      </c>
      <c r="AW131" s="13" t="s">
        <v>32</v>
      </c>
      <c r="AX131" s="13" t="s">
        <v>83</v>
      </c>
      <c r="AY131" s="246" t="s">
        <v>127</v>
      </c>
    </row>
    <row r="132" s="2" customFormat="1" ht="16.5" customHeight="1">
      <c r="A132" s="38"/>
      <c r="B132" s="39"/>
      <c r="C132" s="218" t="s">
        <v>157</v>
      </c>
      <c r="D132" s="218" t="s">
        <v>130</v>
      </c>
      <c r="E132" s="219" t="s">
        <v>629</v>
      </c>
      <c r="F132" s="220" t="s">
        <v>630</v>
      </c>
      <c r="G132" s="221" t="s">
        <v>393</v>
      </c>
      <c r="H132" s="222">
        <v>1</v>
      </c>
      <c r="I132" s="223"/>
      <c r="J132" s="224">
        <f>ROUND(I132*H132,2)</f>
        <v>0</v>
      </c>
      <c r="K132" s="220" t="s">
        <v>134</v>
      </c>
      <c r="L132" s="44"/>
      <c r="M132" s="225" t="s">
        <v>1</v>
      </c>
      <c r="N132" s="226" t="s">
        <v>40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614</v>
      </c>
      <c r="AT132" s="229" t="s">
        <v>130</v>
      </c>
      <c r="AU132" s="229" t="s">
        <v>85</v>
      </c>
      <c r="AY132" s="17" t="s">
        <v>127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83</v>
      </c>
      <c r="BK132" s="230">
        <f>ROUND(I132*H132,2)</f>
        <v>0</v>
      </c>
      <c r="BL132" s="17" t="s">
        <v>614</v>
      </c>
      <c r="BM132" s="229" t="s">
        <v>631</v>
      </c>
    </row>
    <row r="133" s="2" customFormat="1">
      <c r="A133" s="38"/>
      <c r="B133" s="39"/>
      <c r="C133" s="40"/>
      <c r="D133" s="231" t="s">
        <v>137</v>
      </c>
      <c r="E133" s="40"/>
      <c r="F133" s="232" t="s">
        <v>630</v>
      </c>
      <c r="G133" s="40"/>
      <c r="H133" s="40"/>
      <c r="I133" s="233"/>
      <c r="J133" s="40"/>
      <c r="K133" s="40"/>
      <c r="L133" s="44"/>
      <c r="M133" s="271"/>
      <c r="N133" s="272"/>
      <c r="O133" s="273"/>
      <c r="P133" s="273"/>
      <c r="Q133" s="273"/>
      <c r="R133" s="273"/>
      <c r="S133" s="273"/>
      <c r="T133" s="274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137</v>
      </c>
      <c r="AU133" s="17" t="s">
        <v>85</v>
      </c>
    </row>
    <row r="134" s="2" customFormat="1" ht="6.96" customHeight="1">
      <c r="A134" s="38"/>
      <c r="B134" s="66"/>
      <c r="C134" s="67"/>
      <c r="D134" s="67"/>
      <c r="E134" s="67"/>
      <c r="F134" s="67"/>
      <c r="G134" s="67"/>
      <c r="H134" s="67"/>
      <c r="I134" s="67"/>
      <c r="J134" s="67"/>
      <c r="K134" s="67"/>
      <c r="L134" s="44"/>
      <c r="M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</sheetData>
  <sheetProtection sheet="1" autoFilter="0" formatColumns="0" formatRows="0" objects="1" scenarios="1" spinCount="100000" saltValue="kOtTZNrTShbkSvwZUr12KfA5Quv05Kn1T8ixtlIorxiBL4iyFWnBEvRYmU2WCz/3nJwez9D/3MKB3ZCtpLUCMw==" hashValue="U+g0qDXXrqDTkl3ZzWcemlosR701LoRn8DGa30x6PkKwmz83u3mK6i4Q4QAGVDwXC3n3eZ4DzsY1jzBbPSeobg==" algorithmName="SHA-512" password="CC35"/>
  <autoFilter ref="C117:K13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6"/>
      <c r="C3" s="137"/>
      <c r="D3" s="137"/>
      <c r="E3" s="137"/>
      <c r="F3" s="137"/>
      <c r="G3" s="137"/>
      <c r="H3" s="20"/>
    </row>
    <row r="4" s="1" customFormat="1" ht="24.96" customHeight="1">
      <c r="B4" s="20"/>
      <c r="C4" s="138" t="s">
        <v>632</v>
      </c>
      <c r="H4" s="20"/>
    </row>
    <row r="5" s="1" customFormat="1" ht="12" customHeight="1">
      <c r="B5" s="20"/>
      <c r="C5" s="285" t="s">
        <v>13</v>
      </c>
      <c r="D5" s="147" t="s">
        <v>14</v>
      </c>
      <c r="E5" s="1"/>
      <c r="F5" s="1"/>
      <c r="H5" s="20"/>
    </row>
    <row r="6" s="1" customFormat="1" ht="36.96" customHeight="1">
      <c r="B6" s="20"/>
      <c r="C6" s="286" t="s">
        <v>16</v>
      </c>
      <c r="D6" s="287" t="s">
        <v>17</v>
      </c>
      <c r="E6" s="1"/>
      <c r="F6" s="1"/>
      <c r="H6" s="20"/>
    </row>
    <row r="7" s="1" customFormat="1" ht="16.5" customHeight="1">
      <c r="B7" s="20"/>
      <c r="C7" s="140" t="s">
        <v>22</v>
      </c>
      <c r="D7" s="144" t="str">
        <f>'Rekapitulace stavby'!AN8</f>
        <v>4. 1. 2023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1"/>
      <c r="B9" s="288"/>
      <c r="C9" s="289" t="s">
        <v>56</v>
      </c>
      <c r="D9" s="290" t="s">
        <v>57</v>
      </c>
      <c r="E9" s="290" t="s">
        <v>114</v>
      </c>
      <c r="F9" s="291" t="s">
        <v>633</v>
      </c>
      <c r="G9" s="191"/>
      <c r="H9" s="288"/>
    </row>
    <row r="10" s="2" customFormat="1" ht="26.4" customHeight="1">
      <c r="A10" s="38"/>
      <c r="B10" s="44"/>
      <c r="C10" s="292" t="s">
        <v>634</v>
      </c>
      <c r="D10" s="292" t="s">
        <v>81</v>
      </c>
      <c r="E10" s="38"/>
      <c r="F10" s="38"/>
      <c r="G10" s="38"/>
      <c r="H10" s="44"/>
    </row>
    <row r="11" s="2" customFormat="1" ht="16.8" customHeight="1">
      <c r="A11" s="38"/>
      <c r="B11" s="44"/>
      <c r="C11" s="293" t="s">
        <v>635</v>
      </c>
      <c r="D11" s="294" t="s">
        <v>636</v>
      </c>
      <c r="E11" s="295" t="s">
        <v>133</v>
      </c>
      <c r="F11" s="296">
        <v>0</v>
      </c>
      <c r="G11" s="38"/>
      <c r="H11" s="44"/>
    </row>
    <row r="12" s="2" customFormat="1" ht="16.8" customHeight="1">
      <c r="A12" s="38"/>
      <c r="B12" s="44"/>
      <c r="C12" s="297" t="s">
        <v>1</v>
      </c>
      <c r="D12" s="297" t="s">
        <v>75</v>
      </c>
      <c r="E12" s="17" t="s">
        <v>1</v>
      </c>
      <c r="F12" s="298">
        <v>0</v>
      </c>
      <c r="G12" s="38"/>
      <c r="H12" s="44"/>
    </row>
    <row r="13" s="2" customFormat="1" ht="7.44" customHeight="1">
      <c r="A13" s="38"/>
      <c r="B13" s="170"/>
      <c r="C13" s="171"/>
      <c r="D13" s="171"/>
      <c r="E13" s="171"/>
      <c r="F13" s="171"/>
      <c r="G13" s="171"/>
      <c r="H13" s="44"/>
    </row>
    <row r="14" s="2" customFormat="1">
      <c r="A14" s="38"/>
      <c r="B14" s="38"/>
      <c r="C14" s="38"/>
      <c r="D14" s="38"/>
      <c r="E14" s="38"/>
      <c r="F14" s="38"/>
      <c r="G14" s="38"/>
      <c r="H14" s="38"/>
    </row>
  </sheetData>
  <sheetProtection sheet="1" formatColumns="0" formatRows="0" objects="1" scenarios="1" spinCount="100000" saltValue="Zi94MJ36a/mV8+kpv0EkofE00/ajZ/Sd1qmEYWWBxMH9n34zq3hK1E9iSP6Bzc6/1kOnbDckmbKh7hyKD5m/3g==" hashValue="vGJDrV534UJZbWxPfdCmOBcmFc/2lkZGhi78i86Qxa6njaS7V8CmKEFjd4fPQqoxmU+AVGQjpQABuoq52N2EJ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Garček Petr</dc:creator>
  <cp:lastModifiedBy>Garček Petr</cp:lastModifiedBy>
  <dcterms:created xsi:type="dcterms:W3CDTF">2023-01-19T13:26:01Z</dcterms:created>
  <dcterms:modified xsi:type="dcterms:W3CDTF">2023-01-19T13:26:09Z</dcterms:modified>
</cp:coreProperties>
</file>