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Pol'!$A$1:$U$436</definedName>
    <definedName name="_xlnm.Print_Area" localSheetId="1">Stavba!$A$1:$J$148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26" i="12" l="1"/>
  <c r="F39" i="1" s="1"/>
  <c r="BA422" i="12"/>
  <c r="BA421" i="12"/>
  <c r="BA418" i="12"/>
  <c r="BA417" i="12"/>
  <c r="BA416" i="12"/>
  <c r="BA414" i="12"/>
  <c r="BA403" i="12"/>
  <c r="BA402" i="12"/>
  <c r="BA401" i="12"/>
  <c r="BA400" i="12"/>
  <c r="BA399" i="12"/>
  <c r="BA397" i="12"/>
  <c r="BA396" i="12"/>
  <c r="BA391" i="12"/>
  <c r="BA390" i="12"/>
  <c r="BA389" i="12"/>
  <c r="BA388" i="12"/>
  <c r="BA381" i="12"/>
  <c r="BA380" i="12"/>
  <c r="BA379" i="12"/>
  <c r="BA377" i="12"/>
  <c r="BA376" i="12"/>
  <c r="BA375" i="12"/>
  <c r="BA374" i="12"/>
  <c r="BA373" i="12"/>
  <c r="BA372" i="12"/>
  <c r="BA371" i="12"/>
  <c r="BA369" i="12"/>
  <c r="BA368" i="12"/>
  <c r="BA353" i="12"/>
  <c r="BA352" i="12"/>
  <c r="BA349" i="12"/>
  <c r="BA338" i="12"/>
  <c r="BA337" i="12"/>
  <c r="BA334" i="12"/>
  <c r="BA333" i="12"/>
  <c r="BA330" i="12"/>
  <c r="BA329" i="12"/>
  <c r="BA271" i="12"/>
  <c r="BA266" i="12"/>
  <c r="BA261" i="12"/>
  <c r="BA256" i="12"/>
  <c r="BA255" i="12"/>
  <c r="BA254" i="12"/>
  <c r="BA249" i="12"/>
  <c r="BA248" i="12"/>
  <c r="BA247" i="12"/>
  <c r="BA242" i="12"/>
  <c r="BA241" i="12"/>
  <c r="BA240" i="12"/>
  <c r="BA235" i="12"/>
  <c r="BA234" i="12"/>
  <c r="BA229" i="12"/>
  <c r="BA228" i="12"/>
  <c r="BA223" i="12"/>
  <c r="BA222" i="12"/>
  <c r="BA181" i="12"/>
  <c r="BA180" i="12"/>
  <c r="BA178" i="12"/>
  <c r="BA177" i="12"/>
  <c r="BA176" i="12"/>
  <c r="BA173" i="12"/>
  <c r="BA172" i="12"/>
  <c r="BA170" i="12"/>
  <c r="BA169" i="12"/>
  <c r="BA168" i="12"/>
  <c r="BA165" i="12"/>
  <c r="BA164" i="12"/>
  <c r="BA162" i="12"/>
  <c r="BA161" i="12"/>
  <c r="BA160" i="12"/>
  <c r="BA155" i="12"/>
  <c r="BA154" i="12"/>
  <c r="BA148" i="12"/>
  <c r="BA147" i="12"/>
  <c r="BA142" i="12"/>
  <c r="BA141" i="12"/>
  <c r="BA136" i="12"/>
  <c r="BA135" i="12"/>
  <c r="BA133" i="12"/>
  <c r="BA90" i="12"/>
  <c r="BA84" i="12"/>
  <c r="BA83" i="12"/>
  <c r="BA82" i="12"/>
  <c r="BA80" i="12"/>
  <c r="BA79" i="12"/>
  <c r="BA78" i="12"/>
  <c r="BA37" i="12"/>
  <c r="BA36" i="12"/>
  <c r="BA35" i="12"/>
  <c r="BA34" i="12"/>
  <c r="BA30" i="12"/>
  <c r="BA29" i="12"/>
  <c r="BA28" i="12"/>
  <c r="BA27" i="12"/>
  <c r="BA21" i="12"/>
  <c r="BA17" i="12"/>
  <c r="BA16" i="12"/>
  <c r="BA15" i="12"/>
  <c r="BA13" i="12"/>
  <c r="BA12" i="12"/>
  <c r="BA11" i="12"/>
  <c r="BA10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20" i="12"/>
  <c r="G20" i="12" s="1"/>
  <c r="M20" i="12" s="1"/>
  <c r="M19" i="12" s="1"/>
  <c r="I20" i="12"/>
  <c r="I19" i="12" s="1"/>
  <c r="K20" i="12"/>
  <c r="K19" i="12" s="1"/>
  <c r="O20" i="12"/>
  <c r="O19" i="12" s="1"/>
  <c r="Q20" i="12"/>
  <c r="Q19" i="12" s="1"/>
  <c r="U20" i="12"/>
  <c r="U19" i="12" s="1"/>
  <c r="F26" i="12"/>
  <c r="G26" i="12"/>
  <c r="M26" i="12" s="1"/>
  <c r="I26" i="12"/>
  <c r="K26" i="12"/>
  <c r="O26" i="12"/>
  <c r="Q26" i="12"/>
  <c r="Q25" i="12" s="1"/>
  <c r="U26" i="12"/>
  <c r="F33" i="12"/>
  <c r="G33" i="12"/>
  <c r="M33" i="12" s="1"/>
  <c r="I33" i="12"/>
  <c r="K33" i="12"/>
  <c r="O33" i="12"/>
  <c r="Q33" i="12"/>
  <c r="U33" i="12"/>
  <c r="F41" i="12"/>
  <c r="G41" i="12" s="1"/>
  <c r="M41" i="12" s="1"/>
  <c r="I41" i="12"/>
  <c r="K41" i="12"/>
  <c r="O41" i="12"/>
  <c r="Q41" i="12"/>
  <c r="U41" i="12"/>
  <c r="F49" i="12"/>
  <c r="G49" i="12" s="1"/>
  <c r="I49" i="12"/>
  <c r="K49" i="12"/>
  <c r="O49" i="12"/>
  <c r="Q49" i="12"/>
  <c r="U49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8" i="12"/>
  <c r="G58" i="12" s="1"/>
  <c r="M58" i="12" s="1"/>
  <c r="I58" i="12"/>
  <c r="K58" i="12"/>
  <c r="O58" i="12"/>
  <c r="Q58" i="12"/>
  <c r="U58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9" i="12"/>
  <c r="G69" i="12" s="1"/>
  <c r="M69" i="12" s="1"/>
  <c r="I69" i="12"/>
  <c r="K69" i="12"/>
  <c r="O69" i="12"/>
  <c r="Q69" i="12"/>
  <c r="U69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7" i="12"/>
  <c r="G77" i="12" s="1"/>
  <c r="M77" i="12" s="1"/>
  <c r="I77" i="12"/>
  <c r="K77" i="12"/>
  <c r="O77" i="12"/>
  <c r="Q77" i="12"/>
  <c r="U77" i="12"/>
  <c r="F86" i="12"/>
  <c r="G86" i="12" s="1"/>
  <c r="M86" i="12" s="1"/>
  <c r="I86" i="12"/>
  <c r="K86" i="12"/>
  <c r="O86" i="12"/>
  <c r="Q86" i="12"/>
  <c r="U86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7" i="12"/>
  <c r="G97" i="12" s="1"/>
  <c r="I97" i="12"/>
  <c r="I96" i="12" s="1"/>
  <c r="K97" i="12"/>
  <c r="O97" i="12"/>
  <c r="Q97" i="12"/>
  <c r="Q96" i="12" s="1"/>
  <c r="U97" i="12"/>
  <c r="U96" i="12" s="1"/>
  <c r="F101" i="12"/>
  <c r="G101" i="12" s="1"/>
  <c r="M101" i="12" s="1"/>
  <c r="I101" i="12"/>
  <c r="K101" i="12"/>
  <c r="O101" i="12"/>
  <c r="Q101" i="12"/>
  <c r="U101" i="12"/>
  <c r="F104" i="12"/>
  <c r="G104" i="12" s="1"/>
  <c r="I104" i="12"/>
  <c r="I103" i="12" s="1"/>
  <c r="K104" i="12"/>
  <c r="K103" i="12" s="1"/>
  <c r="O104" i="12"/>
  <c r="O103" i="12" s="1"/>
  <c r="Q104" i="12"/>
  <c r="Q103" i="12" s="1"/>
  <c r="U104" i="12"/>
  <c r="U103" i="12" s="1"/>
  <c r="F108" i="12"/>
  <c r="G108" i="12" s="1"/>
  <c r="M108" i="12" s="1"/>
  <c r="I108" i="12"/>
  <c r="K108" i="12"/>
  <c r="O108" i="12"/>
  <c r="Q108" i="12"/>
  <c r="U108" i="12"/>
  <c r="F115" i="12"/>
  <c r="G115" i="12" s="1"/>
  <c r="M115" i="12" s="1"/>
  <c r="I115" i="12"/>
  <c r="K115" i="12"/>
  <c r="O115" i="12"/>
  <c r="Q115" i="12"/>
  <c r="U115" i="12"/>
  <c r="F117" i="12"/>
  <c r="G117" i="12" s="1"/>
  <c r="M117" i="12" s="1"/>
  <c r="I117" i="12"/>
  <c r="K117" i="12"/>
  <c r="O117" i="12"/>
  <c r="Q117" i="12"/>
  <c r="U117" i="12"/>
  <c r="F118" i="12"/>
  <c r="G118" i="12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4" i="12"/>
  <c r="G124" i="12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7" i="12"/>
  <c r="G127" i="12" s="1"/>
  <c r="M127" i="12" s="1"/>
  <c r="I127" i="12"/>
  <c r="K127" i="12"/>
  <c r="O127" i="12"/>
  <c r="Q127" i="12"/>
  <c r="U127" i="12"/>
  <c r="F129" i="12"/>
  <c r="G129" i="12" s="1"/>
  <c r="I129" i="12"/>
  <c r="I128" i="12" s="1"/>
  <c r="K129" i="12"/>
  <c r="K128" i="12" s="1"/>
  <c r="O129" i="12"/>
  <c r="O128" i="12" s="1"/>
  <c r="Q129" i="12"/>
  <c r="Q128" i="12" s="1"/>
  <c r="U129" i="12"/>
  <c r="U128" i="12" s="1"/>
  <c r="F132" i="12"/>
  <c r="G132" i="12"/>
  <c r="I132" i="12"/>
  <c r="K132" i="12"/>
  <c r="O132" i="12"/>
  <c r="Q132" i="12"/>
  <c r="U132" i="12"/>
  <c r="F134" i="12"/>
  <c r="G134" i="12" s="1"/>
  <c r="M134" i="12" s="1"/>
  <c r="I134" i="12"/>
  <c r="K134" i="12"/>
  <c r="O134" i="12"/>
  <c r="Q134" i="12"/>
  <c r="U134" i="12"/>
  <c r="F140" i="12"/>
  <c r="G140" i="12" s="1"/>
  <c r="M140" i="12" s="1"/>
  <c r="I140" i="12"/>
  <c r="K140" i="12"/>
  <c r="O140" i="12"/>
  <c r="Q140" i="12"/>
  <c r="U140" i="12"/>
  <c r="F146" i="12"/>
  <c r="G146" i="12"/>
  <c r="M146" i="12" s="1"/>
  <c r="I146" i="12"/>
  <c r="K146" i="12"/>
  <c r="O146" i="12"/>
  <c r="Q146" i="12"/>
  <c r="U146" i="12"/>
  <c r="F153" i="12"/>
  <c r="G153" i="12"/>
  <c r="M153" i="12" s="1"/>
  <c r="I153" i="12"/>
  <c r="K153" i="12"/>
  <c r="O153" i="12"/>
  <c r="Q153" i="12"/>
  <c r="U153" i="12"/>
  <c r="F159" i="12"/>
  <c r="G159" i="12" s="1"/>
  <c r="M159" i="12" s="1"/>
  <c r="I159" i="12"/>
  <c r="K159" i="12"/>
  <c r="O159" i="12"/>
  <c r="Q159" i="12"/>
  <c r="U159" i="12"/>
  <c r="F167" i="12"/>
  <c r="G167" i="12" s="1"/>
  <c r="M167" i="12" s="1"/>
  <c r="I167" i="12"/>
  <c r="K167" i="12"/>
  <c r="O167" i="12"/>
  <c r="Q167" i="12"/>
  <c r="U167" i="12"/>
  <c r="F175" i="12"/>
  <c r="G175" i="12"/>
  <c r="M175" i="12" s="1"/>
  <c r="I175" i="12"/>
  <c r="K175" i="12"/>
  <c r="O175" i="12"/>
  <c r="Q175" i="12"/>
  <c r="U175" i="12"/>
  <c r="F183" i="12"/>
  <c r="G183" i="12"/>
  <c r="M183" i="12" s="1"/>
  <c r="I183" i="12"/>
  <c r="K183" i="12"/>
  <c r="O183" i="12"/>
  <c r="Q183" i="12"/>
  <c r="U183" i="12"/>
  <c r="F190" i="12"/>
  <c r="G190" i="12" s="1"/>
  <c r="M190" i="12" s="1"/>
  <c r="I190" i="12"/>
  <c r="K190" i="12"/>
  <c r="O190" i="12"/>
  <c r="Q190" i="12"/>
  <c r="U190" i="12"/>
  <c r="F195" i="12"/>
  <c r="G195" i="12" s="1"/>
  <c r="M195" i="12" s="1"/>
  <c r="I195" i="12"/>
  <c r="K195" i="12"/>
  <c r="O195" i="12"/>
  <c r="Q195" i="12"/>
  <c r="U195" i="12"/>
  <c r="F197" i="12"/>
  <c r="G197" i="12"/>
  <c r="M197" i="12" s="1"/>
  <c r="I197" i="12"/>
  <c r="K197" i="12"/>
  <c r="O197" i="12"/>
  <c r="Q197" i="12"/>
  <c r="U197" i="12"/>
  <c r="F202" i="12"/>
  <c r="G202" i="12"/>
  <c r="M202" i="12" s="1"/>
  <c r="I202" i="12"/>
  <c r="K202" i="12"/>
  <c r="O202" i="12"/>
  <c r="Q202" i="12"/>
  <c r="U202" i="12"/>
  <c r="F206" i="12"/>
  <c r="G206" i="12" s="1"/>
  <c r="M206" i="12" s="1"/>
  <c r="I206" i="12"/>
  <c r="K206" i="12"/>
  <c r="O206" i="12"/>
  <c r="Q206" i="12"/>
  <c r="U206" i="12"/>
  <c r="F212" i="12"/>
  <c r="G212" i="12" s="1"/>
  <c r="M212" i="12" s="1"/>
  <c r="I212" i="12"/>
  <c r="K212" i="12"/>
  <c r="O212" i="12"/>
  <c r="Q212" i="12"/>
  <c r="U212" i="12"/>
  <c r="F217" i="12"/>
  <c r="G217" i="12"/>
  <c r="M217" i="12" s="1"/>
  <c r="I217" i="12"/>
  <c r="K217" i="12"/>
  <c r="O217" i="12"/>
  <c r="Q217" i="12"/>
  <c r="U217" i="12"/>
  <c r="F218" i="12"/>
  <c r="G218" i="12"/>
  <c r="M218" i="12" s="1"/>
  <c r="I218" i="12"/>
  <c r="K218" i="12"/>
  <c r="O218" i="12"/>
  <c r="Q218" i="12"/>
  <c r="U218" i="12"/>
  <c r="F219" i="12"/>
  <c r="G219" i="12" s="1"/>
  <c r="M219" i="12" s="1"/>
  <c r="I219" i="12"/>
  <c r="K219" i="12"/>
  <c r="O219" i="12"/>
  <c r="Q219" i="12"/>
  <c r="U219" i="12"/>
  <c r="F220" i="12"/>
  <c r="G220" i="12" s="1"/>
  <c r="M220" i="12" s="1"/>
  <c r="I220" i="12"/>
  <c r="K220" i="12"/>
  <c r="O220" i="12"/>
  <c r="Q220" i="12"/>
  <c r="U220" i="12"/>
  <c r="F221" i="12"/>
  <c r="G221" i="12"/>
  <c r="M221" i="12" s="1"/>
  <c r="I221" i="12"/>
  <c r="K221" i="12"/>
  <c r="O221" i="12"/>
  <c r="Q221" i="12"/>
  <c r="U221" i="12"/>
  <c r="F227" i="12"/>
  <c r="G227" i="12"/>
  <c r="M227" i="12" s="1"/>
  <c r="I227" i="12"/>
  <c r="K227" i="12"/>
  <c r="O227" i="12"/>
  <c r="Q227" i="12"/>
  <c r="U227" i="12"/>
  <c r="F233" i="12"/>
  <c r="G233" i="12" s="1"/>
  <c r="M233" i="12" s="1"/>
  <c r="I233" i="12"/>
  <c r="K233" i="12"/>
  <c r="O233" i="12"/>
  <c r="Q233" i="12"/>
  <c r="U233" i="12"/>
  <c r="F239" i="12"/>
  <c r="G239" i="12" s="1"/>
  <c r="M239" i="12" s="1"/>
  <c r="I239" i="12"/>
  <c r="K239" i="12"/>
  <c r="O239" i="12"/>
  <c r="Q239" i="12"/>
  <c r="U239" i="12"/>
  <c r="F246" i="12"/>
  <c r="G246" i="12"/>
  <c r="M246" i="12" s="1"/>
  <c r="I246" i="12"/>
  <c r="K246" i="12"/>
  <c r="O246" i="12"/>
  <c r="Q246" i="12"/>
  <c r="U246" i="12"/>
  <c r="F253" i="12"/>
  <c r="G253" i="12"/>
  <c r="M253" i="12" s="1"/>
  <c r="I253" i="12"/>
  <c r="K253" i="12"/>
  <c r="O253" i="12"/>
  <c r="Q253" i="12"/>
  <c r="U253" i="12"/>
  <c r="F260" i="12"/>
  <c r="G260" i="12" s="1"/>
  <c r="M260" i="12" s="1"/>
  <c r="I260" i="12"/>
  <c r="K260" i="12"/>
  <c r="O260" i="12"/>
  <c r="Q260" i="12"/>
  <c r="U260" i="12"/>
  <c r="F265" i="12"/>
  <c r="G265" i="12" s="1"/>
  <c r="M265" i="12" s="1"/>
  <c r="I265" i="12"/>
  <c r="K265" i="12"/>
  <c r="O265" i="12"/>
  <c r="Q265" i="12"/>
  <c r="U265" i="12"/>
  <c r="F270" i="12"/>
  <c r="G270" i="12"/>
  <c r="M270" i="12" s="1"/>
  <c r="I270" i="12"/>
  <c r="K270" i="12"/>
  <c r="O270" i="12"/>
  <c r="Q270" i="12"/>
  <c r="U270" i="12"/>
  <c r="F275" i="12"/>
  <c r="G275" i="12"/>
  <c r="M275" i="12" s="1"/>
  <c r="I275" i="12"/>
  <c r="K275" i="12"/>
  <c r="O275" i="12"/>
  <c r="Q275" i="12"/>
  <c r="U275" i="12"/>
  <c r="F277" i="12"/>
  <c r="G277" i="12" s="1"/>
  <c r="M277" i="12" s="1"/>
  <c r="I277" i="12"/>
  <c r="K277" i="12"/>
  <c r="O277" i="12"/>
  <c r="Q277" i="12"/>
  <c r="U277" i="12"/>
  <c r="F284" i="12"/>
  <c r="G284" i="12" s="1"/>
  <c r="M284" i="12" s="1"/>
  <c r="I284" i="12"/>
  <c r="K284" i="12"/>
  <c r="O284" i="12"/>
  <c r="Q284" i="12"/>
  <c r="U284" i="12"/>
  <c r="F285" i="12"/>
  <c r="G285" i="12"/>
  <c r="M285" i="12" s="1"/>
  <c r="I285" i="12"/>
  <c r="K285" i="12"/>
  <c r="O285" i="12"/>
  <c r="Q285" i="12"/>
  <c r="U285" i="12"/>
  <c r="F286" i="12"/>
  <c r="G286" i="12"/>
  <c r="M286" i="12" s="1"/>
  <c r="I286" i="12"/>
  <c r="K286" i="12"/>
  <c r="O286" i="12"/>
  <c r="Q286" i="12"/>
  <c r="U286" i="12"/>
  <c r="F287" i="12"/>
  <c r="G287" i="12" s="1"/>
  <c r="M287" i="12" s="1"/>
  <c r="I287" i="12"/>
  <c r="K287" i="12"/>
  <c r="O287" i="12"/>
  <c r="Q287" i="12"/>
  <c r="U287" i="12"/>
  <c r="F288" i="12"/>
  <c r="G288" i="12" s="1"/>
  <c r="M288" i="12" s="1"/>
  <c r="I288" i="12"/>
  <c r="K288" i="12"/>
  <c r="O288" i="12"/>
  <c r="Q288" i="12"/>
  <c r="U288" i="12"/>
  <c r="F289" i="12"/>
  <c r="G289" i="12"/>
  <c r="M289" i="12" s="1"/>
  <c r="I289" i="12"/>
  <c r="K289" i="12"/>
  <c r="O289" i="12"/>
  <c r="Q289" i="12"/>
  <c r="U289" i="12"/>
  <c r="F293" i="12"/>
  <c r="G293" i="12"/>
  <c r="M293" i="12" s="1"/>
  <c r="I293" i="12"/>
  <c r="K293" i="12"/>
  <c r="O293" i="12"/>
  <c r="Q293" i="12"/>
  <c r="U293" i="12"/>
  <c r="F298" i="12"/>
  <c r="G298" i="12" s="1"/>
  <c r="M298" i="12" s="1"/>
  <c r="I298" i="12"/>
  <c r="K298" i="12"/>
  <c r="O298" i="12"/>
  <c r="Q298" i="12"/>
  <c r="U298" i="12"/>
  <c r="F303" i="12"/>
  <c r="G303" i="12" s="1"/>
  <c r="M303" i="12" s="1"/>
  <c r="I303" i="12"/>
  <c r="K303" i="12"/>
  <c r="O303" i="12"/>
  <c r="Q303" i="12"/>
  <c r="U303" i="12"/>
  <c r="F308" i="12"/>
  <c r="G308" i="12"/>
  <c r="M308" i="12" s="1"/>
  <c r="I308" i="12"/>
  <c r="K308" i="12"/>
  <c r="O308" i="12"/>
  <c r="Q308" i="12"/>
  <c r="U308" i="12"/>
  <c r="F310" i="12"/>
  <c r="G310" i="12" s="1"/>
  <c r="I310" i="12"/>
  <c r="K310" i="12"/>
  <c r="M310" i="12"/>
  <c r="O310" i="12"/>
  <c r="Q310" i="12"/>
  <c r="U310" i="12"/>
  <c r="F312" i="12"/>
  <c r="G312" i="12" s="1"/>
  <c r="I312" i="12"/>
  <c r="K312" i="12"/>
  <c r="M312" i="12"/>
  <c r="O312" i="12"/>
  <c r="Q312" i="12"/>
  <c r="U312" i="12"/>
  <c r="F314" i="12"/>
  <c r="G314" i="12" s="1"/>
  <c r="M314" i="12" s="1"/>
  <c r="I314" i="12"/>
  <c r="K314" i="12"/>
  <c r="O314" i="12"/>
  <c r="Q314" i="12"/>
  <c r="U314" i="12"/>
  <c r="F316" i="12"/>
  <c r="G316" i="12" s="1"/>
  <c r="M316" i="12" s="1"/>
  <c r="I316" i="12"/>
  <c r="K316" i="12"/>
  <c r="O316" i="12"/>
  <c r="Q316" i="12"/>
  <c r="U316" i="12"/>
  <c r="F318" i="12"/>
  <c r="G318" i="12" s="1"/>
  <c r="M318" i="12" s="1"/>
  <c r="I318" i="12"/>
  <c r="K318" i="12"/>
  <c r="O318" i="12"/>
  <c r="Q318" i="12"/>
  <c r="U318" i="12"/>
  <c r="F320" i="12"/>
  <c r="G320" i="12" s="1"/>
  <c r="I320" i="12"/>
  <c r="K320" i="12"/>
  <c r="M320" i="12"/>
  <c r="O320" i="12"/>
  <c r="Q320" i="12"/>
  <c r="U320" i="12"/>
  <c r="F322" i="12"/>
  <c r="G322" i="12" s="1"/>
  <c r="M322" i="12" s="1"/>
  <c r="I322" i="12"/>
  <c r="K322" i="12"/>
  <c r="O322" i="12"/>
  <c r="Q322" i="12"/>
  <c r="U322" i="12"/>
  <c r="F324" i="12"/>
  <c r="G324" i="12" s="1"/>
  <c r="M324" i="12" s="1"/>
  <c r="I324" i="12"/>
  <c r="K324" i="12"/>
  <c r="O324" i="12"/>
  <c r="Q324" i="12"/>
  <c r="U324" i="12"/>
  <c r="F326" i="12"/>
  <c r="G326" i="12" s="1"/>
  <c r="M326" i="12" s="1"/>
  <c r="I326" i="12"/>
  <c r="K326" i="12"/>
  <c r="O326" i="12"/>
  <c r="Q326" i="12"/>
  <c r="U326" i="12"/>
  <c r="F328" i="12"/>
  <c r="G328" i="12" s="1"/>
  <c r="M328" i="12" s="1"/>
  <c r="I328" i="12"/>
  <c r="K328" i="12"/>
  <c r="O328" i="12"/>
  <c r="Q328" i="12"/>
  <c r="U328" i="12"/>
  <c r="F332" i="12"/>
  <c r="G332" i="12" s="1"/>
  <c r="M332" i="12" s="1"/>
  <c r="I332" i="12"/>
  <c r="K332" i="12"/>
  <c r="O332" i="12"/>
  <c r="Q332" i="12"/>
  <c r="U332" i="12"/>
  <c r="F336" i="12"/>
  <c r="G336" i="12" s="1"/>
  <c r="M336" i="12" s="1"/>
  <c r="I336" i="12"/>
  <c r="K336" i="12"/>
  <c r="O336" i="12"/>
  <c r="Q336" i="12"/>
  <c r="U336" i="12"/>
  <c r="F340" i="12"/>
  <c r="G340" i="12" s="1"/>
  <c r="M340" i="12" s="1"/>
  <c r="I340" i="12"/>
  <c r="K340" i="12"/>
  <c r="O340" i="12"/>
  <c r="Q340" i="12"/>
  <c r="U340" i="12"/>
  <c r="F342" i="12"/>
  <c r="G342" i="12" s="1"/>
  <c r="M342" i="12" s="1"/>
  <c r="I342" i="12"/>
  <c r="K342" i="12"/>
  <c r="O342" i="12"/>
  <c r="Q342" i="12"/>
  <c r="U342" i="12"/>
  <c r="F344" i="12"/>
  <c r="G344" i="12" s="1"/>
  <c r="M344" i="12" s="1"/>
  <c r="I344" i="12"/>
  <c r="K344" i="12"/>
  <c r="O344" i="12"/>
  <c r="Q344" i="12"/>
  <c r="U344" i="12"/>
  <c r="F346" i="12"/>
  <c r="G346" i="12" s="1"/>
  <c r="M346" i="12" s="1"/>
  <c r="I346" i="12"/>
  <c r="K346" i="12"/>
  <c r="O346" i="12"/>
  <c r="Q346" i="12"/>
  <c r="U346" i="12"/>
  <c r="F348" i="12"/>
  <c r="G348" i="12" s="1"/>
  <c r="M348" i="12" s="1"/>
  <c r="I348" i="12"/>
  <c r="K348" i="12"/>
  <c r="O348" i="12"/>
  <c r="Q348" i="12"/>
  <c r="U348" i="12"/>
  <c r="F351" i="12"/>
  <c r="G351" i="12" s="1"/>
  <c r="I351" i="12"/>
  <c r="K351" i="12"/>
  <c r="M351" i="12"/>
  <c r="O351" i="12"/>
  <c r="Q351" i="12"/>
  <c r="U351" i="12"/>
  <c r="F355" i="12"/>
  <c r="G355" i="12" s="1"/>
  <c r="M355" i="12" s="1"/>
  <c r="I355" i="12"/>
  <c r="K355" i="12"/>
  <c r="O355" i="12"/>
  <c r="Q355" i="12"/>
  <c r="U355" i="12"/>
  <c r="F357" i="12"/>
  <c r="G357" i="12" s="1"/>
  <c r="M357" i="12" s="1"/>
  <c r="I357" i="12"/>
  <c r="K357" i="12"/>
  <c r="O357" i="12"/>
  <c r="Q357" i="12"/>
  <c r="U357" i="12"/>
  <c r="F359" i="12"/>
  <c r="G359" i="12" s="1"/>
  <c r="M359" i="12" s="1"/>
  <c r="I359" i="12"/>
  <c r="K359" i="12"/>
  <c r="O359" i="12"/>
  <c r="Q359" i="12"/>
  <c r="U359" i="12"/>
  <c r="F361" i="12"/>
  <c r="G361" i="12" s="1"/>
  <c r="I361" i="12"/>
  <c r="K361" i="12"/>
  <c r="M361" i="12"/>
  <c r="O361" i="12"/>
  <c r="Q361" i="12"/>
  <c r="U361" i="12"/>
  <c r="F363" i="12"/>
  <c r="G363" i="12"/>
  <c r="M363" i="12" s="1"/>
  <c r="I363" i="12"/>
  <c r="K363" i="12"/>
  <c r="O363" i="12"/>
  <c r="O362" i="12" s="1"/>
  <c r="Q363" i="12"/>
  <c r="U363" i="12"/>
  <c r="F364" i="12"/>
  <c r="G364" i="12"/>
  <c r="M364" i="12" s="1"/>
  <c r="I364" i="12"/>
  <c r="K364" i="12"/>
  <c r="O364" i="12"/>
  <c r="Q364" i="12"/>
  <c r="U364" i="12"/>
  <c r="F367" i="12"/>
  <c r="G367" i="12" s="1"/>
  <c r="M367" i="12" s="1"/>
  <c r="I367" i="12"/>
  <c r="K367" i="12"/>
  <c r="O367" i="12"/>
  <c r="Q367" i="12"/>
  <c r="U367" i="12"/>
  <c r="F382" i="12"/>
  <c r="G382" i="12" s="1"/>
  <c r="M382" i="12" s="1"/>
  <c r="I382" i="12"/>
  <c r="K382" i="12"/>
  <c r="O382" i="12"/>
  <c r="Q382" i="12"/>
  <c r="U382" i="12"/>
  <c r="F383" i="12"/>
  <c r="G383" i="12"/>
  <c r="M383" i="12" s="1"/>
  <c r="I383" i="12"/>
  <c r="K383" i="12"/>
  <c r="O383" i="12"/>
  <c r="Q383" i="12"/>
  <c r="U383" i="12"/>
  <c r="F385" i="12"/>
  <c r="G385" i="12"/>
  <c r="M385" i="12" s="1"/>
  <c r="I385" i="12"/>
  <c r="K385" i="12"/>
  <c r="O385" i="12"/>
  <c r="Q385" i="12"/>
  <c r="U385" i="12"/>
  <c r="F387" i="12"/>
  <c r="G387" i="12" s="1"/>
  <c r="M387" i="12" s="1"/>
  <c r="I387" i="12"/>
  <c r="K387" i="12"/>
  <c r="O387" i="12"/>
  <c r="Q387" i="12"/>
  <c r="U387" i="12"/>
  <c r="F393" i="12"/>
  <c r="G393" i="12" s="1"/>
  <c r="M393" i="12" s="1"/>
  <c r="I393" i="12"/>
  <c r="K393" i="12"/>
  <c r="O393" i="12"/>
  <c r="Q393" i="12"/>
  <c r="U393" i="12"/>
  <c r="F395" i="12"/>
  <c r="G395" i="12" s="1"/>
  <c r="I395" i="12"/>
  <c r="I394" i="12" s="1"/>
  <c r="K395" i="12"/>
  <c r="K394" i="12" s="1"/>
  <c r="O395" i="12"/>
  <c r="O394" i="12" s="1"/>
  <c r="Q395" i="12"/>
  <c r="Q394" i="12" s="1"/>
  <c r="U395" i="12"/>
  <c r="U394" i="12" s="1"/>
  <c r="F405" i="12"/>
  <c r="G405" i="12"/>
  <c r="M405" i="12" s="1"/>
  <c r="I405" i="12"/>
  <c r="I404" i="12" s="1"/>
  <c r="K405" i="12"/>
  <c r="O405" i="12"/>
  <c r="Q405" i="12"/>
  <c r="U405" i="12"/>
  <c r="U404" i="12" s="1"/>
  <c r="F409" i="12"/>
  <c r="G409" i="12" s="1"/>
  <c r="I409" i="12"/>
  <c r="K409" i="12"/>
  <c r="O409" i="12"/>
  <c r="Q409" i="12"/>
  <c r="U409" i="12"/>
  <c r="F413" i="12"/>
  <c r="G413" i="12" s="1"/>
  <c r="M413" i="12" s="1"/>
  <c r="I413" i="12"/>
  <c r="K413" i="12"/>
  <c r="O413" i="12"/>
  <c r="Q413" i="12"/>
  <c r="U413" i="12"/>
  <c r="F420" i="12"/>
  <c r="G420" i="12" s="1"/>
  <c r="I420" i="12"/>
  <c r="I419" i="12" s="1"/>
  <c r="K420" i="12"/>
  <c r="K419" i="12" s="1"/>
  <c r="O420" i="12"/>
  <c r="O419" i="12" s="1"/>
  <c r="Q420" i="12"/>
  <c r="Q419" i="12" s="1"/>
  <c r="U420" i="12"/>
  <c r="U419" i="12" s="1"/>
  <c r="F424" i="12"/>
  <c r="G424" i="12" s="1"/>
  <c r="I424" i="12"/>
  <c r="I423" i="12" s="1"/>
  <c r="K424" i="12"/>
  <c r="K423" i="12" s="1"/>
  <c r="O424" i="12"/>
  <c r="O423" i="12" s="1"/>
  <c r="Q424" i="12"/>
  <c r="Q423" i="12" s="1"/>
  <c r="U424" i="12"/>
  <c r="U423" i="12" s="1"/>
  <c r="I20" i="1"/>
  <c r="AZ127" i="1"/>
  <c r="AZ126" i="1"/>
  <c r="AZ125" i="1"/>
  <c r="AZ124" i="1"/>
  <c r="AZ123" i="1"/>
  <c r="AZ122" i="1"/>
  <c r="AZ121" i="1"/>
  <c r="AZ120" i="1"/>
  <c r="AZ119" i="1"/>
  <c r="AZ118" i="1"/>
  <c r="AZ117" i="1"/>
  <c r="AZ116" i="1"/>
  <c r="AZ115" i="1"/>
  <c r="AZ114" i="1"/>
  <c r="AZ112" i="1"/>
  <c r="AZ111" i="1"/>
  <c r="AZ110" i="1"/>
  <c r="AZ109" i="1"/>
  <c r="AZ108" i="1"/>
  <c r="AZ107" i="1"/>
  <c r="AZ106" i="1"/>
  <c r="AZ104" i="1"/>
  <c r="AZ103" i="1"/>
  <c r="AZ102" i="1"/>
  <c r="AZ101" i="1"/>
  <c r="AZ100" i="1"/>
  <c r="AZ98" i="1"/>
  <c r="AZ97" i="1"/>
  <c r="AZ96" i="1"/>
  <c r="AZ95" i="1"/>
  <c r="AZ93" i="1"/>
  <c r="AZ92" i="1"/>
  <c r="AZ91" i="1"/>
  <c r="AZ89" i="1"/>
  <c r="AZ88" i="1"/>
  <c r="AZ86" i="1"/>
  <c r="AZ85" i="1"/>
  <c r="AZ84" i="1"/>
  <c r="AZ83" i="1"/>
  <c r="AZ82" i="1"/>
  <c r="AZ81" i="1"/>
  <c r="AZ80" i="1"/>
  <c r="AZ78" i="1"/>
  <c r="AZ77" i="1"/>
  <c r="AZ75" i="1"/>
  <c r="AZ74" i="1"/>
  <c r="AZ73" i="1"/>
  <c r="AZ72" i="1"/>
  <c r="AZ71" i="1"/>
  <c r="AZ70" i="1"/>
  <c r="AZ69" i="1"/>
  <c r="AZ68" i="1"/>
  <c r="AZ67" i="1"/>
  <c r="AZ65" i="1"/>
  <c r="AZ64" i="1"/>
  <c r="AZ63" i="1"/>
  <c r="AZ62" i="1"/>
  <c r="AZ61" i="1"/>
  <c r="AZ59" i="1"/>
  <c r="AZ58" i="1"/>
  <c r="AZ57" i="1"/>
  <c r="AZ56" i="1"/>
  <c r="AZ55" i="1"/>
  <c r="AZ54" i="1"/>
  <c r="AZ53" i="1"/>
  <c r="AZ51" i="1"/>
  <c r="AZ50" i="1"/>
  <c r="AZ49" i="1"/>
  <c r="AZ48" i="1"/>
  <c r="AZ47" i="1"/>
  <c r="AZ46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M424" i="12" l="1"/>
  <c r="M423" i="12" s="1"/>
  <c r="G423" i="12"/>
  <c r="I147" i="1" s="1"/>
  <c r="I19" i="1" s="1"/>
  <c r="M420" i="12"/>
  <c r="M419" i="12" s="1"/>
  <c r="G419" i="12"/>
  <c r="I146" i="1" s="1"/>
  <c r="I18" i="1" s="1"/>
  <c r="M409" i="12"/>
  <c r="G404" i="12"/>
  <c r="I145" i="1" s="1"/>
  <c r="G8" i="12"/>
  <c r="AD426" i="12"/>
  <c r="G39" i="1" s="1"/>
  <c r="G40" i="1" s="1"/>
  <c r="G25" i="1" s="1"/>
  <c r="G26" i="1" s="1"/>
  <c r="F40" i="1"/>
  <c r="K404" i="12"/>
  <c r="U362" i="12"/>
  <c r="G362" i="12"/>
  <c r="I143" i="1" s="1"/>
  <c r="K107" i="12"/>
  <c r="U48" i="12"/>
  <c r="I48" i="12"/>
  <c r="U25" i="12"/>
  <c r="I25" i="12"/>
  <c r="I131" i="12"/>
  <c r="U107" i="12"/>
  <c r="I107" i="12"/>
  <c r="Q48" i="12"/>
  <c r="Q404" i="12"/>
  <c r="M404" i="12"/>
  <c r="Q309" i="12"/>
  <c r="I309" i="12"/>
  <c r="Q131" i="12"/>
  <c r="Q107" i="12"/>
  <c r="O96" i="12"/>
  <c r="O48" i="12"/>
  <c r="O25" i="12"/>
  <c r="O404" i="12"/>
  <c r="K362" i="12"/>
  <c r="O309" i="12"/>
  <c r="O107" i="12"/>
  <c r="K96" i="12"/>
  <c r="K48" i="12"/>
  <c r="K25" i="12"/>
  <c r="G23" i="1"/>
  <c r="M362" i="12"/>
  <c r="M309" i="12"/>
  <c r="M395" i="12"/>
  <c r="M394" i="12" s="1"/>
  <c r="G394" i="12"/>
  <c r="I144" i="1" s="1"/>
  <c r="U131" i="12"/>
  <c r="M129" i="12"/>
  <c r="M128" i="12" s="1"/>
  <c r="G128" i="12"/>
  <c r="I140" i="1" s="1"/>
  <c r="M104" i="12"/>
  <c r="M103" i="12" s="1"/>
  <c r="G103" i="12"/>
  <c r="I138" i="1" s="1"/>
  <c r="G96" i="12"/>
  <c r="I137" i="1" s="1"/>
  <c r="M97" i="12"/>
  <c r="M96" i="12" s="1"/>
  <c r="M49" i="12"/>
  <c r="M48" i="12" s="1"/>
  <c r="G48" i="12"/>
  <c r="I136" i="1" s="1"/>
  <c r="M25" i="12"/>
  <c r="K309" i="12"/>
  <c r="G131" i="12"/>
  <c r="I141" i="1" s="1"/>
  <c r="I17" i="1" s="1"/>
  <c r="M107" i="12"/>
  <c r="U309" i="12"/>
  <c r="Q362" i="12"/>
  <c r="I362" i="12"/>
  <c r="O131" i="12"/>
  <c r="G309" i="12"/>
  <c r="I142" i="1" s="1"/>
  <c r="K131" i="12"/>
  <c r="M132" i="12"/>
  <c r="M131" i="12" s="1"/>
  <c r="G19" i="12"/>
  <c r="I134" i="1" s="1"/>
  <c r="M9" i="12"/>
  <c r="M8" i="12" s="1"/>
  <c r="G107" i="12"/>
  <c r="I139" i="1" s="1"/>
  <c r="G25" i="12"/>
  <c r="I135" i="1" s="1"/>
  <c r="G28" i="1" l="1"/>
  <c r="G426" i="12"/>
  <c r="I133" i="1"/>
  <c r="H39" i="1"/>
  <c r="G24" i="1"/>
  <c r="G29" i="1" s="1"/>
  <c r="H40" i="1" l="1"/>
  <c r="I39" i="1"/>
  <c r="I40" i="1" s="1"/>
  <c r="J39" i="1" s="1"/>
  <c r="J40" i="1" s="1"/>
  <c r="I148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<sst xmlns="http://schemas.openxmlformats.org/spreadsheetml/2006/main" count="1335" uniqueCount="595">
  <si>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</si>
  <si>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</si>
  <si>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</si>
  <si>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</si>
  <si>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</si>
  <si>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</si>
  <si>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</si>
  <si>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</si>
  <si>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</si>
  <si>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</si>
  <si>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</si>
  <si>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</si>
  <si>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</si>
  <si>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</si>
  <si>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</si>
  <si>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</si>
  <si>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</si>
  <si>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</si>
  <si>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</si>
  <si>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</si>
  <si>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</si>
  <si>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</si>
  <si>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</si>
  <si>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</si>
  <si>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</si>
  <si>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</si>
  <si>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</si>
  <si>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</si>
  <si>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</si>
  <si>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</si>
  <si>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</si>
  <si>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</si>
  <si>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</si>
  <si>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</si>
  <si>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</si>
  <si>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</si>
  <si>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</si>
  <si>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</si>
  <si>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</si>
  <si>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</si>
  <si>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</si>
  <si>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</si>
  <si>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</si>
  <si>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</si>
  <si>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</si>
  <si>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Taťána Šmejkalová</t>
  </si>
  <si>
    <t>20230226 Kolín,zámek,S křídlo,krov+střecha</t>
  </si>
  <si>
    <t>Město Kolín</t>
  </si>
  <si>
    <t>Karlovo náměstí 78</t>
  </si>
  <si>
    <t>Kolín-Kolín I</t>
  </si>
  <si>
    <t>280 02</t>
  </si>
  <si>
    <t>00235440</t>
  </si>
  <si>
    <t>CZ00235440</t>
  </si>
  <si>
    <t>Rozpočet</t>
  </si>
  <si>
    <t>Celkem za stavbu</t>
  </si>
  <si>
    <t>CZK</t>
  </si>
  <si>
    <t xml:space="preserve">Popis rozpočtu:  - </t>
  </si>
  <si>
    <t>Rozpočet řeší:</t>
  </si>
  <si>
    <t>- opravu a ošetření krovu, tj.</t>
  </si>
  <si>
    <t xml:space="preserve">  výměnu a nastavení poškozených prvků,</t>
  </si>
  <si>
    <t xml:space="preserve">  odstranění destruovaných vrstev dřeva u méně zasažených prvků</t>
  </si>
  <si>
    <t>- kompletní výměnu střešního pláště, tj.</t>
  </si>
  <si>
    <t xml:space="preserve">  demontáž laťování a krytiny,</t>
  </si>
  <si>
    <t xml:space="preserve">  střešní plášť s novou skladbou = bednění, pojistná folie, kontralatě, latě,</t>
  </si>
  <si>
    <t xml:space="preserve">  vláknocementová krytina ze šablon</t>
  </si>
  <si>
    <t>- výměnu klempířských prvků</t>
  </si>
  <si>
    <t>Rozpočet neřeší:</t>
  </si>
  <si>
    <t>- odvedení vody od svodů</t>
  </si>
  <si>
    <t xml:space="preserve">  (zůstane stávající)</t>
  </si>
  <si>
    <t>- případné přezdívání koruny zdiva a opravu profilované korunní římsy</t>
  </si>
  <si>
    <t xml:space="preserve">  (nepředpokládá se)</t>
  </si>
  <si>
    <t>- dočasný zábor pěších komunikací a parkovacích ploch z důvodu stavby lešení</t>
  </si>
  <si>
    <t xml:space="preserve">  (vyřeší investor dle místních poměrů)</t>
  </si>
  <si>
    <t>Rozpočet je vyhotoven v podrobnosti dle:</t>
  </si>
  <si>
    <t>- projektu "Kolín - severní křídlo zámku, objekt č.p. 160,</t>
  </si>
  <si>
    <t xml:space="preserve">  oprava krovu a výměna střešního pláště"</t>
  </si>
  <si>
    <t xml:space="preserve">  vypracovaného Martinem Volejníkem a Ing. Radkou Pěknou, 2022/12,</t>
  </si>
  <si>
    <t xml:space="preserve">  stupeň - DSP = Dokumentace pro stavební povolení stavby</t>
  </si>
  <si>
    <t>Výkaz výměr:</t>
  </si>
  <si>
    <t>- přesnost výměr odpovídá podrobnosti projektové dokumentace</t>
  </si>
  <si>
    <t>- plocha střechy a výměry pro tesařské a klempířské prvky jsou převzaty z tabulek projektu</t>
  </si>
  <si>
    <t>- vše je třeba kontrolovat a upřesňovat na místě při realizaci</t>
  </si>
  <si>
    <t>- veškeré materiály, systémy a výrobky,</t>
  </si>
  <si>
    <t xml:space="preserve">  případně uvedené v rozpočtu s obchodním názvem, jsou referenční,</t>
  </si>
  <si>
    <t xml:space="preserve">  obecně určující standart, technické parametry a požadované vlastnosti</t>
  </si>
  <si>
    <t xml:space="preserve">  a lze je nahradit produkty jiného výrobce, při zachování srovnatelných nebo lepších</t>
  </si>
  <si>
    <t xml:space="preserve">  rozhodujících technických parametrů</t>
  </si>
  <si>
    <t>Lešení:</t>
  </si>
  <si>
    <t>- ze severní strany, směrem k železniční trati nebude realizováno</t>
  </si>
  <si>
    <t>Vnitrostaveništní přesun hmot:</t>
  </si>
  <si>
    <t>- náklady na přemístění materiálu od staveništní skládky po prostor zabudování materiálu</t>
  </si>
  <si>
    <t xml:space="preserve">  zahrnují vodorovnou dopravu do 50 m i svislou složku přesunu výšky do 24 m</t>
  </si>
  <si>
    <t>- ocenění položek pro vnitrostaveništní přesun hmot je na zvážení dodavatele</t>
  </si>
  <si>
    <t>- náklady, dle způsobu vodorovného přesunu</t>
  </si>
  <si>
    <t xml:space="preserve">  a výběru použití zvedacích mechanizmů (případně jeřábu),</t>
  </si>
  <si>
    <t xml:space="preserve">  je třeba do jednotkové ceny rozpustit</t>
  </si>
  <si>
    <t>Stavební sloupový výtah:</t>
  </si>
  <si>
    <t>- doprava pracovníků bude realizována výtahem</t>
  </si>
  <si>
    <t>Klempířské prvky:</t>
  </si>
  <si>
    <t>- v jednotlivých položkách jsou uvedeny výměry finální, po montáži,</t>
  </si>
  <si>
    <t xml:space="preserve">  v jednotkových cenách je třeba počítat s odpovídajícím prostřihem materiálu!!!</t>
  </si>
  <si>
    <t>Památková ochrana:</t>
  </si>
  <si>
    <t>- řešené území leží v městské památkové rezervaci</t>
  </si>
  <si>
    <t>- řešený objekt zámecké budovy je společně s celým areálem památkově chráněn,</t>
  </si>
  <si>
    <t xml:space="preserve">  je nemovitou kulturní památkou, č. rejstříku ÚSKP: 32795/2-4102-zámek</t>
  </si>
  <si>
    <t>Zatřídění dle klasifikace JKSO ve smyslu vyhlášky č. 169/2016 Sb: 801 61</t>
  </si>
  <si>
    <t>- celý objekt zámku je veden v katastru nemovitostí jako rodinný dům</t>
  </si>
  <si>
    <t>- v současné době většina prostorů v jednotlivých patrech objektu slouží</t>
  </si>
  <si>
    <t xml:space="preserve">  pro potřeby Městského úřadu Kolín, odbor výstavby - stavební úřad</t>
  </si>
  <si>
    <t>- jeho dosavadní využití se nemění</t>
  </si>
  <si>
    <t>Použitá cenová soustava: CS RTS DATA</t>
  </si>
  <si>
    <t>- struktura údajů a jejich formát: (soupis prací, obsah položek, výkaz výměr...)</t>
  </si>
  <si>
    <t xml:space="preserve">  jsou stanoveny programem RTS Stavitel (dle vyhlášky č. 169/2016 Sb)</t>
  </si>
  <si>
    <t>- metodika pro zpracování nabídkové ceny:</t>
  </si>
  <si>
    <t xml:space="preserve">  je předepsána programem RTS Stavitel - vyplňí se buňky s modrým pozadím</t>
  </si>
  <si>
    <t>- formát elektronického soupisu: je Excel (.xlsx),</t>
  </si>
  <si>
    <t xml:space="preserve">  do nějž je exportován z programu RTS Stavitel</t>
  </si>
  <si>
    <t>Legenda:</t>
  </si>
  <si>
    <t>kce - konstrukce</t>
  </si>
  <si>
    <t>mtž - montáž, osazení, provedení</t>
  </si>
  <si>
    <t>dmtž - demontáž, vyjmutí, odstranění, vybourání, rozebrání</t>
  </si>
  <si>
    <t>dod - dodávka, výroba+dodávka, včetně dopravy na stavbu a ostatních pořizovacích nákladů</t>
  </si>
  <si>
    <t>PH - přesun hmot vnitrostaveništní</t>
  </si>
  <si>
    <t>IND, INS za číselnou nomenklaturou položky - položky pro práce a dodávky</t>
  </si>
  <si>
    <t>obsahově srovnatelné s položkami databáze RTS, ale s upřesněným popisem;</t>
  </si>
  <si>
    <t>jejich ocenění je upraveno vzhledem k tomu, že se jedná o práce na památkovém objektu,</t>
  </si>
  <si>
    <t>práce je tedy atypická, náročnější nebo jsou použity dražší materiály</t>
  </si>
  <si>
    <t>A.IND-Z.IND, A.INS-Z.INS za číselnou nomenklaturou položky - individuální položky</t>
  </si>
  <si>
    <t>pro atypické práce a dodávky neobsažené v databázi RTS</t>
  </si>
  <si>
    <t>RES za číselnou nomenklaturou položky - individuální položky</t>
  </si>
  <si>
    <t>pro atypické práce a dodávky neobsažené v databázi RTS, prováděné restaurátory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</si>
  <si>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</si>
  <si>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</si>
  <si>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</si>
  <si>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</si>
  <si>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</si>
  <si>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</si>
  <si>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62</t>
  </si>
  <si>
    <t>Upravy povrchů vnější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</si>
  <si>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</si>
  <si>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</si>
  <si>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</si>
  <si>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</si>
  <si>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</si>
  <si>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</si>
  <si>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</si>
  <si>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</si>
  <si>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</si>
  <si>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</si>
  <si>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</si>
  <si>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</si>
  <si>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</si>
  <si>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</si>
  <si>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</si>
  <si>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</si>
  <si>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</si>
  <si>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</si>
  <si>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</si>
  <si>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</si>
  <si>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</si>
  <si>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</si>
  <si>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</si>
  <si>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</si>
  <si>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</si>
  <si>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</si>
  <si>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</si>
  <si>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</si>
  <si>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</si>
  <si>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</si>
  <si>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</si>
  <si>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</si>
  <si>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</si>
  <si>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</si>
  <si>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</si>
  <si>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</si>
  <si>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</si>
  <si>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</si>
  <si>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</si>
  <si>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</si>
  <si>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</si>
  <si>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</si>
  <si>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</si>
  <si>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</si>
  <si>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</si>
  <si>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</si>
  <si>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</si>
  <si>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</si>
  <si>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</si>
  <si>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</si>
  <si>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</si>
  <si>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289970111IND</t>
  </si>
  <si>
    <t>Ochranná vrstva zakrytím geotextilí, položení+dodávka+odstranění</t>
  </si>
  <si>
    <t>m2</t>
  </si>
  <si>
    <t>POL1_0</t>
  </si>
  <si>
    <t>POP</t>
  </si>
  <si>
    <t xml:space="preserve">  ležící na záklopových prknech stropní konstrukce nad 2.NP</t>
  </si>
  <si>
    <t xml:space="preserve">  proti poškození během oprav zakrytím geotextilií</t>
  </si>
  <si>
    <t>- položení+dodávka+odstranění</t>
  </si>
  <si>
    <t/>
  </si>
  <si>
    <t>- výměry odhadnuty</t>
  </si>
  <si>
    <t>- upřesní se při realizaci</t>
  </si>
  <si>
    <t>- fakturace dle skutečnosti</t>
  </si>
  <si>
    <t>odhad:150,0</t>
  </si>
  <si>
    <t>VV</t>
  </si>
  <si>
    <t>316381118IND</t>
  </si>
  <si>
    <t>Komínové krycí desky s přesahem do 70mm, tl.150mm</t>
  </si>
  <si>
    <t>- betonová krycí deska z betonu C20/25 vyztuženého KARI sítí s oky 100x100x5mm</t>
  </si>
  <si>
    <t>K1, 2700/850mm:</t>
  </si>
  <si>
    <t>2,9*1,05</t>
  </si>
  <si>
    <t>zaokrouhleno:3,1-3,045</t>
  </si>
  <si>
    <t>627452931RT1</t>
  </si>
  <si>
    <t>Přespárování starého zdiva cihelného hl&lt;5cm, cementovou maltou</t>
  </si>
  <si>
    <t>včetně:</t>
  </si>
  <si>
    <t>- vyškrabání spár</t>
  </si>
  <si>
    <t>- vypláchnutí spár vodou</t>
  </si>
  <si>
    <t>- očištění povrchu zdiva po vyspárování</t>
  </si>
  <si>
    <t>K1,komín nad střechou:</t>
  </si>
  <si>
    <t>2*(2,7+0,85)*2,0</t>
  </si>
  <si>
    <t>627452931IND</t>
  </si>
  <si>
    <t>Přespárování starého zdiva smíšeného hl&lt;5cm, vápennou maltou</t>
  </si>
  <si>
    <t>koruna obvodových zdí:</t>
  </si>
  <si>
    <t>(19,7+8,3+1,1+16,4-1,2)*1,20</t>
  </si>
  <si>
    <t>zaokrouhleno, s rezervou:60,0-53,16</t>
  </si>
  <si>
    <t>622422711R00</t>
  </si>
  <si>
    <t>Oprava vnějších omítek MVC hladkých sl.2,do 80%</t>
  </si>
  <si>
    <t>oprava omítek komínů pod střechou:</t>
  </si>
  <si>
    <t>K1:2*(2,7+0,9)*3,5</t>
  </si>
  <si>
    <t>K:2*(1,0+0,6)*3,0</t>
  </si>
  <si>
    <t>K:(2*0,4+0,8)*3,8</t>
  </si>
  <si>
    <t>Mezisoučet</t>
  </si>
  <si>
    <t>zaokrouhleno:41,0-40,88</t>
  </si>
  <si>
    <t>941944051R00</t>
  </si>
  <si>
    <t>Montáž lešení leh.řad.bez podlah,š.1,5 m,H do 10 m</t>
  </si>
  <si>
    <t>J:8,3*7,5</t>
  </si>
  <si>
    <t>V:16,4*9,0</t>
  </si>
  <si>
    <t>941944391R00</t>
  </si>
  <si>
    <t>Příplatek za každý měsíc použití lešení k pol.4051</t>
  </si>
  <si>
    <t>3*209,85</t>
  </si>
  <si>
    <t>941944851R00</t>
  </si>
  <si>
    <t>Demontáž lešení leh.řad.bez podlah,š.1,5 m,H 10 m</t>
  </si>
  <si>
    <t>943955021R00</t>
  </si>
  <si>
    <t>Montáž lešeňové podlahy s příčníky a podél.,H 10 m</t>
  </si>
  <si>
    <t>J:2*8,3*1,5</t>
  </si>
  <si>
    <t>V:2*16,4*1,5</t>
  </si>
  <si>
    <t>943955198R00</t>
  </si>
  <si>
    <t>Pronájem - příplatek za každý den použití</t>
  </si>
  <si>
    <t>90*74,1</t>
  </si>
  <si>
    <t>943955821R00</t>
  </si>
  <si>
    <t>Demontáž leš. podlahy s příč. a podélníky, H 10 m</t>
  </si>
  <si>
    <t>943943221R00</t>
  </si>
  <si>
    <t>Montáž lešení prostorové lehké, do 200kg, H 10 m</t>
  </si>
  <si>
    <t>m3</t>
  </si>
  <si>
    <t>pro opravu komínu K1:</t>
  </si>
  <si>
    <t>(2,7+2*1,0)*(0,9+2*1,0)*4,0</t>
  </si>
  <si>
    <t>943943292R00</t>
  </si>
  <si>
    <t>Příplatek za každý měsíc použití k pol..3221, 3222</t>
  </si>
  <si>
    <t>943943821R00</t>
  </si>
  <si>
    <t>Demontáž lešení, prostor. lehké, 200 kPa, H 10 m</t>
  </si>
  <si>
    <t>2*2*(2,7+2*1,0+0,9)*1,0</t>
  </si>
  <si>
    <t>30*22,4</t>
  </si>
  <si>
    <t>941955003R00</t>
  </si>
  <si>
    <t>Lešení lehké pomocné, výška podlahy do 2,5 m</t>
  </si>
  <si>
    <t>výměra dle půdorysné plochy pracovního lešení:</t>
  </si>
  <si>
    <t>pro opravu ostatních komínů:</t>
  </si>
  <si>
    <t>2*(1,0+2*1,0+0,6)*1,0</t>
  </si>
  <si>
    <t>(0,8+2*1,0+2*0,4+2*1,0)*1,0</t>
  </si>
  <si>
    <t>94395503PIND</t>
  </si>
  <si>
    <t xml:space="preserve">Položení lešeňových podlah volně,na záklop půdy </t>
  </si>
  <si>
    <t>94395519PIND</t>
  </si>
  <si>
    <t>Pronájem-příplatek za každý den použití</t>
  </si>
  <si>
    <t>90*150,0</t>
  </si>
  <si>
    <t>94395583PIND</t>
  </si>
  <si>
    <t>Odstranění lešeňových podlah ze záklopu půdy</t>
  </si>
  <si>
    <t>VÝTAH   A</t>
  </si>
  <si>
    <t>Doprava stavebního sloupového výtahu na místo+zpět</t>
  </si>
  <si>
    <t>km</t>
  </si>
  <si>
    <t>- výtah sloupový kotvený přes lešení pro dopravu osob i stavebního materiálu</t>
  </si>
  <si>
    <t>z půjčovny, předpoklad km:30</t>
  </si>
  <si>
    <t>zpět:30</t>
  </si>
  <si>
    <t>VÝTAH   B</t>
  </si>
  <si>
    <t>Montáž stavebního sloupového výtahu do výšky 12m, kotveného přes lešení</t>
  </si>
  <si>
    <t>kompl</t>
  </si>
  <si>
    <t>VÝTAH   C</t>
  </si>
  <si>
    <t>Nájem za půjčení stavebního sloupového výtahu , pro přepravu osob</t>
  </si>
  <si>
    <t>den</t>
  </si>
  <si>
    <t>VÝTAH   D</t>
  </si>
  <si>
    <t>Demontáž stavebního sloupového výtahu výšky 12m</t>
  </si>
  <si>
    <t>95290311ZIND</t>
  </si>
  <si>
    <t>Očištění koruny obvodových zdí, vysátí průmyslovým vysavačem</t>
  </si>
  <si>
    <t>95290311DIND</t>
  </si>
  <si>
    <t>Očištění trámů rýžovými kartáči,ometení, vysátí průmyslovým vysavačem</t>
  </si>
  <si>
    <t>krov,orientačně dle plochy střechy:2*342,0</t>
  </si>
  <si>
    <t>962052314R00</t>
  </si>
  <si>
    <t>Bourání pilířů železobetonových</t>
  </si>
  <si>
    <t>K1,komínová krycí deska:</t>
  </si>
  <si>
    <t>3,1*0,15</t>
  </si>
  <si>
    <t>978015281R00</t>
  </si>
  <si>
    <t>Otlučení omítek vnějších MVC v složit.1-4 do 80%</t>
  </si>
  <si>
    <t>pro opravu omítek komínů pod střechou:</t>
  </si>
  <si>
    <t>979011111R00</t>
  </si>
  <si>
    <t>Svislá doprava suti a vybour. hmot za 2.NP a 1.PP</t>
  </si>
  <si>
    <t>t</t>
  </si>
  <si>
    <t>1,116+1,886+3,390+0,816+4,854</t>
  </si>
  <si>
    <t>979011121R00</t>
  </si>
  <si>
    <t>Příplatek za každé další podlaží</t>
  </si>
  <si>
    <t>979082111R00</t>
  </si>
  <si>
    <t>Vnitrostaveništní doprava suti do 10 m</t>
  </si>
  <si>
    <t>979082121R00</t>
  </si>
  <si>
    <t>Příplatek k vnitrost. dopravě suti za dalších 5 m</t>
  </si>
  <si>
    <t>8*12,062</t>
  </si>
  <si>
    <t>979081111R00</t>
  </si>
  <si>
    <t>Odvoz suti a vybour. hmot na skládku do 1 km</t>
  </si>
  <si>
    <t>979081121R00</t>
  </si>
  <si>
    <t>Příplatek k odvozu za každý další 1 km</t>
  </si>
  <si>
    <t>14*12,062</t>
  </si>
  <si>
    <t>979951161R00</t>
  </si>
  <si>
    <t>Výkup kovů - zinek, plechy</t>
  </si>
  <si>
    <t>979990101R00</t>
  </si>
  <si>
    <t>Poplatek za uložení směsi betonu a cihel skupina 170101 a 170102</t>
  </si>
  <si>
    <t>1,116+1,886+4,854</t>
  </si>
  <si>
    <t>979990161R00</t>
  </si>
  <si>
    <t>Poplatek za uložení - dřevo, skupina odpadu 170201</t>
  </si>
  <si>
    <t>999281111R00</t>
  </si>
  <si>
    <t>Přesun hmot pro opravy a údržbu do výšky 25 m</t>
  </si>
  <si>
    <t>0,075+1,116+3,584+9,442+0,006</t>
  </si>
  <si>
    <t>762088113R00</t>
  </si>
  <si>
    <t>Zakrývání provizorní plachtou 12x15m,vč.odstranění</t>
  </si>
  <si>
    <t>kus</t>
  </si>
  <si>
    <t>- ochrana proti zatečení při opravě střechy</t>
  </si>
  <si>
    <t>762331931R00</t>
  </si>
  <si>
    <t>Vyřezání části střešní vazby &lt;288cm2,dl&lt;3m, pro protézování</t>
  </si>
  <si>
    <t>m</t>
  </si>
  <si>
    <t>v ceně je zahrnuto:</t>
  </si>
  <si>
    <t>- i případné podchycování okolních prvků a související heverování</t>
  </si>
  <si>
    <t>nastavované prvky:</t>
  </si>
  <si>
    <t>Vzpěra:1*1,2</t>
  </si>
  <si>
    <t>762331932R00</t>
  </si>
  <si>
    <t>Vyřezání části střešní vazby &lt;288cm2,dl&lt;5m, pro protézování</t>
  </si>
  <si>
    <t>Kr1:1*4,5</t>
  </si>
  <si>
    <t>762331941R00</t>
  </si>
  <si>
    <t>Vyřezání části střešní vazby &lt;450cm2,dl&lt;3m, pro protézování</t>
  </si>
  <si>
    <t>trámová výměna:1*1,2</t>
  </si>
  <si>
    <t>sloupek:1*1,0</t>
  </si>
  <si>
    <t>762331955IND</t>
  </si>
  <si>
    <t>Vyřezání části střešní vazby &gt;600cm2,dl&gt;8m, pro protézování</t>
  </si>
  <si>
    <t>VT1:1*8,5</t>
  </si>
  <si>
    <t>762332933RV1</t>
  </si>
  <si>
    <t>Doplnění střešní vazby &lt;288cm2 (protézování), bez dodávky řeziva</t>
  </si>
  <si>
    <t>- nastavení trámu protézováním na svislý plát a provedení tesařských spojů dle původních</t>
  </si>
  <si>
    <t>v ceně není zahrnuto:</t>
  </si>
  <si>
    <t>- montáž a dodávka Bulldogů a svorníků, jsou oceněny v samostatných položkách</t>
  </si>
  <si>
    <t>nastavované prvky:1,2+4,5</t>
  </si>
  <si>
    <t>762332934RV1</t>
  </si>
  <si>
    <t>Doplnění střešní vazby &lt;450cm2 (protézování), bez dodávky řeziva</t>
  </si>
  <si>
    <t>nastavované prvky:2,2</t>
  </si>
  <si>
    <t>762332936IND</t>
  </si>
  <si>
    <t>Doplnění střešní vazby &gt;600cm2 (protézování), bez dodávky řeziva</t>
  </si>
  <si>
    <t>nastavované prvky:8,5</t>
  </si>
  <si>
    <t>762311101R00</t>
  </si>
  <si>
    <t>Montáž hmoždinek Bulldog,včetně lůžka</t>
  </si>
  <si>
    <t>VT1:1*8</t>
  </si>
  <si>
    <t>Kr1:1*4</t>
  </si>
  <si>
    <t>vzpěra:1*4</t>
  </si>
  <si>
    <t>trámová výměna:1*4</t>
  </si>
  <si>
    <t>sloupek:1*3</t>
  </si>
  <si>
    <t>762313112R00</t>
  </si>
  <si>
    <t>Montáž svorníků, šroubů délky 300 mm</t>
  </si>
  <si>
    <t>762313113R00</t>
  </si>
  <si>
    <t>Montáž svorníků, šroubů délky 450 mm</t>
  </si>
  <si>
    <t>311-BULLDOG17</t>
  </si>
  <si>
    <t>Hmoždinka Bulldog oboustranná žárově zinkovaná, D 17mm</t>
  </si>
  <si>
    <t>311-BULLDOG23</t>
  </si>
  <si>
    <t>Hmoždinka Bulldog oboustranná žárově zinkovaná, D 23mm</t>
  </si>
  <si>
    <t>31179129R</t>
  </si>
  <si>
    <t>Tyč závitová M16, DIN 975 pozinkovaná</t>
  </si>
  <si>
    <t>POL3_0</t>
  </si>
  <si>
    <t>Kr1:1*4*0,30</t>
  </si>
  <si>
    <t>vzpěra:1*4*0,30</t>
  </si>
  <si>
    <t>sloupek:1*3*0,30</t>
  </si>
  <si>
    <t>zaokrouhleno:4,0-3,3</t>
  </si>
  <si>
    <t>31179131R</t>
  </si>
  <si>
    <t>Tyč závitová M20, DIN 975 pozinkovaná</t>
  </si>
  <si>
    <t>VT1:1*8*0,45</t>
  </si>
  <si>
    <t>trámová výměna:1*4*0,30</t>
  </si>
  <si>
    <t>zaokrouhleno:5,0-4,8</t>
  </si>
  <si>
    <t>311202220000R</t>
  </si>
  <si>
    <t>Podložka přesná 02 1702 tvar A otvor 17 mm</t>
  </si>
  <si>
    <t>311202240000R</t>
  </si>
  <si>
    <t>Podložka přesná 02 1702 tvar A otvor 21 mm</t>
  </si>
  <si>
    <t>31110716R</t>
  </si>
  <si>
    <t>Matice přesná šestihranná 02 1401 M16</t>
  </si>
  <si>
    <t>31110718R</t>
  </si>
  <si>
    <t>Matice přesná šestihranná 02 1401 M20</t>
  </si>
  <si>
    <t>762331811R00</t>
  </si>
  <si>
    <t>Demontáž konstrukcí krovů z hranolů &lt;120cm2</t>
  </si>
  <si>
    <t>vyměňované prvky:</t>
  </si>
  <si>
    <t>námětek:45*1,2</t>
  </si>
  <si>
    <t>762331812R00</t>
  </si>
  <si>
    <t>Demontáž konstrukcí krovů z hranolů &lt;224cm2</t>
  </si>
  <si>
    <t>Pa1:1*1,1</t>
  </si>
  <si>
    <t>762331814R00</t>
  </si>
  <si>
    <t>Demontáž konstrukcí krovů z hranolů &lt;450cm2</t>
  </si>
  <si>
    <t>Ha1:1*0,9</t>
  </si>
  <si>
    <t>762333110R00</t>
  </si>
  <si>
    <t>Montáž vázaných konstrukcí krovů &lt;120cm2</t>
  </si>
  <si>
    <t>- úprava zhlaví trámu a provedení tesařských spojů dle původních</t>
  </si>
  <si>
    <t>762333120R00</t>
  </si>
  <si>
    <t>Montáž vázaných konstrukcí krovů &lt;224cm2</t>
  </si>
  <si>
    <t>762333140R00</t>
  </si>
  <si>
    <t>Montáž vázaných konstrukcí krovů &lt;450cm2</t>
  </si>
  <si>
    <t>762086113R00</t>
  </si>
  <si>
    <t>Otesání tesařských prvků průřezu &lt;288cm2, zabudovaných v krovu</t>
  </si>
  <si>
    <t>- osekání nebo zbroušení destruovaných vrstev až na zdravé a pevné dřevo</t>
  </si>
  <si>
    <t>sloupek:16,0</t>
  </si>
  <si>
    <t>krokev:16,0</t>
  </si>
  <si>
    <t>762086114R00</t>
  </si>
  <si>
    <t>Otesání tesařských prvků průřezu &lt;450cm2, zabudovaných v krovu</t>
  </si>
  <si>
    <t>pozednice:9,0</t>
  </si>
  <si>
    <t>trámová výměna:3,0</t>
  </si>
  <si>
    <t>762086115R00</t>
  </si>
  <si>
    <t>Otesání tesařských prvků průřezu &lt;600cm2, zabudovaných v krovu</t>
  </si>
  <si>
    <t>vazný trám:15,0</t>
  </si>
  <si>
    <t>krátče:3,0</t>
  </si>
  <si>
    <t>762395000R00</t>
  </si>
  <si>
    <t>Spojovací a ochranné prostředky pro střechy, pro krov</t>
  </si>
  <si>
    <t>celkem dřeva dle výkazu řeziva:1,05</t>
  </si>
  <si>
    <t>605-33001.DOD</t>
  </si>
  <si>
    <t>Řezivo SM,jakost I,pevnost C22,vlhkost&lt;18%, pro krov</t>
  </si>
  <si>
    <t>celkem dřeva dle výkazu řeziva:</t>
  </si>
  <si>
    <t>1,05</t>
  </si>
  <si>
    <t>ztratné 30% (hoblování+úprava na požadovaný rozměr):</t>
  </si>
  <si>
    <t>1,05*0,30</t>
  </si>
  <si>
    <t>zaokrouhleno:1,40-1,365</t>
  </si>
  <si>
    <t>762085151IND</t>
  </si>
  <si>
    <t>Hoblování řeziva včetně ručního sražení hran</t>
  </si>
  <si>
    <t>762342811R00</t>
  </si>
  <si>
    <t>Demontáž laťování střech, rozteč latí do 22 cm</t>
  </si>
  <si>
    <t>762342202R00</t>
  </si>
  <si>
    <t>Montáž laťování střech, vzdálenost latí do 22 cm</t>
  </si>
  <si>
    <t>762342204R00</t>
  </si>
  <si>
    <t>Montáž kontralatí přibitím</t>
  </si>
  <si>
    <t>762341210R00</t>
  </si>
  <si>
    <t>Montáž bednění střech rovných, prkna hrubá na sraz</t>
  </si>
  <si>
    <t>Spojovací a ochranné prostředky pro střechy, pro bednění a laťování</t>
  </si>
  <si>
    <t>pro latě:342,0*4,7*0,05*0,05</t>
  </si>
  <si>
    <t>pro kontralatě:342,0*1,0*0,06*0,04</t>
  </si>
  <si>
    <t>pro bednění:342,0*0,024</t>
  </si>
  <si>
    <t>605-34001.DOD</t>
  </si>
  <si>
    <t>Lať střešní SM,jakost I-II,50/50mm</t>
  </si>
  <si>
    <t>342,0*4,7*0,05*0,05</t>
  </si>
  <si>
    <t>ztratné,10%:4,0185*0,10</t>
  </si>
  <si>
    <t>zaokrouhleno:4,5-4,42035</t>
  </si>
  <si>
    <t>605-34002.DOD</t>
  </si>
  <si>
    <t>Lať střešní SM,jakost I-II,60/40mm</t>
  </si>
  <si>
    <t>342,0*1,0*0,06*0,04</t>
  </si>
  <si>
    <t>ztratné,10%:0,08208*0,10</t>
  </si>
  <si>
    <t>zaokrouhleno:0,9-0,82901</t>
  </si>
  <si>
    <t>605-34011.DOD</t>
  </si>
  <si>
    <t>Prkna SM,jakost I,prizmovaná, pro bednění střechy</t>
  </si>
  <si>
    <t>342,0*0,024</t>
  </si>
  <si>
    <t>ztratné,10%:8,208*0,10</t>
  </si>
  <si>
    <t>zaokrouhleno:9,1-9,0288</t>
  </si>
  <si>
    <t>998762103R00</t>
  </si>
  <si>
    <t>Přesun hmot pro tesařské konstrukce, výšky do 24 m</t>
  </si>
  <si>
    <t>764355810R00</t>
  </si>
  <si>
    <t>Demontáž žlabů nástřeš. oblých, rš 660 mm, do 30°</t>
  </si>
  <si>
    <t>KL1:19,7+16,5</t>
  </si>
  <si>
    <t>764355800R00</t>
  </si>
  <si>
    <t>Demontáž žlabů nástřeš. oblých, rš 500 mm, do 30°</t>
  </si>
  <si>
    <t>KL2:1,2+8,8</t>
  </si>
  <si>
    <t>764331830R00</t>
  </si>
  <si>
    <t>Demontáž lemování zdí, rš 250 a 330 mm, do 30°</t>
  </si>
  <si>
    <t>KL3:14,5+17,5</t>
  </si>
  <si>
    <t>764430840R00</t>
  </si>
  <si>
    <t>Demontáž oplechování zdí,rš od 330 do 500 mm</t>
  </si>
  <si>
    <t>KL4:15,0+10,0</t>
  </si>
  <si>
    <t>764322850R00</t>
  </si>
  <si>
    <t>Demontáž oplechování okapů, TK, rš 660 mm, do 30°</t>
  </si>
  <si>
    <t>KL5:48,0</t>
  </si>
  <si>
    <t>764339830R00</t>
  </si>
  <si>
    <t>Demontáž lemování komínů v ploše, hl. kryt, do 30°</t>
  </si>
  <si>
    <t>KL6:2,8*0,40+3,5*0,60+2,8*0,40</t>
  </si>
  <si>
    <t>764392850R00</t>
  </si>
  <si>
    <t>Demontáž úžlabí, rš 660 mm, sklon do 30°</t>
  </si>
  <si>
    <t>KL7:10,5</t>
  </si>
  <si>
    <t>764362810R00</t>
  </si>
  <si>
    <t>Demontáž střešního okna, hladká krytina, do 30°</t>
  </si>
  <si>
    <t>KL8:5</t>
  </si>
  <si>
    <t>764454801R00</t>
  </si>
  <si>
    <t>Demontáž odpadních trub kruhových, D 75 a 100 mm</t>
  </si>
  <si>
    <t>KL9:29,0</t>
  </si>
  <si>
    <t>764255403KL1</t>
  </si>
  <si>
    <t>Žlaby z Ti Zn plechu, nástřešní oblé, rš 660 mm</t>
  </si>
  <si>
    <t>včetně všech doplňků:</t>
  </si>
  <si>
    <t>- háků, čel, rohů, hrdel</t>
  </si>
  <si>
    <t>764255401KL2</t>
  </si>
  <si>
    <t>Žlaby z Ti Zn plechu, nástřešní oblé, rš 500 mm</t>
  </si>
  <si>
    <t>764231430KL3</t>
  </si>
  <si>
    <t>Lemování Ti Zn plechem zdí,tvrdá krytina,rš 330 mm</t>
  </si>
  <si>
    <t>- bez mezilehlé vodní drážky</t>
  </si>
  <si>
    <t>- včetně napojení na omítku krycí lištou (RŠ=135 mm)</t>
  </si>
  <si>
    <t>764530440KL4</t>
  </si>
  <si>
    <t>Oplechování zdí z Ti Zn plechu, rš 500 mm</t>
  </si>
  <si>
    <t>764222450KL5</t>
  </si>
  <si>
    <t>Oplechování okapů Ti Zn, tvrdá krytina, rš 660 mm</t>
  </si>
  <si>
    <t>764239430KL6</t>
  </si>
  <si>
    <t>Lemování z Ti Zn komínů, hladká krytina, v ploše</t>
  </si>
  <si>
    <t>764292451KL7</t>
  </si>
  <si>
    <t>Úžlabí z Ti Zn plechu, rš 660 mm, klínové těsnění</t>
  </si>
  <si>
    <t>764262420KL8</t>
  </si>
  <si>
    <t>Střešní okna z Ti Zn, krytina hladká, 60 x 60 cm</t>
  </si>
  <si>
    <t>- zasklené drátosklem nebo plným polykarbonátem</t>
  </si>
  <si>
    <t>764554402KL9</t>
  </si>
  <si>
    <t>Odpadní trouby z Ti Zn plechu, kruhové, D 100 mm</t>
  </si>
  <si>
    <t>- zděří, manžet, odboček, kolen, výpustí vody, přechodových kusů, odskoků</t>
  </si>
  <si>
    <t>764242430K10</t>
  </si>
  <si>
    <t>Lemování trub z Ti Zn, hladká krytina, D do 150 mm</t>
  </si>
  <si>
    <t>KL10:2</t>
  </si>
  <si>
    <t>76429341HK11</t>
  </si>
  <si>
    <t>Hřeben střechy z Ti Zn plechu, rš 160 mm, oplechování čela větrací mezery odvětrávan hřebene</t>
  </si>
  <si>
    <t>KL11:46,0</t>
  </si>
  <si>
    <t>76422242SK12</t>
  </si>
  <si>
    <t>Oplechování okapů Ti Zn, tvrdá krytina, rš 160 mm, v místě napojení na podstřešní folii</t>
  </si>
  <si>
    <t>KL12:46,0</t>
  </si>
  <si>
    <t>998764103R00</t>
  </si>
  <si>
    <t>Přesun hmot pro klempířské konstr., výšky do 24 m</t>
  </si>
  <si>
    <t>765321813R00</t>
  </si>
  <si>
    <t>Demontáž vláknocem.čtverců na laťování, do suti</t>
  </si>
  <si>
    <t>765328811R00</t>
  </si>
  <si>
    <t>Demontáž hřebenů a nároží vláknocem., kryt. hladká, suť</t>
  </si>
  <si>
    <t>hřebeny:13,9+8,5</t>
  </si>
  <si>
    <t>nároží:10,5</t>
  </si>
  <si>
    <t>765322211IND</t>
  </si>
  <si>
    <t>Krytina z vláknocementových šablon 400x400mm , s lemováním lemovkou 200x400mm,na latě,mtž+dod</t>
  </si>
  <si>
    <t>vláknocementová krytina z modročerných (grafitových) šablon se strukturovaným povrchem 400x400 mm</t>
  </si>
  <si>
    <t>s lemováním obdélnou šablonou (lemovkou) 200x400 mm u hřebene, nároží, štítů, okapu</t>
  </si>
  <si>
    <t>- přiřezání šablon</t>
  </si>
  <si>
    <t>- odvětrání a zavětrování podkladní folie</t>
  </si>
  <si>
    <t>- úpravy u hřebene, nároží a okapu</t>
  </si>
  <si>
    <t xml:space="preserve">  (lemovky při hřebeni a nároží budou mít přesah přes šablony na protilehlé straně střechy)</t>
  </si>
  <si>
    <t>- obkrytí plošných prostupů (komínů, střešních poklopů a oken)</t>
  </si>
  <si>
    <t>- obkrytí bodových prostupů (bleskosvodů, stožárů, komínových lávek, sněhových zachytávačů)</t>
  </si>
  <si>
    <t>poznámka:</t>
  </si>
  <si>
    <t>- ve výměře je uvedena finální zakrytá plocha bez přesahů při hřebeni a nároží</t>
  </si>
  <si>
    <t>- u dodávky materiálu je třeba počítat s odpovídajícím ztratným a do jednotkové ceny jej rozpustit</t>
  </si>
  <si>
    <t>765901104IND</t>
  </si>
  <si>
    <t>Fólie podstřešní paropropustná, kontaktní,difuzně otevřená,na bednění,mtž+dod</t>
  </si>
  <si>
    <t>765322703K10</t>
  </si>
  <si>
    <t>Ventilační hlavice DN=125mm,plast, ventilační hlavice pro šablony a obdélníky</t>
  </si>
  <si>
    <t>765312786K13</t>
  </si>
  <si>
    <t>Pás ochranný větrací okapní 500/10 cm hliník</t>
  </si>
  <si>
    <t>KL13:48,0</t>
  </si>
  <si>
    <t>765322752K14</t>
  </si>
  <si>
    <t>Sněhový zachytávač 2trubkový/vláknocement. krytinu, atyp</t>
  </si>
  <si>
    <t xml:space="preserve">  natřený v barvě matné černé, D=10 mm</t>
  </si>
  <si>
    <t>- osová vzdálenost podpor - cca 1050 mm</t>
  </si>
  <si>
    <t>- včetně oplechování prostupů střešní krytinou kolem podpor</t>
  </si>
  <si>
    <t>KL14:45,5</t>
  </si>
  <si>
    <t>998765103R00</t>
  </si>
  <si>
    <t>Přesun hmot pro krytiny tvrdé, výšky do 24 m</t>
  </si>
  <si>
    <t>LÁVKA</t>
  </si>
  <si>
    <t>Komínová lávka se zábradlím atyp, dl.2700,š.480,v.zábradlí 1000mm,mtž+dod</t>
  </si>
  <si>
    <t>- atypická komínová lávka šířky 480 mm a délky 2700 mm,</t>
  </si>
  <si>
    <t xml:space="preserve">  ocelová konstrukce se zábradlím výšky 1000 mm, s pochozím roštem z dubových fošen</t>
  </si>
  <si>
    <t xml:space="preserve">  </t>
  </si>
  <si>
    <t>- kotvení ke krokvím a do zdiva komínu</t>
  </si>
  <si>
    <t>- dvojnásobného nátěru ocelové konstrukce antikorozní syntetickou barvou</t>
  </si>
  <si>
    <t xml:space="preserve">  a ošetření dubových fošen dvojnásobným impregnačním nátěrem</t>
  </si>
  <si>
    <t>- montáže a dodávky</t>
  </si>
  <si>
    <t>78378220ZIND</t>
  </si>
  <si>
    <t>Ošetření zdiva fung-insekticidním prostředkem, proti dřevokazným škůdcům s dodávkou prostředku</t>
  </si>
  <si>
    <t>78378220DIND</t>
  </si>
  <si>
    <t>Ošetření dřeva fung-insekticidním prostředkem, proti dřevokazným škůdcům s dodávkou prostředku</t>
  </si>
  <si>
    <t>latě+kontralatě:1*342,0</t>
  </si>
  <si>
    <t>bednění:2*342,0</t>
  </si>
  <si>
    <t>78320SOPKIND</t>
  </si>
  <si>
    <t>Ošetření kovových spojovacích prostředků, očištění,odrezení,2x základní+antikorozní nátěr</t>
  </si>
  <si>
    <t>- ošetření původních i nových příložek, bačkor na vazných trámech a ostatních pomocných kovových prvků v krovu</t>
  </si>
  <si>
    <t>- odhad nákladů = 5000 Kč/kompl</t>
  </si>
  <si>
    <t>- obtížně měřitelné množství</t>
  </si>
  <si>
    <t>- fakturace dle skutečné spotřeby materiálu a odpracovaných hodin</t>
  </si>
  <si>
    <t>HROMOSVOD</t>
  </si>
  <si>
    <t>Hromosvod AIMgSi s hřebenovým jímacím systémem, mtž+dod</t>
  </si>
  <si>
    <t>- výkaz výměr a položkový rozpočet dle specialisty EL</t>
  </si>
  <si>
    <t xml:space="preserve">  viz samostatná příloha</t>
  </si>
  <si>
    <t>005121000R</t>
  </si>
  <si>
    <t>Zařízení staveniště, vybudování+provoz+odstranění</t>
  </si>
  <si>
    <t>Soubor</t>
  </si>
  <si>
    <t>- ochrana stávající polyuretanové tepelné izolace</t>
  </si>
  <si>
    <t xml:space="preserve">  proti poškození během oprav zakrytím</t>
  </si>
  <si>
    <t>- atypický sněhový zachytávač s dvěma průběžnými tyčemi z kruhové žárově zinkované oceli,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</si>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</sst>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1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Font="1" applyBorder="1" applyAlignment="1">
      <alignment vertical="top" shrinkToFit="1"/>
    </xf>
    <xf numFmtId="0" fontId="19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20" fillId="0" borderId="33" xfId="0" applyNumberFormat="1" applyFont="1" applyBorder="1" applyAlignment="1">
      <alignment vertical="top" wrapText="1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20" fillId="0" borderId="33" xfId="0" applyNumberFormat="1" applyFont="1" applyBorder="1" applyAlignment="1">
      <alignment vertical="top" wrapText="1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8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view="pageBreakPreview" zoomScale="60" zoomScaleNormal="100" workbookViewId="0">
      <selection activeCell="O37" sqref="O37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151"/>
  <sheetViews>
    <sheetView showGridLines="0" view="pageBreakPreview" topLeftCell="B2" zoomScale="75" zoomScaleNormal="100" zoomScaleSheetLayoutView="75" workbookViewId="0">
      <selection activeCell="Q24" sqref="Q24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1" t="s">
        <v>36</v>
      </c>
      <c r="B1" s="234" t="s">
        <v>42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5">
      <c r="A2" s="4"/>
      <c r="B2" s="79" t="s">
        <v>40</v>
      </c>
      <c r="C2" s="80"/>
      <c r="D2" s="251" t="s">
        <v>46</v>
      </c>
      <c r="E2" s="252"/>
      <c r="F2" s="252"/>
      <c r="G2" s="252"/>
      <c r="H2" s="252"/>
      <c r="I2" s="252"/>
      <c r="J2" s="253"/>
      <c r="O2" s="2"/>
    </row>
    <row r="3" spans="1:15" ht="23.25" hidden="1" customHeight="1" x14ac:dyDescent="0.25">
      <c r="A3" s="4"/>
      <c r="B3" s="81" t="s">
        <v>43</v>
      </c>
      <c r="C3" s="82"/>
      <c r="D3" s="218"/>
      <c r="E3" s="219"/>
      <c r="F3" s="219"/>
      <c r="G3" s="219"/>
      <c r="H3" s="219"/>
      <c r="I3" s="219"/>
      <c r="J3" s="220"/>
    </row>
    <row r="4" spans="1:15" ht="23.25" hidden="1" customHeight="1" x14ac:dyDescent="0.25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 t="s">
        <v>51</v>
      </c>
      <c r="J5" s="11"/>
    </row>
    <row r="6" spans="1:15" ht="15.75" customHeight="1" x14ac:dyDescent="0.25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 t="s">
        <v>52</v>
      </c>
      <c r="J6" s="11"/>
    </row>
    <row r="7" spans="1:15" ht="15.75" customHeight="1" x14ac:dyDescent="0.25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46"/>
      <c r="E11" s="246"/>
      <c r="F11" s="246"/>
      <c r="G11" s="246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31"/>
      <c r="E12" s="231"/>
      <c r="F12" s="231"/>
      <c r="G12" s="231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32"/>
      <c r="E13" s="232"/>
      <c r="F13" s="232"/>
      <c r="G13" s="232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54"/>
      <c r="F15" s="254"/>
      <c r="G15" s="227"/>
      <c r="H15" s="227"/>
      <c r="I15" s="227" t="s">
        <v>28</v>
      </c>
      <c r="J15" s="228"/>
    </row>
    <row r="16" spans="1:15" ht="23.25" customHeight="1" x14ac:dyDescent="0.25">
      <c r="A16" s="140" t="s">
        <v>23</v>
      </c>
      <c r="B16" s="141" t="s">
        <v>23</v>
      </c>
      <c r="C16" s="56"/>
      <c r="D16" s="57"/>
      <c r="E16" s="229"/>
      <c r="F16" s="230"/>
      <c r="G16" s="229"/>
      <c r="H16" s="230"/>
      <c r="I16" s="229">
        <f>SUMIF(F133:F147,A16,I133:I147)+SUMIF(F133:F147,"PSU",I133:I147)</f>
        <v>0</v>
      </c>
      <c r="J16" s="243"/>
    </row>
    <row r="17" spans="1:10" ht="23.25" customHeight="1" x14ac:dyDescent="0.25">
      <c r="A17" s="140" t="s">
        <v>24</v>
      </c>
      <c r="B17" s="141" t="s">
        <v>24</v>
      </c>
      <c r="C17" s="56"/>
      <c r="D17" s="57"/>
      <c r="E17" s="229"/>
      <c r="F17" s="230"/>
      <c r="G17" s="229"/>
      <c r="H17" s="230"/>
      <c r="I17" s="229">
        <f>SUMIF(F133:F147,A17,I133:I147)</f>
        <v>0</v>
      </c>
      <c r="J17" s="243"/>
    </row>
    <row r="18" spans="1:10" ht="23.25" customHeight="1" x14ac:dyDescent="0.25">
      <c r="A18" s="140" t="s">
        <v>25</v>
      </c>
      <c r="B18" s="141" t="s">
        <v>25</v>
      </c>
      <c r="C18" s="56"/>
      <c r="D18" s="57"/>
      <c r="E18" s="229"/>
      <c r="F18" s="230"/>
      <c r="G18" s="229"/>
      <c r="H18" s="230"/>
      <c r="I18" s="229">
        <f>SUMIF(F133:F147,A18,I133:I147)</f>
        <v>0</v>
      </c>
      <c r="J18" s="243"/>
    </row>
    <row r="19" spans="1:10" ht="23.25" customHeight="1" x14ac:dyDescent="0.25">
      <c r="A19" s="140" t="s">
        <v>161</v>
      </c>
      <c r="B19" s="141" t="s">
        <v>26</v>
      </c>
      <c r="C19" s="56"/>
      <c r="D19" s="57"/>
      <c r="E19" s="229"/>
      <c r="F19" s="230"/>
      <c r="G19" s="229"/>
      <c r="H19" s="230"/>
      <c r="I19" s="229">
        <f>SUMIF(F133:F147,A19,I133:I147)</f>
        <v>0</v>
      </c>
      <c r="J19" s="243"/>
    </row>
    <row r="20" spans="1:10" ht="23.25" customHeight="1" x14ac:dyDescent="0.25">
      <c r="A20" s="140" t="s">
        <v>162</v>
      </c>
      <c r="B20" s="141" t="s">
        <v>27</v>
      </c>
      <c r="C20" s="56"/>
      <c r="D20" s="57"/>
      <c r="E20" s="229"/>
      <c r="F20" s="230"/>
      <c r="G20" s="229"/>
      <c r="H20" s="230"/>
      <c r="I20" s="229">
        <f>SUMIF(F133:F147,A20,I133:I147)</f>
        <v>0</v>
      </c>
      <c r="J20" s="243"/>
    </row>
    <row r="21" spans="1:10" ht="23.25" customHeight="1" x14ac:dyDescent="0.25">
      <c r="A21" s="4"/>
      <c r="B21" s="72" t="s">
        <v>28</v>
      </c>
      <c r="C21" s="73"/>
      <c r="D21" s="74"/>
      <c r="E21" s="244"/>
      <c r="F21" s="245"/>
      <c r="G21" s="244"/>
      <c r="H21" s="245"/>
      <c r="I21" s="244">
        <f>SUM(I16:J20)</f>
        <v>0</v>
      </c>
      <c r="J21" s="25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41">
        <f>ZakladDPHSniVypocet</f>
        <v>0</v>
      </c>
      <c r="H23" s="242"/>
      <c r="I23" s="242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8">
        <f>ZakladDPHSni*SazbaDPH1/100</f>
        <v>0</v>
      </c>
      <c r="H24" s="249"/>
      <c r="I24" s="249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41">
        <f>ZakladDPHZaklVypocet</f>
        <v>0</v>
      </c>
      <c r="H25" s="242"/>
      <c r="I25" s="242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7">
        <f>ZakladDPHZakl*SazbaDPH2/100</f>
        <v>0</v>
      </c>
      <c r="H26" s="238"/>
      <c r="I26" s="238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39">
        <f>0</f>
        <v>0</v>
      </c>
      <c r="H27" s="239"/>
      <c r="I27" s="239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26">
        <f>ZakladDPHSniVypocet+ZakladDPHZaklVypocet</f>
        <v>0</v>
      </c>
      <c r="H28" s="226"/>
      <c r="I28" s="226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40">
        <f>ZakladDPHSni+DPHSni+ZakladDPHZakl+DPHZakl+Zaokrouhleni</f>
        <v>0</v>
      </c>
      <c r="H29" s="240"/>
      <c r="I29" s="240"/>
      <c r="J29" s="117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5">
      <c r="A34" s="29"/>
      <c r="B34" s="29"/>
      <c r="C34" s="30"/>
      <c r="D34" s="233"/>
      <c r="E34" s="233"/>
      <c r="F34" s="30"/>
      <c r="G34" s="233"/>
      <c r="H34" s="233"/>
      <c r="I34" s="233"/>
      <c r="J34" s="36"/>
    </row>
    <row r="35" spans="1:52" ht="12.75" customHeight="1" x14ac:dyDescent="0.25">
      <c r="A35" s="4"/>
      <c r="B35" s="4"/>
      <c r="C35" s="5"/>
      <c r="D35" s="247" t="s">
        <v>2</v>
      </c>
      <c r="E35" s="247"/>
      <c r="F35" s="5"/>
      <c r="G35" s="43"/>
      <c r="H35" s="13" t="s">
        <v>3</v>
      </c>
      <c r="I35" s="43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5">
      <c r="A39" s="95">
        <v>1</v>
      </c>
      <c r="B39" s="101" t="s">
        <v>53</v>
      </c>
      <c r="C39" s="221" t="s">
        <v>46</v>
      </c>
      <c r="D39" s="222"/>
      <c r="E39" s="222"/>
      <c r="F39" s="106">
        <f>'Rozpočet Pol'!AC426</f>
        <v>0</v>
      </c>
      <c r="G39" s="107">
        <f>'Rozpočet Pol'!AD426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5">
      <c r="A40" s="95"/>
      <c r="B40" s="223" t="s">
        <v>54</v>
      </c>
      <c r="C40" s="224"/>
      <c r="D40" s="224"/>
      <c r="E40" s="225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5">
      <c r="B42" t="s">
        <v>56</v>
      </c>
    </row>
    <row r="43" spans="1:52" x14ac:dyDescent="0.25">
      <c r="B43" s="216" t="s">
        <v>57</v>
      </c>
      <c r="C43" s="216"/>
      <c r="D43" s="216"/>
      <c r="E43" s="216"/>
      <c r="F43" s="216"/>
      <c r="G43" s="216"/>
      <c r="H43" s="216"/>
      <c r="I43" s="216"/>
      <c r="J43" s="216"/>
      <c r="AZ43" s="118" t="str">
        <f t="shared" ref="AZ43:AZ51" si="1">B43</f>
        <v>Rozpočet řeší:</v>
      </c>
    </row>
    <row r="44" spans="1:52" x14ac:dyDescent="0.25">
      <c r="B44" s="216" t="s">
        <v>58</v>
      </c>
      <c r="C44" s="216"/>
      <c r="D44" s="216"/>
      <c r="E44" s="216"/>
      <c r="F44" s="216"/>
      <c r="G44" s="216"/>
      <c r="H44" s="216"/>
      <c r="I44" s="216"/>
      <c r="J44" s="216"/>
      <c r="AZ44" s="118" t="str">
        <f t="shared" si="1"/>
        <v>- opravu a ošetření krovu, tj.</v>
      </c>
    </row>
    <row r="45" spans="1:52" x14ac:dyDescent="0.25">
      <c r="B45" s="216" t="s">
        <v>59</v>
      </c>
      <c r="C45" s="216"/>
      <c r="D45" s="216"/>
      <c r="E45" s="216"/>
      <c r="F45" s="216"/>
      <c r="G45" s="216"/>
      <c r="H45" s="216"/>
      <c r="I45" s="216"/>
      <c r="J45" s="216"/>
      <c r="AZ45" s="118" t="str">
        <f t="shared" si="1"/>
        <v xml:space="preserve">  výměnu a nastavení poškozených prvků,</v>
      </c>
    </row>
    <row r="46" spans="1:52" x14ac:dyDescent="0.25">
      <c r="B46" s="216" t="s">
        <v>60</v>
      </c>
      <c r="C46" s="216"/>
      <c r="D46" s="216"/>
      <c r="E46" s="216"/>
      <c r="F46" s="216"/>
      <c r="G46" s="216"/>
      <c r="H46" s="216"/>
      <c r="I46" s="216"/>
      <c r="J46" s="216"/>
      <c r="AZ46" s="118" t="str">
        <f t="shared" si="1"/>
        <v xml:space="preserve">  odstranění destruovaných vrstev dřeva u méně zasažených prvků</v>
      </c>
    </row>
    <row r="47" spans="1:52" x14ac:dyDescent="0.25">
      <c r="B47" s="216" t="s">
        <v>61</v>
      </c>
      <c r="C47" s="216"/>
      <c r="D47" s="216"/>
      <c r="E47" s="216"/>
      <c r="F47" s="216"/>
      <c r="G47" s="216"/>
      <c r="H47" s="216"/>
      <c r="I47" s="216"/>
      <c r="J47" s="216"/>
      <c r="AZ47" s="118" t="str">
        <f t="shared" si="1"/>
        <v>- kompletní výměnu střešního pláště, tj.</v>
      </c>
    </row>
    <row r="48" spans="1:52" x14ac:dyDescent="0.25">
      <c r="B48" s="216" t="s">
        <v>62</v>
      </c>
      <c r="C48" s="216"/>
      <c r="D48" s="216"/>
      <c r="E48" s="216"/>
      <c r="F48" s="216"/>
      <c r="G48" s="216"/>
      <c r="H48" s="216"/>
      <c r="I48" s="216"/>
      <c r="J48" s="216"/>
      <c r="AZ48" s="118" t="str">
        <f t="shared" si="1"/>
        <v xml:space="preserve">  demontáž laťování a krytiny,</v>
      </c>
    </row>
    <row r="49" spans="2:52" x14ac:dyDescent="0.25">
      <c r="B49" s="216" t="s">
        <v>63</v>
      </c>
      <c r="C49" s="216"/>
      <c r="D49" s="216"/>
      <c r="E49" s="216"/>
      <c r="F49" s="216"/>
      <c r="G49" s="216"/>
      <c r="H49" s="216"/>
      <c r="I49" s="216"/>
      <c r="J49" s="216"/>
      <c r="AZ49" s="118" t="str">
        <f t="shared" si="1"/>
        <v xml:space="preserve">  střešní plášť s novou skladbou = bednění, pojistná folie, kontralatě, latě,</v>
      </c>
    </row>
    <row r="50" spans="2:52" x14ac:dyDescent="0.25">
      <c r="B50" s="216" t="s">
        <v>64</v>
      </c>
      <c r="C50" s="216"/>
      <c r="D50" s="216"/>
      <c r="E50" s="216"/>
      <c r="F50" s="216"/>
      <c r="G50" s="216"/>
      <c r="H50" s="216"/>
      <c r="I50" s="216"/>
      <c r="J50" s="216"/>
      <c r="AZ50" s="118" t="str">
        <f t="shared" si="1"/>
        <v xml:space="preserve">  vláknocementová krytina ze šablon</v>
      </c>
    </row>
    <row r="51" spans="2:52" x14ac:dyDescent="0.25">
      <c r="B51" s="216" t="s">
        <v>65</v>
      </c>
      <c r="C51" s="216"/>
      <c r="D51" s="216"/>
      <c r="E51" s="216"/>
      <c r="F51" s="216"/>
      <c r="G51" s="216"/>
      <c r="H51" s="216"/>
      <c r="I51" s="216"/>
      <c r="J51" s="216"/>
      <c r="AZ51" s="118" t="str">
        <f t="shared" si="1"/>
        <v>- výměnu klempířských prvků</v>
      </c>
    </row>
    <row r="53" spans="2:52" x14ac:dyDescent="0.25">
      <c r="B53" s="216" t="s">
        <v>66</v>
      </c>
      <c r="C53" s="216"/>
      <c r="D53" s="216"/>
      <c r="E53" s="216"/>
      <c r="F53" s="216"/>
      <c r="G53" s="216"/>
      <c r="H53" s="216"/>
      <c r="I53" s="216"/>
      <c r="J53" s="216"/>
      <c r="AZ53" s="118" t="str">
        <f t="shared" ref="AZ53:AZ59" si="2">B53</f>
        <v>Rozpočet neřeší:</v>
      </c>
    </row>
    <row r="54" spans="2:52" x14ac:dyDescent="0.25">
      <c r="B54" s="216" t="s">
        <v>67</v>
      </c>
      <c r="C54" s="216"/>
      <c r="D54" s="216"/>
      <c r="E54" s="216"/>
      <c r="F54" s="216"/>
      <c r="G54" s="216"/>
      <c r="H54" s="216"/>
      <c r="I54" s="216"/>
      <c r="J54" s="216"/>
      <c r="AZ54" s="118" t="str">
        <f t="shared" si="2"/>
        <v>- odvedení vody od svodů</v>
      </c>
    </row>
    <row r="55" spans="2:52" x14ac:dyDescent="0.25">
      <c r="B55" s="216" t="s">
        <v>68</v>
      </c>
      <c r="C55" s="216"/>
      <c r="D55" s="216"/>
      <c r="E55" s="216"/>
      <c r="F55" s="216"/>
      <c r="G55" s="216"/>
      <c r="H55" s="216"/>
      <c r="I55" s="216"/>
      <c r="J55" s="216"/>
      <c r="AZ55" s="118" t="str">
        <f t="shared" si="2"/>
        <v xml:space="preserve">  (zůstane stávající)</v>
      </c>
    </row>
    <row r="56" spans="2:52" x14ac:dyDescent="0.25">
      <c r="B56" s="216" t="s">
        <v>69</v>
      </c>
      <c r="C56" s="216"/>
      <c r="D56" s="216"/>
      <c r="E56" s="216"/>
      <c r="F56" s="216"/>
      <c r="G56" s="216"/>
      <c r="H56" s="216"/>
      <c r="I56" s="216"/>
      <c r="J56" s="216"/>
      <c r="AZ56" s="118" t="str">
        <f t="shared" si="2"/>
        <v>- případné přezdívání koruny zdiva a opravu profilované korunní římsy</v>
      </c>
    </row>
    <row r="57" spans="2:52" x14ac:dyDescent="0.25">
      <c r="B57" s="216" t="s">
        <v>70</v>
      </c>
      <c r="C57" s="216"/>
      <c r="D57" s="216"/>
      <c r="E57" s="216"/>
      <c r="F57" s="216"/>
      <c r="G57" s="216"/>
      <c r="H57" s="216"/>
      <c r="I57" s="216"/>
      <c r="J57" s="216"/>
      <c r="AZ57" s="118" t="str">
        <f t="shared" si="2"/>
        <v xml:space="preserve">  (nepředpokládá se)</v>
      </c>
    </row>
    <row r="58" spans="2:52" x14ac:dyDescent="0.25">
      <c r="B58" s="216" t="s">
        <v>71</v>
      </c>
      <c r="C58" s="216"/>
      <c r="D58" s="216"/>
      <c r="E58" s="216"/>
      <c r="F58" s="216"/>
      <c r="G58" s="216"/>
      <c r="H58" s="216"/>
      <c r="I58" s="216"/>
      <c r="J58" s="216"/>
      <c r="AZ58" s="118" t="str">
        <f t="shared" si="2"/>
        <v>- dočasný zábor pěších komunikací a parkovacích ploch z důvodu stavby lešení</v>
      </c>
    </row>
    <row r="59" spans="2:52" x14ac:dyDescent="0.25">
      <c r="B59" s="216" t="s">
        <v>72</v>
      </c>
      <c r="C59" s="216"/>
      <c r="D59" s="216"/>
      <c r="E59" s="216"/>
      <c r="F59" s="216"/>
      <c r="G59" s="216"/>
      <c r="H59" s="216"/>
      <c r="I59" s="216"/>
      <c r="J59" s="216"/>
      <c r="AZ59" s="118" t="str">
        <f t="shared" si="2"/>
        <v xml:space="preserve">  (vyřeší investor dle místních poměrů)</v>
      </c>
    </row>
    <row r="61" spans="2:52" x14ac:dyDescent="0.25">
      <c r="B61" s="216" t="s">
        <v>73</v>
      </c>
      <c r="C61" s="216"/>
      <c r="D61" s="216"/>
      <c r="E61" s="216"/>
      <c r="F61" s="216"/>
      <c r="G61" s="216"/>
      <c r="H61" s="216"/>
      <c r="I61" s="216"/>
      <c r="J61" s="216"/>
      <c r="AZ61" s="118" t="str">
        <f>B61</f>
        <v>Rozpočet je vyhotoven v podrobnosti dle:</v>
      </c>
    </row>
    <row r="62" spans="2:52" x14ac:dyDescent="0.25">
      <c r="B62" s="216" t="s">
        <v>74</v>
      </c>
      <c r="C62" s="216"/>
      <c r="D62" s="216"/>
      <c r="E62" s="216"/>
      <c r="F62" s="216"/>
      <c r="G62" s="216"/>
      <c r="H62" s="216"/>
      <c r="I62" s="216"/>
      <c r="J62" s="216"/>
      <c r="AZ62" s="118" t="str">
        <f>B62</f>
        <v>- projektu "Kolín - severní křídlo zámku, objekt č.p. 160,</v>
      </c>
    </row>
    <row r="63" spans="2:52" x14ac:dyDescent="0.25">
      <c r="B63" s="216" t="s">
        <v>75</v>
      </c>
      <c r="C63" s="216"/>
      <c r="D63" s="216"/>
      <c r="E63" s="216"/>
      <c r="F63" s="216"/>
      <c r="G63" s="216"/>
      <c r="H63" s="216"/>
      <c r="I63" s="216"/>
      <c r="J63" s="216"/>
      <c r="AZ63" s="118" t="str">
        <f>B63</f>
        <v xml:space="preserve">  oprava krovu a výměna střešního pláště"</v>
      </c>
    </row>
    <row r="64" spans="2:52" x14ac:dyDescent="0.25">
      <c r="B64" s="216" t="s">
        <v>76</v>
      </c>
      <c r="C64" s="216"/>
      <c r="D64" s="216"/>
      <c r="E64" s="216"/>
      <c r="F64" s="216"/>
      <c r="G64" s="216"/>
      <c r="H64" s="216"/>
      <c r="I64" s="216"/>
      <c r="J64" s="216"/>
      <c r="AZ64" s="118" t="str">
        <f>B64</f>
        <v xml:space="preserve">  vypracovaného Martinem Volejníkem a Ing. Radkou Pěknou, 2022/12,</v>
      </c>
    </row>
    <row r="65" spans="2:52" x14ac:dyDescent="0.25">
      <c r="B65" s="216" t="s">
        <v>77</v>
      </c>
      <c r="C65" s="216"/>
      <c r="D65" s="216"/>
      <c r="E65" s="216"/>
      <c r="F65" s="216"/>
      <c r="G65" s="216"/>
      <c r="H65" s="216"/>
      <c r="I65" s="216"/>
      <c r="J65" s="216"/>
      <c r="AZ65" s="118" t="str">
        <f>B65</f>
        <v xml:space="preserve">  stupeň - DSP = Dokumentace pro stavební povolení stavby</v>
      </c>
    </row>
    <row r="67" spans="2:52" x14ac:dyDescent="0.25">
      <c r="B67" s="216" t="s">
        <v>78</v>
      </c>
      <c r="C67" s="216"/>
      <c r="D67" s="216"/>
      <c r="E67" s="216"/>
      <c r="F67" s="216"/>
      <c r="G67" s="216"/>
      <c r="H67" s="216"/>
      <c r="I67" s="216"/>
      <c r="J67" s="216"/>
      <c r="AZ67" s="118" t="str">
        <f t="shared" ref="AZ67:AZ75" si="3">B67</f>
        <v>Výkaz výměr:</v>
      </c>
    </row>
    <row r="68" spans="2:52" x14ac:dyDescent="0.25">
      <c r="B68" s="216" t="s">
        <v>79</v>
      </c>
      <c r="C68" s="216"/>
      <c r="D68" s="216"/>
      <c r="E68" s="216"/>
      <c r="F68" s="216"/>
      <c r="G68" s="216"/>
      <c r="H68" s="216"/>
      <c r="I68" s="216"/>
      <c r="J68" s="216"/>
      <c r="AZ68" s="118" t="str">
        <f t="shared" si="3"/>
        <v>- přesnost výměr odpovídá podrobnosti projektové dokumentace</v>
      </c>
    </row>
    <row r="69" spans="2:52" x14ac:dyDescent="0.25">
      <c r="B69" s="216" t="s">
        <v>80</v>
      </c>
      <c r="C69" s="216"/>
      <c r="D69" s="216"/>
      <c r="E69" s="216"/>
      <c r="F69" s="216"/>
      <c r="G69" s="216"/>
      <c r="H69" s="216"/>
      <c r="I69" s="216"/>
      <c r="J69" s="216"/>
      <c r="AZ69" s="118" t="str">
        <f t="shared" si="3"/>
        <v>- plocha střechy a výměry pro tesařské a klempířské prvky jsou převzaty z tabulek projektu</v>
      </c>
    </row>
    <row r="70" spans="2:52" x14ac:dyDescent="0.25">
      <c r="B70" s="216" t="s">
        <v>81</v>
      </c>
      <c r="C70" s="216"/>
      <c r="D70" s="216"/>
      <c r="E70" s="216"/>
      <c r="F70" s="216"/>
      <c r="G70" s="216"/>
      <c r="H70" s="216"/>
      <c r="I70" s="216"/>
      <c r="J70" s="216"/>
      <c r="AZ70" s="118" t="str">
        <f t="shared" si="3"/>
        <v>- vše je třeba kontrolovat a upřesňovat na místě při realizaci</v>
      </c>
    </row>
    <row r="71" spans="2:52" x14ac:dyDescent="0.25">
      <c r="B71" s="216" t="s">
        <v>82</v>
      </c>
      <c r="C71" s="216"/>
      <c r="D71" s="216"/>
      <c r="E71" s="216"/>
      <c r="F71" s="216"/>
      <c r="G71" s="216"/>
      <c r="H71" s="216"/>
      <c r="I71" s="216"/>
      <c r="J71" s="216"/>
      <c r="AZ71" s="118" t="str">
        <f t="shared" si="3"/>
        <v>- veškeré materiály, systémy a výrobky,</v>
      </c>
    </row>
    <row r="72" spans="2:52" x14ac:dyDescent="0.25">
      <c r="B72" s="216" t="s">
        <v>83</v>
      </c>
      <c r="C72" s="216"/>
      <c r="D72" s="216"/>
      <c r="E72" s="216"/>
      <c r="F72" s="216"/>
      <c r="G72" s="216"/>
      <c r="H72" s="216"/>
      <c r="I72" s="216"/>
      <c r="J72" s="216"/>
      <c r="AZ72" s="118" t="str">
        <f t="shared" si="3"/>
        <v xml:space="preserve">  případně uvedené v rozpočtu s obchodním názvem, jsou referenční,</v>
      </c>
    </row>
    <row r="73" spans="2:52" x14ac:dyDescent="0.25">
      <c r="B73" s="216" t="s">
        <v>84</v>
      </c>
      <c r="C73" s="216"/>
      <c r="D73" s="216"/>
      <c r="E73" s="216"/>
      <c r="F73" s="216"/>
      <c r="G73" s="216"/>
      <c r="H73" s="216"/>
      <c r="I73" s="216"/>
      <c r="J73" s="216"/>
      <c r="AZ73" s="118" t="str">
        <f t="shared" si="3"/>
        <v xml:space="preserve">  obecně určující standart, technické parametry a požadované vlastnosti</v>
      </c>
    </row>
    <row r="74" spans="2:52" x14ac:dyDescent="0.25">
      <c r="B74" s="216" t="s">
        <v>85</v>
      </c>
      <c r="C74" s="216"/>
      <c r="D74" s="216"/>
      <c r="E74" s="216"/>
      <c r="F74" s="216"/>
      <c r="G74" s="216"/>
      <c r="H74" s="216"/>
      <c r="I74" s="216"/>
      <c r="J74" s="216"/>
      <c r="AZ74" s="118" t="str">
        <f t="shared" si="3"/>
        <v xml:space="preserve">  a lze je nahradit produkty jiného výrobce, při zachování srovnatelných nebo lepších</v>
      </c>
    </row>
    <row r="75" spans="2:52" x14ac:dyDescent="0.25">
      <c r="B75" s="216" t="s">
        <v>86</v>
      </c>
      <c r="C75" s="216"/>
      <c r="D75" s="216"/>
      <c r="E75" s="216"/>
      <c r="F75" s="216"/>
      <c r="G75" s="216"/>
      <c r="H75" s="216"/>
      <c r="I75" s="216"/>
      <c r="J75" s="216"/>
      <c r="AZ75" s="118" t="str">
        <f t="shared" si="3"/>
        <v xml:space="preserve">  rozhodujících technických parametrů</v>
      </c>
    </row>
    <row r="77" spans="2:52" x14ac:dyDescent="0.25">
      <c r="B77" s="216" t="s">
        <v>87</v>
      </c>
      <c r="C77" s="216"/>
      <c r="D77" s="216"/>
      <c r="E77" s="216"/>
      <c r="F77" s="216"/>
      <c r="G77" s="216"/>
      <c r="H77" s="216"/>
      <c r="I77" s="216"/>
      <c r="J77" s="216"/>
      <c r="AZ77" s="118" t="str">
        <f>B77</f>
        <v>Lešení:</v>
      </c>
    </row>
    <row r="78" spans="2:52" x14ac:dyDescent="0.25">
      <c r="B78" s="216" t="s">
        <v>88</v>
      </c>
      <c r="C78" s="216"/>
      <c r="D78" s="216"/>
      <c r="E78" s="216"/>
      <c r="F78" s="216"/>
      <c r="G78" s="216"/>
      <c r="H78" s="216"/>
      <c r="I78" s="216"/>
      <c r="J78" s="216"/>
      <c r="AZ78" s="118" t="str">
        <f>B78</f>
        <v>- ze severní strany, směrem k železniční trati nebude realizováno</v>
      </c>
    </row>
    <row r="80" spans="2:52" x14ac:dyDescent="0.25">
      <c r="B80" s="216" t="s">
        <v>89</v>
      </c>
      <c r="C80" s="216"/>
      <c r="D80" s="216"/>
      <c r="E80" s="216"/>
      <c r="F80" s="216"/>
      <c r="G80" s="216"/>
      <c r="H80" s="216"/>
      <c r="I80" s="216"/>
      <c r="J80" s="216"/>
      <c r="AZ80" s="118" t="str">
        <f t="shared" ref="AZ80:AZ86" si="4">B80</f>
        <v>Vnitrostaveništní přesun hmot:</v>
      </c>
    </row>
    <row r="81" spans="2:52" x14ac:dyDescent="0.25">
      <c r="B81" s="216" t="s">
        <v>90</v>
      </c>
      <c r="C81" s="216"/>
      <c r="D81" s="216"/>
      <c r="E81" s="216"/>
      <c r="F81" s="216"/>
      <c r="G81" s="216"/>
      <c r="H81" s="216"/>
      <c r="I81" s="216"/>
      <c r="J81" s="216"/>
      <c r="AZ81" s="118" t="str">
        <f t="shared" si="4"/>
        <v>- náklady na přemístění materiálu od staveništní skládky po prostor zabudování materiálu</v>
      </c>
    </row>
    <row r="82" spans="2:52" x14ac:dyDescent="0.25">
      <c r="B82" s="216" t="s">
        <v>91</v>
      </c>
      <c r="C82" s="216"/>
      <c r="D82" s="216"/>
      <c r="E82" s="216"/>
      <c r="F82" s="216"/>
      <c r="G82" s="216"/>
      <c r="H82" s="216"/>
      <c r="I82" s="216"/>
      <c r="J82" s="216"/>
      <c r="AZ82" s="118" t="str">
        <f t="shared" si="4"/>
        <v xml:space="preserve">  zahrnují vodorovnou dopravu do 50 m i svislou složku přesunu výšky do 24 m</v>
      </c>
    </row>
    <row r="83" spans="2:52" x14ac:dyDescent="0.25">
      <c r="B83" s="216" t="s">
        <v>92</v>
      </c>
      <c r="C83" s="216"/>
      <c r="D83" s="216"/>
      <c r="E83" s="216"/>
      <c r="F83" s="216"/>
      <c r="G83" s="216"/>
      <c r="H83" s="216"/>
      <c r="I83" s="216"/>
      <c r="J83" s="216"/>
      <c r="AZ83" s="118" t="str">
        <f t="shared" si="4"/>
        <v>- ocenění položek pro vnitrostaveništní přesun hmot je na zvážení dodavatele</v>
      </c>
    </row>
    <row r="84" spans="2:52" x14ac:dyDescent="0.25">
      <c r="B84" s="216" t="s">
        <v>93</v>
      </c>
      <c r="C84" s="216"/>
      <c r="D84" s="216"/>
      <c r="E84" s="216"/>
      <c r="F84" s="216"/>
      <c r="G84" s="216"/>
      <c r="H84" s="216"/>
      <c r="I84" s="216"/>
      <c r="J84" s="216"/>
      <c r="AZ84" s="118" t="str">
        <f t="shared" si="4"/>
        <v>- náklady, dle způsobu vodorovného přesunu</v>
      </c>
    </row>
    <row r="85" spans="2:52" x14ac:dyDescent="0.25">
      <c r="B85" s="216" t="s">
        <v>94</v>
      </c>
      <c r="C85" s="216"/>
      <c r="D85" s="216"/>
      <c r="E85" s="216"/>
      <c r="F85" s="216"/>
      <c r="G85" s="216"/>
      <c r="H85" s="216"/>
      <c r="I85" s="216"/>
      <c r="J85" s="216"/>
      <c r="AZ85" s="118" t="str">
        <f t="shared" si="4"/>
        <v xml:space="preserve">  a výběru použití zvedacích mechanizmů (případně jeřábu),</v>
      </c>
    </row>
    <row r="86" spans="2:52" x14ac:dyDescent="0.25">
      <c r="B86" s="216" t="s">
        <v>95</v>
      </c>
      <c r="C86" s="216"/>
      <c r="D86" s="216"/>
      <c r="E86" s="216"/>
      <c r="F86" s="216"/>
      <c r="G86" s="216"/>
      <c r="H86" s="216"/>
      <c r="I86" s="216"/>
      <c r="J86" s="216"/>
      <c r="AZ86" s="118" t="str">
        <f t="shared" si="4"/>
        <v xml:space="preserve">  je třeba do jednotkové ceny rozpustit</v>
      </c>
    </row>
    <row r="88" spans="2:52" x14ac:dyDescent="0.25">
      <c r="B88" s="216" t="s">
        <v>96</v>
      </c>
      <c r="C88" s="216"/>
      <c r="D88" s="216"/>
      <c r="E88" s="216"/>
      <c r="F88" s="216"/>
      <c r="G88" s="216"/>
      <c r="H88" s="216"/>
      <c r="I88" s="216"/>
      <c r="J88" s="216"/>
      <c r="AZ88" s="118" t="str">
        <f>B88</f>
        <v>Stavební sloupový výtah:</v>
      </c>
    </row>
    <row r="89" spans="2:52" x14ac:dyDescent="0.25">
      <c r="B89" s="216" t="s">
        <v>97</v>
      </c>
      <c r="C89" s="216"/>
      <c r="D89" s="216"/>
      <c r="E89" s="216"/>
      <c r="F89" s="216"/>
      <c r="G89" s="216"/>
      <c r="H89" s="216"/>
      <c r="I89" s="216"/>
      <c r="J89" s="216"/>
      <c r="AZ89" s="118" t="str">
        <f>B89</f>
        <v>- doprava pracovníků bude realizována výtahem</v>
      </c>
    </row>
    <row r="91" spans="2:52" x14ac:dyDescent="0.25">
      <c r="B91" s="216" t="s">
        <v>98</v>
      </c>
      <c r="C91" s="216"/>
      <c r="D91" s="216"/>
      <c r="E91" s="216"/>
      <c r="F91" s="216"/>
      <c r="G91" s="216"/>
      <c r="H91" s="216"/>
      <c r="I91" s="216"/>
      <c r="J91" s="216"/>
      <c r="AZ91" s="118" t="str">
        <f>B91</f>
        <v>Klempířské prvky:</v>
      </c>
    </row>
    <row r="92" spans="2:52" x14ac:dyDescent="0.25">
      <c r="B92" s="216" t="s">
        <v>99</v>
      </c>
      <c r="C92" s="216"/>
      <c r="D92" s="216"/>
      <c r="E92" s="216"/>
      <c r="F92" s="216"/>
      <c r="G92" s="216"/>
      <c r="H92" s="216"/>
      <c r="I92" s="216"/>
      <c r="J92" s="216"/>
      <c r="AZ92" s="118" t="str">
        <f>B92</f>
        <v>- v jednotlivých položkách jsou uvedeny výměry finální, po montáži,</v>
      </c>
    </row>
    <row r="93" spans="2:52" x14ac:dyDescent="0.25">
      <c r="B93" s="216" t="s">
        <v>100</v>
      </c>
      <c r="C93" s="216"/>
      <c r="D93" s="216"/>
      <c r="E93" s="216"/>
      <c r="F93" s="216"/>
      <c r="G93" s="216"/>
      <c r="H93" s="216"/>
      <c r="I93" s="216"/>
      <c r="J93" s="216"/>
      <c r="AZ93" s="118" t="str">
        <f>B93</f>
        <v xml:space="preserve">  v jednotkových cenách je třeba počítat s odpovídajícím prostřihem materiálu!!!</v>
      </c>
    </row>
    <row r="95" spans="2:52" x14ac:dyDescent="0.25">
      <c r="B95" s="216" t="s">
        <v>101</v>
      </c>
      <c r="C95" s="216"/>
      <c r="D95" s="216"/>
      <c r="E95" s="216"/>
      <c r="F95" s="216"/>
      <c r="G95" s="216"/>
      <c r="H95" s="216"/>
      <c r="I95" s="216"/>
      <c r="J95" s="216"/>
      <c r="AZ95" s="118" t="str">
        <f>B95</f>
        <v>Památková ochrana:</v>
      </c>
    </row>
    <row r="96" spans="2:52" x14ac:dyDescent="0.25">
      <c r="B96" s="216" t="s">
        <v>102</v>
      </c>
      <c r="C96" s="216"/>
      <c r="D96" s="216"/>
      <c r="E96" s="216"/>
      <c r="F96" s="216"/>
      <c r="G96" s="216"/>
      <c r="H96" s="216"/>
      <c r="I96" s="216"/>
      <c r="J96" s="216"/>
      <c r="AZ96" s="118" t="str">
        <f>B96</f>
        <v>- řešené území leží v městské památkové rezervaci</v>
      </c>
    </row>
    <row r="97" spans="2:52" x14ac:dyDescent="0.25">
      <c r="B97" s="216" t="s">
        <v>103</v>
      </c>
      <c r="C97" s="216"/>
      <c r="D97" s="216"/>
      <c r="E97" s="216"/>
      <c r="F97" s="216"/>
      <c r="G97" s="216"/>
      <c r="H97" s="216"/>
      <c r="I97" s="216"/>
      <c r="J97" s="216"/>
      <c r="AZ97" s="118" t="str">
        <f>B97</f>
        <v>- řešený objekt zámecké budovy je společně s celým areálem památkově chráněn,</v>
      </c>
    </row>
    <row r="98" spans="2:52" x14ac:dyDescent="0.25">
      <c r="B98" s="216" t="s">
        <v>104</v>
      </c>
      <c r="C98" s="216"/>
      <c r="D98" s="216"/>
      <c r="E98" s="216"/>
      <c r="F98" s="216"/>
      <c r="G98" s="216"/>
      <c r="H98" s="216"/>
      <c r="I98" s="216"/>
      <c r="J98" s="216"/>
      <c r="AZ98" s="118" t="str">
        <f>B98</f>
        <v xml:space="preserve">  je nemovitou kulturní památkou, č. rejstříku ÚSKP: 32795/2-4102-zámek</v>
      </c>
    </row>
    <row r="100" spans="2:52" x14ac:dyDescent="0.25">
      <c r="B100" s="216" t="s">
        <v>105</v>
      </c>
      <c r="C100" s="216"/>
      <c r="D100" s="216"/>
      <c r="E100" s="216"/>
      <c r="F100" s="216"/>
      <c r="G100" s="216"/>
      <c r="H100" s="216"/>
      <c r="I100" s="216"/>
      <c r="J100" s="216"/>
      <c r="AZ100" s="118" t="str">
        <f>B100</f>
        <v>Zatřídění dle klasifikace JKSO ve smyslu vyhlášky č. 169/2016 Sb: 801 61</v>
      </c>
    </row>
    <row r="101" spans="2:52" x14ac:dyDescent="0.25">
      <c r="B101" s="216" t="s">
        <v>106</v>
      </c>
      <c r="C101" s="216"/>
      <c r="D101" s="216"/>
      <c r="E101" s="216"/>
      <c r="F101" s="216"/>
      <c r="G101" s="216"/>
      <c r="H101" s="216"/>
      <c r="I101" s="216"/>
      <c r="J101" s="216"/>
      <c r="AZ101" s="118" t="str">
        <f>B101</f>
        <v>- celý objekt zámku je veden v katastru nemovitostí jako rodinný dům</v>
      </c>
    </row>
    <row r="102" spans="2:52" x14ac:dyDescent="0.25">
      <c r="B102" s="216" t="s">
        <v>107</v>
      </c>
      <c r="C102" s="216"/>
      <c r="D102" s="216"/>
      <c r="E102" s="216"/>
      <c r="F102" s="216"/>
      <c r="G102" s="216"/>
      <c r="H102" s="216"/>
      <c r="I102" s="216"/>
      <c r="J102" s="216"/>
      <c r="AZ102" s="118" t="str">
        <f>B102</f>
        <v>- v současné době většina prostorů v jednotlivých patrech objektu slouží</v>
      </c>
    </row>
    <row r="103" spans="2:52" x14ac:dyDescent="0.25">
      <c r="B103" s="216" t="s">
        <v>108</v>
      </c>
      <c r="C103" s="216"/>
      <c r="D103" s="216"/>
      <c r="E103" s="216"/>
      <c r="F103" s="216"/>
      <c r="G103" s="216"/>
      <c r="H103" s="216"/>
      <c r="I103" s="216"/>
      <c r="J103" s="216"/>
      <c r="AZ103" s="118" t="str">
        <f>B103</f>
        <v xml:space="preserve">  pro potřeby Městského úřadu Kolín, odbor výstavby - stavební úřad</v>
      </c>
    </row>
    <row r="104" spans="2:52" x14ac:dyDescent="0.25">
      <c r="B104" s="216" t="s">
        <v>109</v>
      </c>
      <c r="C104" s="216"/>
      <c r="D104" s="216"/>
      <c r="E104" s="216"/>
      <c r="F104" s="216"/>
      <c r="G104" s="216"/>
      <c r="H104" s="216"/>
      <c r="I104" s="216"/>
      <c r="J104" s="216"/>
      <c r="AZ104" s="118" t="str">
        <f>B104</f>
        <v>- jeho dosavadní využití se nemění</v>
      </c>
    </row>
    <row r="106" spans="2:52" x14ac:dyDescent="0.25">
      <c r="B106" s="216" t="s">
        <v>110</v>
      </c>
      <c r="C106" s="216"/>
      <c r="D106" s="216"/>
      <c r="E106" s="216"/>
      <c r="F106" s="216"/>
      <c r="G106" s="216"/>
      <c r="H106" s="216"/>
      <c r="I106" s="216"/>
      <c r="J106" s="216"/>
      <c r="AZ106" s="118" t="str">
        <f t="shared" ref="AZ106:AZ112" si="5">B106</f>
        <v>Použitá cenová soustava: CS RTS DATA</v>
      </c>
    </row>
    <row r="107" spans="2:52" x14ac:dyDescent="0.25">
      <c r="B107" s="216" t="s">
        <v>111</v>
      </c>
      <c r="C107" s="216"/>
      <c r="D107" s="216"/>
      <c r="E107" s="216"/>
      <c r="F107" s="216"/>
      <c r="G107" s="216"/>
      <c r="H107" s="216"/>
      <c r="I107" s="216"/>
      <c r="J107" s="216"/>
      <c r="AZ107" s="118" t="str">
        <f t="shared" si="5"/>
        <v>- struktura údajů a jejich formát: (soupis prací, obsah položek, výkaz výměr...)</v>
      </c>
    </row>
    <row r="108" spans="2:52" x14ac:dyDescent="0.25">
      <c r="B108" s="216" t="s">
        <v>112</v>
      </c>
      <c r="C108" s="216"/>
      <c r="D108" s="216"/>
      <c r="E108" s="216"/>
      <c r="F108" s="216"/>
      <c r="G108" s="216"/>
      <c r="H108" s="216"/>
      <c r="I108" s="216"/>
      <c r="J108" s="216"/>
      <c r="AZ108" s="118" t="str">
        <f t="shared" si="5"/>
        <v xml:space="preserve">  jsou stanoveny programem RTS Stavitel (dle vyhlášky č. 169/2016 Sb)</v>
      </c>
    </row>
    <row r="109" spans="2:52" x14ac:dyDescent="0.25">
      <c r="B109" s="216" t="s">
        <v>113</v>
      </c>
      <c r="C109" s="216"/>
      <c r="D109" s="216"/>
      <c r="E109" s="216"/>
      <c r="F109" s="216"/>
      <c r="G109" s="216"/>
      <c r="H109" s="216"/>
      <c r="I109" s="216"/>
      <c r="J109" s="216"/>
      <c r="AZ109" s="118" t="str">
        <f t="shared" si="5"/>
        <v>- metodika pro zpracování nabídkové ceny:</v>
      </c>
    </row>
    <row r="110" spans="2:52" x14ac:dyDescent="0.25">
      <c r="B110" s="216" t="s">
        <v>114</v>
      </c>
      <c r="C110" s="216"/>
      <c r="D110" s="216"/>
      <c r="E110" s="216"/>
      <c r="F110" s="216"/>
      <c r="G110" s="216"/>
      <c r="H110" s="216"/>
      <c r="I110" s="216"/>
      <c r="J110" s="216"/>
      <c r="AZ110" s="118" t="str">
        <f t="shared" si="5"/>
        <v xml:space="preserve">  je předepsána programem RTS Stavitel - vyplňí se buňky s modrým pozadím</v>
      </c>
    </row>
    <row r="111" spans="2:52" x14ac:dyDescent="0.25">
      <c r="B111" s="216" t="s">
        <v>115</v>
      </c>
      <c r="C111" s="216"/>
      <c r="D111" s="216"/>
      <c r="E111" s="216"/>
      <c r="F111" s="216"/>
      <c r="G111" s="216"/>
      <c r="H111" s="216"/>
      <c r="I111" s="216"/>
      <c r="J111" s="216"/>
      <c r="AZ111" s="118" t="str">
        <f t="shared" si="5"/>
        <v>- formát elektronického soupisu: je Excel (.xlsx),</v>
      </c>
    </row>
    <row r="112" spans="2:52" x14ac:dyDescent="0.25">
      <c r="B112" s="216" t="s">
        <v>116</v>
      </c>
      <c r="C112" s="216"/>
      <c r="D112" s="216"/>
      <c r="E112" s="216"/>
      <c r="F112" s="216"/>
      <c r="G112" s="216"/>
      <c r="H112" s="216"/>
      <c r="I112" s="216"/>
      <c r="J112" s="216"/>
      <c r="AZ112" s="118" t="str">
        <f t="shared" si="5"/>
        <v xml:space="preserve">  do nějž je exportován z programu RTS Stavitel</v>
      </c>
    </row>
    <row r="114" spans="2:52" x14ac:dyDescent="0.25">
      <c r="B114" s="216" t="s">
        <v>117</v>
      </c>
      <c r="C114" s="216"/>
      <c r="D114" s="216"/>
      <c r="E114" s="216"/>
      <c r="F114" s="216"/>
      <c r="G114" s="216"/>
      <c r="H114" s="216"/>
      <c r="I114" s="216"/>
      <c r="J114" s="216"/>
      <c r="AZ114" s="118" t="str">
        <f t="shared" ref="AZ114:AZ127" si="6">B114</f>
        <v>Legenda:</v>
      </c>
    </row>
    <row r="115" spans="2:52" x14ac:dyDescent="0.25">
      <c r="B115" s="216" t="s">
        <v>118</v>
      </c>
      <c r="C115" s="216"/>
      <c r="D115" s="216"/>
      <c r="E115" s="216"/>
      <c r="F115" s="216"/>
      <c r="G115" s="216"/>
      <c r="H115" s="216"/>
      <c r="I115" s="216"/>
      <c r="J115" s="216"/>
      <c r="AZ115" s="118" t="str">
        <f t="shared" si="6"/>
        <v>kce - konstrukce</v>
      </c>
    </row>
    <row r="116" spans="2:52" x14ac:dyDescent="0.25">
      <c r="B116" s="216" t="s">
        <v>119</v>
      </c>
      <c r="C116" s="216"/>
      <c r="D116" s="216"/>
      <c r="E116" s="216"/>
      <c r="F116" s="216"/>
      <c r="G116" s="216"/>
      <c r="H116" s="216"/>
      <c r="I116" s="216"/>
      <c r="J116" s="216"/>
      <c r="AZ116" s="118" t="str">
        <f t="shared" si="6"/>
        <v>mtž - montáž, osazení, provedení</v>
      </c>
    </row>
    <row r="117" spans="2:52" x14ac:dyDescent="0.25">
      <c r="B117" s="216" t="s">
        <v>120</v>
      </c>
      <c r="C117" s="216"/>
      <c r="D117" s="216"/>
      <c r="E117" s="216"/>
      <c r="F117" s="216"/>
      <c r="G117" s="216"/>
      <c r="H117" s="216"/>
      <c r="I117" s="216"/>
      <c r="J117" s="216"/>
      <c r="AZ117" s="118" t="str">
        <f t="shared" si="6"/>
        <v>dmtž - demontáž, vyjmutí, odstranění, vybourání, rozebrání</v>
      </c>
    </row>
    <row r="118" spans="2:52" x14ac:dyDescent="0.25">
      <c r="B118" s="216" t="s">
        <v>121</v>
      </c>
      <c r="C118" s="216"/>
      <c r="D118" s="216"/>
      <c r="E118" s="216"/>
      <c r="F118" s="216"/>
      <c r="G118" s="216"/>
      <c r="H118" s="216"/>
      <c r="I118" s="216"/>
      <c r="J118" s="216"/>
      <c r="AZ118" s="118" t="str">
        <f t="shared" si="6"/>
        <v>dod - dodávka, výroba+dodávka, včetně dopravy na stavbu a ostatních pořizovacích nákladů</v>
      </c>
    </row>
    <row r="119" spans="2:52" x14ac:dyDescent="0.25">
      <c r="B119" s="216" t="s">
        <v>122</v>
      </c>
      <c r="C119" s="216"/>
      <c r="D119" s="216"/>
      <c r="E119" s="216"/>
      <c r="F119" s="216"/>
      <c r="G119" s="216"/>
      <c r="H119" s="216"/>
      <c r="I119" s="216"/>
      <c r="J119" s="216"/>
      <c r="AZ119" s="118" t="str">
        <f t="shared" si="6"/>
        <v>PH - přesun hmot vnitrostaveništní</v>
      </c>
    </row>
    <row r="120" spans="2:52" x14ac:dyDescent="0.25">
      <c r="B120" s="216" t="s">
        <v>123</v>
      </c>
      <c r="C120" s="216"/>
      <c r="D120" s="216"/>
      <c r="E120" s="216"/>
      <c r="F120" s="216"/>
      <c r="G120" s="216"/>
      <c r="H120" s="216"/>
      <c r="I120" s="216"/>
      <c r="J120" s="216"/>
      <c r="AZ120" s="118" t="str">
        <f t="shared" si="6"/>
        <v>IND, INS za číselnou nomenklaturou položky - položky pro práce a dodávky</v>
      </c>
    </row>
    <row r="121" spans="2:52" x14ac:dyDescent="0.25">
      <c r="B121" s="216" t="s">
        <v>124</v>
      </c>
      <c r="C121" s="216"/>
      <c r="D121" s="216"/>
      <c r="E121" s="216"/>
      <c r="F121" s="216"/>
      <c r="G121" s="216"/>
      <c r="H121" s="216"/>
      <c r="I121" s="216"/>
      <c r="J121" s="216"/>
      <c r="AZ121" s="118" t="str">
        <f t="shared" si="6"/>
        <v>obsahově srovnatelné s položkami databáze RTS, ale s upřesněným popisem;</v>
      </c>
    </row>
    <row r="122" spans="2:52" x14ac:dyDescent="0.25">
      <c r="B122" s="216" t="s">
        <v>125</v>
      </c>
      <c r="C122" s="216"/>
      <c r="D122" s="216"/>
      <c r="E122" s="216"/>
      <c r="F122" s="216"/>
      <c r="G122" s="216"/>
      <c r="H122" s="216"/>
      <c r="I122" s="216"/>
      <c r="J122" s="216"/>
      <c r="AZ122" s="118" t="str">
        <f t="shared" si="6"/>
        <v>jejich ocenění je upraveno vzhledem k tomu, že se jedná o práce na památkovém objektu,</v>
      </c>
    </row>
    <row r="123" spans="2:52" x14ac:dyDescent="0.25">
      <c r="B123" s="216" t="s">
        <v>126</v>
      </c>
      <c r="C123" s="216"/>
      <c r="D123" s="216"/>
      <c r="E123" s="216"/>
      <c r="F123" s="216"/>
      <c r="G123" s="216"/>
      <c r="H123" s="216"/>
      <c r="I123" s="216"/>
      <c r="J123" s="216"/>
      <c r="AZ123" s="118" t="str">
        <f t="shared" si="6"/>
        <v>práce je tedy atypická, náročnější nebo jsou použity dražší materiály</v>
      </c>
    </row>
    <row r="124" spans="2:52" x14ac:dyDescent="0.25">
      <c r="B124" s="216" t="s">
        <v>127</v>
      </c>
      <c r="C124" s="216"/>
      <c r="D124" s="216"/>
      <c r="E124" s="216"/>
      <c r="F124" s="216"/>
      <c r="G124" s="216"/>
      <c r="H124" s="216"/>
      <c r="I124" s="216"/>
      <c r="J124" s="216"/>
      <c r="AZ124" s="118" t="str">
        <f t="shared" si="6"/>
        <v>A.IND-Z.IND, A.INS-Z.INS za číselnou nomenklaturou položky - individuální položky</v>
      </c>
    </row>
    <row r="125" spans="2:52" x14ac:dyDescent="0.25">
      <c r="B125" s="216" t="s">
        <v>128</v>
      </c>
      <c r="C125" s="216"/>
      <c r="D125" s="216"/>
      <c r="E125" s="216"/>
      <c r="F125" s="216"/>
      <c r="G125" s="216"/>
      <c r="H125" s="216"/>
      <c r="I125" s="216"/>
      <c r="J125" s="216"/>
      <c r="AZ125" s="118" t="str">
        <f t="shared" si="6"/>
        <v>pro atypické práce a dodávky neobsažené v databázi RTS</v>
      </c>
    </row>
    <row r="126" spans="2:52" x14ac:dyDescent="0.25">
      <c r="B126" s="216" t="s">
        <v>129</v>
      </c>
      <c r="C126" s="216"/>
      <c r="D126" s="216"/>
      <c r="E126" s="216"/>
      <c r="F126" s="216"/>
      <c r="G126" s="216"/>
      <c r="H126" s="216"/>
      <c r="I126" s="216"/>
      <c r="J126" s="216"/>
      <c r="AZ126" s="118" t="str">
        <f t="shared" si="6"/>
        <v>RES za číselnou nomenklaturou položky - individuální položky</v>
      </c>
    </row>
    <row r="127" spans="2:52" x14ac:dyDescent="0.25">
      <c r="B127" s="216" t="s">
        <v>130</v>
      </c>
      <c r="C127" s="216"/>
      <c r="D127" s="216"/>
      <c r="E127" s="216"/>
      <c r="F127" s="216"/>
      <c r="G127" s="216"/>
      <c r="H127" s="216"/>
      <c r="I127" s="216"/>
      <c r="J127" s="216"/>
      <c r="AZ127" s="118" t="str">
        <f t="shared" si="6"/>
        <v>pro atypické práce a dodávky neobsažené v databázi RTS, prováděné restaurátory</v>
      </c>
    </row>
    <row r="130" spans="1:10" ht="15.6" x14ac:dyDescent="0.3">
      <c r="B130" s="119" t="s">
        <v>131</v>
      </c>
    </row>
    <row r="132" spans="1:10" ht="25.5" customHeight="1" x14ac:dyDescent="0.25">
      <c r="A132" s="120"/>
      <c r="B132" s="124" t="s">
        <v>16</v>
      </c>
      <c r="C132" s="124" t="s">
        <v>5</v>
      </c>
      <c r="D132" s="125"/>
      <c r="E132" s="125"/>
      <c r="F132" s="128" t="s">
        <v>132</v>
      </c>
      <c r="G132" s="128"/>
      <c r="H132" s="128"/>
      <c r="I132" s="217" t="s">
        <v>28</v>
      </c>
      <c r="J132" s="217"/>
    </row>
    <row r="133" spans="1:10" ht="25.5" customHeight="1" x14ac:dyDescent="0.25">
      <c r="A133" s="121"/>
      <c r="B133" s="129" t="s">
        <v>133</v>
      </c>
      <c r="C133" s="214" t="s">
        <v>134</v>
      </c>
      <c r="D133" s="215"/>
      <c r="E133" s="215"/>
      <c r="F133" s="131" t="s">
        <v>23</v>
      </c>
      <c r="G133" s="132"/>
      <c r="H133" s="132"/>
      <c r="I133" s="213">
        <f>'Rozpočet Pol'!G8</f>
        <v>0</v>
      </c>
      <c r="J133" s="213"/>
    </row>
    <row r="134" spans="1:10" ht="25.5" customHeight="1" x14ac:dyDescent="0.25">
      <c r="A134" s="121"/>
      <c r="B134" s="123" t="s">
        <v>135</v>
      </c>
      <c r="C134" s="208" t="s">
        <v>136</v>
      </c>
      <c r="D134" s="209"/>
      <c r="E134" s="209"/>
      <c r="F134" s="133" t="s">
        <v>23</v>
      </c>
      <c r="G134" s="134"/>
      <c r="H134" s="134"/>
      <c r="I134" s="207">
        <f>'Rozpočet Pol'!G19</f>
        <v>0</v>
      </c>
      <c r="J134" s="207"/>
    </row>
    <row r="135" spans="1:10" ht="25.5" customHeight="1" x14ac:dyDescent="0.25">
      <c r="A135" s="121"/>
      <c r="B135" s="123" t="s">
        <v>137</v>
      </c>
      <c r="C135" s="208" t="s">
        <v>138</v>
      </c>
      <c r="D135" s="209"/>
      <c r="E135" s="209"/>
      <c r="F135" s="133" t="s">
        <v>23</v>
      </c>
      <c r="G135" s="134"/>
      <c r="H135" s="134"/>
      <c r="I135" s="207">
        <f>'Rozpočet Pol'!G25</f>
        <v>0</v>
      </c>
      <c r="J135" s="207"/>
    </row>
    <row r="136" spans="1:10" ht="25.5" customHeight="1" x14ac:dyDescent="0.25">
      <c r="A136" s="121"/>
      <c r="B136" s="123" t="s">
        <v>139</v>
      </c>
      <c r="C136" s="208" t="s">
        <v>140</v>
      </c>
      <c r="D136" s="209"/>
      <c r="E136" s="209"/>
      <c r="F136" s="133" t="s">
        <v>23</v>
      </c>
      <c r="G136" s="134"/>
      <c r="H136" s="134"/>
      <c r="I136" s="207">
        <f>'Rozpočet Pol'!G48</f>
        <v>0</v>
      </c>
      <c r="J136" s="207"/>
    </row>
    <row r="137" spans="1:10" ht="25.5" customHeight="1" x14ac:dyDescent="0.25">
      <c r="A137" s="121"/>
      <c r="B137" s="123" t="s">
        <v>141</v>
      </c>
      <c r="C137" s="208" t="s">
        <v>142</v>
      </c>
      <c r="D137" s="209"/>
      <c r="E137" s="209"/>
      <c r="F137" s="133" t="s">
        <v>23</v>
      </c>
      <c r="G137" s="134"/>
      <c r="H137" s="134"/>
      <c r="I137" s="207">
        <f>'Rozpočet Pol'!G96</f>
        <v>0</v>
      </c>
      <c r="J137" s="207"/>
    </row>
    <row r="138" spans="1:10" ht="25.5" customHeight="1" x14ac:dyDescent="0.25">
      <c r="A138" s="121"/>
      <c r="B138" s="123" t="s">
        <v>143</v>
      </c>
      <c r="C138" s="208" t="s">
        <v>144</v>
      </c>
      <c r="D138" s="209"/>
      <c r="E138" s="209"/>
      <c r="F138" s="133" t="s">
        <v>23</v>
      </c>
      <c r="G138" s="134"/>
      <c r="H138" s="134"/>
      <c r="I138" s="207">
        <f>'Rozpočet Pol'!G103</f>
        <v>0</v>
      </c>
      <c r="J138" s="207"/>
    </row>
    <row r="139" spans="1:10" ht="25.5" customHeight="1" x14ac:dyDescent="0.25">
      <c r="A139" s="121"/>
      <c r="B139" s="123" t="s">
        <v>145</v>
      </c>
      <c r="C139" s="208" t="s">
        <v>146</v>
      </c>
      <c r="D139" s="209"/>
      <c r="E139" s="209"/>
      <c r="F139" s="133" t="s">
        <v>23</v>
      </c>
      <c r="G139" s="134"/>
      <c r="H139" s="134"/>
      <c r="I139" s="207">
        <f>'Rozpočet Pol'!G107</f>
        <v>0</v>
      </c>
      <c r="J139" s="207"/>
    </row>
    <row r="140" spans="1:10" ht="25.5" customHeight="1" x14ac:dyDescent="0.25">
      <c r="A140" s="121"/>
      <c r="B140" s="123" t="s">
        <v>147</v>
      </c>
      <c r="C140" s="208" t="s">
        <v>148</v>
      </c>
      <c r="D140" s="209"/>
      <c r="E140" s="209"/>
      <c r="F140" s="133" t="s">
        <v>23</v>
      </c>
      <c r="G140" s="134"/>
      <c r="H140" s="134"/>
      <c r="I140" s="207">
        <f>'Rozpočet Pol'!G128</f>
        <v>0</v>
      </c>
      <c r="J140" s="207"/>
    </row>
    <row r="141" spans="1:10" ht="25.5" customHeight="1" x14ac:dyDescent="0.25">
      <c r="A141" s="121"/>
      <c r="B141" s="123" t="s">
        <v>149</v>
      </c>
      <c r="C141" s="208" t="s">
        <v>150</v>
      </c>
      <c r="D141" s="209"/>
      <c r="E141" s="209"/>
      <c r="F141" s="133" t="s">
        <v>24</v>
      </c>
      <c r="G141" s="134"/>
      <c r="H141" s="134"/>
      <c r="I141" s="207">
        <f>'Rozpočet Pol'!G131</f>
        <v>0</v>
      </c>
      <c r="J141" s="207"/>
    </row>
    <row r="142" spans="1:10" ht="25.5" customHeight="1" x14ac:dyDescent="0.25">
      <c r="A142" s="121"/>
      <c r="B142" s="123" t="s">
        <v>151</v>
      </c>
      <c r="C142" s="208" t="s">
        <v>152</v>
      </c>
      <c r="D142" s="209"/>
      <c r="E142" s="209"/>
      <c r="F142" s="133" t="s">
        <v>24</v>
      </c>
      <c r="G142" s="134"/>
      <c r="H142" s="134"/>
      <c r="I142" s="207">
        <f>'Rozpočet Pol'!G309</f>
        <v>0</v>
      </c>
      <c r="J142" s="207"/>
    </row>
    <row r="143" spans="1:10" ht="25.5" customHeight="1" x14ac:dyDescent="0.25">
      <c r="A143" s="121"/>
      <c r="B143" s="123" t="s">
        <v>153</v>
      </c>
      <c r="C143" s="208" t="s">
        <v>154</v>
      </c>
      <c r="D143" s="209"/>
      <c r="E143" s="209"/>
      <c r="F143" s="133" t="s">
        <v>24</v>
      </c>
      <c r="G143" s="134"/>
      <c r="H143" s="134"/>
      <c r="I143" s="207">
        <f>'Rozpočet Pol'!G362</f>
        <v>0</v>
      </c>
      <c r="J143" s="207"/>
    </row>
    <row r="144" spans="1:10" ht="25.5" customHeight="1" x14ac:dyDescent="0.25">
      <c r="A144" s="121"/>
      <c r="B144" s="123" t="s">
        <v>155</v>
      </c>
      <c r="C144" s="208" t="s">
        <v>156</v>
      </c>
      <c r="D144" s="209"/>
      <c r="E144" s="209"/>
      <c r="F144" s="133" t="s">
        <v>24</v>
      </c>
      <c r="G144" s="134"/>
      <c r="H144" s="134"/>
      <c r="I144" s="207">
        <f>'Rozpočet Pol'!G394</f>
        <v>0</v>
      </c>
      <c r="J144" s="207"/>
    </row>
    <row r="145" spans="1:10" ht="25.5" customHeight="1" x14ac:dyDescent="0.25">
      <c r="A145" s="121"/>
      <c r="B145" s="123" t="s">
        <v>157</v>
      </c>
      <c r="C145" s="208" t="s">
        <v>158</v>
      </c>
      <c r="D145" s="209"/>
      <c r="E145" s="209"/>
      <c r="F145" s="133" t="s">
        <v>24</v>
      </c>
      <c r="G145" s="134"/>
      <c r="H145" s="134"/>
      <c r="I145" s="207">
        <f>'Rozpočet Pol'!G404</f>
        <v>0</v>
      </c>
      <c r="J145" s="207"/>
    </row>
    <row r="146" spans="1:10" ht="25.5" customHeight="1" x14ac:dyDescent="0.25">
      <c r="A146" s="121"/>
      <c r="B146" s="123" t="s">
        <v>159</v>
      </c>
      <c r="C146" s="208" t="s">
        <v>160</v>
      </c>
      <c r="D146" s="209"/>
      <c r="E146" s="209"/>
      <c r="F146" s="133" t="s">
        <v>25</v>
      </c>
      <c r="G146" s="134"/>
      <c r="H146" s="134"/>
      <c r="I146" s="207">
        <f>'Rozpočet Pol'!G419</f>
        <v>0</v>
      </c>
      <c r="J146" s="207"/>
    </row>
    <row r="147" spans="1:10" ht="25.5" customHeight="1" x14ac:dyDescent="0.25">
      <c r="A147" s="121"/>
      <c r="B147" s="130" t="s">
        <v>161</v>
      </c>
      <c r="C147" s="211" t="s">
        <v>26</v>
      </c>
      <c r="D147" s="212"/>
      <c r="E147" s="212"/>
      <c r="F147" s="135" t="s">
        <v>161</v>
      </c>
      <c r="G147" s="136"/>
      <c r="H147" s="136"/>
      <c r="I147" s="210">
        <f>'Rozpočet Pol'!G423</f>
        <v>0</v>
      </c>
      <c r="J147" s="210"/>
    </row>
    <row r="148" spans="1:10" ht="25.5" customHeight="1" x14ac:dyDescent="0.25">
      <c r="A148" s="122"/>
      <c r="B148" s="126" t="s">
        <v>1</v>
      </c>
      <c r="C148" s="126"/>
      <c r="D148" s="127"/>
      <c r="E148" s="127"/>
      <c r="F148" s="137"/>
      <c r="G148" s="138"/>
      <c r="H148" s="138"/>
      <c r="I148" s="206">
        <f>SUM(I133:I147)</f>
        <v>0</v>
      </c>
      <c r="J148" s="206"/>
    </row>
    <row r="149" spans="1:10" x14ac:dyDescent="0.25">
      <c r="F149" s="139"/>
      <c r="G149" s="94"/>
      <c r="H149" s="139"/>
      <c r="I149" s="94"/>
      <c r="J149" s="94"/>
    </row>
    <row r="150" spans="1:10" x14ac:dyDescent="0.25">
      <c r="F150" s="139"/>
      <c r="G150" s="94"/>
      <c r="H150" s="139"/>
      <c r="I150" s="94"/>
      <c r="J150" s="94"/>
    </row>
    <row r="151" spans="1:10" x14ac:dyDescent="0.25">
      <c r="F151" s="139"/>
      <c r="G151" s="94"/>
      <c r="H151" s="139"/>
      <c r="I151" s="94"/>
      <c r="J151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4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B46:J46"/>
    <mergeCell ref="B47:J47"/>
    <mergeCell ref="B48:J48"/>
    <mergeCell ref="B49:J49"/>
    <mergeCell ref="B50:J50"/>
    <mergeCell ref="B51:J51"/>
    <mergeCell ref="D3:J3"/>
    <mergeCell ref="C39:E39"/>
    <mergeCell ref="B40:E40"/>
    <mergeCell ref="B43:J43"/>
    <mergeCell ref="B44:J44"/>
    <mergeCell ref="B45:J45"/>
    <mergeCell ref="G28:I28"/>
    <mergeCell ref="G15:H15"/>
    <mergeCell ref="I15:J15"/>
    <mergeCell ref="E16:F16"/>
    <mergeCell ref="D12:G12"/>
    <mergeCell ref="D13:G13"/>
    <mergeCell ref="D34:E34"/>
    <mergeCell ref="D35:E35"/>
    <mergeCell ref="G34:I34"/>
    <mergeCell ref="I18:J18"/>
    <mergeCell ref="E18:F18"/>
    <mergeCell ref="E15:F15"/>
    <mergeCell ref="B59:J59"/>
    <mergeCell ref="B61:J61"/>
    <mergeCell ref="B62:J62"/>
    <mergeCell ref="B63:J63"/>
    <mergeCell ref="B64:J64"/>
    <mergeCell ref="B65:J65"/>
    <mergeCell ref="B53:J53"/>
    <mergeCell ref="B54:J54"/>
    <mergeCell ref="B55:J55"/>
    <mergeCell ref="B56:J56"/>
    <mergeCell ref="B57:J57"/>
    <mergeCell ref="B58:J58"/>
    <mergeCell ref="B73:J73"/>
    <mergeCell ref="B74:J74"/>
    <mergeCell ref="B75:J75"/>
    <mergeCell ref="B77:J77"/>
    <mergeCell ref="B78:J78"/>
    <mergeCell ref="B80:J80"/>
    <mergeCell ref="B67:J67"/>
    <mergeCell ref="B68:J68"/>
    <mergeCell ref="B69:J69"/>
    <mergeCell ref="B70:J70"/>
    <mergeCell ref="B71:J71"/>
    <mergeCell ref="B72:J72"/>
    <mergeCell ref="B88:J88"/>
    <mergeCell ref="B89:J89"/>
    <mergeCell ref="B91:J91"/>
    <mergeCell ref="B92:J92"/>
    <mergeCell ref="B93:J93"/>
    <mergeCell ref="B95:J95"/>
    <mergeCell ref="B81:J81"/>
    <mergeCell ref="B82:J82"/>
    <mergeCell ref="B83:J83"/>
    <mergeCell ref="B84:J84"/>
    <mergeCell ref="B85:J85"/>
    <mergeCell ref="B86:J86"/>
    <mergeCell ref="B103:J103"/>
    <mergeCell ref="B104:J104"/>
    <mergeCell ref="B106:J106"/>
    <mergeCell ref="B107:J107"/>
    <mergeCell ref="B108:J108"/>
    <mergeCell ref="B109:J109"/>
    <mergeCell ref="B96:J96"/>
    <mergeCell ref="B97:J97"/>
    <mergeCell ref="B98:J98"/>
    <mergeCell ref="B100:J100"/>
    <mergeCell ref="B101:J101"/>
    <mergeCell ref="B102:J102"/>
    <mergeCell ref="B117:J117"/>
    <mergeCell ref="B118:J118"/>
    <mergeCell ref="B119:J119"/>
    <mergeCell ref="B120:J120"/>
    <mergeCell ref="B121:J121"/>
    <mergeCell ref="B122:J122"/>
    <mergeCell ref="B110:J110"/>
    <mergeCell ref="B111:J111"/>
    <mergeCell ref="B112:J112"/>
    <mergeCell ref="B114:J114"/>
    <mergeCell ref="B115:J115"/>
    <mergeCell ref="B116:J116"/>
    <mergeCell ref="I133:J133"/>
    <mergeCell ref="C133:E133"/>
    <mergeCell ref="I134:J134"/>
    <mergeCell ref="C134:E134"/>
    <mergeCell ref="I135:J135"/>
    <mergeCell ref="C135:E135"/>
    <mergeCell ref="B123:J123"/>
    <mergeCell ref="B124:J124"/>
    <mergeCell ref="B125:J125"/>
    <mergeCell ref="B126:J126"/>
    <mergeCell ref="B127:J127"/>
    <mergeCell ref="I132:J132"/>
    <mergeCell ref="I139:J139"/>
    <mergeCell ref="C139:E139"/>
    <mergeCell ref="I140:J140"/>
    <mergeCell ref="C140:E140"/>
    <mergeCell ref="I141:J141"/>
    <mergeCell ref="C141:E141"/>
    <mergeCell ref="I136:J136"/>
    <mergeCell ref="C136:E136"/>
    <mergeCell ref="I137:J137"/>
    <mergeCell ref="C137:E137"/>
    <mergeCell ref="I138:J138"/>
    <mergeCell ref="C138:E138"/>
    <mergeCell ref="I148:J148"/>
    <mergeCell ref="I145:J145"/>
    <mergeCell ref="C145:E145"/>
    <mergeCell ref="I146:J146"/>
    <mergeCell ref="C146:E146"/>
    <mergeCell ref="I147:J147"/>
    <mergeCell ref="C147:E147"/>
    <mergeCell ref="I142:J142"/>
    <mergeCell ref="C142:E142"/>
    <mergeCell ref="I143:J143"/>
    <mergeCell ref="C143:E143"/>
    <mergeCell ref="I144:J144"/>
    <mergeCell ref="C144:E14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12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5" t="s">
        <v>6</v>
      </c>
      <c r="B1" s="255"/>
      <c r="C1" s="256"/>
      <c r="D1" s="255"/>
      <c r="E1" s="255"/>
      <c r="F1" s="255"/>
      <c r="G1" s="255"/>
    </row>
    <row r="2" spans="1:7" ht="24.9" customHeight="1" x14ac:dyDescent="0.25">
      <c r="A2" s="77" t="s">
        <v>41</v>
      </c>
      <c r="B2" s="76"/>
      <c r="C2" s="257"/>
      <c r="D2" s="257"/>
      <c r="E2" s="257"/>
      <c r="F2" s="257"/>
      <c r="G2" s="258"/>
    </row>
    <row r="3" spans="1:7" ht="24.9" hidden="1" customHeight="1" x14ac:dyDescent="0.25">
      <c r="A3" s="77" t="s">
        <v>7</v>
      </c>
      <c r="B3" s="76"/>
      <c r="C3" s="257"/>
      <c r="D3" s="257"/>
      <c r="E3" s="257"/>
      <c r="F3" s="257"/>
      <c r="G3" s="258"/>
    </row>
    <row r="4" spans="1:7" ht="24.9" hidden="1" customHeight="1" x14ac:dyDescent="0.25">
      <c r="A4" s="77" t="s">
        <v>8</v>
      </c>
      <c r="B4" s="76"/>
      <c r="C4" s="257"/>
      <c r="D4" s="257"/>
      <c r="E4" s="257"/>
      <c r="F4" s="257"/>
      <c r="G4" s="258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36"/>
  <sheetViews>
    <sheetView tabSelected="1" view="pageBreakPreview" zoomScale="60" zoomScaleNormal="100" workbookViewId="0">
      <selection activeCell="AO40" sqref="AO40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78" t="s">
        <v>6</v>
      </c>
      <c r="B1" s="278"/>
      <c r="C1" s="278"/>
      <c r="D1" s="278"/>
      <c r="E1" s="278"/>
      <c r="F1" s="278"/>
      <c r="G1" s="278"/>
      <c r="AE1" t="s">
        <v>164</v>
      </c>
    </row>
    <row r="2" spans="1:60" ht="25.05" customHeight="1" x14ac:dyDescent="0.25">
      <c r="A2" s="144" t="s">
        <v>163</v>
      </c>
      <c r="B2" s="142"/>
      <c r="C2" s="279" t="s">
        <v>46</v>
      </c>
      <c r="D2" s="280"/>
      <c r="E2" s="280"/>
      <c r="F2" s="280"/>
      <c r="G2" s="281"/>
      <c r="AE2" t="s">
        <v>165</v>
      </c>
    </row>
    <row r="3" spans="1:60" ht="25.05" hidden="1" customHeight="1" x14ac:dyDescent="0.25">
      <c r="A3" s="145" t="s">
        <v>7</v>
      </c>
      <c r="B3" s="143"/>
      <c r="C3" s="282"/>
      <c r="D3" s="283"/>
      <c r="E3" s="283"/>
      <c r="F3" s="283"/>
      <c r="G3" s="284"/>
      <c r="AE3" t="s">
        <v>166</v>
      </c>
    </row>
    <row r="4" spans="1:60" ht="25.05" hidden="1" customHeight="1" x14ac:dyDescent="0.25">
      <c r="A4" s="145" t="s">
        <v>8</v>
      </c>
      <c r="B4" s="143"/>
      <c r="C4" s="282"/>
      <c r="D4" s="283"/>
      <c r="E4" s="283"/>
      <c r="F4" s="283"/>
      <c r="G4" s="284"/>
      <c r="AE4" t="s">
        <v>167</v>
      </c>
    </row>
    <row r="5" spans="1:60" hidden="1" x14ac:dyDescent="0.25">
      <c r="A5" s="146" t="s">
        <v>168</v>
      </c>
      <c r="B5" s="147"/>
      <c r="C5" s="148"/>
      <c r="D5" s="149"/>
      <c r="E5" s="149"/>
      <c r="F5" s="149"/>
      <c r="G5" s="150"/>
      <c r="AE5" t="s">
        <v>169</v>
      </c>
    </row>
    <row r="7" spans="1:60" ht="39.6" x14ac:dyDescent="0.25">
      <c r="A7" s="156" t="s">
        <v>170</v>
      </c>
      <c r="B7" s="157" t="s">
        <v>171</v>
      </c>
      <c r="C7" s="157" t="s">
        <v>172</v>
      </c>
      <c r="D7" s="156" t="s">
        <v>173</v>
      </c>
      <c r="E7" s="156" t="s">
        <v>174</v>
      </c>
      <c r="F7" s="151" t="s">
        <v>175</v>
      </c>
      <c r="G7" s="178" t="s">
        <v>28</v>
      </c>
      <c r="H7" s="179" t="s">
        <v>29</v>
      </c>
      <c r="I7" s="179" t="s">
        <v>176</v>
      </c>
      <c r="J7" s="179" t="s">
        <v>30</v>
      </c>
      <c r="K7" s="179" t="s">
        <v>177</v>
      </c>
      <c r="L7" s="179" t="s">
        <v>178</v>
      </c>
      <c r="M7" s="179" t="s">
        <v>179</v>
      </c>
      <c r="N7" s="179" t="s">
        <v>180</v>
      </c>
      <c r="O7" s="179" t="s">
        <v>181</v>
      </c>
      <c r="P7" s="179" t="s">
        <v>182</v>
      </c>
      <c r="Q7" s="179" t="s">
        <v>183</v>
      </c>
      <c r="R7" s="179" t="s">
        <v>184</v>
      </c>
      <c r="S7" s="179" t="s">
        <v>185</v>
      </c>
      <c r="T7" s="179" t="s">
        <v>186</v>
      </c>
      <c r="U7" s="159" t="s">
        <v>187</v>
      </c>
    </row>
    <row r="8" spans="1:60" x14ac:dyDescent="0.25">
      <c r="A8" s="180" t="s">
        <v>188</v>
      </c>
      <c r="B8" s="181" t="s">
        <v>133</v>
      </c>
      <c r="C8" s="182" t="s">
        <v>134</v>
      </c>
      <c r="D8" s="158"/>
      <c r="E8" s="183"/>
      <c r="F8" s="184"/>
      <c r="G8" s="184">
        <f>SUMIF(AE9:AE18,"&lt;&gt;NOR",G9:G18)</f>
        <v>0</v>
      </c>
      <c r="H8" s="184"/>
      <c r="I8" s="184">
        <f>SUM(I9:I18)</f>
        <v>0</v>
      </c>
      <c r="J8" s="184"/>
      <c r="K8" s="184">
        <f>SUM(K9:K18)</f>
        <v>0</v>
      </c>
      <c r="L8" s="184"/>
      <c r="M8" s="184">
        <f>SUM(M9:M18)</f>
        <v>0</v>
      </c>
      <c r="N8" s="158"/>
      <c r="O8" s="158">
        <f>SUM(O9:O18)</f>
        <v>7.4999999999999997E-2</v>
      </c>
      <c r="P8" s="158"/>
      <c r="Q8" s="158">
        <f>SUM(Q9:Q18)</f>
        <v>0</v>
      </c>
      <c r="R8" s="158"/>
      <c r="S8" s="158"/>
      <c r="T8" s="180"/>
      <c r="U8" s="158">
        <f>SUM(U9:U18)</f>
        <v>14.1</v>
      </c>
      <c r="AE8" t="s">
        <v>189</v>
      </c>
    </row>
    <row r="9" spans="1:60" ht="20.399999999999999" outlineLevel="1" x14ac:dyDescent="0.25">
      <c r="A9" s="153">
        <v>1</v>
      </c>
      <c r="B9" s="160" t="s">
        <v>190</v>
      </c>
      <c r="C9" s="196" t="s">
        <v>191</v>
      </c>
      <c r="D9" s="162" t="s">
        <v>192</v>
      </c>
      <c r="E9" s="169">
        <v>150</v>
      </c>
      <c r="F9" s="174">
        <f>H9+J9</f>
        <v>0</v>
      </c>
      <c r="G9" s="175">
        <f>ROUND(E9*F9,2)</f>
        <v>0</v>
      </c>
      <c r="H9" s="175"/>
      <c r="I9" s="175">
        <f>ROUND(E9*H9,2)</f>
        <v>0</v>
      </c>
      <c r="J9" s="175"/>
      <c r="K9" s="175">
        <f>ROUND(E9*J9,2)</f>
        <v>0</v>
      </c>
      <c r="L9" s="175">
        <v>21</v>
      </c>
      <c r="M9" s="175">
        <f>G9*(1+L9/100)</f>
        <v>0</v>
      </c>
      <c r="N9" s="162">
        <v>5.0000000000000001E-4</v>
      </c>
      <c r="O9" s="162">
        <f>ROUND(E9*N9,5)</f>
        <v>7.4999999999999997E-2</v>
      </c>
      <c r="P9" s="162">
        <v>0</v>
      </c>
      <c r="Q9" s="162">
        <f>ROUND(E9*P9,5)</f>
        <v>0</v>
      </c>
      <c r="R9" s="162"/>
      <c r="S9" s="162"/>
      <c r="T9" s="163">
        <v>9.4E-2</v>
      </c>
      <c r="U9" s="162">
        <f>ROUND(E9*T9,2)</f>
        <v>14.1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193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5">
      <c r="A10" s="153"/>
      <c r="B10" s="160"/>
      <c r="C10" s="271" t="s">
        <v>588</v>
      </c>
      <c r="D10" s="272"/>
      <c r="E10" s="273"/>
      <c r="F10" s="274"/>
      <c r="G10" s="275"/>
      <c r="H10" s="175"/>
      <c r="I10" s="175"/>
      <c r="J10" s="175"/>
      <c r="K10" s="175"/>
      <c r="L10" s="175"/>
      <c r="M10" s="175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194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5" t="str">
        <f>C10</f>
        <v>- ochrana stávající polyuretanové tepelné izolace</v>
      </c>
      <c r="BB10" s="152"/>
      <c r="BC10" s="152"/>
      <c r="BD10" s="152"/>
      <c r="BE10" s="152"/>
      <c r="BF10" s="152"/>
      <c r="BG10" s="152"/>
      <c r="BH10" s="152"/>
    </row>
    <row r="11" spans="1:60" outlineLevel="1" x14ac:dyDescent="0.25">
      <c r="A11" s="153"/>
      <c r="B11" s="160"/>
      <c r="C11" s="271" t="s">
        <v>195</v>
      </c>
      <c r="D11" s="272"/>
      <c r="E11" s="273"/>
      <c r="F11" s="274"/>
      <c r="G11" s="275"/>
      <c r="H11" s="175"/>
      <c r="I11" s="175"/>
      <c r="J11" s="175"/>
      <c r="K11" s="175"/>
      <c r="L11" s="175"/>
      <c r="M11" s="175"/>
      <c r="N11" s="162"/>
      <c r="O11" s="162"/>
      <c r="P11" s="162"/>
      <c r="Q11" s="162"/>
      <c r="R11" s="162"/>
      <c r="S11" s="162"/>
      <c r="T11" s="163"/>
      <c r="U11" s="162"/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194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5" t="str">
        <f>C11</f>
        <v xml:space="preserve">  ležící na záklopových prknech stropní konstrukce nad 2.NP</v>
      </c>
      <c r="BB11" s="152"/>
      <c r="BC11" s="152"/>
      <c r="BD11" s="152"/>
      <c r="BE11" s="152"/>
      <c r="BF11" s="152"/>
      <c r="BG11" s="152"/>
      <c r="BH11" s="152"/>
    </row>
    <row r="12" spans="1:60" outlineLevel="1" x14ac:dyDescent="0.25">
      <c r="A12" s="153"/>
      <c r="B12" s="160"/>
      <c r="C12" s="271" t="s">
        <v>196</v>
      </c>
      <c r="D12" s="272"/>
      <c r="E12" s="273"/>
      <c r="F12" s="274"/>
      <c r="G12" s="275"/>
      <c r="H12" s="175"/>
      <c r="I12" s="175"/>
      <c r="J12" s="175"/>
      <c r="K12" s="175"/>
      <c r="L12" s="175"/>
      <c r="M12" s="175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194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5" t="str">
        <f>C12</f>
        <v xml:space="preserve">  proti poškození během oprav zakrytím geotextilií</v>
      </c>
      <c r="BB12" s="152"/>
      <c r="BC12" s="152"/>
      <c r="BD12" s="152"/>
      <c r="BE12" s="152"/>
      <c r="BF12" s="152"/>
      <c r="BG12" s="152"/>
      <c r="BH12" s="152"/>
    </row>
    <row r="13" spans="1:60" outlineLevel="1" x14ac:dyDescent="0.25">
      <c r="A13" s="153"/>
      <c r="B13" s="160"/>
      <c r="C13" s="271" t="s">
        <v>197</v>
      </c>
      <c r="D13" s="272"/>
      <c r="E13" s="273"/>
      <c r="F13" s="274"/>
      <c r="G13" s="275"/>
      <c r="H13" s="175"/>
      <c r="I13" s="175"/>
      <c r="J13" s="175"/>
      <c r="K13" s="175"/>
      <c r="L13" s="175"/>
      <c r="M13" s="175"/>
      <c r="N13" s="162"/>
      <c r="O13" s="162"/>
      <c r="P13" s="162"/>
      <c r="Q13" s="162"/>
      <c r="R13" s="162"/>
      <c r="S13" s="162"/>
      <c r="T13" s="163"/>
      <c r="U13" s="162"/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194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5" t="str">
        <f>C13</f>
        <v>- položení+dodávka+odstranění</v>
      </c>
      <c r="BB13" s="152"/>
      <c r="BC13" s="152"/>
      <c r="BD13" s="152"/>
      <c r="BE13" s="152"/>
      <c r="BF13" s="152"/>
      <c r="BG13" s="152"/>
      <c r="BH13" s="152"/>
    </row>
    <row r="14" spans="1:60" outlineLevel="1" x14ac:dyDescent="0.25">
      <c r="A14" s="153"/>
      <c r="B14" s="160"/>
      <c r="C14" s="197" t="s">
        <v>198</v>
      </c>
      <c r="D14" s="164"/>
      <c r="E14" s="170"/>
      <c r="F14" s="176"/>
      <c r="G14" s="176"/>
      <c r="H14" s="175"/>
      <c r="I14" s="175"/>
      <c r="J14" s="175"/>
      <c r="K14" s="175"/>
      <c r="L14" s="175"/>
      <c r="M14" s="175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194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5">
      <c r="A15" s="153"/>
      <c r="B15" s="160"/>
      <c r="C15" s="271" t="s">
        <v>199</v>
      </c>
      <c r="D15" s="272"/>
      <c r="E15" s="273"/>
      <c r="F15" s="274"/>
      <c r="G15" s="275"/>
      <c r="H15" s="175"/>
      <c r="I15" s="175"/>
      <c r="J15" s="175"/>
      <c r="K15" s="175"/>
      <c r="L15" s="175"/>
      <c r="M15" s="175"/>
      <c r="N15" s="162"/>
      <c r="O15" s="162"/>
      <c r="P15" s="162"/>
      <c r="Q15" s="162"/>
      <c r="R15" s="162"/>
      <c r="S15" s="162"/>
      <c r="T15" s="163"/>
      <c r="U15" s="162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194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5" t="str">
        <f>C15</f>
        <v>- výměry odhadnuty</v>
      </c>
      <c r="BB15" s="152"/>
      <c r="BC15" s="152"/>
      <c r="BD15" s="152"/>
      <c r="BE15" s="152"/>
      <c r="BF15" s="152"/>
      <c r="BG15" s="152"/>
      <c r="BH15" s="152"/>
    </row>
    <row r="16" spans="1:60" outlineLevel="1" x14ac:dyDescent="0.25">
      <c r="A16" s="153"/>
      <c r="B16" s="160"/>
      <c r="C16" s="271" t="s">
        <v>200</v>
      </c>
      <c r="D16" s="272"/>
      <c r="E16" s="273"/>
      <c r="F16" s="274"/>
      <c r="G16" s="275"/>
      <c r="H16" s="175"/>
      <c r="I16" s="175"/>
      <c r="J16" s="175"/>
      <c r="K16" s="175"/>
      <c r="L16" s="175"/>
      <c r="M16" s="175"/>
      <c r="N16" s="162"/>
      <c r="O16" s="162"/>
      <c r="P16" s="162"/>
      <c r="Q16" s="162"/>
      <c r="R16" s="162"/>
      <c r="S16" s="162"/>
      <c r="T16" s="163"/>
      <c r="U16" s="162"/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194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5" t="str">
        <f>C16</f>
        <v>- upřesní se při realizaci</v>
      </c>
      <c r="BB16" s="152"/>
      <c r="BC16" s="152"/>
      <c r="BD16" s="152"/>
      <c r="BE16" s="152"/>
      <c r="BF16" s="152"/>
      <c r="BG16" s="152"/>
      <c r="BH16" s="152"/>
    </row>
    <row r="17" spans="1:60" outlineLevel="1" x14ac:dyDescent="0.25">
      <c r="A17" s="153"/>
      <c r="B17" s="160"/>
      <c r="C17" s="271" t="s">
        <v>201</v>
      </c>
      <c r="D17" s="272"/>
      <c r="E17" s="273"/>
      <c r="F17" s="274"/>
      <c r="G17" s="275"/>
      <c r="H17" s="175"/>
      <c r="I17" s="175"/>
      <c r="J17" s="175"/>
      <c r="K17" s="175"/>
      <c r="L17" s="175"/>
      <c r="M17" s="175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194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5" t="str">
        <f>C17</f>
        <v>- fakturace dle skutečnosti</v>
      </c>
      <c r="BB17" s="152"/>
      <c r="BC17" s="152"/>
      <c r="BD17" s="152"/>
      <c r="BE17" s="152"/>
      <c r="BF17" s="152"/>
      <c r="BG17" s="152"/>
      <c r="BH17" s="152"/>
    </row>
    <row r="18" spans="1:60" outlineLevel="1" x14ac:dyDescent="0.25">
      <c r="A18" s="153"/>
      <c r="B18" s="160"/>
      <c r="C18" s="198" t="s">
        <v>202</v>
      </c>
      <c r="D18" s="165"/>
      <c r="E18" s="171">
        <v>150</v>
      </c>
      <c r="F18" s="175"/>
      <c r="G18" s="175"/>
      <c r="H18" s="175"/>
      <c r="I18" s="175"/>
      <c r="J18" s="175"/>
      <c r="K18" s="175"/>
      <c r="L18" s="175"/>
      <c r="M18" s="175"/>
      <c r="N18" s="162"/>
      <c r="O18" s="162"/>
      <c r="P18" s="162"/>
      <c r="Q18" s="162"/>
      <c r="R18" s="162"/>
      <c r="S18" s="162"/>
      <c r="T18" s="163"/>
      <c r="U18" s="162"/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203</v>
      </c>
      <c r="AF18" s="152">
        <v>0</v>
      </c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5">
      <c r="A19" s="154" t="s">
        <v>188</v>
      </c>
      <c r="B19" s="161" t="s">
        <v>135</v>
      </c>
      <c r="C19" s="199" t="s">
        <v>136</v>
      </c>
      <c r="D19" s="166"/>
      <c r="E19" s="172"/>
      <c r="F19" s="177"/>
      <c r="G19" s="177">
        <f>SUMIF(AE20:AE24,"&lt;&gt;NOR",G20:G24)</f>
        <v>0</v>
      </c>
      <c r="H19" s="177"/>
      <c r="I19" s="177">
        <f>SUM(I20:I24)</f>
        <v>0</v>
      </c>
      <c r="J19" s="177"/>
      <c r="K19" s="177">
        <f>SUM(K20:K24)</f>
        <v>0</v>
      </c>
      <c r="L19" s="177"/>
      <c r="M19" s="177">
        <f>SUM(M20:M24)</f>
        <v>0</v>
      </c>
      <c r="N19" s="166"/>
      <c r="O19" s="166">
        <f>SUM(O20:O24)</f>
        <v>1.1160000000000001</v>
      </c>
      <c r="P19" s="166"/>
      <c r="Q19" s="166">
        <f>SUM(Q20:Q24)</f>
        <v>0</v>
      </c>
      <c r="R19" s="166"/>
      <c r="S19" s="166"/>
      <c r="T19" s="167"/>
      <c r="U19" s="166">
        <f>SUM(U20:U24)</f>
        <v>12.47</v>
      </c>
      <c r="AE19" t="s">
        <v>189</v>
      </c>
    </row>
    <row r="20" spans="1:60" outlineLevel="1" x14ac:dyDescent="0.25">
      <c r="A20" s="153">
        <v>2</v>
      </c>
      <c r="B20" s="160" t="s">
        <v>204</v>
      </c>
      <c r="C20" s="196" t="s">
        <v>205</v>
      </c>
      <c r="D20" s="162" t="s">
        <v>192</v>
      </c>
      <c r="E20" s="169">
        <v>3.1</v>
      </c>
      <c r="F20" s="174">
        <f>H20+J20</f>
        <v>0</v>
      </c>
      <c r="G20" s="175">
        <f>ROUND(E20*F20,2)</f>
        <v>0</v>
      </c>
      <c r="H20" s="175"/>
      <c r="I20" s="175">
        <f>ROUND(E20*H20,2)</f>
        <v>0</v>
      </c>
      <c r="J20" s="175"/>
      <c r="K20" s="175">
        <f>ROUND(E20*J20,2)</f>
        <v>0</v>
      </c>
      <c r="L20" s="175">
        <v>21</v>
      </c>
      <c r="M20" s="175">
        <f>G20*(1+L20/100)</f>
        <v>0</v>
      </c>
      <c r="N20" s="162">
        <v>0.36</v>
      </c>
      <c r="O20" s="162">
        <f>ROUND(E20*N20,5)</f>
        <v>1.1160000000000001</v>
      </c>
      <c r="P20" s="162">
        <v>0</v>
      </c>
      <c r="Q20" s="162">
        <f>ROUND(E20*P20,5)</f>
        <v>0</v>
      </c>
      <c r="R20" s="162"/>
      <c r="S20" s="162"/>
      <c r="T20" s="163">
        <v>4.0220000000000002</v>
      </c>
      <c r="U20" s="162">
        <f>ROUND(E20*T20,2)</f>
        <v>12.47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193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5">
      <c r="A21" s="153"/>
      <c r="B21" s="160"/>
      <c r="C21" s="271" t="s">
        <v>206</v>
      </c>
      <c r="D21" s="272"/>
      <c r="E21" s="273"/>
      <c r="F21" s="274"/>
      <c r="G21" s="275"/>
      <c r="H21" s="175"/>
      <c r="I21" s="175"/>
      <c r="J21" s="175"/>
      <c r="K21" s="175"/>
      <c r="L21" s="175"/>
      <c r="M21" s="175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194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5" t="str">
        <f>C21</f>
        <v>- betonová krycí deska z betonu C20/25 vyztuženého KARI sítí s oky 100x100x5mm</v>
      </c>
      <c r="BB21" s="152"/>
      <c r="BC21" s="152"/>
      <c r="BD21" s="152"/>
      <c r="BE21" s="152"/>
      <c r="BF21" s="152"/>
      <c r="BG21" s="152"/>
      <c r="BH21" s="152"/>
    </row>
    <row r="22" spans="1:60" outlineLevel="1" x14ac:dyDescent="0.25">
      <c r="A22" s="153"/>
      <c r="B22" s="160"/>
      <c r="C22" s="198" t="s">
        <v>207</v>
      </c>
      <c r="D22" s="165"/>
      <c r="E22" s="171"/>
      <c r="F22" s="175"/>
      <c r="G22" s="175"/>
      <c r="H22" s="175"/>
      <c r="I22" s="175"/>
      <c r="J22" s="175"/>
      <c r="K22" s="175"/>
      <c r="L22" s="175"/>
      <c r="M22" s="175"/>
      <c r="N22" s="162"/>
      <c r="O22" s="162"/>
      <c r="P22" s="162"/>
      <c r="Q22" s="162"/>
      <c r="R22" s="162"/>
      <c r="S22" s="162"/>
      <c r="T22" s="163"/>
      <c r="U22" s="162"/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203</v>
      </c>
      <c r="AF22" s="152">
        <v>0</v>
      </c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5">
      <c r="A23" s="153"/>
      <c r="B23" s="160"/>
      <c r="C23" s="198" t="s">
        <v>208</v>
      </c>
      <c r="D23" s="165"/>
      <c r="E23" s="171">
        <v>3.0449999999999999</v>
      </c>
      <c r="F23" s="175"/>
      <c r="G23" s="175"/>
      <c r="H23" s="175"/>
      <c r="I23" s="175"/>
      <c r="J23" s="175"/>
      <c r="K23" s="175"/>
      <c r="L23" s="175"/>
      <c r="M23" s="175"/>
      <c r="N23" s="162"/>
      <c r="O23" s="162"/>
      <c r="P23" s="162"/>
      <c r="Q23" s="162"/>
      <c r="R23" s="162"/>
      <c r="S23" s="162"/>
      <c r="T23" s="163"/>
      <c r="U23" s="162"/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203</v>
      </c>
      <c r="AF23" s="152">
        <v>0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5">
      <c r="A24" s="153"/>
      <c r="B24" s="160"/>
      <c r="C24" s="198" t="s">
        <v>209</v>
      </c>
      <c r="D24" s="165"/>
      <c r="E24" s="171">
        <v>5.5000000000000202E-2</v>
      </c>
      <c r="F24" s="175"/>
      <c r="G24" s="175"/>
      <c r="H24" s="175"/>
      <c r="I24" s="175"/>
      <c r="J24" s="175"/>
      <c r="K24" s="175"/>
      <c r="L24" s="175"/>
      <c r="M24" s="175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203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5">
      <c r="A25" s="154" t="s">
        <v>188</v>
      </c>
      <c r="B25" s="161" t="s">
        <v>137</v>
      </c>
      <c r="C25" s="199" t="s">
        <v>138</v>
      </c>
      <c r="D25" s="166"/>
      <c r="E25" s="172"/>
      <c r="F25" s="177"/>
      <c r="G25" s="177">
        <f>SUMIF(AE26:AE47,"&lt;&gt;NOR",G26:G47)</f>
        <v>0</v>
      </c>
      <c r="H25" s="177"/>
      <c r="I25" s="177">
        <f>SUM(I26:I47)</f>
        <v>0</v>
      </c>
      <c r="J25" s="177"/>
      <c r="K25" s="177">
        <f>SUM(K26:K47)</f>
        <v>0</v>
      </c>
      <c r="L25" s="177"/>
      <c r="M25" s="177">
        <f>SUM(M26:M47)</f>
        <v>0</v>
      </c>
      <c r="N25" s="166"/>
      <c r="O25" s="166">
        <f>SUM(O26:O47)</f>
        <v>3.5842100000000001</v>
      </c>
      <c r="P25" s="166"/>
      <c r="Q25" s="166">
        <f>SUM(Q26:Q47)</f>
        <v>0</v>
      </c>
      <c r="R25" s="166"/>
      <c r="S25" s="166"/>
      <c r="T25" s="167"/>
      <c r="U25" s="166">
        <f>SUM(U26:U47)</f>
        <v>185.23999999999998</v>
      </c>
      <c r="AE25" t="s">
        <v>189</v>
      </c>
    </row>
    <row r="26" spans="1:60" ht="20.399999999999999" outlineLevel="1" x14ac:dyDescent="0.25">
      <c r="A26" s="153">
        <v>3</v>
      </c>
      <c r="B26" s="160" t="s">
        <v>210</v>
      </c>
      <c r="C26" s="196" t="s">
        <v>211</v>
      </c>
      <c r="D26" s="162" t="s">
        <v>192</v>
      </c>
      <c r="E26" s="169">
        <v>14.2</v>
      </c>
      <c r="F26" s="174">
        <f>H26+J26</f>
        <v>0</v>
      </c>
      <c r="G26" s="175">
        <f>ROUND(E26*F26,2)</f>
        <v>0</v>
      </c>
      <c r="H26" s="175"/>
      <c r="I26" s="175">
        <f>ROUND(E26*H26,2)</f>
        <v>0</v>
      </c>
      <c r="J26" s="175"/>
      <c r="K26" s="175">
        <f>ROUND(E26*J26,2)</f>
        <v>0</v>
      </c>
      <c r="L26" s="175">
        <v>21</v>
      </c>
      <c r="M26" s="175">
        <f>G26*(1+L26/100)</f>
        <v>0</v>
      </c>
      <c r="N26" s="162">
        <v>1.949E-2</v>
      </c>
      <c r="O26" s="162">
        <f>ROUND(E26*N26,5)</f>
        <v>0.27676000000000001</v>
      </c>
      <c r="P26" s="162">
        <v>0</v>
      </c>
      <c r="Q26" s="162">
        <f>ROUND(E26*P26,5)</f>
        <v>0</v>
      </c>
      <c r="R26" s="162"/>
      <c r="S26" s="162"/>
      <c r="T26" s="163">
        <v>2.0819999999999999</v>
      </c>
      <c r="U26" s="162">
        <f>ROUND(E26*T26,2)</f>
        <v>29.56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193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5">
      <c r="A27" s="153"/>
      <c r="B27" s="160"/>
      <c r="C27" s="271" t="s">
        <v>212</v>
      </c>
      <c r="D27" s="272"/>
      <c r="E27" s="273"/>
      <c r="F27" s="274"/>
      <c r="G27" s="275"/>
      <c r="H27" s="175"/>
      <c r="I27" s="175"/>
      <c r="J27" s="175"/>
      <c r="K27" s="175"/>
      <c r="L27" s="175"/>
      <c r="M27" s="175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194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5" t="str">
        <f>C27</f>
        <v>včetně:</v>
      </c>
      <c r="BB27" s="152"/>
      <c r="BC27" s="152"/>
      <c r="BD27" s="152"/>
      <c r="BE27" s="152"/>
      <c r="BF27" s="152"/>
      <c r="BG27" s="152"/>
      <c r="BH27" s="152"/>
    </row>
    <row r="28" spans="1:60" outlineLevel="1" x14ac:dyDescent="0.25">
      <c r="A28" s="153"/>
      <c r="B28" s="160"/>
      <c r="C28" s="271" t="s">
        <v>213</v>
      </c>
      <c r="D28" s="272"/>
      <c r="E28" s="273"/>
      <c r="F28" s="274"/>
      <c r="G28" s="275"/>
      <c r="H28" s="175"/>
      <c r="I28" s="175"/>
      <c r="J28" s="175"/>
      <c r="K28" s="175"/>
      <c r="L28" s="175"/>
      <c r="M28" s="175"/>
      <c r="N28" s="162"/>
      <c r="O28" s="162"/>
      <c r="P28" s="162"/>
      <c r="Q28" s="162"/>
      <c r="R28" s="162"/>
      <c r="S28" s="162"/>
      <c r="T28" s="163"/>
      <c r="U28" s="162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194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5" t="str">
        <f>C28</f>
        <v>- vyškrabání spár</v>
      </c>
      <c r="BB28" s="152"/>
      <c r="BC28" s="152"/>
      <c r="BD28" s="152"/>
      <c r="BE28" s="152"/>
      <c r="BF28" s="152"/>
      <c r="BG28" s="152"/>
      <c r="BH28" s="152"/>
    </row>
    <row r="29" spans="1:60" outlineLevel="1" x14ac:dyDescent="0.25">
      <c r="A29" s="153"/>
      <c r="B29" s="160"/>
      <c r="C29" s="271" t="s">
        <v>214</v>
      </c>
      <c r="D29" s="272"/>
      <c r="E29" s="273"/>
      <c r="F29" s="274"/>
      <c r="G29" s="275"/>
      <c r="H29" s="175"/>
      <c r="I29" s="175"/>
      <c r="J29" s="175"/>
      <c r="K29" s="175"/>
      <c r="L29" s="175"/>
      <c r="M29" s="175"/>
      <c r="N29" s="162"/>
      <c r="O29" s="162"/>
      <c r="P29" s="162"/>
      <c r="Q29" s="162"/>
      <c r="R29" s="162"/>
      <c r="S29" s="162"/>
      <c r="T29" s="163"/>
      <c r="U29" s="162"/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194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5" t="str">
        <f>C29</f>
        <v>- vypláchnutí spár vodou</v>
      </c>
      <c r="BB29" s="152"/>
      <c r="BC29" s="152"/>
      <c r="BD29" s="152"/>
      <c r="BE29" s="152"/>
      <c r="BF29" s="152"/>
      <c r="BG29" s="152"/>
      <c r="BH29" s="152"/>
    </row>
    <row r="30" spans="1:60" outlineLevel="1" x14ac:dyDescent="0.25">
      <c r="A30" s="153"/>
      <c r="B30" s="160"/>
      <c r="C30" s="271" t="s">
        <v>215</v>
      </c>
      <c r="D30" s="272"/>
      <c r="E30" s="273"/>
      <c r="F30" s="274"/>
      <c r="G30" s="275"/>
      <c r="H30" s="175"/>
      <c r="I30" s="175"/>
      <c r="J30" s="175"/>
      <c r="K30" s="175"/>
      <c r="L30" s="175"/>
      <c r="M30" s="175"/>
      <c r="N30" s="162"/>
      <c r="O30" s="162"/>
      <c r="P30" s="162"/>
      <c r="Q30" s="162"/>
      <c r="R30" s="162"/>
      <c r="S30" s="162"/>
      <c r="T30" s="163"/>
      <c r="U30" s="162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194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5" t="str">
        <f>C30</f>
        <v>- očištění povrchu zdiva po vyspárování</v>
      </c>
      <c r="BB30" s="152"/>
      <c r="BC30" s="152"/>
      <c r="BD30" s="152"/>
      <c r="BE30" s="152"/>
      <c r="BF30" s="152"/>
      <c r="BG30" s="152"/>
      <c r="BH30" s="152"/>
    </row>
    <row r="31" spans="1:60" outlineLevel="1" x14ac:dyDescent="0.25">
      <c r="A31" s="153"/>
      <c r="B31" s="160"/>
      <c r="C31" s="198" t="s">
        <v>216</v>
      </c>
      <c r="D31" s="165"/>
      <c r="E31" s="171"/>
      <c r="F31" s="175"/>
      <c r="G31" s="175"/>
      <c r="H31" s="175"/>
      <c r="I31" s="175"/>
      <c r="J31" s="175"/>
      <c r="K31" s="175"/>
      <c r="L31" s="175"/>
      <c r="M31" s="175"/>
      <c r="N31" s="162"/>
      <c r="O31" s="162"/>
      <c r="P31" s="162"/>
      <c r="Q31" s="162"/>
      <c r="R31" s="162"/>
      <c r="S31" s="162"/>
      <c r="T31" s="163"/>
      <c r="U31" s="162"/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203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5">
      <c r="A32" s="153"/>
      <c r="B32" s="160"/>
      <c r="C32" s="198" t="s">
        <v>217</v>
      </c>
      <c r="D32" s="165"/>
      <c r="E32" s="171">
        <v>14.2</v>
      </c>
      <c r="F32" s="175"/>
      <c r="G32" s="175"/>
      <c r="H32" s="175"/>
      <c r="I32" s="175"/>
      <c r="J32" s="175"/>
      <c r="K32" s="175"/>
      <c r="L32" s="175"/>
      <c r="M32" s="175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203</v>
      </c>
      <c r="AF32" s="152">
        <v>0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0.399999999999999" outlineLevel="1" x14ac:dyDescent="0.25">
      <c r="A33" s="153">
        <v>4</v>
      </c>
      <c r="B33" s="160" t="s">
        <v>218</v>
      </c>
      <c r="C33" s="196" t="s">
        <v>219</v>
      </c>
      <c r="D33" s="162" t="s">
        <v>192</v>
      </c>
      <c r="E33" s="169">
        <v>60</v>
      </c>
      <c r="F33" s="174">
        <f>H33+J33</f>
        <v>0</v>
      </c>
      <c r="G33" s="175">
        <f>ROUND(E33*F33,2)</f>
        <v>0</v>
      </c>
      <c r="H33" s="175"/>
      <c r="I33" s="175">
        <f>ROUND(E33*H33,2)</f>
        <v>0</v>
      </c>
      <c r="J33" s="175"/>
      <c r="K33" s="175">
        <f>ROUND(E33*J33,2)</f>
        <v>0</v>
      </c>
      <c r="L33" s="175">
        <v>21</v>
      </c>
      <c r="M33" s="175">
        <f>G33*(1+L33/100)</f>
        <v>0</v>
      </c>
      <c r="N33" s="162">
        <v>1.532E-2</v>
      </c>
      <c r="O33" s="162">
        <f>ROUND(E33*N33,5)</f>
        <v>0.91920000000000002</v>
      </c>
      <c r="P33" s="162">
        <v>0</v>
      </c>
      <c r="Q33" s="162">
        <f>ROUND(E33*P33,5)</f>
        <v>0</v>
      </c>
      <c r="R33" s="162"/>
      <c r="S33" s="162"/>
      <c r="T33" s="163">
        <v>2.0819999999999999</v>
      </c>
      <c r="U33" s="162">
        <f>ROUND(E33*T33,2)</f>
        <v>124.92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193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5">
      <c r="A34" s="153"/>
      <c r="B34" s="160"/>
      <c r="C34" s="271" t="s">
        <v>212</v>
      </c>
      <c r="D34" s="272"/>
      <c r="E34" s="273"/>
      <c r="F34" s="274"/>
      <c r="G34" s="275"/>
      <c r="H34" s="175"/>
      <c r="I34" s="175"/>
      <c r="J34" s="175"/>
      <c r="K34" s="175"/>
      <c r="L34" s="175"/>
      <c r="M34" s="175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194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5" t="str">
        <f>C34</f>
        <v>včetně:</v>
      </c>
      <c r="BB34" s="152"/>
      <c r="BC34" s="152"/>
      <c r="BD34" s="152"/>
      <c r="BE34" s="152"/>
      <c r="BF34" s="152"/>
      <c r="BG34" s="152"/>
      <c r="BH34" s="152"/>
    </row>
    <row r="35" spans="1:60" outlineLevel="1" x14ac:dyDescent="0.25">
      <c r="A35" s="153"/>
      <c r="B35" s="160"/>
      <c r="C35" s="271" t="s">
        <v>213</v>
      </c>
      <c r="D35" s="272"/>
      <c r="E35" s="273"/>
      <c r="F35" s="274"/>
      <c r="G35" s="275"/>
      <c r="H35" s="175"/>
      <c r="I35" s="175"/>
      <c r="J35" s="175"/>
      <c r="K35" s="175"/>
      <c r="L35" s="175"/>
      <c r="M35" s="175"/>
      <c r="N35" s="162"/>
      <c r="O35" s="162"/>
      <c r="P35" s="162"/>
      <c r="Q35" s="162"/>
      <c r="R35" s="162"/>
      <c r="S35" s="162"/>
      <c r="T35" s="163"/>
      <c r="U35" s="162"/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194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5" t="str">
        <f>C35</f>
        <v>- vyškrabání spár</v>
      </c>
      <c r="BB35" s="152"/>
      <c r="BC35" s="152"/>
      <c r="BD35" s="152"/>
      <c r="BE35" s="152"/>
      <c r="BF35" s="152"/>
      <c r="BG35" s="152"/>
      <c r="BH35" s="152"/>
    </row>
    <row r="36" spans="1:60" outlineLevel="1" x14ac:dyDescent="0.25">
      <c r="A36" s="153"/>
      <c r="B36" s="160"/>
      <c r="C36" s="271" t="s">
        <v>214</v>
      </c>
      <c r="D36" s="272"/>
      <c r="E36" s="273"/>
      <c r="F36" s="274"/>
      <c r="G36" s="275"/>
      <c r="H36" s="175"/>
      <c r="I36" s="175"/>
      <c r="J36" s="175"/>
      <c r="K36" s="175"/>
      <c r="L36" s="175"/>
      <c r="M36" s="175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194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5" t="str">
        <f>C36</f>
        <v>- vypláchnutí spár vodou</v>
      </c>
      <c r="BB36" s="152"/>
      <c r="BC36" s="152"/>
      <c r="BD36" s="152"/>
      <c r="BE36" s="152"/>
      <c r="BF36" s="152"/>
      <c r="BG36" s="152"/>
      <c r="BH36" s="152"/>
    </row>
    <row r="37" spans="1:60" outlineLevel="1" x14ac:dyDescent="0.25">
      <c r="A37" s="153"/>
      <c r="B37" s="160"/>
      <c r="C37" s="271" t="s">
        <v>215</v>
      </c>
      <c r="D37" s="272"/>
      <c r="E37" s="273"/>
      <c r="F37" s="274"/>
      <c r="G37" s="275"/>
      <c r="H37" s="175"/>
      <c r="I37" s="175"/>
      <c r="J37" s="175"/>
      <c r="K37" s="175"/>
      <c r="L37" s="175"/>
      <c r="M37" s="175"/>
      <c r="N37" s="162"/>
      <c r="O37" s="162"/>
      <c r="P37" s="162"/>
      <c r="Q37" s="162"/>
      <c r="R37" s="162"/>
      <c r="S37" s="162"/>
      <c r="T37" s="163"/>
      <c r="U37" s="162"/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194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5" t="str">
        <f>C37</f>
        <v>- očištění povrchu zdiva po vyspárování</v>
      </c>
      <c r="BB37" s="152"/>
      <c r="BC37" s="152"/>
      <c r="BD37" s="152"/>
      <c r="BE37" s="152"/>
      <c r="BF37" s="152"/>
      <c r="BG37" s="152"/>
      <c r="BH37" s="152"/>
    </row>
    <row r="38" spans="1:60" outlineLevel="1" x14ac:dyDescent="0.25">
      <c r="A38" s="153"/>
      <c r="B38" s="160"/>
      <c r="C38" s="198" t="s">
        <v>220</v>
      </c>
      <c r="D38" s="165"/>
      <c r="E38" s="171"/>
      <c r="F38" s="175"/>
      <c r="G38" s="175"/>
      <c r="H38" s="175"/>
      <c r="I38" s="175"/>
      <c r="J38" s="175"/>
      <c r="K38" s="175"/>
      <c r="L38" s="175"/>
      <c r="M38" s="175"/>
      <c r="N38" s="162"/>
      <c r="O38" s="162"/>
      <c r="P38" s="162"/>
      <c r="Q38" s="162"/>
      <c r="R38" s="162"/>
      <c r="S38" s="162"/>
      <c r="T38" s="163"/>
      <c r="U38" s="162"/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203</v>
      </c>
      <c r="AF38" s="152">
        <v>0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5">
      <c r="A39" s="153"/>
      <c r="B39" s="160"/>
      <c r="C39" s="198" t="s">
        <v>221</v>
      </c>
      <c r="D39" s="165"/>
      <c r="E39" s="171">
        <v>53.16</v>
      </c>
      <c r="F39" s="175"/>
      <c r="G39" s="175"/>
      <c r="H39" s="175"/>
      <c r="I39" s="175"/>
      <c r="J39" s="175"/>
      <c r="K39" s="175"/>
      <c r="L39" s="175"/>
      <c r="M39" s="175"/>
      <c r="N39" s="162"/>
      <c r="O39" s="162"/>
      <c r="P39" s="162"/>
      <c r="Q39" s="162"/>
      <c r="R39" s="162"/>
      <c r="S39" s="162"/>
      <c r="T39" s="163"/>
      <c r="U39" s="162"/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203</v>
      </c>
      <c r="AF39" s="152">
        <v>0</v>
      </c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5">
      <c r="A40" s="153"/>
      <c r="B40" s="160"/>
      <c r="C40" s="198" t="s">
        <v>222</v>
      </c>
      <c r="D40" s="165"/>
      <c r="E40" s="171">
        <v>6.84</v>
      </c>
      <c r="F40" s="175"/>
      <c r="G40" s="175"/>
      <c r="H40" s="175"/>
      <c r="I40" s="175"/>
      <c r="J40" s="175"/>
      <c r="K40" s="175"/>
      <c r="L40" s="175"/>
      <c r="M40" s="175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203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5">
      <c r="A41" s="153">
        <v>5</v>
      </c>
      <c r="B41" s="160" t="s">
        <v>223</v>
      </c>
      <c r="C41" s="196" t="s">
        <v>224</v>
      </c>
      <c r="D41" s="162" t="s">
        <v>192</v>
      </c>
      <c r="E41" s="169">
        <v>41</v>
      </c>
      <c r="F41" s="174">
        <f>H41+J41</f>
        <v>0</v>
      </c>
      <c r="G41" s="175">
        <f>ROUND(E41*F41,2)</f>
        <v>0</v>
      </c>
      <c r="H41" s="175"/>
      <c r="I41" s="175">
        <f>ROUND(E41*H41,2)</f>
        <v>0</v>
      </c>
      <c r="J41" s="175"/>
      <c r="K41" s="175">
        <f>ROUND(E41*J41,2)</f>
        <v>0</v>
      </c>
      <c r="L41" s="175">
        <v>21</v>
      </c>
      <c r="M41" s="175">
        <f>G41*(1+L41/100)</f>
        <v>0</v>
      </c>
      <c r="N41" s="162">
        <v>5.8250000000000003E-2</v>
      </c>
      <c r="O41" s="162">
        <f>ROUND(E41*N41,5)</f>
        <v>2.3882500000000002</v>
      </c>
      <c r="P41" s="162">
        <v>0</v>
      </c>
      <c r="Q41" s="162">
        <f>ROUND(E41*P41,5)</f>
        <v>0</v>
      </c>
      <c r="R41" s="162"/>
      <c r="S41" s="162"/>
      <c r="T41" s="163">
        <v>0.75033000000000005</v>
      </c>
      <c r="U41" s="162">
        <f>ROUND(E41*T41,2)</f>
        <v>30.76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193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5">
      <c r="A42" s="153"/>
      <c r="B42" s="160"/>
      <c r="C42" s="198" t="s">
        <v>225</v>
      </c>
      <c r="D42" s="165"/>
      <c r="E42" s="171"/>
      <c r="F42" s="175"/>
      <c r="G42" s="175"/>
      <c r="H42" s="175"/>
      <c r="I42" s="175"/>
      <c r="J42" s="175"/>
      <c r="K42" s="175"/>
      <c r="L42" s="175"/>
      <c r="M42" s="175"/>
      <c r="N42" s="162"/>
      <c r="O42" s="162"/>
      <c r="P42" s="162"/>
      <c r="Q42" s="162"/>
      <c r="R42" s="162"/>
      <c r="S42" s="162"/>
      <c r="T42" s="163"/>
      <c r="U42" s="162"/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203</v>
      </c>
      <c r="AF42" s="152">
        <v>0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5">
      <c r="A43" s="153"/>
      <c r="B43" s="160"/>
      <c r="C43" s="198" t="s">
        <v>226</v>
      </c>
      <c r="D43" s="165"/>
      <c r="E43" s="171">
        <v>25.2</v>
      </c>
      <c r="F43" s="175"/>
      <c r="G43" s="175"/>
      <c r="H43" s="175"/>
      <c r="I43" s="175"/>
      <c r="J43" s="175"/>
      <c r="K43" s="175"/>
      <c r="L43" s="175"/>
      <c r="M43" s="175"/>
      <c r="N43" s="162"/>
      <c r="O43" s="162"/>
      <c r="P43" s="162"/>
      <c r="Q43" s="162"/>
      <c r="R43" s="162"/>
      <c r="S43" s="162"/>
      <c r="T43" s="163"/>
      <c r="U43" s="162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203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5">
      <c r="A44" s="153"/>
      <c r="B44" s="160"/>
      <c r="C44" s="198" t="s">
        <v>227</v>
      </c>
      <c r="D44" s="165"/>
      <c r="E44" s="171">
        <v>9.6</v>
      </c>
      <c r="F44" s="175"/>
      <c r="G44" s="175"/>
      <c r="H44" s="175"/>
      <c r="I44" s="175"/>
      <c r="J44" s="175"/>
      <c r="K44" s="175"/>
      <c r="L44" s="175"/>
      <c r="M44" s="175"/>
      <c r="N44" s="162"/>
      <c r="O44" s="162"/>
      <c r="P44" s="162"/>
      <c r="Q44" s="162"/>
      <c r="R44" s="162"/>
      <c r="S44" s="162"/>
      <c r="T44" s="163"/>
      <c r="U44" s="162"/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203</v>
      </c>
      <c r="AF44" s="152">
        <v>0</v>
      </c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5">
      <c r="A45" s="153"/>
      <c r="B45" s="160"/>
      <c r="C45" s="198" t="s">
        <v>228</v>
      </c>
      <c r="D45" s="165"/>
      <c r="E45" s="171">
        <v>6.08</v>
      </c>
      <c r="F45" s="175"/>
      <c r="G45" s="175"/>
      <c r="H45" s="175"/>
      <c r="I45" s="175"/>
      <c r="J45" s="175"/>
      <c r="K45" s="175"/>
      <c r="L45" s="175"/>
      <c r="M45" s="175"/>
      <c r="N45" s="162"/>
      <c r="O45" s="162"/>
      <c r="P45" s="162"/>
      <c r="Q45" s="162"/>
      <c r="R45" s="162"/>
      <c r="S45" s="162"/>
      <c r="T45" s="163"/>
      <c r="U45" s="162"/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203</v>
      </c>
      <c r="AF45" s="152">
        <v>0</v>
      </c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5">
      <c r="A46" s="153"/>
      <c r="B46" s="160"/>
      <c r="C46" s="200" t="s">
        <v>229</v>
      </c>
      <c r="D46" s="168"/>
      <c r="E46" s="173">
        <v>40.880000000000003</v>
      </c>
      <c r="F46" s="175"/>
      <c r="G46" s="175"/>
      <c r="H46" s="175"/>
      <c r="I46" s="175"/>
      <c r="J46" s="175"/>
      <c r="K46" s="175"/>
      <c r="L46" s="175"/>
      <c r="M46" s="175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203</v>
      </c>
      <c r="AF46" s="152">
        <v>1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5">
      <c r="A47" s="153"/>
      <c r="B47" s="160"/>
      <c r="C47" s="198" t="s">
        <v>230</v>
      </c>
      <c r="D47" s="165"/>
      <c r="E47" s="171">
        <v>0.119999999999997</v>
      </c>
      <c r="F47" s="175"/>
      <c r="G47" s="175"/>
      <c r="H47" s="175"/>
      <c r="I47" s="175"/>
      <c r="J47" s="175"/>
      <c r="K47" s="175"/>
      <c r="L47" s="175"/>
      <c r="M47" s="175"/>
      <c r="N47" s="162"/>
      <c r="O47" s="162"/>
      <c r="P47" s="162"/>
      <c r="Q47" s="162"/>
      <c r="R47" s="162"/>
      <c r="S47" s="162"/>
      <c r="T47" s="163"/>
      <c r="U47" s="162"/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203</v>
      </c>
      <c r="AF47" s="152">
        <v>0</v>
      </c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5">
      <c r="A48" s="154" t="s">
        <v>188</v>
      </c>
      <c r="B48" s="161" t="s">
        <v>139</v>
      </c>
      <c r="C48" s="199" t="s">
        <v>140</v>
      </c>
      <c r="D48" s="166"/>
      <c r="E48" s="172"/>
      <c r="F48" s="177"/>
      <c r="G48" s="177">
        <f>SUMIF(AE49:AE95,"&lt;&gt;NOR",G49:G95)</f>
        <v>0</v>
      </c>
      <c r="H48" s="177"/>
      <c r="I48" s="177">
        <f>SUM(I49:I95)</f>
        <v>0</v>
      </c>
      <c r="J48" s="177"/>
      <c r="K48" s="177">
        <f>SUM(K49:K95)</f>
        <v>0</v>
      </c>
      <c r="L48" s="177"/>
      <c r="M48" s="177">
        <f>SUM(M49:M95)</f>
        <v>0</v>
      </c>
      <c r="N48" s="166"/>
      <c r="O48" s="166">
        <f>SUM(O49:O95)</f>
        <v>9.4421300000000006</v>
      </c>
      <c r="P48" s="166"/>
      <c r="Q48" s="166">
        <f>SUM(Q49:Q95)</f>
        <v>0</v>
      </c>
      <c r="R48" s="166"/>
      <c r="S48" s="166"/>
      <c r="T48" s="167"/>
      <c r="U48" s="166">
        <f>SUM(U49:U95)</f>
        <v>133.33000000000001</v>
      </c>
      <c r="AE48" t="s">
        <v>189</v>
      </c>
    </row>
    <row r="49" spans="1:60" outlineLevel="1" x14ac:dyDescent="0.25">
      <c r="A49" s="153">
        <v>6</v>
      </c>
      <c r="B49" s="160" t="s">
        <v>231</v>
      </c>
      <c r="C49" s="196" t="s">
        <v>232</v>
      </c>
      <c r="D49" s="162" t="s">
        <v>192</v>
      </c>
      <c r="E49" s="169">
        <v>209.85</v>
      </c>
      <c r="F49" s="174">
        <f>H49+J49</f>
        <v>0</v>
      </c>
      <c r="G49" s="175">
        <f>ROUND(E49*F49,2)</f>
        <v>0</v>
      </c>
      <c r="H49" s="175"/>
      <c r="I49" s="175">
        <f>ROUND(E49*H49,2)</f>
        <v>0</v>
      </c>
      <c r="J49" s="175"/>
      <c r="K49" s="175">
        <f>ROUND(E49*J49,2)</f>
        <v>0</v>
      </c>
      <c r="L49" s="175">
        <v>21</v>
      </c>
      <c r="M49" s="175">
        <f>G49*(1+L49/100)</f>
        <v>0</v>
      </c>
      <c r="N49" s="162">
        <v>2.426E-2</v>
      </c>
      <c r="O49" s="162">
        <f>ROUND(E49*N49,5)</f>
        <v>5.0909599999999999</v>
      </c>
      <c r="P49" s="162">
        <v>0</v>
      </c>
      <c r="Q49" s="162">
        <f>ROUND(E49*P49,5)</f>
        <v>0</v>
      </c>
      <c r="R49" s="162"/>
      <c r="S49" s="162"/>
      <c r="T49" s="163">
        <v>0.124</v>
      </c>
      <c r="U49" s="162">
        <f>ROUND(E49*T49,2)</f>
        <v>26.02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193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5">
      <c r="A50" s="153"/>
      <c r="B50" s="160"/>
      <c r="C50" s="198" t="s">
        <v>233</v>
      </c>
      <c r="D50" s="165"/>
      <c r="E50" s="171">
        <v>62.25</v>
      </c>
      <c r="F50" s="175"/>
      <c r="G50" s="175"/>
      <c r="H50" s="175"/>
      <c r="I50" s="175"/>
      <c r="J50" s="175"/>
      <c r="K50" s="175"/>
      <c r="L50" s="175"/>
      <c r="M50" s="175"/>
      <c r="N50" s="162"/>
      <c r="O50" s="162"/>
      <c r="P50" s="162"/>
      <c r="Q50" s="162"/>
      <c r="R50" s="162"/>
      <c r="S50" s="162"/>
      <c r="T50" s="163"/>
      <c r="U50" s="162"/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203</v>
      </c>
      <c r="AF50" s="152">
        <v>0</v>
      </c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5">
      <c r="A51" s="153"/>
      <c r="B51" s="160"/>
      <c r="C51" s="198" t="s">
        <v>234</v>
      </c>
      <c r="D51" s="165"/>
      <c r="E51" s="171">
        <v>147.6</v>
      </c>
      <c r="F51" s="175"/>
      <c r="G51" s="175"/>
      <c r="H51" s="175"/>
      <c r="I51" s="175"/>
      <c r="J51" s="175"/>
      <c r="K51" s="175"/>
      <c r="L51" s="175"/>
      <c r="M51" s="175"/>
      <c r="N51" s="162"/>
      <c r="O51" s="162"/>
      <c r="P51" s="162"/>
      <c r="Q51" s="162"/>
      <c r="R51" s="162"/>
      <c r="S51" s="162"/>
      <c r="T51" s="163"/>
      <c r="U51" s="162"/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203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5">
      <c r="A52" s="153">
        <v>7</v>
      </c>
      <c r="B52" s="160" t="s">
        <v>235</v>
      </c>
      <c r="C52" s="196" t="s">
        <v>236</v>
      </c>
      <c r="D52" s="162" t="s">
        <v>192</v>
      </c>
      <c r="E52" s="169">
        <v>629.54999999999995</v>
      </c>
      <c r="F52" s="174">
        <f>H52+J52</f>
        <v>0</v>
      </c>
      <c r="G52" s="175">
        <f>ROUND(E52*F52,2)</f>
        <v>0</v>
      </c>
      <c r="H52" s="175"/>
      <c r="I52" s="175">
        <f>ROUND(E52*H52,2)</f>
        <v>0</v>
      </c>
      <c r="J52" s="175"/>
      <c r="K52" s="175">
        <f>ROUND(E52*J52,2)</f>
        <v>0</v>
      </c>
      <c r="L52" s="175">
        <v>21</v>
      </c>
      <c r="M52" s="175">
        <f>G52*(1+L52/100)</f>
        <v>0</v>
      </c>
      <c r="N52" s="162">
        <v>4.0000000000000002E-4</v>
      </c>
      <c r="O52" s="162">
        <f>ROUND(E52*N52,5)</f>
        <v>0.25181999999999999</v>
      </c>
      <c r="P52" s="162">
        <v>0</v>
      </c>
      <c r="Q52" s="162">
        <f>ROUND(E52*P52,5)</f>
        <v>0</v>
      </c>
      <c r="R52" s="162"/>
      <c r="S52" s="162"/>
      <c r="T52" s="163">
        <v>5.0000000000000001E-3</v>
      </c>
      <c r="U52" s="162">
        <f>ROUND(E52*T52,2)</f>
        <v>3.15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193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5">
      <c r="A53" s="153"/>
      <c r="B53" s="160"/>
      <c r="C53" s="198" t="s">
        <v>237</v>
      </c>
      <c r="D53" s="165"/>
      <c r="E53" s="171">
        <v>629.54999999999995</v>
      </c>
      <c r="F53" s="175"/>
      <c r="G53" s="175"/>
      <c r="H53" s="175"/>
      <c r="I53" s="175"/>
      <c r="J53" s="175"/>
      <c r="K53" s="175"/>
      <c r="L53" s="175"/>
      <c r="M53" s="175"/>
      <c r="N53" s="162"/>
      <c r="O53" s="162"/>
      <c r="P53" s="162"/>
      <c r="Q53" s="162"/>
      <c r="R53" s="162"/>
      <c r="S53" s="162"/>
      <c r="T53" s="163"/>
      <c r="U53" s="162"/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203</v>
      </c>
      <c r="AF53" s="152">
        <v>0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5">
      <c r="A54" s="153">
        <v>8</v>
      </c>
      <c r="B54" s="160" t="s">
        <v>238</v>
      </c>
      <c r="C54" s="196" t="s">
        <v>239</v>
      </c>
      <c r="D54" s="162" t="s">
        <v>192</v>
      </c>
      <c r="E54" s="169">
        <v>209.85</v>
      </c>
      <c r="F54" s="174">
        <f>H54+J54</f>
        <v>0</v>
      </c>
      <c r="G54" s="175">
        <f>ROUND(E54*F54,2)</f>
        <v>0</v>
      </c>
      <c r="H54" s="175"/>
      <c r="I54" s="175">
        <f>ROUND(E54*H54,2)</f>
        <v>0</v>
      </c>
      <c r="J54" s="175"/>
      <c r="K54" s="175">
        <f>ROUND(E54*J54,2)</f>
        <v>0</v>
      </c>
      <c r="L54" s="175">
        <v>21</v>
      </c>
      <c r="M54" s="175">
        <f>G54*(1+L54/100)</f>
        <v>0</v>
      </c>
      <c r="N54" s="162">
        <v>0</v>
      </c>
      <c r="O54" s="162">
        <f>ROUND(E54*N54,5)</f>
        <v>0</v>
      </c>
      <c r="P54" s="162">
        <v>0</v>
      </c>
      <c r="Q54" s="162">
        <f>ROUND(E54*P54,5)</f>
        <v>0</v>
      </c>
      <c r="R54" s="162"/>
      <c r="S54" s="162"/>
      <c r="T54" s="163">
        <v>0.114</v>
      </c>
      <c r="U54" s="162">
        <f>ROUND(E54*T54,2)</f>
        <v>23.92</v>
      </c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193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5">
      <c r="A55" s="153">
        <v>9</v>
      </c>
      <c r="B55" s="160" t="s">
        <v>240</v>
      </c>
      <c r="C55" s="196" t="s">
        <v>241</v>
      </c>
      <c r="D55" s="162" t="s">
        <v>192</v>
      </c>
      <c r="E55" s="169">
        <v>74.099999999999994</v>
      </c>
      <c r="F55" s="174">
        <f>H55+J55</f>
        <v>0</v>
      </c>
      <c r="G55" s="175">
        <f>ROUND(E55*F55,2)</f>
        <v>0</v>
      </c>
      <c r="H55" s="175"/>
      <c r="I55" s="175">
        <f>ROUND(E55*H55,2)</f>
        <v>0</v>
      </c>
      <c r="J55" s="175"/>
      <c r="K55" s="175">
        <f>ROUND(E55*J55,2)</f>
        <v>0</v>
      </c>
      <c r="L55" s="175">
        <v>21</v>
      </c>
      <c r="M55" s="175">
        <f>G55*(1+L55/100)</f>
        <v>0</v>
      </c>
      <c r="N55" s="162">
        <v>1.6910000000000001E-2</v>
      </c>
      <c r="O55" s="162">
        <f>ROUND(E55*N55,5)</f>
        <v>1.2530300000000001</v>
      </c>
      <c r="P55" s="162">
        <v>0</v>
      </c>
      <c r="Q55" s="162">
        <f>ROUND(E55*P55,5)</f>
        <v>0</v>
      </c>
      <c r="R55" s="162"/>
      <c r="S55" s="162"/>
      <c r="T55" s="163">
        <v>0.08</v>
      </c>
      <c r="U55" s="162">
        <f>ROUND(E55*T55,2)</f>
        <v>5.93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193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5">
      <c r="A56" s="153"/>
      <c r="B56" s="160"/>
      <c r="C56" s="198" t="s">
        <v>242</v>
      </c>
      <c r="D56" s="165"/>
      <c r="E56" s="171">
        <v>24.9</v>
      </c>
      <c r="F56" s="175"/>
      <c r="G56" s="175"/>
      <c r="H56" s="175"/>
      <c r="I56" s="175"/>
      <c r="J56" s="175"/>
      <c r="K56" s="175"/>
      <c r="L56" s="175"/>
      <c r="M56" s="175"/>
      <c r="N56" s="162"/>
      <c r="O56" s="162"/>
      <c r="P56" s="162"/>
      <c r="Q56" s="162"/>
      <c r="R56" s="162"/>
      <c r="S56" s="162"/>
      <c r="T56" s="163"/>
      <c r="U56" s="162"/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203</v>
      </c>
      <c r="AF56" s="152">
        <v>0</v>
      </c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5">
      <c r="A57" s="153"/>
      <c r="B57" s="160"/>
      <c r="C57" s="198" t="s">
        <v>243</v>
      </c>
      <c r="D57" s="165"/>
      <c r="E57" s="171">
        <v>49.2</v>
      </c>
      <c r="F57" s="175"/>
      <c r="G57" s="175"/>
      <c r="H57" s="175"/>
      <c r="I57" s="175"/>
      <c r="J57" s="175"/>
      <c r="K57" s="175"/>
      <c r="L57" s="175"/>
      <c r="M57" s="175"/>
      <c r="N57" s="162"/>
      <c r="O57" s="162"/>
      <c r="P57" s="162"/>
      <c r="Q57" s="162"/>
      <c r="R57" s="162"/>
      <c r="S57" s="162"/>
      <c r="T57" s="163"/>
      <c r="U57" s="162"/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203</v>
      </c>
      <c r="AF57" s="152">
        <v>0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5">
      <c r="A58" s="153">
        <v>10</v>
      </c>
      <c r="B58" s="160" t="s">
        <v>244</v>
      </c>
      <c r="C58" s="196" t="s">
        <v>245</v>
      </c>
      <c r="D58" s="162" t="s">
        <v>192</v>
      </c>
      <c r="E58" s="169">
        <v>6669</v>
      </c>
      <c r="F58" s="174">
        <f>H58+J58</f>
        <v>0</v>
      </c>
      <c r="G58" s="175">
        <f>ROUND(E58*F58,2)</f>
        <v>0</v>
      </c>
      <c r="H58" s="175"/>
      <c r="I58" s="175">
        <f>ROUND(E58*H58,2)</f>
        <v>0</v>
      </c>
      <c r="J58" s="175"/>
      <c r="K58" s="175">
        <f>ROUND(E58*J58,2)</f>
        <v>0</v>
      </c>
      <c r="L58" s="175">
        <v>21</v>
      </c>
      <c r="M58" s="175">
        <f>G58*(1+L58/100)</f>
        <v>0</v>
      </c>
      <c r="N58" s="162">
        <v>0</v>
      </c>
      <c r="O58" s="162">
        <f>ROUND(E58*N58,5)</f>
        <v>0</v>
      </c>
      <c r="P58" s="162">
        <v>0</v>
      </c>
      <c r="Q58" s="162">
        <f>ROUND(E58*P58,5)</f>
        <v>0</v>
      </c>
      <c r="R58" s="162"/>
      <c r="S58" s="162"/>
      <c r="T58" s="163">
        <v>2E-3</v>
      </c>
      <c r="U58" s="162">
        <f>ROUND(E58*T58,2)</f>
        <v>13.34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193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5">
      <c r="A59" s="153"/>
      <c r="B59" s="160"/>
      <c r="C59" s="198" t="s">
        <v>246</v>
      </c>
      <c r="D59" s="165"/>
      <c r="E59" s="171">
        <v>6669</v>
      </c>
      <c r="F59" s="175"/>
      <c r="G59" s="175"/>
      <c r="H59" s="175"/>
      <c r="I59" s="175"/>
      <c r="J59" s="175"/>
      <c r="K59" s="175"/>
      <c r="L59" s="175"/>
      <c r="M59" s="175"/>
      <c r="N59" s="162"/>
      <c r="O59" s="162"/>
      <c r="P59" s="162"/>
      <c r="Q59" s="162"/>
      <c r="R59" s="162"/>
      <c r="S59" s="162"/>
      <c r="T59" s="163"/>
      <c r="U59" s="162"/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203</v>
      </c>
      <c r="AF59" s="152">
        <v>0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5">
      <c r="A60" s="153">
        <v>11</v>
      </c>
      <c r="B60" s="160" t="s">
        <v>247</v>
      </c>
      <c r="C60" s="196" t="s">
        <v>248</v>
      </c>
      <c r="D60" s="162" t="s">
        <v>192</v>
      </c>
      <c r="E60" s="169">
        <v>74.099999999999994</v>
      </c>
      <c r="F60" s="174">
        <f>H60+J60</f>
        <v>0</v>
      </c>
      <c r="G60" s="175">
        <f>ROUND(E60*F60,2)</f>
        <v>0</v>
      </c>
      <c r="H60" s="175"/>
      <c r="I60" s="175">
        <f>ROUND(E60*H60,2)</f>
        <v>0</v>
      </c>
      <c r="J60" s="175"/>
      <c r="K60" s="175">
        <f>ROUND(E60*J60,2)</f>
        <v>0</v>
      </c>
      <c r="L60" s="175">
        <v>21</v>
      </c>
      <c r="M60" s="175">
        <f>G60*(1+L60/100)</f>
        <v>0</v>
      </c>
      <c r="N60" s="162">
        <v>0</v>
      </c>
      <c r="O60" s="162">
        <f>ROUND(E60*N60,5)</f>
        <v>0</v>
      </c>
      <c r="P60" s="162">
        <v>0</v>
      </c>
      <c r="Q60" s="162">
        <f>ROUND(E60*P60,5)</f>
        <v>0</v>
      </c>
      <c r="R60" s="162"/>
      <c r="S60" s="162"/>
      <c r="T60" s="163">
        <v>6.6000000000000003E-2</v>
      </c>
      <c r="U60" s="162">
        <f>ROUND(E60*T60,2)</f>
        <v>4.8899999999999997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193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5">
      <c r="A61" s="153">
        <v>12</v>
      </c>
      <c r="B61" s="160" t="s">
        <v>249</v>
      </c>
      <c r="C61" s="196" t="s">
        <v>250</v>
      </c>
      <c r="D61" s="162" t="s">
        <v>251</v>
      </c>
      <c r="E61" s="169">
        <v>54.52</v>
      </c>
      <c r="F61" s="174">
        <f>H61+J61</f>
        <v>0</v>
      </c>
      <c r="G61" s="175">
        <f>ROUND(E61*F61,2)</f>
        <v>0</v>
      </c>
      <c r="H61" s="175"/>
      <c r="I61" s="175">
        <f>ROUND(E61*H61,2)</f>
        <v>0</v>
      </c>
      <c r="J61" s="175"/>
      <c r="K61" s="175">
        <f>ROUND(E61*J61,2)</f>
        <v>0</v>
      </c>
      <c r="L61" s="175">
        <v>21</v>
      </c>
      <c r="M61" s="175">
        <f>G61*(1+L61/100)</f>
        <v>0</v>
      </c>
      <c r="N61" s="162">
        <v>7.3499999999999998E-3</v>
      </c>
      <c r="O61" s="162">
        <f>ROUND(E61*N61,5)</f>
        <v>0.40072000000000002</v>
      </c>
      <c r="P61" s="162">
        <v>0</v>
      </c>
      <c r="Q61" s="162">
        <f>ROUND(E61*P61,5)</f>
        <v>0</v>
      </c>
      <c r="R61" s="162"/>
      <c r="S61" s="162"/>
      <c r="T61" s="163">
        <v>3.3000000000000002E-2</v>
      </c>
      <c r="U61" s="162">
        <f>ROUND(E61*T61,2)</f>
        <v>1.8</v>
      </c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193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5">
      <c r="A62" s="153"/>
      <c r="B62" s="160"/>
      <c r="C62" s="198" t="s">
        <v>252</v>
      </c>
      <c r="D62" s="165"/>
      <c r="E62" s="171"/>
      <c r="F62" s="175"/>
      <c r="G62" s="175"/>
      <c r="H62" s="175"/>
      <c r="I62" s="175"/>
      <c r="J62" s="175"/>
      <c r="K62" s="175"/>
      <c r="L62" s="175"/>
      <c r="M62" s="175"/>
      <c r="N62" s="162"/>
      <c r="O62" s="162"/>
      <c r="P62" s="162"/>
      <c r="Q62" s="162"/>
      <c r="R62" s="162"/>
      <c r="S62" s="162"/>
      <c r="T62" s="163"/>
      <c r="U62" s="162"/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203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5">
      <c r="A63" s="153"/>
      <c r="B63" s="160"/>
      <c r="C63" s="198" t="s">
        <v>253</v>
      </c>
      <c r="D63" s="165"/>
      <c r="E63" s="171">
        <v>54.52</v>
      </c>
      <c r="F63" s="175"/>
      <c r="G63" s="175"/>
      <c r="H63" s="175"/>
      <c r="I63" s="175"/>
      <c r="J63" s="175"/>
      <c r="K63" s="175"/>
      <c r="L63" s="175"/>
      <c r="M63" s="175"/>
      <c r="N63" s="162"/>
      <c r="O63" s="162"/>
      <c r="P63" s="162"/>
      <c r="Q63" s="162"/>
      <c r="R63" s="162"/>
      <c r="S63" s="162"/>
      <c r="T63" s="163"/>
      <c r="U63" s="162"/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203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5">
      <c r="A64" s="153">
        <v>13</v>
      </c>
      <c r="B64" s="160" t="s">
        <v>254</v>
      </c>
      <c r="C64" s="196" t="s">
        <v>255</v>
      </c>
      <c r="D64" s="162" t="s">
        <v>251</v>
      </c>
      <c r="E64" s="169">
        <v>54.52</v>
      </c>
      <c r="F64" s="174">
        <f>H64+J64</f>
        <v>0</v>
      </c>
      <c r="G64" s="175">
        <f>ROUND(E64*F64,2)</f>
        <v>0</v>
      </c>
      <c r="H64" s="175"/>
      <c r="I64" s="175">
        <f>ROUND(E64*H64,2)</f>
        <v>0</v>
      </c>
      <c r="J64" s="175"/>
      <c r="K64" s="175">
        <f>ROUND(E64*J64,2)</f>
        <v>0</v>
      </c>
      <c r="L64" s="175">
        <v>21</v>
      </c>
      <c r="M64" s="175">
        <f>G64*(1+L64/100)</f>
        <v>0</v>
      </c>
      <c r="N64" s="162">
        <v>1.2E-4</v>
      </c>
      <c r="O64" s="162">
        <f>ROUND(E64*N64,5)</f>
        <v>6.5399999999999998E-3</v>
      </c>
      <c r="P64" s="162">
        <v>0</v>
      </c>
      <c r="Q64" s="162">
        <f>ROUND(E64*P64,5)</f>
        <v>0</v>
      </c>
      <c r="R64" s="162"/>
      <c r="S64" s="162"/>
      <c r="T64" s="163">
        <v>1E-3</v>
      </c>
      <c r="U64" s="162">
        <f>ROUND(E64*T64,2)</f>
        <v>0.05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193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5">
      <c r="A65" s="153">
        <v>14</v>
      </c>
      <c r="B65" s="160" t="s">
        <v>256</v>
      </c>
      <c r="C65" s="196" t="s">
        <v>257</v>
      </c>
      <c r="D65" s="162" t="s">
        <v>251</v>
      </c>
      <c r="E65" s="169">
        <v>54.52</v>
      </c>
      <c r="F65" s="174">
        <f>H65+J65</f>
        <v>0</v>
      </c>
      <c r="G65" s="175">
        <f>ROUND(E65*F65,2)</f>
        <v>0</v>
      </c>
      <c r="H65" s="175"/>
      <c r="I65" s="175">
        <f>ROUND(E65*H65,2)</f>
        <v>0</v>
      </c>
      <c r="J65" s="175"/>
      <c r="K65" s="175">
        <f>ROUND(E65*J65,2)</f>
        <v>0</v>
      </c>
      <c r="L65" s="175">
        <v>21</v>
      </c>
      <c r="M65" s="175">
        <f>G65*(1+L65/100)</f>
        <v>0</v>
      </c>
      <c r="N65" s="162">
        <v>0</v>
      </c>
      <c r="O65" s="162">
        <f>ROUND(E65*N65,5)</f>
        <v>0</v>
      </c>
      <c r="P65" s="162">
        <v>0</v>
      </c>
      <c r="Q65" s="162">
        <f>ROUND(E65*P65,5)</f>
        <v>0</v>
      </c>
      <c r="R65" s="162"/>
      <c r="S65" s="162"/>
      <c r="T65" s="163">
        <v>2.1000000000000001E-2</v>
      </c>
      <c r="U65" s="162">
        <f>ROUND(E65*T65,2)</f>
        <v>1.1399999999999999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193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5">
      <c r="A66" s="153">
        <v>15</v>
      </c>
      <c r="B66" s="160" t="s">
        <v>240</v>
      </c>
      <c r="C66" s="196" t="s">
        <v>241</v>
      </c>
      <c r="D66" s="162" t="s">
        <v>192</v>
      </c>
      <c r="E66" s="169">
        <v>22.4</v>
      </c>
      <c r="F66" s="174">
        <f>H66+J66</f>
        <v>0</v>
      </c>
      <c r="G66" s="175">
        <f>ROUND(E66*F66,2)</f>
        <v>0</v>
      </c>
      <c r="H66" s="175"/>
      <c r="I66" s="175">
        <f>ROUND(E66*H66,2)</f>
        <v>0</v>
      </c>
      <c r="J66" s="175"/>
      <c r="K66" s="175">
        <f>ROUND(E66*J66,2)</f>
        <v>0</v>
      </c>
      <c r="L66" s="175">
        <v>21</v>
      </c>
      <c r="M66" s="175">
        <f>G66*(1+L66/100)</f>
        <v>0</v>
      </c>
      <c r="N66" s="162">
        <v>1.6910000000000001E-2</v>
      </c>
      <c r="O66" s="162">
        <f>ROUND(E66*N66,5)</f>
        <v>0.37878000000000001</v>
      </c>
      <c r="P66" s="162">
        <v>0</v>
      </c>
      <c r="Q66" s="162">
        <f>ROUND(E66*P66,5)</f>
        <v>0</v>
      </c>
      <c r="R66" s="162"/>
      <c r="S66" s="162"/>
      <c r="T66" s="163">
        <v>0.08</v>
      </c>
      <c r="U66" s="162">
        <f>ROUND(E66*T66,2)</f>
        <v>1.79</v>
      </c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193</v>
      </c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5">
      <c r="A67" s="153"/>
      <c r="B67" s="160"/>
      <c r="C67" s="198" t="s">
        <v>252</v>
      </c>
      <c r="D67" s="165"/>
      <c r="E67" s="171"/>
      <c r="F67" s="175"/>
      <c r="G67" s="175"/>
      <c r="H67" s="175"/>
      <c r="I67" s="175"/>
      <c r="J67" s="175"/>
      <c r="K67" s="175"/>
      <c r="L67" s="175"/>
      <c r="M67" s="175"/>
      <c r="N67" s="162"/>
      <c r="O67" s="162"/>
      <c r="P67" s="162"/>
      <c r="Q67" s="162"/>
      <c r="R67" s="162"/>
      <c r="S67" s="162"/>
      <c r="T67" s="163"/>
      <c r="U67" s="162"/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203</v>
      </c>
      <c r="AF67" s="152">
        <v>0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5">
      <c r="A68" s="153"/>
      <c r="B68" s="160"/>
      <c r="C68" s="198" t="s">
        <v>258</v>
      </c>
      <c r="D68" s="165"/>
      <c r="E68" s="171">
        <v>22.4</v>
      </c>
      <c r="F68" s="175"/>
      <c r="G68" s="175"/>
      <c r="H68" s="175"/>
      <c r="I68" s="175"/>
      <c r="J68" s="175"/>
      <c r="K68" s="175"/>
      <c r="L68" s="175"/>
      <c r="M68" s="175"/>
      <c r="N68" s="162"/>
      <c r="O68" s="162"/>
      <c r="P68" s="162"/>
      <c r="Q68" s="162"/>
      <c r="R68" s="162"/>
      <c r="S68" s="162"/>
      <c r="T68" s="163"/>
      <c r="U68" s="162"/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203</v>
      </c>
      <c r="AF68" s="152">
        <v>0</v>
      </c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5">
      <c r="A69" s="153">
        <v>16</v>
      </c>
      <c r="B69" s="160" t="s">
        <v>244</v>
      </c>
      <c r="C69" s="196" t="s">
        <v>245</v>
      </c>
      <c r="D69" s="162" t="s">
        <v>192</v>
      </c>
      <c r="E69" s="169">
        <v>672</v>
      </c>
      <c r="F69" s="174">
        <f>H69+J69</f>
        <v>0</v>
      </c>
      <c r="G69" s="175">
        <f>ROUND(E69*F69,2)</f>
        <v>0</v>
      </c>
      <c r="H69" s="175"/>
      <c r="I69" s="175">
        <f>ROUND(E69*H69,2)</f>
        <v>0</v>
      </c>
      <c r="J69" s="175"/>
      <c r="K69" s="175">
        <f>ROUND(E69*J69,2)</f>
        <v>0</v>
      </c>
      <c r="L69" s="175">
        <v>21</v>
      </c>
      <c r="M69" s="175">
        <f>G69*(1+L69/100)</f>
        <v>0</v>
      </c>
      <c r="N69" s="162">
        <v>0</v>
      </c>
      <c r="O69" s="162">
        <f>ROUND(E69*N69,5)</f>
        <v>0</v>
      </c>
      <c r="P69" s="162">
        <v>0</v>
      </c>
      <c r="Q69" s="162">
        <f>ROUND(E69*P69,5)</f>
        <v>0</v>
      </c>
      <c r="R69" s="162"/>
      <c r="S69" s="162"/>
      <c r="T69" s="163">
        <v>2E-3</v>
      </c>
      <c r="U69" s="162">
        <f>ROUND(E69*T69,2)</f>
        <v>1.34</v>
      </c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193</v>
      </c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5">
      <c r="A70" s="153"/>
      <c r="B70" s="160"/>
      <c r="C70" s="198" t="s">
        <v>259</v>
      </c>
      <c r="D70" s="165"/>
      <c r="E70" s="171">
        <v>672</v>
      </c>
      <c r="F70" s="175"/>
      <c r="G70" s="175"/>
      <c r="H70" s="175"/>
      <c r="I70" s="175"/>
      <c r="J70" s="175"/>
      <c r="K70" s="175"/>
      <c r="L70" s="175"/>
      <c r="M70" s="175"/>
      <c r="N70" s="162"/>
      <c r="O70" s="162"/>
      <c r="P70" s="162"/>
      <c r="Q70" s="162"/>
      <c r="R70" s="162"/>
      <c r="S70" s="162"/>
      <c r="T70" s="163"/>
      <c r="U70" s="162"/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203</v>
      </c>
      <c r="AF70" s="152">
        <v>0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5">
      <c r="A71" s="153">
        <v>17</v>
      </c>
      <c r="B71" s="160" t="s">
        <v>247</v>
      </c>
      <c r="C71" s="196" t="s">
        <v>248</v>
      </c>
      <c r="D71" s="162" t="s">
        <v>192</v>
      </c>
      <c r="E71" s="169">
        <v>22.4</v>
      </c>
      <c r="F71" s="174">
        <f>H71+J71</f>
        <v>0</v>
      </c>
      <c r="G71" s="175">
        <f>ROUND(E71*F71,2)</f>
        <v>0</v>
      </c>
      <c r="H71" s="175"/>
      <c r="I71" s="175">
        <f>ROUND(E71*H71,2)</f>
        <v>0</v>
      </c>
      <c r="J71" s="175"/>
      <c r="K71" s="175">
        <f>ROUND(E71*J71,2)</f>
        <v>0</v>
      </c>
      <c r="L71" s="175">
        <v>21</v>
      </c>
      <c r="M71" s="175">
        <f>G71*(1+L71/100)</f>
        <v>0</v>
      </c>
      <c r="N71" s="162">
        <v>0</v>
      </c>
      <c r="O71" s="162">
        <f>ROUND(E71*N71,5)</f>
        <v>0</v>
      </c>
      <c r="P71" s="162">
        <v>0</v>
      </c>
      <c r="Q71" s="162">
        <f>ROUND(E71*P71,5)</f>
        <v>0</v>
      </c>
      <c r="R71" s="162"/>
      <c r="S71" s="162"/>
      <c r="T71" s="163">
        <v>6.6000000000000003E-2</v>
      </c>
      <c r="U71" s="162">
        <f>ROUND(E71*T71,2)</f>
        <v>1.48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193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5">
      <c r="A72" s="153">
        <v>18</v>
      </c>
      <c r="B72" s="160" t="s">
        <v>260</v>
      </c>
      <c r="C72" s="196" t="s">
        <v>261</v>
      </c>
      <c r="D72" s="162" t="s">
        <v>192</v>
      </c>
      <c r="E72" s="169">
        <v>12.8</v>
      </c>
      <c r="F72" s="174">
        <f>H72+J72</f>
        <v>0</v>
      </c>
      <c r="G72" s="175">
        <f>ROUND(E72*F72,2)</f>
        <v>0</v>
      </c>
      <c r="H72" s="175"/>
      <c r="I72" s="175">
        <f>ROUND(E72*H72,2)</f>
        <v>0</v>
      </c>
      <c r="J72" s="175"/>
      <c r="K72" s="175">
        <f>ROUND(E72*J72,2)</f>
        <v>0</v>
      </c>
      <c r="L72" s="175">
        <v>21</v>
      </c>
      <c r="M72" s="175">
        <f>G72*(1+L72/100)</f>
        <v>0</v>
      </c>
      <c r="N72" s="162">
        <v>5.9199999999999999E-3</v>
      </c>
      <c r="O72" s="162">
        <f>ROUND(E72*N72,5)</f>
        <v>7.578E-2</v>
      </c>
      <c r="P72" s="162">
        <v>0</v>
      </c>
      <c r="Q72" s="162">
        <f>ROUND(E72*P72,5)</f>
        <v>0</v>
      </c>
      <c r="R72" s="162"/>
      <c r="S72" s="162"/>
      <c r="T72" s="163">
        <v>0.26</v>
      </c>
      <c r="U72" s="162">
        <f>ROUND(E72*T72,2)</f>
        <v>3.33</v>
      </c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193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5">
      <c r="A73" s="153"/>
      <c r="B73" s="160"/>
      <c r="C73" s="198" t="s">
        <v>262</v>
      </c>
      <c r="D73" s="165"/>
      <c r="E73" s="171"/>
      <c r="F73" s="175"/>
      <c r="G73" s="175"/>
      <c r="H73" s="175"/>
      <c r="I73" s="175"/>
      <c r="J73" s="175"/>
      <c r="K73" s="175"/>
      <c r="L73" s="175"/>
      <c r="M73" s="175"/>
      <c r="N73" s="162"/>
      <c r="O73" s="162"/>
      <c r="P73" s="162"/>
      <c r="Q73" s="162"/>
      <c r="R73" s="162"/>
      <c r="S73" s="162"/>
      <c r="T73" s="163"/>
      <c r="U73" s="162"/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203</v>
      </c>
      <c r="AF73" s="152">
        <v>0</v>
      </c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5">
      <c r="A74" s="153"/>
      <c r="B74" s="160"/>
      <c r="C74" s="198" t="s">
        <v>263</v>
      </c>
      <c r="D74" s="165"/>
      <c r="E74" s="171"/>
      <c r="F74" s="175"/>
      <c r="G74" s="175"/>
      <c r="H74" s="175"/>
      <c r="I74" s="175"/>
      <c r="J74" s="175"/>
      <c r="K74" s="175"/>
      <c r="L74" s="175"/>
      <c r="M74" s="175"/>
      <c r="N74" s="162"/>
      <c r="O74" s="162"/>
      <c r="P74" s="162"/>
      <c r="Q74" s="162"/>
      <c r="R74" s="162"/>
      <c r="S74" s="162"/>
      <c r="T74" s="163"/>
      <c r="U74" s="162"/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203</v>
      </c>
      <c r="AF74" s="152">
        <v>0</v>
      </c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5">
      <c r="A75" s="153"/>
      <c r="B75" s="160"/>
      <c r="C75" s="198" t="s">
        <v>264</v>
      </c>
      <c r="D75" s="165"/>
      <c r="E75" s="171">
        <v>7.2</v>
      </c>
      <c r="F75" s="175"/>
      <c r="G75" s="175"/>
      <c r="H75" s="175"/>
      <c r="I75" s="175"/>
      <c r="J75" s="175"/>
      <c r="K75" s="175"/>
      <c r="L75" s="175"/>
      <c r="M75" s="175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203</v>
      </c>
      <c r="AF75" s="152">
        <v>0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5">
      <c r="A76" s="153"/>
      <c r="B76" s="160"/>
      <c r="C76" s="198" t="s">
        <v>265</v>
      </c>
      <c r="D76" s="165"/>
      <c r="E76" s="171">
        <v>5.6</v>
      </c>
      <c r="F76" s="175"/>
      <c r="G76" s="175"/>
      <c r="H76" s="175"/>
      <c r="I76" s="175"/>
      <c r="J76" s="175"/>
      <c r="K76" s="175"/>
      <c r="L76" s="175"/>
      <c r="M76" s="175"/>
      <c r="N76" s="162"/>
      <c r="O76" s="162"/>
      <c r="P76" s="162"/>
      <c r="Q76" s="162"/>
      <c r="R76" s="162"/>
      <c r="S76" s="162"/>
      <c r="T76" s="163"/>
      <c r="U76" s="162"/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203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5">
      <c r="A77" s="153">
        <v>19</v>
      </c>
      <c r="B77" s="160" t="s">
        <v>266</v>
      </c>
      <c r="C77" s="196" t="s">
        <v>267</v>
      </c>
      <c r="D77" s="162" t="s">
        <v>192</v>
      </c>
      <c r="E77" s="169">
        <v>150</v>
      </c>
      <c r="F77" s="174">
        <f>H77+J77</f>
        <v>0</v>
      </c>
      <c r="G77" s="175">
        <f>ROUND(E77*F77,2)</f>
        <v>0</v>
      </c>
      <c r="H77" s="175"/>
      <c r="I77" s="175">
        <f>ROUND(E77*H77,2)</f>
        <v>0</v>
      </c>
      <c r="J77" s="175"/>
      <c r="K77" s="175">
        <f>ROUND(E77*J77,2)</f>
        <v>0</v>
      </c>
      <c r="L77" s="175">
        <v>21</v>
      </c>
      <c r="M77" s="175">
        <f>G77*(1+L77/100)</f>
        <v>0</v>
      </c>
      <c r="N77" s="162">
        <v>1.323E-2</v>
      </c>
      <c r="O77" s="162">
        <f>ROUND(E77*N77,5)</f>
        <v>1.9844999999999999</v>
      </c>
      <c r="P77" s="162">
        <v>0</v>
      </c>
      <c r="Q77" s="162">
        <f>ROUND(E77*P77,5)</f>
        <v>0</v>
      </c>
      <c r="R77" s="162"/>
      <c r="S77" s="162"/>
      <c r="T77" s="163">
        <v>6.5000000000000002E-2</v>
      </c>
      <c r="U77" s="162">
        <f>ROUND(E77*T77,2)</f>
        <v>9.75</v>
      </c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193</v>
      </c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5">
      <c r="A78" s="153"/>
      <c r="B78" s="160"/>
      <c r="C78" s="271" t="s">
        <v>588</v>
      </c>
      <c r="D78" s="272"/>
      <c r="E78" s="273"/>
      <c r="F78" s="274"/>
      <c r="G78" s="275"/>
      <c r="H78" s="175"/>
      <c r="I78" s="175"/>
      <c r="J78" s="175"/>
      <c r="K78" s="175"/>
      <c r="L78" s="175"/>
      <c r="M78" s="175"/>
      <c r="N78" s="162"/>
      <c r="O78" s="162"/>
      <c r="P78" s="162"/>
      <c r="Q78" s="162"/>
      <c r="R78" s="162"/>
      <c r="S78" s="162"/>
      <c r="T78" s="163"/>
      <c r="U78" s="162"/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194</v>
      </c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5" t="str">
        <f>C78</f>
        <v>- ochrana stávající polyuretanové tepelné izolace</v>
      </c>
      <c r="BB78" s="152"/>
      <c r="BC78" s="152"/>
      <c r="BD78" s="152"/>
      <c r="BE78" s="152"/>
      <c r="BF78" s="152"/>
      <c r="BG78" s="152"/>
      <c r="BH78" s="152"/>
    </row>
    <row r="79" spans="1:60" outlineLevel="1" x14ac:dyDescent="0.25">
      <c r="A79" s="153"/>
      <c r="B79" s="160"/>
      <c r="C79" s="271" t="s">
        <v>195</v>
      </c>
      <c r="D79" s="272"/>
      <c r="E79" s="273"/>
      <c r="F79" s="274"/>
      <c r="G79" s="275"/>
      <c r="H79" s="175"/>
      <c r="I79" s="175"/>
      <c r="J79" s="175"/>
      <c r="K79" s="175"/>
      <c r="L79" s="175"/>
      <c r="M79" s="175"/>
      <c r="N79" s="162"/>
      <c r="O79" s="162"/>
      <c r="P79" s="162"/>
      <c r="Q79" s="162"/>
      <c r="R79" s="162"/>
      <c r="S79" s="162"/>
      <c r="T79" s="163"/>
      <c r="U79" s="162"/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194</v>
      </c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5" t="str">
        <f>C79</f>
        <v xml:space="preserve">  ležící na záklopových prknech stropní konstrukce nad 2.NP</v>
      </c>
      <c r="BB79" s="152"/>
      <c r="BC79" s="152"/>
      <c r="BD79" s="152"/>
      <c r="BE79" s="152"/>
      <c r="BF79" s="152"/>
      <c r="BG79" s="152"/>
      <c r="BH79" s="152"/>
    </row>
    <row r="80" spans="1:60" outlineLevel="1" x14ac:dyDescent="0.25">
      <c r="A80" s="153"/>
      <c r="B80" s="160"/>
      <c r="C80" s="271" t="s">
        <v>589</v>
      </c>
      <c r="D80" s="272"/>
      <c r="E80" s="273"/>
      <c r="F80" s="274"/>
      <c r="G80" s="275"/>
      <c r="H80" s="175"/>
      <c r="I80" s="175"/>
      <c r="J80" s="175"/>
      <c r="K80" s="175"/>
      <c r="L80" s="175"/>
      <c r="M80" s="175"/>
      <c r="N80" s="162"/>
      <c r="O80" s="162"/>
      <c r="P80" s="162"/>
      <c r="Q80" s="162"/>
      <c r="R80" s="162"/>
      <c r="S80" s="162"/>
      <c r="T80" s="163"/>
      <c r="U80" s="162"/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194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5" t="str">
        <f>C80</f>
        <v xml:space="preserve">  proti poškození během oprav zakrytím</v>
      </c>
      <c r="BB80" s="152"/>
      <c r="BC80" s="152"/>
      <c r="BD80" s="152"/>
      <c r="BE80" s="152"/>
      <c r="BF80" s="152"/>
      <c r="BG80" s="152"/>
      <c r="BH80" s="152"/>
    </row>
    <row r="81" spans="1:60" outlineLevel="1" x14ac:dyDescent="0.25">
      <c r="A81" s="153"/>
      <c r="B81" s="160"/>
      <c r="C81" s="197" t="s">
        <v>198</v>
      </c>
      <c r="D81" s="164"/>
      <c r="E81" s="170"/>
      <c r="F81" s="176"/>
      <c r="G81" s="176"/>
      <c r="H81" s="175"/>
      <c r="I81" s="175"/>
      <c r="J81" s="175"/>
      <c r="K81" s="175"/>
      <c r="L81" s="175"/>
      <c r="M81" s="175"/>
      <c r="N81" s="162"/>
      <c r="O81" s="162"/>
      <c r="P81" s="162"/>
      <c r="Q81" s="162"/>
      <c r="R81" s="162"/>
      <c r="S81" s="162"/>
      <c r="T81" s="163"/>
      <c r="U81" s="162"/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194</v>
      </c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5">
      <c r="A82" s="153"/>
      <c r="B82" s="160"/>
      <c r="C82" s="271" t="s">
        <v>199</v>
      </c>
      <c r="D82" s="272"/>
      <c r="E82" s="273"/>
      <c r="F82" s="274"/>
      <c r="G82" s="275"/>
      <c r="H82" s="175"/>
      <c r="I82" s="175"/>
      <c r="J82" s="175"/>
      <c r="K82" s="175"/>
      <c r="L82" s="175"/>
      <c r="M82" s="175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194</v>
      </c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5" t="str">
        <f>C82</f>
        <v>- výměry odhadnuty</v>
      </c>
      <c r="BB82" s="152"/>
      <c r="BC82" s="152"/>
      <c r="BD82" s="152"/>
      <c r="BE82" s="152"/>
      <c r="BF82" s="152"/>
      <c r="BG82" s="152"/>
      <c r="BH82" s="152"/>
    </row>
    <row r="83" spans="1:60" outlineLevel="1" x14ac:dyDescent="0.25">
      <c r="A83" s="153"/>
      <c r="B83" s="160"/>
      <c r="C83" s="271" t="s">
        <v>200</v>
      </c>
      <c r="D83" s="272"/>
      <c r="E83" s="273"/>
      <c r="F83" s="274"/>
      <c r="G83" s="275"/>
      <c r="H83" s="175"/>
      <c r="I83" s="175"/>
      <c r="J83" s="175"/>
      <c r="K83" s="175"/>
      <c r="L83" s="175"/>
      <c r="M83" s="175"/>
      <c r="N83" s="162"/>
      <c r="O83" s="162"/>
      <c r="P83" s="162"/>
      <c r="Q83" s="162"/>
      <c r="R83" s="162"/>
      <c r="S83" s="162"/>
      <c r="T83" s="163"/>
      <c r="U83" s="162"/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194</v>
      </c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5" t="str">
        <f>C83</f>
        <v>- upřesní se při realizaci</v>
      </c>
      <c r="BB83" s="152"/>
      <c r="BC83" s="152"/>
      <c r="BD83" s="152"/>
      <c r="BE83" s="152"/>
      <c r="BF83" s="152"/>
      <c r="BG83" s="152"/>
      <c r="BH83" s="152"/>
    </row>
    <row r="84" spans="1:60" outlineLevel="1" x14ac:dyDescent="0.25">
      <c r="A84" s="153"/>
      <c r="B84" s="160"/>
      <c r="C84" s="271" t="s">
        <v>201</v>
      </c>
      <c r="D84" s="272"/>
      <c r="E84" s="273"/>
      <c r="F84" s="274"/>
      <c r="G84" s="275"/>
      <c r="H84" s="175"/>
      <c r="I84" s="175"/>
      <c r="J84" s="175"/>
      <c r="K84" s="175"/>
      <c r="L84" s="175"/>
      <c r="M84" s="175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194</v>
      </c>
      <c r="AF84" s="152"/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5" t="str">
        <f>C84</f>
        <v>- fakturace dle skutečnosti</v>
      </c>
      <c r="BB84" s="152"/>
      <c r="BC84" s="152"/>
      <c r="BD84" s="152"/>
      <c r="BE84" s="152"/>
      <c r="BF84" s="152"/>
      <c r="BG84" s="152"/>
      <c r="BH84" s="152"/>
    </row>
    <row r="85" spans="1:60" outlineLevel="1" x14ac:dyDescent="0.25">
      <c r="A85" s="153"/>
      <c r="B85" s="160"/>
      <c r="C85" s="198" t="s">
        <v>202</v>
      </c>
      <c r="D85" s="165"/>
      <c r="E85" s="171">
        <v>150</v>
      </c>
      <c r="F85" s="175"/>
      <c r="G85" s="175"/>
      <c r="H85" s="175"/>
      <c r="I85" s="175"/>
      <c r="J85" s="175"/>
      <c r="K85" s="175"/>
      <c r="L85" s="175"/>
      <c r="M85" s="175"/>
      <c r="N85" s="162"/>
      <c r="O85" s="162"/>
      <c r="P85" s="162"/>
      <c r="Q85" s="162"/>
      <c r="R85" s="162"/>
      <c r="S85" s="162"/>
      <c r="T85" s="163"/>
      <c r="U85" s="162"/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203</v>
      </c>
      <c r="AF85" s="152">
        <v>0</v>
      </c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5">
      <c r="A86" s="153">
        <v>20</v>
      </c>
      <c r="B86" s="160" t="s">
        <v>268</v>
      </c>
      <c r="C86" s="196" t="s">
        <v>269</v>
      </c>
      <c r="D86" s="162" t="s">
        <v>192</v>
      </c>
      <c r="E86" s="169">
        <v>13500</v>
      </c>
      <c r="F86" s="174">
        <f>H86+J86</f>
        <v>0</v>
      </c>
      <c r="G86" s="175">
        <f>ROUND(E86*F86,2)</f>
        <v>0</v>
      </c>
      <c r="H86" s="175"/>
      <c r="I86" s="175">
        <f>ROUND(E86*H86,2)</f>
        <v>0</v>
      </c>
      <c r="J86" s="175"/>
      <c r="K86" s="175">
        <f>ROUND(E86*J86,2)</f>
        <v>0</v>
      </c>
      <c r="L86" s="175">
        <v>21</v>
      </c>
      <c r="M86" s="175">
        <f>G86*(1+L86/100)</f>
        <v>0</v>
      </c>
      <c r="N86" s="162">
        <v>0</v>
      </c>
      <c r="O86" s="162">
        <f>ROUND(E86*N86,5)</f>
        <v>0</v>
      </c>
      <c r="P86" s="162">
        <v>0</v>
      </c>
      <c r="Q86" s="162">
        <f>ROUND(E86*P86,5)</f>
        <v>0</v>
      </c>
      <c r="R86" s="162"/>
      <c r="S86" s="162"/>
      <c r="T86" s="163">
        <v>2E-3</v>
      </c>
      <c r="U86" s="162">
        <f>ROUND(E86*T86,2)</f>
        <v>27</v>
      </c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193</v>
      </c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5">
      <c r="A87" s="153"/>
      <c r="B87" s="160"/>
      <c r="C87" s="198" t="s">
        <v>270</v>
      </c>
      <c r="D87" s="165"/>
      <c r="E87" s="171">
        <v>13500</v>
      </c>
      <c r="F87" s="175"/>
      <c r="G87" s="175"/>
      <c r="H87" s="175"/>
      <c r="I87" s="175"/>
      <c r="J87" s="175"/>
      <c r="K87" s="175"/>
      <c r="L87" s="175"/>
      <c r="M87" s="175"/>
      <c r="N87" s="162"/>
      <c r="O87" s="162"/>
      <c r="P87" s="162"/>
      <c r="Q87" s="162"/>
      <c r="R87" s="162"/>
      <c r="S87" s="162"/>
      <c r="T87" s="163"/>
      <c r="U87" s="162"/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203</v>
      </c>
      <c r="AF87" s="152">
        <v>0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5">
      <c r="A88" s="153">
        <v>21</v>
      </c>
      <c r="B88" s="160" t="s">
        <v>271</v>
      </c>
      <c r="C88" s="196" t="s">
        <v>272</v>
      </c>
      <c r="D88" s="162" t="s">
        <v>192</v>
      </c>
      <c r="E88" s="169">
        <v>150</v>
      </c>
      <c r="F88" s="174">
        <f>H88+J88</f>
        <v>0</v>
      </c>
      <c r="G88" s="175">
        <f>ROUND(E88*F88,2)</f>
        <v>0</v>
      </c>
      <c r="H88" s="175"/>
      <c r="I88" s="175">
        <f>ROUND(E88*H88,2)</f>
        <v>0</v>
      </c>
      <c r="J88" s="175"/>
      <c r="K88" s="175">
        <f>ROUND(E88*J88,2)</f>
        <v>0</v>
      </c>
      <c r="L88" s="175">
        <v>21</v>
      </c>
      <c r="M88" s="175">
        <f>G88*(1+L88/100)</f>
        <v>0</v>
      </c>
      <c r="N88" s="162">
        <v>0</v>
      </c>
      <c r="O88" s="162">
        <f>ROUND(E88*N88,5)</f>
        <v>0</v>
      </c>
      <c r="P88" s="162">
        <v>0</v>
      </c>
      <c r="Q88" s="162">
        <f>ROUND(E88*P88,5)</f>
        <v>0</v>
      </c>
      <c r="R88" s="162"/>
      <c r="S88" s="162"/>
      <c r="T88" s="163">
        <v>5.6000000000000001E-2</v>
      </c>
      <c r="U88" s="162">
        <f>ROUND(E88*T88,2)</f>
        <v>8.4</v>
      </c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193</v>
      </c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5">
      <c r="A89" s="153">
        <v>22</v>
      </c>
      <c r="B89" s="160" t="s">
        <v>273</v>
      </c>
      <c r="C89" s="196" t="s">
        <v>274</v>
      </c>
      <c r="D89" s="162" t="s">
        <v>275</v>
      </c>
      <c r="E89" s="169">
        <v>60</v>
      </c>
      <c r="F89" s="174">
        <f>H89+J89</f>
        <v>0</v>
      </c>
      <c r="G89" s="175">
        <f>ROUND(E89*F89,2)</f>
        <v>0</v>
      </c>
      <c r="H89" s="175"/>
      <c r="I89" s="175">
        <f>ROUND(E89*H89,2)</f>
        <v>0</v>
      </c>
      <c r="J89" s="175"/>
      <c r="K89" s="175">
        <f>ROUND(E89*J89,2)</f>
        <v>0</v>
      </c>
      <c r="L89" s="175">
        <v>21</v>
      </c>
      <c r="M89" s="175">
        <f>G89*(1+L89/100)</f>
        <v>0</v>
      </c>
      <c r="N89" s="162">
        <v>0</v>
      </c>
      <c r="O89" s="162">
        <f>ROUND(E89*N89,5)</f>
        <v>0</v>
      </c>
      <c r="P89" s="162">
        <v>0</v>
      </c>
      <c r="Q89" s="162">
        <f>ROUND(E89*P89,5)</f>
        <v>0</v>
      </c>
      <c r="R89" s="162"/>
      <c r="S89" s="162"/>
      <c r="T89" s="163">
        <v>0</v>
      </c>
      <c r="U89" s="162">
        <f>ROUND(E89*T89,2)</f>
        <v>0</v>
      </c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193</v>
      </c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5">
      <c r="A90" s="153"/>
      <c r="B90" s="160"/>
      <c r="C90" s="271" t="s">
        <v>276</v>
      </c>
      <c r="D90" s="272"/>
      <c r="E90" s="273"/>
      <c r="F90" s="274"/>
      <c r="G90" s="275"/>
      <c r="H90" s="175"/>
      <c r="I90" s="175"/>
      <c r="J90" s="175"/>
      <c r="K90" s="175"/>
      <c r="L90" s="175"/>
      <c r="M90" s="175"/>
      <c r="N90" s="162"/>
      <c r="O90" s="162"/>
      <c r="P90" s="162"/>
      <c r="Q90" s="162"/>
      <c r="R90" s="162"/>
      <c r="S90" s="162"/>
      <c r="T90" s="163"/>
      <c r="U90" s="162"/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194</v>
      </c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5" t="str">
        <f>C90</f>
        <v>- výtah sloupový kotvený přes lešení pro dopravu osob i stavebního materiálu</v>
      </c>
      <c r="BB90" s="152"/>
      <c r="BC90" s="152"/>
      <c r="BD90" s="152"/>
      <c r="BE90" s="152"/>
      <c r="BF90" s="152"/>
      <c r="BG90" s="152"/>
      <c r="BH90" s="152"/>
    </row>
    <row r="91" spans="1:60" outlineLevel="1" x14ac:dyDescent="0.25">
      <c r="A91" s="153"/>
      <c r="B91" s="160"/>
      <c r="C91" s="198" t="s">
        <v>277</v>
      </c>
      <c r="D91" s="165"/>
      <c r="E91" s="171">
        <v>30</v>
      </c>
      <c r="F91" s="175"/>
      <c r="G91" s="175"/>
      <c r="H91" s="175"/>
      <c r="I91" s="175"/>
      <c r="J91" s="175"/>
      <c r="K91" s="175"/>
      <c r="L91" s="175"/>
      <c r="M91" s="175"/>
      <c r="N91" s="162"/>
      <c r="O91" s="162"/>
      <c r="P91" s="162"/>
      <c r="Q91" s="162"/>
      <c r="R91" s="162"/>
      <c r="S91" s="162"/>
      <c r="T91" s="163"/>
      <c r="U91" s="162"/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203</v>
      </c>
      <c r="AF91" s="152">
        <v>0</v>
      </c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5">
      <c r="A92" s="153"/>
      <c r="B92" s="160"/>
      <c r="C92" s="198" t="s">
        <v>278</v>
      </c>
      <c r="D92" s="165"/>
      <c r="E92" s="171">
        <v>30</v>
      </c>
      <c r="F92" s="175"/>
      <c r="G92" s="175"/>
      <c r="H92" s="175"/>
      <c r="I92" s="175"/>
      <c r="J92" s="175"/>
      <c r="K92" s="175"/>
      <c r="L92" s="175"/>
      <c r="M92" s="175"/>
      <c r="N92" s="162"/>
      <c r="O92" s="162"/>
      <c r="P92" s="162"/>
      <c r="Q92" s="162"/>
      <c r="R92" s="162"/>
      <c r="S92" s="162"/>
      <c r="T92" s="163"/>
      <c r="U92" s="162"/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203</v>
      </c>
      <c r="AF92" s="152">
        <v>0</v>
      </c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ht="20.399999999999999" outlineLevel="1" x14ac:dyDescent="0.25">
      <c r="A93" s="153">
        <v>23</v>
      </c>
      <c r="B93" s="160" t="s">
        <v>279</v>
      </c>
      <c r="C93" s="196" t="s">
        <v>280</v>
      </c>
      <c r="D93" s="162" t="s">
        <v>281</v>
      </c>
      <c r="E93" s="169">
        <v>1</v>
      </c>
      <c r="F93" s="174">
        <f>H93+J93</f>
        <v>0</v>
      </c>
      <c r="G93" s="175">
        <f>ROUND(E93*F93,2)</f>
        <v>0</v>
      </c>
      <c r="H93" s="175"/>
      <c r="I93" s="175">
        <f>ROUND(E93*H93,2)</f>
        <v>0</v>
      </c>
      <c r="J93" s="175"/>
      <c r="K93" s="175">
        <f>ROUND(E93*J93,2)</f>
        <v>0</v>
      </c>
      <c r="L93" s="175">
        <v>21</v>
      </c>
      <c r="M93" s="175">
        <f>G93*(1+L93/100)</f>
        <v>0</v>
      </c>
      <c r="N93" s="162">
        <v>0</v>
      </c>
      <c r="O93" s="162">
        <f>ROUND(E93*N93,5)</f>
        <v>0</v>
      </c>
      <c r="P93" s="162">
        <v>0</v>
      </c>
      <c r="Q93" s="162">
        <f>ROUND(E93*P93,5)</f>
        <v>0</v>
      </c>
      <c r="R93" s="162"/>
      <c r="S93" s="162"/>
      <c r="T93" s="163">
        <v>0</v>
      </c>
      <c r="U93" s="162">
        <f>ROUND(E93*T93,2)</f>
        <v>0</v>
      </c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193</v>
      </c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ht="20.399999999999999" outlineLevel="1" x14ac:dyDescent="0.25">
      <c r="A94" s="153">
        <v>24</v>
      </c>
      <c r="B94" s="160" t="s">
        <v>282</v>
      </c>
      <c r="C94" s="196" t="s">
        <v>283</v>
      </c>
      <c r="D94" s="162" t="s">
        <v>284</v>
      </c>
      <c r="E94" s="169">
        <v>90</v>
      </c>
      <c r="F94" s="174">
        <f>H94+J94</f>
        <v>0</v>
      </c>
      <c r="G94" s="175">
        <f>ROUND(E94*F94,2)</f>
        <v>0</v>
      </c>
      <c r="H94" s="175"/>
      <c r="I94" s="175">
        <f>ROUND(E94*H94,2)</f>
        <v>0</v>
      </c>
      <c r="J94" s="175"/>
      <c r="K94" s="175">
        <f>ROUND(E94*J94,2)</f>
        <v>0</v>
      </c>
      <c r="L94" s="175">
        <v>21</v>
      </c>
      <c r="M94" s="175">
        <f>G94*(1+L94/100)</f>
        <v>0</v>
      </c>
      <c r="N94" s="162">
        <v>0</v>
      </c>
      <c r="O94" s="162">
        <f>ROUND(E94*N94,5)</f>
        <v>0</v>
      </c>
      <c r="P94" s="162">
        <v>0</v>
      </c>
      <c r="Q94" s="162">
        <f>ROUND(E94*P94,5)</f>
        <v>0</v>
      </c>
      <c r="R94" s="162"/>
      <c r="S94" s="162"/>
      <c r="T94" s="163">
        <v>0</v>
      </c>
      <c r="U94" s="162">
        <f>ROUND(E94*T94,2)</f>
        <v>0</v>
      </c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193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5">
      <c r="A95" s="153">
        <v>25</v>
      </c>
      <c r="B95" s="160" t="s">
        <v>285</v>
      </c>
      <c r="C95" s="196" t="s">
        <v>286</v>
      </c>
      <c r="D95" s="162" t="s">
        <v>281</v>
      </c>
      <c r="E95" s="169">
        <v>1</v>
      </c>
      <c r="F95" s="174">
        <f>H95+J95</f>
        <v>0</v>
      </c>
      <c r="G95" s="175">
        <f>ROUND(E95*F95,2)</f>
        <v>0</v>
      </c>
      <c r="H95" s="175"/>
      <c r="I95" s="175">
        <f>ROUND(E95*H95,2)</f>
        <v>0</v>
      </c>
      <c r="J95" s="175"/>
      <c r="K95" s="175">
        <f>ROUND(E95*J95,2)</f>
        <v>0</v>
      </c>
      <c r="L95" s="175">
        <v>21</v>
      </c>
      <c r="M95" s="175">
        <f>G95*(1+L95/100)</f>
        <v>0</v>
      </c>
      <c r="N95" s="162">
        <v>0</v>
      </c>
      <c r="O95" s="162">
        <f>ROUND(E95*N95,5)</f>
        <v>0</v>
      </c>
      <c r="P95" s="162">
        <v>0</v>
      </c>
      <c r="Q95" s="162">
        <f>ROUND(E95*P95,5)</f>
        <v>0</v>
      </c>
      <c r="R95" s="162"/>
      <c r="S95" s="162"/>
      <c r="T95" s="163">
        <v>0</v>
      </c>
      <c r="U95" s="162">
        <f>ROUND(E95*T95,2)</f>
        <v>0</v>
      </c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193</v>
      </c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x14ac:dyDescent="0.25">
      <c r="A96" s="154" t="s">
        <v>188</v>
      </c>
      <c r="B96" s="161" t="s">
        <v>141</v>
      </c>
      <c r="C96" s="199" t="s">
        <v>142</v>
      </c>
      <c r="D96" s="166"/>
      <c r="E96" s="172"/>
      <c r="F96" s="177"/>
      <c r="G96" s="177">
        <f>SUMIF(AE97:AE102,"&lt;&gt;NOR",G97:G102)</f>
        <v>0</v>
      </c>
      <c r="H96" s="177"/>
      <c r="I96" s="177">
        <f>SUM(I97:I102)</f>
        <v>0</v>
      </c>
      <c r="J96" s="177"/>
      <c r="K96" s="177">
        <f>SUM(K97:K102)</f>
        <v>0</v>
      </c>
      <c r="L96" s="177"/>
      <c r="M96" s="177">
        <f>SUM(M97:M102)</f>
        <v>0</v>
      </c>
      <c r="N96" s="166"/>
      <c r="O96" s="166">
        <f>SUM(O97:O102)</f>
        <v>0</v>
      </c>
      <c r="P96" s="166"/>
      <c r="Q96" s="166">
        <f>SUM(Q97:Q102)</f>
        <v>0</v>
      </c>
      <c r="R96" s="166"/>
      <c r="S96" s="166"/>
      <c r="T96" s="167"/>
      <c r="U96" s="166">
        <f>SUM(U97:U102)</f>
        <v>148.80000000000001</v>
      </c>
      <c r="AE96" t="s">
        <v>189</v>
      </c>
    </row>
    <row r="97" spans="1:60" ht="20.399999999999999" outlineLevel="1" x14ac:dyDescent="0.25">
      <c r="A97" s="153">
        <v>26</v>
      </c>
      <c r="B97" s="160" t="s">
        <v>287</v>
      </c>
      <c r="C97" s="196" t="s">
        <v>288</v>
      </c>
      <c r="D97" s="162" t="s">
        <v>192</v>
      </c>
      <c r="E97" s="169">
        <v>60</v>
      </c>
      <c r="F97" s="174">
        <f>H97+J97</f>
        <v>0</v>
      </c>
      <c r="G97" s="175">
        <f>ROUND(E97*F97,2)</f>
        <v>0</v>
      </c>
      <c r="H97" s="175"/>
      <c r="I97" s="175">
        <f>ROUND(E97*H97,2)</f>
        <v>0</v>
      </c>
      <c r="J97" s="175"/>
      <c r="K97" s="175">
        <f>ROUND(E97*J97,2)</f>
        <v>0</v>
      </c>
      <c r="L97" s="175">
        <v>21</v>
      </c>
      <c r="M97" s="175">
        <f>G97*(1+L97/100)</f>
        <v>0</v>
      </c>
      <c r="N97" s="162">
        <v>0</v>
      </c>
      <c r="O97" s="162">
        <f>ROUND(E97*N97,5)</f>
        <v>0</v>
      </c>
      <c r="P97" s="162">
        <v>0</v>
      </c>
      <c r="Q97" s="162">
        <f>ROUND(E97*P97,5)</f>
        <v>0</v>
      </c>
      <c r="R97" s="162"/>
      <c r="S97" s="162"/>
      <c r="T97" s="163">
        <v>0.2</v>
      </c>
      <c r="U97" s="162">
        <f>ROUND(E97*T97,2)</f>
        <v>12</v>
      </c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193</v>
      </c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5">
      <c r="A98" s="153"/>
      <c r="B98" s="160"/>
      <c r="C98" s="198" t="s">
        <v>220</v>
      </c>
      <c r="D98" s="165"/>
      <c r="E98" s="171"/>
      <c r="F98" s="175"/>
      <c r="G98" s="175"/>
      <c r="H98" s="175"/>
      <c r="I98" s="175"/>
      <c r="J98" s="175"/>
      <c r="K98" s="175"/>
      <c r="L98" s="175"/>
      <c r="M98" s="175"/>
      <c r="N98" s="162"/>
      <c r="O98" s="162"/>
      <c r="P98" s="162"/>
      <c r="Q98" s="162"/>
      <c r="R98" s="162"/>
      <c r="S98" s="162"/>
      <c r="T98" s="163"/>
      <c r="U98" s="162"/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203</v>
      </c>
      <c r="AF98" s="152">
        <v>0</v>
      </c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5">
      <c r="A99" s="153"/>
      <c r="B99" s="160"/>
      <c r="C99" s="198" t="s">
        <v>221</v>
      </c>
      <c r="D99" s="165"/>
      <c r="E99" s="171">
        <v>53.16</v>
      </c>
      <c r="F99" s="175"/>
      <c r="G99" s="175"/>
      <c r="H99" s="175"/>
      <c r="I99" s="175"/>
      <c r="J99" s="175"/>
      <c r="K99" s="175"/>
      <c r="L99" s="175"/>
      <c r="M99" s="175"/>
      <c r="N99" s="162"/>
      <c r="O99" s="162"/>
      <c r="P99" s="162"/>
      <c r="Q99" s="162"/>
      <c r="R99" s="162"/>
      <c r="S99" s="162"/>
      <c r="T99" s="163"/>
      <c r="U99" s="162"/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203</v>
      </c>
      <c r="AF99" s="152">
        <v>0</v>
      </c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5">
      <c r="A100" s="153"/>
      <c r="B100" s="160"/>
      <c r="C100" s="198" t="s">
        <v>222</v>
      </c>
      <c r="D100" s="165"/>
      <c r="E100" s="171">
        <v>6.84</v>
      </c>
      <c r="F100" s="175"/>
      <c r="G100" s="175"/>
      <c r="H100" s="175"/>
      <c r="I100" s="175"/>
      <c r="J100" s="175"/>
      <c r="K100" s="175"/>
      <c r="L100" s="175"/>
      <c r="M100" s="175"/>
      <c r="N100" s="162"/>
      <c r="O100" s="162"/>
      <c r="P100" s="162"/>
      <c r="Q100" s="162"/>
      <c r="R100" s="162"/>
      <c r="S100" s="162"/>
      <c r="T100" s="163"/>
      <c r="U100" s="162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203</v>
      </c>
      <c r="AF100" s="152">
        <v>0</v>
      </c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ht="20.399999999999999" outlineLevel="1" x14ac:dyDescent="0.25">
      <c r="A101" s="153">
        <v>27</v>
      </c>
      <c r="B101" s="160" t="s">
        <v>289</v>
      </c>
      <c r="C101" s="196" t="s">
        <v>290</v>
      </c>
      <c r="D101" s="162" t="s">
        <v>192</v>
      </c>
      <c r="E101" s="169">
        <v>684</v>
      </c>
      <c r="F101" s="174">
        <f>H101+J101</f>
        <v>0</v>
      </c>
      <c r="G101" s="175">
        <f>ROUND(E101*F101,2)</f>
        <v>0</v>
      </c>
      <c r="H101" s="175"/>
      <c r="I101" s="175">
        <f>ROUND(E101*H101,2)</f>
        <v>0</v>
      </c>
      <c r="J101" s="175"/>
      <c r="K101" s="175">
        <f>ROUND(E101*J101,2)</f>
        <v>0</v>
      </c>
      <c r="L101" s="175">
        <v>21</v>
      </c>
      <c r="M101" s="175">
        <f>G101*(1+L101/100)</f>
        <v>0</v>
      </c>
      <c r="N101" s="162">
        <v>0</v>
      </c>
      <c r="O101" s="162">
        <f>ROUND(E101*N101,5)</f>
        <v>0</v>
      </c>
      <c r="P101" s="162">
        <v>0</v>
      </c>
      <c r="Q101" s="162">
        <f>ROUND(E101*P101,5)</f>
        <v>0</v>
      </c>
      <c r="R101" s="162"/>
      <c r="S101" s="162"/>
      <c r="T101" s="163">
        <v>0.2</v>
      </c>
      <c r="U101" s="162">
        <f>ROUND(E101*T101,2)</f>
        <v>136.80000000000001</v>
      </c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193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5">
      <c r="A102" s="153"/>
      <c r="B102" s="160"/>
      <c r="C102" s="198" t="s">
        <v>291</v>
      </c>
      <c r="D102" s="165"/>
      <c r="E102" s="171">
        <v>684</v>
      </c>
      <c r="F102" s="175"/>
      <c r="G102" s="175"/>
      <c r="H102" s="175"/>
      <c r="I102" s="175"/>
      <c r="J102" s="175"/>
      <c r="K102" s="175"/>
      <c r="L102" s="175"/>
      <c r="M102" s="175"/>
      <c r="N102" s="162"/>
      <c r="O102" s="162"/>
      <c r="P102" s="162"/>
      <c r="Q102" s="162"/>
      <c r="R102" s="162"/>
      <c r="S102" s="162"/>
      <c r="T102" s="163"/>
      <c r="U102" s="16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203</v>
      </c>
      <c r="AF102" s="152">
        <v>0</v>
      </c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x14ac:dyDescent="0.25">
      <c r="A103" s="154" t="s">
        <v>188</v>
      </c>
      <c r="B103" s="161" t="s">
        <v>143</v>
      </c>
      <c r="C103" s="199" t="s">
        <v>144</v>
      </c>
      <c r="D103" s="166"/>
      <c r="E103" s="172"/>
      <c r="F103" s="177"/>
      <c r="G103" s="177">
        <f>SUMIF(AE104:AE106,"&lt;&gt;NOR",G104:G106)</f>
        <v>0</v>
      </c>
      <c r="H103" s="177"/>
      <c r="I103" s="177">
        <f>SUM(I104:I106)</f>
        <v>0</v>
      </c>
      <c r="J103" s="177"/>
      <c r="K103" s="177">
        <f>SUM(K104:K106)</f>
        <v>0</v>
      </c>
      <c r="L103" s="177"/>
      <c r="M103" s="177">
        <f>SUM(M104:M106)</f>
        <v>0</v>
      </c>
      <c r="N103" s="166"/>
      <c r="O103" s="166">
        <f>SUM(O104:O106)</f>
        <v>5.8100000000000001E-3</v>
      </c>
      <c r="P103" s="166"/>
      <c r="Q103" s="166">
        <f>SUM(Q104:Q106)</f>
        <v>1.1160000000000001</v>
      </c>
      <c r="R103" s="166"/>
      <c r="S103" s="166"/>
      <c r="T103" s="167"/>
      <c r="U103" s="166">
        <f>SUM(U104:U106)</f>
        <v>4.1500000000000004</v>
      </c>
      <c r="AE103" t="s">
        <v>189</v>
      </c>
    </row>
    <row r="104" spans="1:60" outlineLevel="1" x14ac:dyDescent="0.25">
      <c r="A104" s="153">
        <v>28</v>
      </c>
      <c r="B104" s="160" t="s">
        <v>292</v>
      </c>
      <c r="C104" s="196" t="s">
        <v>293</v>
      </c>
      <c r="D104" s="162" t="s">
        <v>251</v>
      </c>
      <c r="E104" s="169">
        <v>0.46500000000000002</v>
      </c>
      <c r="F104" s="174">
        <f>H104+J104</f>
        <v>0</v>
      </c>
      <c r="G104" s="175">
        <f>ROUND(E104*F104,2)</f>
        <v>0</v>
      </c>
      <c r="H104" s="175"/>
      <c r="I104" s="175">
        <f>ROUND(E104*H104,2)</f>
        <v>0</v>
      </c>
      <c r="J104" s="175"/>
      <c r="K104" s="175">
        <f>ROUND(E104*J104,2)</f>
        <v>0</v>
      </c>
      <c r="L104" s="175">
        <v>21</v>
      </c>
      <c r="M104" s="175">
        <f>G104*(1+L104/100)</f>
        <v>0</v>
      </c>
      <c r="N104" s="162">
        <v>1.2489999999999999E-2</v>
      </c>
      <c r="O104" s="162">
        <f>ROUND(E104*N104,5)</f>
        <v>5.8100000000000001E-3</v>
      </c>
      <c r="P104" s="162">
        <v>2.4</v>
      </c>
      <c r="Q104" s="162">
        <f>ROUND(E104*P104,5)</f>
        <v>1.1160000000000001</v>
      </c>
      <c r="R104" s="162"/>
      <c r="S104" s="162"/>
      <c r="T104" s="163">
        <v>8.9329999999999998</v>
      </c>
      <c r="U104" s="162">
        <f>ROUND(E104*T104,2)</f>
        <v>4.1500000000000004</v>
      </c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 t="s">
        <v>193</v>
      </c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5">
      <c r="A105" s="153"/>
      <c r="B105" s="160"/>
      <c r="C105" s="198" t="s">
        <v>294</v>
      </c>
      <c r="D105" s="165"/>
      <c r="E105" s="171"/>
      <c r="F105" s="175"/>
      <c r="G105" s="175"/>
      <c r="H105" s="175"/>
      <c r="I105" s="175"/>
      <c r="J105" s="175"/>
      <c r="K105" s="175"/>
      <c r="L105" s="175"/>
      <c r="M105" s="175"/>
      <c r="N105" s="162"/>
      <c r="O105" s="162"/>
      <c r="P105" s="162"/>
      <c r="Q105" s="162"/>
      <c r="R105" s="162"/>
      <c r="S105" s="162"/>
      <c r="T105" s="163"/>
      <c r="U105" s="162"/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203</v>
      </c>
      <c r="AF105" s="152">
        <v>0</v>
      </c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5">
      <c r="A106" s="153"/>
      <c r="B106" s="160"/>
      <c r="C106" s="198" t="s">
        <v>295</v>
      </c>
      <c r="D106" s="165"/>
      <c r="E106" s="171">
        <v>0.46500000000000002</v>
      </c>
      <c r="F106" s="175"/>
      <c r="G106" s="175"/>
      <c r="H106" s="175"/>
      <c r="I106" s="175"/>
      <c r="J106" s="175"/>
      <c r="K106" s="175"/>
      <c r="L106" s="175"/>
      <c r="M106" s="175"/>
      <c r="N106" s="162"/>
      <c r="O106" s="162"/>
      <c r="P106" s="162"/>
      <c r="Q106" s="162"/>
      <c r="R106" s="162"/>
      <c r="S106" s="162"/>
      <c r="T106" s="163"/>
      <c r="U106" s="162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203</v>
      </c>
      <c r="AF106" s="152">
        <v>0</v>
      </c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x14ac:dyDescent="0.25">
      <c r="A107" s="154" t="s">
        <v>188</v>
      </c>
      <c r="B107" s="161" t="s">
        <v>145</v>
      </c>
      <c r="C107" s="199" t="s">
        <v>146</v>
      </c>
      <c r="D107" s="166"/>
      <c r="E107" s="172"/>
      <c r="F107" s="177"/>
      <c r="G107" s="177">
        <f>SUMIF(AE108:AE127,"&lt;&gt;NOR",G108:G127)</f>
        <v>0</v>
      </c>
      <c r="H107" s="177"/>
      <c r="I107" s="177">
        <f>SUM(I108:I127)</f>
        <v>0</v>
      </c>
      <c r="J107" s="177"/>
      <c r="K107" s="177">
        <f>SUM(K108:K127)</f>
        <v>0</v>
      </c>
      <c r="L107" s="177"/>
      <c r="M107" s="177">
        <f>SUM(M108:M127)</f>
        <v>0</v>
      </c>
      <c r="N107" s="166"/>
      <c r="O107" s="166">
        <f>SUM(O108:O127)</f>
        <v>0</v>
      </c>
      <c r="P107" s="166"/>
      <c r="Q107" s="166">
        <f>SUM(Q108:Q127)</f>
        <v>1.8859999999999999</v>
      </c>
      <c r="R107" s="166"/>
      <c r="S107" s="166"/>
      <c r="T107" s="167"/>
      <c r="U107" s="166">
        <f>SUM(U108:U127)</f>
        <v>53.09</v>
      </c>
      <c r="AE107" t="s">
        <v>189</v>
      </c>
    </row>
    <row r="108" spans="1:60" outlineLevel="1" x14ac:dyDescent="0.25">
      <c r="A108" s="153">
        <v>29</v>
      </c>
      <c r="B108" s="160" t="s">
        <v>296</v>
      </c>
      <c r="C108" s="196" t="s">
        <v>297</v>
      </c>
      <c r="D108" s="162" t="s">
        <v>192</v>
      </c>
      <c r="E108" s="169">
        <v>41</v>
      </c>
      <c r="F108" s="174">
        <f>H108+J108</f>
        <v>0</v>
      </c>
      <c r="G108" s="175">
        <f>ROUND(E108*F108,2)</f>
        <v>0</v>
      </c>
      <c r="H108" s="175"/>
      <c r="I108" s="175">
        <f>ROUND(E108*H108,2)</f>
        <v>0</v>
      </c>
      <c r="J108" s="175"/>
      <c r="K108" s="175">
        <f>ROUND(E108*J108,2)</f>
        <v>0</v>
      </c>
      <c r="L108" s="175">
        <v>21</v>
      </c>
      <c r="M108" s="175">
        <f>G108*(1+L108/100)</f>
        <v>0</v>
      </c>
      <c r="N108" s="162">
        <v>0</v>
      </c>
      <c r="O108" s="162">
        <f>ROUND(E108*N108,5)</f>
        <v>0</v>
      </c>
      <c r="P108" s="162">
        <v>4.5999999999999999E-2</v>
      </c>
      <c r="Q108" s="162">
        <f>ROUND(E108*P108,5)</f>
        <v>1.8859999999999999</v>
      </c>
      <c r="R108" s="162"/>
      <c r="S108" s="162"/>
      <c r="T108" s="163">
        <v>0.16</v>
      </c>
      <c r="U108" s="162">
        <f>ROUND(E108*T108,2)</f>
        <v>6.56</v>
      </c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193</v>
      </c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5">
      <c r="A109" s="153"/>
      <c r="B109" s="160"/>
      <c r="C109" s="198" t="s">
        <v>298</v>
      </c>
      <c r="D109" s="165"/>
      <c r="E109" s="171"/>
      <c r="F109" s="175"/>
      <c r="G109" s="175"/>
      <c r="H109" s="175"/>
      <c r="I109" s="175"/>
      <c r="J109" s="175"/>
      <c r="K109" s="175"/>
      <c r="L109" s="175"/>
      <c r="M109" s="175"/>
      <c r="N109" s="162"/>
      <c r="O109" s="162"/>
      <c r="P109" s="162"/>
      <c r="Q109" s="162"/>
      <c r="R109" s="162"/>
      <c r="S109" s="162"/>
      <c r="T109" s="163"/>
      <c r="U109" s="162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203</v>
      </c>
      <c r="AF109" s="152">
        <v>0</v>
      </c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5">
      <c r="A110" s="153"/>
      <c r="B110" s="160"/>
      <c r="C110" s="198" t="s">
        <v>226</v>
      </c>
      <c r="D110" s="165"/>
      <c r="E110" s="171">
        <v>25.2</v>
      </c>
      <c r="F110" s="175"/>
      <c r="G110" s="175"/>
      <c r="H110" s="175"/>
      <c r="I110" s="175"/>
      <c r="J110" s="175"/>
      <c r="K110" s="175"/>
      <c r="L110" s="175"/>
      <c r="M110" s="175"/>
      <c r="N110" s="162"/>
      <c r="O110" s="162"/>
      <c r="P110" s="162"/>
      <c r="Q110" s="162"/>
      <c r="R110" s="162"/>
      <c r="S110" s="162"/>
      <c r="T110" s="163"/>
      <c r="U110" s="162"/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 t="s">
        <v>203</v>
      </c>
      <c r="AF110" s="152">
        <v>0</v>
      </c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5">
      <c r="A111" s="153"/>
      <c r="B111" s="160"/>
      <c r="C111" s="198" t="s">
        <v>227</v>
      </c>
      <c r="D111" s="165"/>
      <c r="E111" s="171">
        <v>9.6</v>
      </c>
      <c r="F111" s="175"/>
      <c r="G111" s="175"/>
      <c r="H111" s="175"/>
      <c r="I111" s="175"/>
      <c r="J111" s="175"/>
      <c r="K111" s="175"/>
      <c r="L111" s="175"/>
      <c r="M111" s="175"/>
      <c r="N111" s="162"/>
      <c r="O111" s="162"/>
      <c r="P111" s="162"/>
      <c r="Q111" s="162"/>
      <c r="R111" s="162"/>
      <c r="S111" s="162"/>
      <c r="T111" s="163"/>
      <c r="U111" s="162"/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203</v>
      </c>
      <c r="AF111" s="152">
        <v>0</v>
      </c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5">
      <c r="A112" s="153"/>
      <c r="B112" s="160"/>
      <c r="C112" s="198" t="s">
        <v>228</v>
      </c>
      <c r="D112" s="165"/>
      <c r="E112" s="171">
        <v>6.08</v>
      </c>
      <c r="F112" s="175"/>
      <c r="G112" s="175"/>
      <c r="H112" s="175"/>
      <c r="I112" s="175"/>
      <c r="J112" s="175"/>
      <c r="K112" s="175"/>
      <c r="L112" s="175"/>
      <c r="M112" s="175"/>
      <c r="N112" s="162"/>
      <c r="O112" s="162"/>
      <c r="P112" s="162"/>
      <c r="Q112" s="162"/>
      <c r="R112" s="162"/>
      <c r="S112" s="162"/>
      <c r="T112" s="163"/>
      <c r="U112" s="162"/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 t="s">
        <v>203</v>
      </c>
      <c r="AF112" s="152">
        <v>0</v>
      </c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5">
      <c r="A113" s="153"/>
      <c r="B113" s="160"/>
      <c r="C113" s="200" t="s">
        <v>229</v>
      </c>
      <c r="D113" s="168"/>
      <c r="E113" s="173">
        <v>40.880000000000003</v>
      </c>
      <c r="F113" s="175"/>
      <c r="G113" s="175"/>
      <c r="H113" s="175"/>
      <c r="I113" s="175"/>
      <c r="J113" s="175"/>
      <c r="K113" s="175"/>
      <c r="L113" s="175"/>
      <c r="M113" s="175"/>
      <c r="N113" s="162"/>
      <c r="O113" s="162"/>
      <c r="P113" s="162"/>
      <c r="Q113" s="162"/>
      <c r="R113" s="162"/>
      <c r="S113" s="162"/>
      <c r="T113" s="163"/>
      <c r="U113" s="162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203</v>
      </c>
      <c r="AF113" s="152">
        <v>1</v>
      </c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5">
      <c r="A114" s="153"/>
      <c r="B114" s="160"/>
      <c r="C114" s="198" t="s">
        <v>230</v>
      </c>
      <c r="D114" s="165"/>
      <c r="E114" s="171">
        <v>0.119999999999997</v>
      </c>
      <c r="F114" s="175"/>
      <c r="G114" s="175"/>
      <c r="H114" s="175"/>
      <c r="I114" s="175"/>
      <c r="J114" s="175"/>
      <c r="K114" s="175"/>
      <c r="L114" s="175"/>
      <c r="M114" s="175"/>
      <c r="N114" s="162"/>
      <c r="O114" s="162"/>
      <c r="P114" s="162"/>
      <c r="Q114" s="162"/>
      <c r="R114" s="162"/>
      <c r="S114" s="162"/>
      <c r="T114" s="163"/>
      <c r="U114" s="162"/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203</v>
      </c>
      <c r="AF114" s="152">
        <v>0</v>
      </c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5">
      <c r="A115" s="153">
        <v>30</v>
      </c>
      <c r="B115" s="160" t="s">
        <v>299</v>
      </c>
      <c r="C115" s="196" t="s">
        <v>300</v>
      </c>
      <c r="D115" s="162" t="s">
        <v>301</v>
      </c>
      <c r="E115" s="169">
        <v>12.061999999999999</v>
      </c>
      <c r="F115" s="174">
        <f>H115+J115</f>
        <v>0</v>
      </c>
      <c r="G115" s="175">
        <f>ROUND(E115*F115,2)</f>
        <v>0</v>
      </c>
      <c r="H115" s="175"/>
      <c r="I115" s="175">
        <f>ROUND(E115*H115,2)</f>
        <v>0</v>
      </c>
      <c r="J115" s="175"/>
      <c r="K115" s="175">
        <f>ROUND(E115*J115,2)</f>
        <v>0</v>
      </c>
      <c r="L115" s="175">
        <v>21</v>
      </c>
      <c r="M115" s="175">
        <f>G115*(1+L115/100)</f>
        <v>0</v>
      </c>
      <c r="N115" s="162">
        <v>0</v>
      </c>
      <c r="O115" s="162">
        <f>ROUND(E115*N115,5)</f>
        <v>0</v>
      </c>
      <c r="P115" s="162">
        <v>0</v>
      </c>
      <c r="Q115" s="162">
        <f>ROUND(E115*P115,5)</f>
        <v>0</v>
      </c>
      <c r="R115" s="162"/>
      <c r="S115" s="162"/>
      <c r="T115" s="163">
        <v>0.93300000000000005</v>
      </c>
      <c r="U115" s="162">
        <f>ROUND(E115*T115,2)</f>
        <v>11.25</v>
      </c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193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5">
      <c r="A116" s="153"/>
      <c r="B116" s="160"/>
      <c r="C116" s="198" t="s">
        <v>302</v>
      </c>
      <c r="D116" s="165"/>
      <c r="E116" s="171">
        <v>12.061999999999999</v>
      </c>
      <c r="F116" s="175"/>
      <c r="G116" s="175"/>
      <c r="H116" s="175"/>
      <c r="I116" s="175"/>
      <c r="J116" s="175"/>
      <c r="K116" s="175"/>
      <c r="L116" s="175"/>
      <c r="M116" s="175"/>
      <c r="N116" s="162"/>
      <c r="O116" s="162"/>
      <c r="P116" s="162"/>
      <c r="Q116" s="162"/>
      <c r="R116" s="162"/>
      <c r="S116" s="162"/>
      <c r="T116" s="163"/>
      <c r="U116" s="16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203</v>
      </c>
      <c r="AF116" s="152">
        <v>0</v>
      </c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5">
      <c r="A117" s="153">
        <v>31</v>
      </c>
      <c r="B117" s="160" t="s">
        <v>303</v>
      </c>
      <c r="C117" s="196" t="s">
        <v>304</v>
      </c>
      <c r="D117" s="162" t="s">
        <v>301</v>
      </c>
      <c r="E117" s="169">
        <v>12.061999999999999</v>
      </c>
      <c r="F117" s="174">
        <f>H117+J117</f>
        <v>0</v>
      </c>
      <c r="G117" s="175">
        <f>ROUND(E117*F117,2)</f>
        <v>0</v>
      </c>
      <c r="H117" s="175"/>
      <c r="I117" s="175">
        <f>ROUND(E117*H117,2)</f>
        <v>0</v>
      </c>
      <c r="J117" s="175"/>
      <c r="K117" s="175">
        <f>ROUND(E117*J117,2)</f>
        <v>0</v>
      </c>
      <c r="L117" s="175">
        <v>21</v>
      </c>
      <c r="M117" s="175">
        <f>G117*(1+L117/100)</f>
        <v>0</v>
      </c>
      <c r="N117" s="162">
        <v>0</v>
      </c>
      <c r="O117" s="162">
        <f>ROUND(E117*N117,5)</f>
        <v>0</v>
      </c>
      <c r="P117" s="162">
        <v>0</v>
      </c>
      <c r="Q117" s="162">
        <f>ROUND(E117*P117,5)</f>
        <v>0</v>
      </c>
      <c r="R117" s="162"/>
      <c r="S117" s="162"/>
      <c r="T117" s="163">
        <v>0.65300000000000002</v>
      </c>
      <c r="U117" s="162">
        <f>ROUND(E117*T117,2)</f>
        <v>7.88</v>
      </c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 t="s">
        <v>193</v>
      </c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5">
      <c r="A118" s="153">
        <v>32</v>
      </c>
      <c r="B118" s="160" t="s">
        <v>305</v>
      </c>
      <c r="C118" s="196" t="s">
        <v>306</v>
      </c>
      <c r="D118" s="162" t="s">
        <v>301</v>
      </c>
      <c r="E118" s="169">
        <v>12.061999999999999</v>
      </c>
      <c r="F118" s="174">
        <f>H118+J118</f>
        <v>0</v>
      </c>
      <c r="G118" s="175">
        <f>ROUND(E118*F118,2)</f>
        <v>0</v>
      </c>
      <c r="H118" s="175"/>
      <c r="I118" s="175">
        <f>ROUND(E118*H118,2)</f>
        <v>0</v>
      </c>
      <c r="J118" s="175"/>
      <c r="K118" s="175">
        <f>ROUND(E118*J118,2)</f>
        <v>0</v>
      </c>
      <c r="L118" s="175">
        <v>21</v>
      </c>
      <c r="M118" s="175">
        <f>G118*(1+L118/100)</f>
        <v>0</v>
      </c>
      <c r="N118" s="162">
        <v>0</v>
      </c>
      <c r="O118" s="162">
        <f>ROUND(E118*N118,5)</f>
        <v>0</v>
      </c>
      <c r="P118" s="162">
        <v>0</v>
      </c>
      <c r="Q118" s="162">
        <f>ROUND(E118*P118,5)</f>
        <v>0</v>
      </c>
      <c r="R118" s="162"/>
      <c r="S118" s="162"/>
      <c r="T118" s="163">
        <v>0.94199999999999995</v>
      </c>
      <c r="U118" s="162">
        <f>ROUND(E118*T118,2)</f>
        <v>11.36</v>
      </c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193</v>
      </c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5">
      <c r="A119" s="153">
        <v>33</v>
      </c>
      <c r="B119" s="160" t="s">
        <v>307</v>
      </c>
      <c r="C119" s="196" t="s">
        <v>308</v>
      </c>
      <c r="D119" s="162" t="s">
        <v>301</v>
      </c>
      <c r="E119" s="169">
        <v>96.495999999999995</v>
      </c>
      <c r="F119" s="174">
        <f>H119+J119</f>
        <v>0</v>
      </c>
      <c r="G119" s="175">
        <f>ROUND(E119*F119,2)</f>
        <v>0</v>
      </c>
      <c r="H119" s="175"/>
      <c r="I119" s="175">
        <f>ROUND(E119*H119,2)</f>
        <v>0</v>
      </c>
      <c r="J119" s="175"/>
      <c r="K119" s="175">
        <f>ROUND(E119*J119,2)</f>
        <v>0</v>
      </c>
      <c r="L119" s="175">
        <v>21</v>
      </c>
      <c r="M119" s="175">
        <f>G119*(1+L119/100)</f>
        <v>0</v>
      </c>
      <c r="N119" s="162">
        <v>0</v>
      </c>
      <c r="O119" s="162">
        <f>ROUND(E119*N119,5)</f>
        <v>0</v>
      </c>
      <c r="P119" s="162">
        <v>0</v>
      </c>
      <c r="Q119" s="162">
        <f>ROUND(E119*P119,5)</f>
        <v>0</v>
      </c>
      <c r="R119" s="162"/>
      <c r="S119" s="162"/>
      <c r="T119" s="163">
        <v>0.105</v>
      </c>
      <c r="U119" s="162">
        <f>ROUND(E119*T119,2)</f>
        <v>10.130000000000001</v>
      </c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 t="s">
        <v>193</v>
      </c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5">
      <c r="A120" s="153"/>
      <c r="B120" s="160"/>
      <c r="C120" s="198" t="s">
        <v>309</v>
      </c>
      <c r="D120" s="165"/>
      <c r="E120" s="171">
        <v>96.495999999999995</v>
      </c>
      <c r="F120" s="175"/>
      <c r="G120" s="175"/>
      <c r="H120" s="175"/>
      <c r="I120" s="175"/>
      <c r="J120" s="175"/>
      <c r="K120" s="175"/>
      <c r="L120" s="175"/>
      <c r="M120" s="175"/>
      <c r="N120" s="162"/>
      <c r="O120" s="162"/>
      <c r="P120" s="162"/>
      <c r="Q120" s="162"/>
      <c r="R120" s="162"/>
      <c r="S120" s="162"/>
      <c r="T120" s="163"/>
      <c r="U120" s="16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203</v>
      </c>
      <c r="AF120" s="152">
        <v>0</v>
      </c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5">
      <c r="A121" s="153">
        <v>34</v>
      </c>
      <c r="B121" s="160" t="s">
        <v>310</v>
      </c>
      <c r="C121" s="196" t="s">
        <v>311</v>
      </c>
      <c r="D121" s="162" t="s">
        <v>301</v>
      </c>
      <c r="E121" s="169">
        <v>12.061999999999999</v>
      </c>
      <c r="F121" s="174">
        <f>H121+J121</f>
        <v>0</v>
      </c>
      <c r="G121" s="175">
        <f>ROUND(E121*F121,2)</f>
        <v>0</v>
      </c>
      <c r="H121" s="175"/>
      <c r="I121" s="175">
        <f>ROUND(E121*H121,2)</f>
        <v>0</v>
      </c>
      <c r="J121" s="175"/>
      <c r="K121" s="175">
        <f>ROUND(E121*J121,2)</f>
        <v>0</v>
      </c>
      <c r="L121" s="175">
        <v>21</v>
      </c>
      <c r="M121" s="175">
        <f>G121*(1+L121/100)</f>
        <v>0</v>
      </c>
      <c r="N121" s="162">
        <v>0</v>
      </c>
      <c r="O121" s="162">
        <f>ROUND(E121*N121,5)</f>
        <v>0</v>
      </c>
      <c r="P121" s="162">
        <v>0</v>
      </c>
      <c r="Q121" s="162">
        <f>ROUND(E121*P121,5)</f>
        <v>0</v>
      </c>
      <c r="R121" s="162"/>
      <c r="S121" s="162"/>
      <c r="T121" s="163">
        <v>0.49</v>
      </c>
      <c r="U121" s="162">
        <f>ROUND(E121*T121,2)</f>
        <v>5.91</v>
      </c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193</v>
      </c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5">
      <c r="A122" s="153">
        <v>35</v>
      </c>
      <c r="B122" s="160" t="s">
        <v>312</v>
      </c>
      <c r="C122" s="196" t="s">
        <v>313</v>
      </c>
      <c r="D122" s="162" t="s">
        <v>301</v>
      </c>
      <c r="E122" s="169">
        <v>168.86799999999999</v>
      </c>
      <c r="F122" s="174">
        <f>H122+J122</f>
        <v>0</v>
      </c>
      <c r="G122" s="175">
        <f>ROUND(E122*F122,2)</f>
        <v>0</v>
      </c>
      <c r="H122" s="175"/>
      <c r="I122" s="175">
        <f>ROUND(E122*H122,2)</f>
        <v>0</v>
      </c>
      <c r="J122" s="175"/>
      <c r="K122" s="175">
        <f>ROUND(E122*J122,2)</f>
        <v>0</v>
      </c>
      <c r="L122" s="175">
        <v>21</v>
      </c>
      <c r="M122" s="175">
        <f>G122*(1+L122/100)</f>
        <v>0</v>
      </c>
      <c r="N122" s="162">
        <v>0</v>
      </c>
      <c r="O122" s="162">
        <f>ROUND(E122*N122,5)</f>
        <v>0</v>
      </c>
      <c r="P122" s="162">
        <v>0</v>
      </c>
      <c r="Q122" s="162">
        <f>ROUND(E122*P122,5)</f>
        <v>0</v>
      </c>
      <c r="R122" s="162"/>
      <c r="S122" s="162"/>
      <c r="T122" s="163">
        <v>0</v>
      </c>
      <c r="U122" s="162">
        <f>ROUND(E122*T122,2)</f>
        <v>0</v>
      </c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193</v>
      </c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5">
      <c r="A123" s="153"/>
      <c r="B123" s="160"/>
      <c r="C123" s="198" t="s">
        <v>314</v>
      </c>
      <c r="D123" s="165"/>
      <c r="E123" s="171">
        <v>168.86799999999999</v>
      </c>
      <c r="F123" s="175"/>
      <c r="G123" s="175"/>
      <c r="H123" s="175"/>
      <c r="I123" s="175"/>
      <c r="J123" s="175"/>
      <c r="K123" s="175"/>
      <c r="L123" s="175"/>
      <c r="M123" s="175"/>
      <c r="N123" s="162"/>
      <c r="O123" s="162"/>
      <c r="P123" s="162"/>
      <c r="Q123" s="162"/>
      <c r="R123" s="162"/>
      <c r="S123" s="162"/>
      <c r="T123" s="163"/>
      <c r="U123" s="16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203</v>
      </c>
      <c r="AF123" s="152">
        <v>0</v>
      </c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5">
      <c r="A124" s="153">
        <v>36</v>
      </c>
      <c r="B124" s="160" t="s">
        <v>315</v>
      </c>
      <c r="C124" s="196" t="s">
        <v>316</v>
      </c>
      <c r="D124" s="162" t="s">
        <v>301</v>
      </c>
      <c r="E124" s="169">
        <v>0.81599999999999995</v>
      </c>
      <c r="F124" s="174">
        <f>H124+J124</f>
        <v>0</v>
      </c>
      <c r="G124" s="175">
        <f>ROUND(E124*F124,2)</f>
        <v>0</v>
      </c>
      <c r="H124" s="175"/>
      <c r="I124" s="175">
        <f>ROUND(E124*H124,2)</f>
        <v>0</v>
      </c>
      <c r="J124" s="175"/>
      <c r="K124" s="175">
        <f>ROUND(E124*J124,2)</f>
        <v>0</v>
      </c>
      <c r="L124" s="175">
        <v>21</v>
      </c>
      <c r="M124" s="175">
        <f>G124*(1+L124/100)</f>
        <v>0</v>
      </c>
      <c r="N124" s="162">
        <v>0</v>
      </c>
      <c r="O124" s="162">
        <f>ROUND(E124*N124,5)</f>
        <v>0</v>
      </c>
      <c r="P124" s="162">
        <v>0</v>
      </c>
      <c r="Q124" s="162">
        <f>ROUND(E124*P124,5)</f>
        <v>0</v>
      </c>
      <c r="R124" s="162"/>
      <c r="S124" s="162"/>
      <c r="T124" s="163">
        <v>0</v>
      </c>
      <c r="U124" s="162">
        <f>ROUND(E124*T124,2)</f>
        <v>0</v>
      </c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 t="s">
        <v>193</v>
      </c>
      <c r="AF124" s="152"/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ht="20.399999999999999" outlineLevel="1" x14ac:dyDescent="0.25">
      <c r="A125" s="153">
        <v>37</v>
      </c>
      <c r="B125" s="160" t="s">
        <v>317</v>
      </c>
      <c r="C125" s="196" t="s">
        <v>318</v>
      </c>
      <c r="D125" s="162" t="s">
        <v>301</v>
      </c>
      <c r="E125" s="169">
        <v>7.8559999999999999</v>
      </c>
      <c r="F125" s="174">
        <f>H125+J125</f>
        <v>0</v>
      </c>
      <c r="G125" s="175">
        <f>ROUND(E125*F125,2)</f>
        <v>0</v>
      </c>
      <c r="H125" s="175"/>
      <c r="I125" s="175">
        <f>ROUND(E125*H125,2)</f>
        <v>0</v>
      </c>
      <c r="J125" s="175"/>
      <c r="K125" s="175">
        <f>ROUND(E125*J125,2)</f>
        <v>0</v>
      </c>
      <c r="L125" s="175">
        <v>21</v>
      </c>
      <c r="M125" s="175">
        <f>G125*(1+L125/100)</f>
        <v>0</v>
      </c>
      <c r="N125" s="162">
        <v>0</v>
      </c>
      <c r="O125" s="162">
        <f>ROUND(E125*N125,5)</f>
        <v>0</v>
      </c>
      <c r="P125" s="162">
        <v>0</v>
      </c>
      <c r="Q125" s="162">
        <f>ROUND(E125*P125,5)</f>
        <v>0</v>
      </c>
      <c r="R125" s="162"/>
      <c r="S125" s="162"/>
      <c r="T125" s="163">
        <v>0</v>
      </c>
      <c r="U125" s="162">
        <f>ROUND(E125*T125,2)</f>
        <v>0</v>
      </c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193</v>
      </c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5">
      <c r="A126" s="153"/>
      <c r="B126" s="160"/>
      <c r="C126" s="198" t="s">
        <v>319</v>
      </c>
      <c r="D126" s="165"/>
      <c r="E126" s="171">
        <v>7.8559999999999999</v>
      </c>
      <c r="F126" s="175"/>
      <c r="G126" s="175"/>
      <c r="H126" s="175"/>
      <c r="I126" s="175"/>
      <c r="J126" s="175"/>
      <c r="K126" s="175"/>
      <c r="L126" s="175"/>
      <c r="M126" s="175"/>
      <c r="N126" s="162"/>
      <c r="O126" s="162"/>
      <c r="P126" s="162"/>
      <c r="Q126" s="162"/>
      <c r="R126" s="162"/>
      <c r="S126" s="162"/>
      <c r="T126" s="163"/>
      <c r="U126" s="162"/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 t="s">
        <v>203</v>
      </c>
      <c r="AF126" s="152">
        <v>0</v>
      </c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5">
      <c r="A127" s="153">
        <v>38</v>
      </c>
      <c r="B127" s="160" t="s">
        <v>320</v>
      </c>
      <c r="C127" s="196" t="s">
        <v>321</v>
      </c>
      <c r="D127" s="162" t="s">
        <v>301</v>
      </c>
      <c r="E127" s="169">
        <v>3.39</v>
      </c>
      <c r="F127" s="174">
        <f>H127+J127</f>
        <v>0</v>
      </c>
      <c r="G127" s="175">
        <f>ROUND(E127*F127,2)</f>
        <v>0</v>
      </c>
      <c r="H127" s="175"/>
      <c r="I127" s="175">
        <f>ROUND(E127*H127,2)</f>
        <v>0</v>
      </c>
      <c r="J127" s="175"/>
      <c r="K127" s="175">
        <f>ROUND(E127*J127,2)</f>
        <v>0</v>
      </c>
      <c r="L127" s="175">
        <v>21</v>
      </c>
      <c r="M127" s="175">
        <f>G127*(1+L127/100)</f>
        <v>0</v>
      </c>
      <c r="N127" s="162">
        <v>0</v>
      </c>
      <c r="O127" s="162">
        <f>ROUND(E127*N127,5)</f>
        <v>0</v>
      </c>
      <c r="P127" s="162">
        <v>0</v>
      </c>
      <c r="Q127" s="162">
        <f>ROUND(E127*P127,5)</f>
        <v>0</v>
      </c>
      <c r="R127" s="162"/>
      <c r="S127" s="162"/>
      <c r="T127" s="163">
        <v>0</v>
      </c>
      <c r="U127" s="162">
        <f>ROUND(E127*T127,2)</f>
        <v>0</v>
      </c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193</v>
      </c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x14ac:dyDescent="0.25">
      <c r="A128" s="154" t="s">
        <v>188</v>
      </c>
      <c r="B128" s="161" t="s">
        <v>147</v>
      </c>
      <c r="C128" s="199" t="s">
        <v>148</v>
      </c>
      <c r="D128" s="166"/>
      <c r="E128" s="172"/>
      <c r="F128" s="177"/>
      <c r="G128" s="177">
        <f>SUMIF(AE129:AE130,"&lt;&gt;NOR",G129:G130)</f>
        <v>0</v>
      </c>
      <c r="H128" s="177"/>
      <c r="I128" s="177">
        <f>SUM(I129:I130)</f>
        <v>0</v>
      </c>
      <c r="J128" s="177"/>
      <c r="K128" s="177">
        <f>SUM(K129:K130)</f>
        <v>0</v>
      </c>
      <c r="L128" s="177"/>
      <c r="M128" s="177">
        <f>SUM(M129:M130)</f>
        <v>0</v>
      </c>
      <c r="N128" s="166"/>
      <c r="O128" s="166">
        <f>SUM(O129:O130)</f>
        <v>0</v>
      </c>
      <c r="P128" s="166"/>
      <c r="Q128" s="166">
        <f>SUM(Q129:Q130)</f>
        <v>0</v>
      </c>
      <c r="R128" s="166"/>
      <c r="S128" s="166"/>
      <c r="T128" s="167"/>
      <c r="U128" s="166">
        <f>SUM(U129:U130)</f>
        <v>36.65</v>
      </c>
      <c r="AE128" t="s">
        <v>189</v>
      </c>
    </row>
    <row r="129" spans="1:60" outlineLevel="1" x14ac:dyDescent="0.25">
      <c r="A129" s="153">
        <v>39</v>
      </c>
      <c r="B129" s="160" t="s">
        <v>322</v>
      </c>
      <c r="C129" s="196" t="s">
        <v>323</v>
      </c>
      <c r="D129" s="162" t="s">
        <v>301</v>
      </c>
      <c r="E129" s="169">
        <v>14.223000000000001</v>
      </c>
      <c r="F129" s="174">
        <f>H129+J129</f>
        <v>0</v>
      </c>
      <c r="G129" s="175">
        <f>ROUND(E129*F129,2)</f>
        <v>0</v>
      </c>
      <c r="H129" s="175"/>
      <c r="I129" s="175">
        <f>ROUND(E129*H129,2)</f>
        <v>0</v>
      </c>
      <c r="J129" s="175"/>
      <c r="K129" s="175">
        <f>ROUND(E129*J129,2)</f>
        <v>0</v>
      </c>
      <c r="L129" s="175">
        <v>21</v>
      </c>
      <c r="M129" s="175">
        <f>G129*(1+L129/100)</f>
        <v>0</v>
      </c>
      <c r="N129" s="162">
        <v>0</v>
      </c>
      <c r="O129" s="162">
        <f>ROUND(E129*N129,5)</f>
        <v>0</v>
      </c>
      <c r="P129" s="162">
        <v>0</v>
      </c>
      <c r="Q129" s="162">
        <f>ROUND(E129*P129,5)</f>
        <v>0</v>
      </c>
      <c r="R129" s="162"/>
      <c r="S129" s="162"/>
      <c r="T129" s="163">
        <v>2.577</v>
      </c>
      <c r="U129" s="162">
        <f>ROUND(E129*T129,2)</f>
        <v>36.65</v>
      </c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193</v>
      </c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5">
      <c r="A130" s="153"/>
      <c r="B130" s="160"/>
      <c r="C130" s="198" t="s">
        <v>324</v>
      </c>
      <c r="D130" s="165"/>
      <c r="E130" s="171">
        <v>14.223000000000001</v>
      </c>
      <c r="F130" s="175"/>
      <c r="G130" s="175"/>
      <c r="H130" s="175"/>
      <c r="I130" s="175"/>
      <c r="J130" s="175"/>
      <c r="K130" s="175"/>
      <c r="L130" s="175"/>
      <c r="M130" s="175"/>
      <c r="N130" s="162"/>
      <c r="O130" s="162"/>
      <c r="P130" s="162"/>
      <c r="Q130" s="162"/>
      <c r="R130" s="162"/>
      <c r="S130" s="162"/>
      <c r="T130" s="163"/>
      <c r="U130" s="162"/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203</v>
      </c>
      <c r="AF130" s="152">
        <v>0</v>
      </c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x14ac:dyDescent="0.25">
      <c r="A131" s="154" t="s">
        <v>188</v>
      </c>
      <c r="B131" s="161" t="s">
        <v>149</v>
      </c>
      <c r="C131" s="199" t="s">
        <v>150</v>
      </c>
      <c r="D131" s="166"/>
      <c r="E131" s="172"/>
      <c r="F131" s="177"/>
      <c r="G131" s="177">
        <f>SUMIF(AE132:AE308,"&lt;&gt;NOR",G132:G308)</f>
        <v>0</v>
      </c>
      <c r="H131" s="177"/>
      <c r="I131" s="177">
        <f>SUM(I132:I308)</f>
        <v>0</v>
      </c>
      <c r="J131" s="177"/>
      <c r="K131" s="177">
        <f>SUM(K132:K308)</f>
        <v>0</v>
      </c>
      <c r="L131" s="177"/>
      <c r="M131" s="177">
        <f>SUM(M132:M308)</f>
        <v>0</v>
      </c>
      <c r="N131" s="166"/>
      <c r="O131" s="166">
        <f>SUM(O132:O308)</f>
        <v>9.3239300000000007</v>
      </c>
      <c r="P131" s="166"/>
      <c r="Q131" s="166">
        <f>SUM(Q132:Q308)</f>
        <v>3.3904000000000001</v>
      </c>
      <c r="R131" s="166"/>
      <c r="S131" s="166"/>
      <c r="T131" s="167"/>
      <c r="U131" s="166">
        <f>SUM(U132:U308)</f>
        <v>341.4</v>
      </c>
      <c r="AE131" t="s">
        <v>189</v>
      </c>
    </row>
    <row r="132" spans="1:60" outlineLevel="1" x14ac:dyDescent="0.25">
      <c r="A132" s="153">
        <v>40</v>
      </c>
      <c r="B132" s="160" t="s">
        <v>325</v>
      </c>
      <c r="C132" s="196" t="s">
        <v>326</v>
      </c>
      <c r="D132" s="162" t="s">
        <v>327</v>
      </c>
      <c r="E132" s="169">
        <v>2</v>
      </c>
      <c r="F132" s="174">
        <f>H132+J132</f>
        <v>0</v>
      </c>
      <c r="G132" s="175">
        <f>ROUND(E132*F132,2)</f>
        <v>0</v>
      </c>
      <c r="H132" s="175"/>
      <c r="I132" s="175">
        <f>ROUND(E132*H132,2)</f>
        <v>0</v>
      </c>
      <c r="J132" s="175"/>
      <c r="K132" s="175">
        <f>ROUND(E132*J132,2)</f>
        <v>0</v>
      </c>
      <c r="L132" s="175">
        <v>21</v>
      </c>
      <c r="M132" s="175">
        <f>G132*(1+L132/100)</f>
        <v>0</v>
      </c>
      <c r="N132" s="162">
        <v>8.4709999999999994E-2</v>
      </c>
      <c r="O132" s="162">
        <f>ROUND(E132*N132,5)</f>
        <v>0.16941999999999999</v>
      </c>
      <c r="P132" s="162">
        <v>0</v>
      </c>
      <c r="Q132" s="162">
        <f>ROUND(E132*P132,5)</f>
        <v>0</v>
      </c>
      <c r="R132" s="162"/>
      <c r="S132" s="162"/>
      <c r="T132" s="163">
        <v>26</v>
      </c>
      <c r="U132" s="162">
        <f>ROUND(E132*T132,2)</f>
        <v>52</v>
      </c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193</v>
      </c>
      <c r="AF132" s="152"/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5">
      <c r="A133" s="153"/>
      <c r="B133" s="160"/>
      <c r="C133" s="271" t="s">
        <v>328</v>
      </c>
      <c r="D133" s="272"/>
      <c r="E133" s="273"/>
      <c r="F133" s="274"/>
      <c r="G133" s="275"/>
      <c r="H133" s="175"/>
      <c r="I133" s="175"/>
      <c r="J133" s="175"/>
      <c r="K133" s="175"/>
      <c r="L133" s="175"/>
      <c r="M133" s="175"/>
      <c r="N133" s="162"/>
      <c r="O133" s="162"/>
      <c r="P133" s="162"/>
      <c r="Q133" s="162"/>
      <c r="R133" s="162"/>
      <c r="S133" s="162"/>
      <c r="T133" s="163"/>
      <c r="U133" s="162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 t="s">
        <v>194</v>
      </c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5" t="str">
        <f>C133</f>
        <v>- ochrana proti zatečení při opravě střechy</v>
      </c>
      <c r="BB133" s="152"/>
      <c r="BC133" s="152"/>
      <c r="BD133" s="152"/>
      <c r="BE133" s="152"/>
      <c r="BF133" s="152"/>
      <c r="BG133" s="152"/>
      <c r="BH133" s="152"/>
    </row>
    <row r="134" spans="1:60" ht="20.399999999999999" outlineLevel="1" x14ac:dyDescent="0.25">
      <c r="A134" s="153">
        <v>41</v>
      </c>
      <c r="B134" s="160" t="s">
        <v>329</v>
      </c>
      <c r="C134" s="196" t="s">
        <v>330</v>
      </c>
      <c r="D134" s="162" t="s">
        <v>331</v>
      </c>
      <c r="E134" s="169">
        <v>1.2</v>
      </c>
      <c r="F134" s="174">
        <f>H134+J134</f>
        <v>0</v>
      </c>
      <c r="G134" s="175">
        <f>ROUND(E134*F134,2)</f>
        <v>0</v>
      </c>
      <c r="H134" s="175"/>
      <c r="I134" s="175">
        <f>ROUND(E134*H134,2)</f>
        <v>0</v>
      </c>
      <c r="J134" s="175"/>
      <c r="K134" s="175">
        <f>ROUND(E134*J134,2)</f>
        <v>0</v>
      </c>
      <c r="L134" s="175">
        <v>21</v>
      </c>
      <c r="M134" s="175">
        <f>G134*(1+L134/100)</f>
        <v>0</v>
      </c>
      <c r="N134" s="162">
        <v>1.6000000000000001E-4</v>
      </c>
      <c r="O134" s="162">
        <f>ROUND(E134*N134,5)</f>
        <v>1.9000000000000001E-4</v>
      </c>
      <c r="P134" s="162">
        <v>1.6E-2</v>
      </c>
      <c r="Q134" s="162">
        <f>ROUND(E134*P134,5)</f>
        <v>1.9199999999999998E-2</v>
      </c>
      <c r="R134" s="162"/>
      <c r="S134" s="162"/>
      <c r="T134" s="163">
        <v>0.41909999999999997</v>
      </c>
      <c r="U134" s="162">
        <f>ROUND(E134*T134,2)</f>
        <v>0.5</v>
      </c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193</v>
      </c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5">
      <c r="A135" s="153"/>
      <c r="B135" s="160"/>
      <c r="C135" s="271" t="s">
        <v>332</v>
      </c>
      <c r="D135" s="272"/>
      <c r="E135" s="273"/>
      <c r="F135" s="274"/>
      <c r="G135" s="275"/>
      <c r="H135" s="175"/>
      <c r="I135" s="175"/>
      <c r="J135" s="175"/>
      <c r="K135" s="175"/>
      <c r="L135" s="175"/>
      <c r="M135" s="175"/>
      <c r="N135" s="162"/>
      <c r="O135" s="162"/>
      <c r="P135" s="162"/>
      <c r="Q135" s="162"/>
      <c r="R135" s="162"/>
      <c r="S135" s="162"/>
      <c r="T135" s="163"/>
      <c r="U135" s="16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 t="s">
        <v>194</v>
      </c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5" t="str">
        <f>C135</f>
        <v>v ceně je zahrnuto:</v>
      </c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5">
      <c r="A136" s="153"/>
      <c r="B136" s="160"/>
      <c r="C136" s="271" t="s">
        <v>333</v>
      </c>
      <c r="D136" s="272"/>
      <c r="E136" s="273"/>
      <c r="F136" s="274"/>
      <c r="G136" s="275"/>
      <c r="H136" s="175"/>
      <c r="I136" s="175"/>
      <c r="J136" s="175"/>
      <c r="K136" s="175"/>
      <c r="L136" s="175"/>
      <c r="M136" s="175"/>
      <c r="N136" s="162"/>
      <c r="O136" s="162"/>
      <c r="P136" s="162"/>
      <c r="Q136" s="162"/>
      <c r="R136" s="162"/>
      <c r="S136" s="162"/>
      <c r="T136" s="163"/>
      <c r="U136" s="16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194</v>
      </c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5" t="str">
        <f>C136</f>
        <v>- i případné podchycování okolních prvků a související heverování</v>
      </c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5">
      <c r="A137" s="153"/>
      <c r="B137" s="160"/>
      <c r="C137" s="198" t="s">
        <v>334</v>
      </c>
      <c r="D137" s="165"/>
      <c r="E137" s="171"/>
      <c r="F137" s="175"/>
      <c r="G137" s="175"/>
      <c r="H137" s="175"/>
      <c r="I137" s="175"/>
      <c r="J137" s="175"/>
      <c r="K137" s="175"/>
      <c r="L137" s="175"/>
      <c r="M137" s="175"/>
      <c r="N137" s="162"/>
      <c r="O137" s="162"/>
      <c r="P137" s="162"/>
      <c r="Q137" s="162"/>
      <c r="R137" s="162"/>
      <c r="S137" s="162"/>
      <c r="T137" s="163"/>
      <c r="U137" s="162"/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 t="s">
        <v>203</v>
      </c>
      <c r="AF137" s="152">
        <v>0</v>
      </c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5">
      <c r="A138" s="153"/>
      <c r="B138" s="160"/>
      <c r="C138" s="198" t="s">
        <v>335</v>
      </c>
      <c r="D138" s="165"/>
      <c r="E138" s="171">
        <v>1.2</v>
      </c>
      <c r="F138" s="175"/>
      <c r="G138" s="175"/>
      <c r="H138" s="175"/>
      <c r="I138" s="175"/>
      <c r="J138" s="175"/>
      <c r="K138" s="175"/>
      <c r="L138" s="175"/>
      <c r="M138" s="175"/>
      <c r="N138" s="162"/>
      <c r="O138" s="162"/>
      <c r="P138" s="162"/>
      <c r="Q138" s="162"/>
      <c r="R138" s="162"/>
      <c r="S138" s="162"/>
      <c r="T138" s="163"/>
      <c r="U138" s="162"/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 t="s">
        <v>203</v>
      </c>
      <c r="AF138" s="152">
        <v>0</v>
      </c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5">
      <c r="A139" s="153"/>
      <c r="B139" s="160"/>
      <c r="C139" s="200" t="s">
        <v>229</v>
      </c>
      <c r="D139" s="168"/>
      <c r="E139" s="173">
        <v>1.2</v>
      </c>
      <c r="F139" s="175"/>
      <c r="G139" s="175"/>
      <c r="H139" s="175"/>
      <c r="I139" s="175"/>
      <c r="J139" s="175"/>
      <c r="K139" s="175"/>
      <c r="L139" s="175"/>
      <c r="M139" s="175"/>
      <c r="N139" s="162"/>
      <c r="O139" s="162"/>
      <c r="P139" s="162"/>
      <c r="Q139" s="162"/>
      <c r="R139" s="162"/>
      <c r="S139" s="162"/>
      <c r="T139" s="163"/>
      <c r="U139" s="162"/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203</v>
      </c>
      <c r="AF139" s="152">
        <v>1</v>
      </c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ht="20.399999999999999" outlineLevel="1" x14ac:dyDescent="0.25">
      <c r="A140" s="153">
        <v>42</v>
      </c>
      <c r="B140" s="160" t="s">
        <v>336</v>
      </c>
      <c r="C140" s="196" t="s">
        <v>337</v>
      </c>
      <c r="D140" s="162" t="s">
        <v>331</v>
      </c>
      <c r="E140" s="169">
        <v>4.5</v>
      </c>
      <c r="F140" s="174">
        <f>H140+J140</f>
        <v>0</v>
      </c>
      <c r="G140" s="175">
        <f>ROUND(E140*F140,2)</f>
        <v>0</v>
      </c>
      <c r="H140" s="175"/>
      <c r="I140" s="175">
        <f>ROUND(E140*H140,2)</f>
        <v>0</v>
      </c>
      <c r="J140" s="175"/>
      <c r="K140" s="175">
        <f>ROUND(E140*J140,2)</f>
        <v>0</v>
      </c>
      <c r="L140" s="175">
        <v>21</v>
      </c>
      <c r="M140" s="175">
        <f>G140*(1+L140/100)</f>
        <v>0</v>
      </c>
      <c r="N140" s="162">
        <v>1.6000000000000001E-4</v>
      </c>
      <c r="O140" s="162">
        <f>ROUND(E140*N140,5)</f>
        <v>7.2000000000000005E-4</v>
      </c>
      <c r="P140" s="162">
        <v>1.6E-2</v>
      </c>
      <c r="Q140" s="162">
        <f>ROUND(E140*P140,5)</f>
        <v>7.1999999999999995E-2</v>
      </c>
      <c r="R140" s="162"/>
      <c r="S140" s="162"/>
      <c r="T140" s="163">
        <v>0.36980000000000002</v>
      </c>
      <c r="U140" s="162">
        <f>ROUND(E140*T140,2)</f>
        <v>1.66</v>
      </c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 t="s">
        <v>193</v>
      </c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5">
      <c r="A141" s="153"/>
      <c r="B141" s="160"/>
      <c r="C141" s="271" t="s">
        <v>332</v>
      </c>
      <c r="D141" s="272"/>
      <c r="E141" s="273"/>
      <c r="F141" s="274"/>
      <c r="G141" s="275"/>
      <c r="H141" s="175"/>
      <c r="I141" s="175"/>
      <c r="J141" s="175"/>
      <c r="K141" s="175"/>
      <c r="L141" s="175"/>
      <c r="M141" s="175"/>
      <c r="N141" s="162"/>
      <c r="O141" s="162"/>
      <c r="P141" s="162"/>
      <c r="Q141" s="162"/>
      <c r="R141" s="162"/>
      <c r="S141" s="162"/>
      <c r="T141" s="163"/>
      <c r="U141" s="162"/>
      <c r="V141" s="152"/>
      <c r="W141" s="152"/>
      <c r="X141" s="152"/>
      <c r="Y141" s="152"/>
      <c r="Z141" s="152"/>
      <c r="AA141" s="152"/>
      <c r="AB141" s="152"/>
      <c r="AC141" s="152"/>
      <c r="AD141" s="152"/>
      <c r="AE141" s="152" t="s">
        <v>194</v>
      </c>
      <c r="AF141" s="152"/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5" t="str">
        <f>C141</f>
        <v>v ceně je zahrnuto:</v>
      </c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5">
      <c r="A142" s="153"/>
      <c r="B142" s="160"/>
      <c r="C142" s="271" t="s">
        <v>333</v>
      </c>
      <c r="D142" s="272"/>
      <c r="E142" s="273"/>
      <c r="F142" s="274"/>
      <c r="G142" s="275"/>
      <c r="H142" s="175"/>
      <c r="I142" s="175"/>
      <c r="J142" s="175"/>
      <c r="K142" s="175"/>
      <c r="L142" s="175"/>
      <c r="M142" s="175"/>
      <c r="N142" s="162"/>
      <c r="O142" s="162"/>
      <c r="P142" s="162"/>
      <c r="Q142" s="162"/>
      <c r="R142" s="162"/>
      <c r="S142" s="162"/>
      <c r="T142" s="163"/>
      <c r="U142" s="162"/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 t="s">
        <v>194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5" t="str">
        <f>C142</f>
        <v>- i případné podchycování okolních prvků a související heverování</v>
      </c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5">
      <c r="A143" s="153"/>
      <c r="B143" s="160"/>
      <c r="C143" s="198" t="s">
        <v>334</v>
      </c>
      <c r="D143" s="165"/>
      <c r="E143" s="171"/>
      <c r="F143" s="175"/>
      <c r="G143" s="175"/>
      <c r="H143" s="175"/>
      <c r="I143" s="175"/>
      <c r="J143" s="175"/>
      <c r="K143" s="175"/>
      <c r="L143" s="175"/>
      <c r="M143" s="175"/>
      <c r="N143" s="162"/>
      <c r="O143" s="162"/>
      <c r="P143" s="162"/>
      <c r="Q143" s="162"/>
      <c r="R143" s="162"/>
      <c r="S143" s="162"/>
      <c r="T143" s="163"/>
      <c r="U143" s="16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 t="s">
        <v>203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5">
      <c r="A144" s="153"/>
      <c r="B144" s="160"/>
      <c r="C144" s="198" t="s">
        <v>338</v>
      </c>
      <c r="D144" s="165"/>
      <c r="E144" s="171">
        <v>4.5</v>
      </c>
      <c r="F144" s="175"/>
      <c r="G144" s="175"/>
      <c r="H144" s="175"/>
      <c r="I144" s="175"/>
      <c r="J144" s="175"/>
      <c r="K144" s="175"/>
      <c r="L144" s="175"/>
      <c r="M144" s="175"/>
      <c r="N144" s="162"/>
      <c r="O144" s="162"/>
      <c r="P144" s="162"/>
      <c r="Q144" s="162"/>
      <c r="R144" s="162"/>
      <c r="S144" s="162"/>
      <c r="T144" s="163"/>
      <c r="U144" s="162"/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 t="s">
        <v>203</v>
      </c>
      <c r="AF144" s="152">
        <v>0</v>
      </c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5">
      <c r="A145" s="153"/>
      <c r="B145" s="160"/>
      <c r="C145" s="200" t="s">
        <v>229</v>
      </c>
      <c r="D145" s="168"/>
      <c r="E145" s="173">
        <v>4.5</v>
      </c>
      <c r="F145" s="175"/>
      <c r="G145" s="175"/>
      <c r="H145" s="175"/>
      <c r="I145" s="175"/>
      <c r="J145" s="175"/>
      <c r="K145" s="175"/>
      <c r="L145" s="175"/>
      <c r="M145" s="175"/>
      <c r="N145" s="162"/>
      <c r="O145" s="162"/>
      <c r="P145" s="162"/>
      <c r="Q145" s="162"/>
      <c r="R145" s="162"/>
      <c r="S145" s="162"/>
      <c r="T145" s="163"/>
      <c r="U145" s="162"/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 t="s">
        <v>203</v>
      </c>
      <c r="AF145" s="152">
        <v>1</v>
      </c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ht="20.399999999999999" outlineLevel="1" x14ac:dyDescent="0.25">
      <c r="A146" s="153">
        <v>43</v>
      </c>
      <c r="B146" s="160" t="s">
        <v>339</v>
      </c>
      <c r="C146" s="196" t="s">
        <v>340</v>
      </c>
      <c r="D146" s="162" t="s">
        <v>331</v>
      </c>
      <c r="E146" s="169">
        <v>2.2000000000000002</v>
      </c>
      <c r="F146" s="174">
        <f>H146+J146</f>
        <v>0</v>
      </c>
      <c r="G146" s="175">
        <f>ROUND(E146*F146,2)</f>
        <v>0</v>
      </c>
      <c r="H146" s="175"/>
      <c r="I146" s="175">
        <f>ROUND(E146*H146,2)</f>
        <v>0</v>
      </c>
      <c r="J146" s="175"/>
      <c r="K146" s="175">
        <f>ROUND(E146*J146,2)</f>
        <v>0</v>
      </c>
      <c r="L146" s="175">
        <v>21</v>
      </c>
      <c r="M146" s="175">
        <f>G146*(1+L146/100)</f>
        <v>0</v>
      </c>
      <c r="N146" s="162">
        <v>1.6000000000000001E-4</v>
      </c>
      <c r="O146" s="162">
        <f>ROUND(E146*N146,5)</f>
        <v>3.5E-4</v>
      </c>
      <c r="P146" s="162">
        <v>2.5000000000000001E-2</v>
      </c>
      <c r="Q146" s="162">
        <f>ROUND(E146*P146,5)</f>
        <v>5.5E-2</v>
      </c>
      <c r="R146" s="162"/>
      <c r="S146" s="162"/>
      <c r="T146" s="163">
        <v>0.44929999999999998</v>
      </c>
      <c r="U146" s="162">
        <f>ROUND(E146*T146,2)</f>
        <v>0.99</v>
      </c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 t="s">
        <v>193</v>
      </c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5">
      <c r="A147" s="153"/>
      <c r="B147" s="160"/>
      <c r="C147" s="271" t="s">
        <v>332</v>
      </c>
      <c r="D147" s="272"/>
      <c r="E147" s="273"/>
      <c r="F147" s="274"/>
      <c r="G147" s="275"/>
      <c r="H147" s="175"/>
      <c r="I147" s="175"/>
      <c r="J147" s="175"/>
      <c r="K147" s="175"/>
      <c r="L147" s="175"/>
      <c r="M147" s="175"/>
      <c r="N147" s="162"/>
      <c r="O147" s="162"/>
      <c r="P147" s="162"/>
      <c r="Q147" s="162"/>
      <c r="R147" s="162"/>
      <c r="S147" s="162"/>
      <c r="T147" s="163"/>
      <c r="U147" s="162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 t="s">
        <v>194</v>
      </c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5" t="str">
        <f>C147</f>
        <v>v ceně je zahrnuto:</v>
      </c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5">
      <c r="A148" s="153"/>
      <c r="B148" s="160"/>
      <c r="C148" s="271" t="s">
        <v>333</v>
      </c>
      <c r="D148" s="272"/>
      <c r="E148" s="273"/>
      <c r="F148" s="274"/>
      <c r="G148" s="275"/>
      <c r="H148" s="175"/>
      <c r="I148" s="175"/>
      <c r="J148" s="175"/>
      <c r="K148" s="175"/>
      <c r="L148" s="175"/>
      <c r="M148" s="175"/>
      <c r="N148" s="162"/>
      <c r="O148" s="162"/>
      <c r="P148" s="162"/>
      <c r="Q148" s="162"/>
      <c r="R148" s="162"/>
      <c r="S148" s="162"/>
      <c r="T148" s="163"/>
      <c r="U148" s="162"/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 t="s">
        <v>194</v>
      </c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5" t="str">
        <f>C148</f>
        <v>- i případné podchycování okolních prvků a související heverování</v>
      </c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5">
      <c r="A149" s="153"/>
      <c r="B149" s="160"/>
      <c r="C149" s="198" t="s">
        <v>334</v>
      </c>
      <c r="D149" s="165"/>
      <c r="E149" s="171"/>
      <c r="F149" s="175"/>
      <c r="G149" s="175"/>
      <c r="H149" s="175"/>
      <c r="I149" s="175"/>
      <c r="J149" s="175"/>
      <c r="K149" s="175"/>
      <c r="L149" s="175"/>
      <c r="M149" s="175"/>
      <c r="N149" s="162"/>
      <c r="O149" s="162"/>
      <c r="P149" s="162"/>
      <c r="Q149" s="162"/>
      <c r="R149" s="162"/>
      <c r="S149" s="162"/>
      <c r="T149" s="163"/>
      <c r="U149" s="162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 t="s">
        <v>203</v>
      </c>
      <c r="AF149" s="152">
        <v>0</v>
      </c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5">
      <c r="A150" s="153"/>
      <c r="B150" s="160"/>
      <c r="C150" s="198" t="s">
        <v>341</v>
      </c>
      <c r="D150" s="165"/>
      <c r="E150" s="171">
        <v>1.2</v>
      </c>
      <c r="F150" s="175"/>
      <c r="G150" s="175"/>
      <c r="H150" s="175"/>
      <c r="I150" s="175"/>
      <c r="J150" s="175"/>
      <c r="K150" s="175"/>
      <c r="L150" s="175"/>
      <c r="M150" s="175"/>
      <c r="N150" s="162"/>
      <c r="O150" s="162"/>
      <c r="P150" s="162"/>
      <c r="Q150" s="162"/>
      <c r="R150" s="162"/>
      <c r="S150" s="162"/>
      <c r="T150" s="163"/>
      <c r="U150" s="16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 t="s">
        <v>203</v>
      </c>
      <c r="AF150" s="152">
        <v>0</v>
      </c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5">
      <c r="A151" s="153"/>
      <c r="B151" s="160"/>
      <c r="C151" s="198" t="s">
        <v>342</v>
      </c>
      <c r="D151" s="165"/>
      <c r="E151" s="171">
        <v>1</v>
      </c>
      <c r="F151" s="175"/>
      <c r="G151" s="175"/>
      <c r="H151" s="175"/>
      <c r="I151" s="175"/>
      <c r="J151" s="175"/>
      <c r="K151" s="175"/>
      <c r="L151" s="175"/>
      <c r="M151" s="175"/>
      <c r="N151" s="162"/>
      <c r="O151" s="162"/>
      <c r="P151" s="162"/>
      <c r="Q151" s="162"/>
      <c r="R151" s="162"/>
      <c r="S151" s="162"/>
      <c r="T151" s="163"/>
      <c r="U151" s="162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 t="s">
        <v>203</v>
      </c>
      <c r="AF151" s="152">
        <v>0</v>
      </c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5">
      <c r="A152" s="153"/>
      <c r="B152" s="160"/>
      <c r="C152" s="200" t="s">
        <v>229</v>
      </c>
      <c r="D152" s="168"/>
      <c r="E152" s="173">
        <v>2.2000000000000002</v>
      </c>
      <c r="F152" s="175"/>
      <c r="G152" s="175"/>
      <c r="H152" s="175"/>
      <c r="I152" s="175"/>
      <c r="J152" s="175"/>
      <c r="K152" s="175"/>
      <c r="L152" s="175"/>
      <c r="M152" s="175"/>
      <c r="N152" s="162"/>
      <c r="O152" s="162"/>
      <c r="P152" s="162"/>
      <c r="Q152" s="162"/>
      <c r="R152" s="162"/>
      <c r="S152" s="162"/>
      <c r="T152" s="163"/>
      <c r="U152" s="162"/>
      <c r="V152" s="152"/>
      <c r="W152" s="152"/>
      <c r="X152" s="152"/>
      <c r="Y152" s="152"/>
      <c r="Z152" s="152"/>
      <c r="AA152" s="152"/>
      <c r="AB152" s="152"/>
      <c r="AC152" s="152"/>
      <c r="AD152" s="152"/>
      <c r="AE152" s="152" t="s">
        <v>203</v>
      </c>
      <c r="AF152" s="152">
        <v>1</v>
      </c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ht="20.399999999999999" outlineLevel="1" x14ac:dyDescent="0.25">
      <c r="A153" s="153">
        <v>44</v>
      </c>
      <c r="B153" s="160" t="s">
        <v>343</v>
      </c>
      <c r="C153" s="196" t="s">
        <v>344</v>
      </c>
      <c r="D153" s="162" t="s">
        <v>331</v>
      </c>
      <c r="E153" s="169">
        <v>8.5</v>
      </c>
      <c r="F153" s="174">
        <f>H153+J153</f>
        <v>0</v>
      </c>
      <c r="G153" s="175">
        <f>ROUND(E153*F153,2)</f>
        <v>0</v>
      </c>
      <c r="H153" s="175"/>
      <c r="I153" s="175">
        <f>ROUND(E153*H153,2)</f>
        <v>0</v>
      </c>
      <c r="J153" s="175"/>
      <c r="K153" s="175">
        <f>ROUND(E153*J153,2)</f>
        <v>0</v>
      </c>
      <c r="L153" s="175">
        <v>21</v>
      </c>
      <c r="M153" s="175">
        <f>G153*(1+L153/100)</f>
        <v>0</v>
      </c>
      <c r="N153" s="162">
        <v>1.6000000000000001E-4</v>
      </c>
      <c r="O153" s="162">
        <f>ROUND(E153*N153,5)</f>
        <v>1.3600000000000001E-3</v>
      </c>
      <c r="P153" s="162">
        <v>4.3999999999999997E-2</v>
      </c>
      <c r="Q153" s="162">
        <f>ROUND(E153*P153,5)</f>
        <v>0.374</v>
      </c>
      <c r="R153" s="162"/>
      <c r="S153" s="162"/>
      <c r="T153" s="163">
        <v>0.33343</v>
      </c>
      <c r="U153" s="162">
        <f>ROUND(E153*T153,2)</f>
        <v>2.83</v>
      </c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 t="s">
        <v>193</v>
      </c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5">
      <c r="A154" s="153"/>
      <c r="B154" s="160"/>
      <c r="C154" s="271" t="s">
        <v>332</v>
      </c>
      <c r="D154" s="272"/>
      <c r="E154" s="273"/>
      <c r="F154" s="274"/>
      <c r="G154" s="275"/>
      <c r="H154" s="175"/>
      <c r="I154" s="175"/>
      <c r="J154" s="175"/>
      <c r="K154" s="175"/>
      <c r="L154" s="175"/>
      <c r="M154" s="175"/>
      <c r="N154" s="162"/>
      <c r="O154" s="162"/>
      <c r="P154" s="162"/>
      <c r="Q154" s="162"/>
      <c r="R154" s="162"/>
      <c r="S154" s="162"/>
      <c r="T154" s="163"/>
      <c r="U154" s="162"/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 t="s">
        <v>194</v>
      </c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5" t="str">
        <f>C154</f>
        <v>v ceně je zahrnuto:</v>
      </c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5">
      <c r="A155" s="153"/>
      <c r="B155" s="160"/>
      <c r="C155" s="271" t="s">
        <v>333</v>
      </c>
      <c r="D155" s="272"/>
      <c r="E155" s="273"/>
      <c r="F155" s="274"/>
      <c r="G155" s="275"/>
      <c r="H155" s="175"/>
      <c r="I155" s="175"/>
      <c r="J155" s="175"/>
      <c r="K155" s="175"/>
      <c r="L155" s="175"/>
      <c r="M155" s="175"/>
      <c r="N155" s="162"/>
      <c r="O155" s="162"/>
      <c r="P155" s="162"/>
      <c r="Q155" s="162"/>
      <c r="R155" s="162"/>
      <c r="S155" s="162"/>
      <c r="T155" s="163"/>
      <c r="U155" s="16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 t="s">
        <v>194</v>
      </c>
      <c r="AF155" s="152"/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5" t="str">
        <f>C155</f>
        <v>- i případné podchycování okolních prvků a související heverování</v>
      </c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5">
      <c r="A156" s="153"/>
      <c r="B156" s="160"/>
      <c r="C156" s="198" t="s">
        <v>334</v>
      </c>
      <c r="D156" s="165"/>
      <c r="E156" s="171"/>
      <c r="F156" s="175"/>
      <c r="G156" s="175"/>
      <c r="H156" s="175"/>
      <c r="I156" s="175"/>
      <c r="J156" s="175"/>
      <c r="K156" s="175"/>
      <c r="L156" s="175"/>
      <c r="M156" s="175"/>
      <c r="N156" s="162"/>
      <c r="O156" s="162"/>
      <c r="P156" s="162"/>
      <c r="Q156" s="162"/>
      <c r="R156" s="162"/>
      <c r="S156" s="162"/>
      <c r="T156" s="163"/>
      <c r="U156" s="162"/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 t="s">
        <v>203</v>
      </c>
      <c r="AF156" s="152">
        <v>0</v>
      </c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5">
      <c r="A157" s="153"/>
      <c r="B157" s="160"/>
      <c r="C157" s="198" t="s">
        <v>345</v>
      </c>
      <c r="D157" s="165"/>
      <c r="E157" s="171">
        <v>8.5</v>
      </c>
      <c r="F157" s="175"/>
      <c r="G157" s="175"/>
      <c r="H157" s="175"/>
      <c r="I157" s="175"/>
      <c r="J157" s="175"/>
      <c r="K157" s="175"/>
      <c r="L157" s="175"/>
      <c r="M157" s="175"/>
      <c r="N157" s="162"/>
      <c r="O157" s="162"/>
      <c r="P157" s="162"/>
      <c r="Q157" s="162"/>
      <c r="R157" s="162"/>
      <c r="S157" s="162"/>
      <c r="T157" s="163"/>
      <c r="U157" s="162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 t="s">
        <v>203</v>
      </c>
      <c r="AF157" s="152">
        <v>0</v>
      </c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5">
      <c r="A158" s="153"/>
      <c r="B158" s="160"/>
      <c r="C158" s="200" t="s">
        <v>229</v>
      </c>
      <c r="D158" s="168"/>
      <c r="E158" s="173">
        <v>8.5</v>
      </c>
      <c r="F158" s="175"/>
      <c r="G158" s="175"/>
      <c r="H158" s="175"/>
      <c r="I158" s="175"/>
      <c r="J158" s="175"/>
      <c r="K158" s="175"/>
      <c r="L158" s="175"/>
      <c r="M158" s="175"/>
      <c r="N158" s="162"/>
      <c r="O158" s="162"/>
      <c r="P158" s="162"/>
      <c r="Q158" s="162"/>
      <c r="R158" s="162"/>
      <c r="S158" s="162"/>
      <c r="T158" s="163"/>
      <c r="U158" s="162"/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 t="s">
        <v>203</v>
      </c>
      <c r="AF158" s="152">
        <v>1</v>
      </c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ht="20.399999999999999" outlineLevel="1" x14ac:dyDescent="0.25">
      <c r="A159" s="153">
        <v>45</v>
      </c>
      <c r="B159" s="160" t="s">
        <v>346</v>
      </c>
      <c r="C159" s="196" t="s">
        <v>347</v>
      </c>
      <c r="D159" s="162" t="s">
        <v>331</v>
      </c>
      <c r="E159" s="169">
        <v>5.7</v>
      </c>
      <c r="F159" s="174">
        <f>H159+J159</f>
        <v>0</v>
      </c>
      <c r="G159" s="175">
        <f>ROUND(E159*F159,2)</f>
        <v>0</v>
      </c>
      <c r="H159" s="175"/>
      <c r="I159" s="175">
        <f>ROUND(E159*H159,2)</f>
        <v>0</v>
      </c>
      <c r="J159" s="175"/>
      <c r="K159" s="175">
        <f>ROUND(E159*J159,2)</f>
        <v>0</v>
      </c>
      <c r="L159" s="175">
        <v>21</v>
      </c>
      <c r="M159" s="175">
        <f>G159*(1+L159/100)</f>
        <v>0</v>
      </c>
      <c r="N159" s="162">
        <v>1E-4</v>
      </c>
      <c r="O159" s="162">
        <f>ROUND(E159*N159,5)</f>
        <v>5.6999999999999998E-4</v>
      </c>
      <c r="P159" s="162">
        <v>0</v>
      </c>
      <c r="Q159" s="162">
        <f>ROUND(E159*P159,5)</f>
        <v>0</v>
      </c>
      <c r="R159" s="162"/>
      <c r="S159" s="162"/>
      <c r="T159" s="163">
        <v>0.496</v>
      </c>
      <c r="U159" s="162">
        <f>ROUND(E159*T159,2)</f>
        <v>2.83</v>
      </c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 t="s">
        <v>193</v>
      </c>
      <c r="AF159" s="152"/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5">
      <c r="A160" s="153"/>
      <c r="B160" s="160"/>
      <c r="C160" s="271" t="s">
        <v>332</v>
      </c>
      <c r="D160" s="272"/>
      <c r="E160" s="273"/>
      <c r="F160" s="274"/>
      <c r="G160" s="275"/>
      <c r="H160" s="175"/>
      <c r="I160" s="175"/>
      <c r="J160" s="175"/>
      <c r="K160" s="175"/>
      <c r="L160" s="175"/>
      <c r="M160" s="175"/>
      <c r="N160" s="162"/>
      <c r="O160" s="162"/>
      <c r="P160" s="162"/>
      <c r="Q160" s="162"/>
      <c r="R160" s="162"/>
      <c r="S160" s="162"/>
      <c r="T160" s="163"/>
      <c r="U160" s="162"/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 t="s">
        <v>194</v>
      </c>
      <c r="AF160" s="152"/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5" t="str">
        <f>C160</f>
        <v>v ceně je zahrnuto:</v>
      </c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5">
      <c r="A161" s="153"/>
      <c r="B161" s="160"/>
      <c r="C161" s="271" t="s">
        <v>333</v>
      </c>
      <c r="D161" s="272"/>
      <c r="E161" s="273"/>
      <c r="F161" s="274"/>
      <c r="G161" s="275"/>
      <c r="H161" s="175"/>
      <c r="I161" s="175"/>
      <c r="J161" s="175"/>
      <c r="K161" s="175"/>
      <c r="L161" s="175"/>
      <c r="M161" s="175"/>
      <c r="N161" s="162"/>
      <c r="O161" s="162"/>
      <c r="P161" s="162"/>
      <c r="Q161" s="162"/>
      <c r="R161" s="162"/>
      <c r="S161" s="162"/>
      <c r="T161" s="163"/>
      <c r="U161" s="162"/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 t="s">
        <v>194</v>
      </c>
      <c r="AF161" s="152"/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5" t="str">
        <f>C161</f>
        <v>- i případné podchycování okolních prvků a související heverování</v>
      </c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5">
      <c r="A162" s="153"/>
      <c r="B162" s="160"/>
      <c r="C162" s="271" t="s">
        <v>348</v>
      </c>
      <c r="D162" s="272"/>
      <c r="E162" s="273"/>
      <c r="F162" s="274"/>
      <c r="G162" s="275"/>
      <c r="H162" s="175"/>
      <c r="I162" s="175"/>
      <c r="J162" s="175"/>
      <c r="K162" s="175"/>
      <c r="L162" s="175"/>
      <c r="M162" s="175"/>
      <c r="N162" s="162"/>
      <c r="O162" s="162"/>
      <c r="P162" s="162"/>
      <c r="Q162" s="162"/>
      <c r="R162" s="162"/>
      <c r="S162" s="162"/>
      <c r="T162" s="163"/>
      <c r="U162" s="162"/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 t="s">
        <v>194</v>
      </c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5" t="str">
        <f>C162</f>
        <v>- nastavení trámu protézováním na svislý plát a provedení tesařských spojů dle původních</v>
      </c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5">
      <c r="A163" s="153"/>
      <c r="B163" s="160"/>
      <c r="C163" s="197" t="s">
        <v>198</v>
      </c>
      <c r="D163" s="164"/>
      <c r="E163" s="170"/>
      <c r="F163" s="176"/>
      <c r="G163" s="176"/>
      <c r="H163" s="175"/>
      <c r="I163" s="175"/>
      <c r="J163" s="175"/>
      <c r="K163" s="175"/>
      <c r="L163" s="175"/>
      <c r="M163" s="175"/>
      <c r="N163" s="162"/>
      <c r="O163" s="162"/>
      <c r="P163" s="162"/>
      <c r="Q163" s="162"/>
      <c r="R163" s="162"/>
      <c r="S163" s="162"/>
      <c r="T163" s="163"/>
      <c r="U163" s="162"/>
      <c r="V163" s="152"/>
      <c r="W163" s="152"/>
      <c r="X163" s="152"/>
      <c r="Y163" s="152"/>
      <c r="Z163" s="152"/>
      <c r="AA163" s="152"/>
      <c r="AB163" s="152"/>
      <c r="AC163" s="152"/>
      <c r="AD163" s="152"/>
      <c r="AE163" s="152" t="s">
        <v>194</v>
      </c>
      <c r="AF163" s="152"/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5">
      <c r="A164" s="153"/>
      <c r="B164" s="160"/>
      <c r="C164" s="271" t="s">
        <v>349</v>
      </c>
      <c r="D164" s="272"/>
      <c r="E164" s="273"/>
      <c r="F164" s="274"/>
      <c r="G164" s="275"/>
      <c r="H164" s="175"/>
      <c r="I164" s="175"/>
      <c r="J164" s="175"/>
      <c r="K164" s="175"/>
      <c r="L164" s="175"/>
      <c r="M164" s="175"/>
      <c r="N164" s="162"/>
      <c r="O164" s="162"/>
      <c r="P164" s="162"/>
      <c r="Q164" s="162"/>
      <c r="R164" s="162"/>
      <c r="S164" s="162"/>
      <c r="T164" s="163"/>
      <c r="U164" s="16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 t="s">
        <v>194</v>
      </c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5" t="str">
        <f>C164</f>
        <v>v ceně není zahrnuto:</v>
      </c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5">
      <c r="A165" s="153"/>
      <c r="B165" s="160"/>
      <c r="C165" s="271" t="s">
        <v>350</v>
      </c>
      <c r="D165" s="272"/>
      <c r="E165" s="273"/>
      <c r="F165" s="274"/>
      <c r="G165" s="275"/>
      <c r="H165" s="175"/>
      <c r="I165" s="175"/>
      <c r="J165" s="175"/>
      <c r="K165" s="175"/>
      <c r="L165" s="175"/>
      <c r="M165" s="175"/>
      <c r="N165" s="162"/>
      <c r="O165" s="162"/>
      <c r="P165" s="162"/>
      <c r="Q165" s="162"/>
      <c r="R165" s="162"/>
      <c r="S165" s="162"/>
      <c r="T165" s="163"/>
      <c r="U165" s="162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 t="s">
        <v>194</v>
      </c>
      <c r="AF165" s="152"/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5" t="str">
        <f>C165</f>
        <v>- montáž a dodávka Bulldogů a svorníků, jsou oceněny v samostatných položkách</v>
      </c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5">
      <c r="A166" s="153"/>
      <c r="B166" s="160"/>
      <c r="C166" s="198" t="s">
        <v>351</v>
      </c>
      <c r="D166" s="165"/>
      <c r="E166" s="171">
        <v>5.7</v>
      </c>
      <c r="F166" s="175"/>
      <c r="G166" s="175"/>
      <c r="H166" s="175"/>
      <c r="I166" s="175"/>
      <c r="J166" s="175"/>
      <c r="K166" s="175"/>
      <c r="L166" s="175"/>
      <c r="M166" s="175"/>
      <c r="N166" s="162"/>
      <c r="O166" s="162"/>
      <c r="P166" s="162"/>
      <c r="Q166" s="162"/>
      <c r="R166" s="162"/>
      <c r="S166" s="162"/>
      <c r="T166" s="163"/>
      <c r="U166" s="162"/>
      <c r="V166" s="152"/>
      <c r="W166" s="152"/>
      <c r="X166" s="152"/>
      <c r="Y166" s="152"/>
      <c r="Z166" s="152"/>
      <c r="AA166" s="152"/>
      <c r="AB166" s="152"/>
      <c r="AC166" s="152"/>
      <c r="AD166" s="152"/>
      <c r="AE166" s="152" t="s">
        <v>203</v>
      </c>
      <c r="AF166" s="152">
        <v>0</v>
      </c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ht="20.399999999999999" outlineLevel="1" x14ac:dyDescent="0.25">
      <c r="A167" s="153">
        <v>46</v>
      </c>
      <c r="B167" s="160" t="s">
        <v>352</v>
      </c>
      <c r="C167" s="196" t="s">
        <v>353</v>
      </c>
      <c r="D167" s="162" t="s">
        <v>331</v>
      </c>
      <c r="E167" s="169">
        <v>2.2000000000000002</v>
      </c>
      <c r="F167" s="174">
        <f>H167+J167</f>
        <v>0</v>
      </c>
      <c r="G167" s="175">
        <f>ROUND(E167*F167,2)</f>
        <v>0</v>
      </c>
      <c r="H167" s="175"/>
      <c r="I167" s="175">
        <f>ROUND(E167*H167,2)</f>
        <v>0</v>
      </c>
      <c r="J167" s="175"/>
      <c r="K167" s="175">
        <f>ROUND(E167*J167,2)</f>
        <v>0</v>
      </c>
      <c r="L167" s="175">
        <v>21</v>
      </c>
      <c r="M167" s="175">
        <f>G167*(1+L167/100)</f>
        <v>0</v>
      </c>
      <c r="N167" s="162">
        <v>2.7E-4</v>
      </c>
      <c r="O167" s="162">
        <f>ROUND(E167*N167,5)</f>
        <v>5.9000000000000003E-4</v>
      </c>
      <c r="P167" s="162">
        <v>0</v>
      </c>
      <c r="Q167" s="162">
        <f>ROUND(E167*P167,5)</f>
        <v>0</v>
      </c>
      <c r="R167" s="162"/>
      <c r="S167" s="162"/>
      <c r="T167" s="163">
        <v>0.60599999999999998</v>
      </c>
      <c r="U167" s="162">
        <f>ROUND(E167*T167,2)</f>
        <v>1.33</v>
      </c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 t="s">
        <v>193</v>
      </c>
      <c r="AF167" s="152"/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5">
      <c r="A168" s="153"/>
      <c r="B168" s="160"/>
      <c r="C168" s="271" t="s">
        <v>332</v>
      </c>
      <c r="D168" s="272"/>
      <c r="E168" s="273"/>
      <c r="F168" s="274"/>
      <c r="G168" s="275"/>
      <c r="H168" s="175"/>
      <c r="I168" s="175"/>
      <c r="J168" s="175"/>
      <c r="K168" s="175"/>
      <c r="L168" s="175"/>
      <c r="M168" s="175"/>
      <c r="N168" s="162"/>
      <c r="O168" s="162"/>
      <c r="P168" s="162"/>
      <c r="Q168" s="162"/>
      <c r="R168" s="162"/>
      <c r="S168" s="162"/>
      <c r="T168" s="163"/>
      <c r="U168" s="162"/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 t="s">
        <v>194</v>
      </c>
      <c r="AF168" s="152"/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5" t="str">
        <f>C168</f>
        <v>v ceně je zahrnuto:</v>
      </c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5">
      <c r="A169" s="153"/>
      <c r="B169" s="160"/>
      <c r="C169" s="271" t="s">
        <v>333</v>
      </c>
      <c r="D169" s="272"/>
      <c r="E169" s="273"/>
      <c r="F169" s="274"/>
      <c r="G169" s="275"/>
      <c r="H169" s="175"/>
      <c r="I169" s="175"/>
      <c r="J169" s="175"/>
      <c r="K169" s="175"/>
      <c r="L169" s="175"/>
      <c r="M169" s="175"/>
      <c r="N169" s="162"/>
      <c r="O169" s="162"/>
      <c r="P169" s="162"/>
      <c r="Q169" s="162"/>
      <c r="R169" s="162"/>
      <c r="S169" s="162"/>
      <c r="T169" s="163"/>
      <c r="U169" s="16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 t="s">
        <v>194</v>
      </c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5" t="str">
        <f>C169</f>
        <v>- i případné podchycování okolních prvků a související heverování</v>
      </c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5">
      <c r="A170" s="153"/>
      <c r="B170" s="160"/>
      <c r="C170" s="271" t="s">
        <v>348</v>
      </c>
      <c r="D170" s="272"/>
      <c r="E170" s="273"/>
      <c r="F170" s="274"/>
      <c r="G170" s="275"/>
      <c r="H170" s="175"/>
      <c r="I170" s="175"/>
      <c r="J170" s="175"/>
      <c r="K170" s="175"/>
      <c r="L170" s="175"/>
      <c r="M170" s="175"/>
      <c r="N170" s="162"/>
      <c r="O170" s="162"/>
      <c r="P170" s="162"/>
      <c r="Q170" s="162"/>
      <c r="R170" s="162"/>
      <c r="S170" s="162"/>
      <c r="T170" s="163"/>
      <c r="U170" s="162"/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 t="s">
        <v>194</v>
      </c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5" t="str">
        <f>C170</f>
        <v>- nastavení trámu protézováním na svislý plát a provedení tesařských spojů dle původních</v>
      </c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5">
      <c r="A171" s="153"/>
      <c r="B171" s="160"/>
      <c r="C171" s="197" t="s">
        <v>198</v>
      </c>
      <c r="D171" s="164"/>
      <c r="E171" s="170"/>
      <c r="F171" s="176"/>
      <c r="G171" s="176"/>
      <c r="H171" s="175"/>
      <c r="I171" s="175"/>
      <c r="J171" s="175"/>
      <c r="K171" s="175"/>
      <c r="L171" s="175"/>
      <c r="M171" s="175"/>
      <c r="N171" s="162"/>
      <c r="O171" s="162"/>
      <c r="P171" s="162"/>
      <c r="Q171" s="162"/>
      <c r="R171" s="162"/>
      <c r="S171" s="162"/>
      <c r="T171" s="163"/>
      <c r="U171" s="162"/>
      <c r="V171" s="152"/>
      <c r="W171" s="152"/>
      <c r="X171" s="152"/>
      <c r="Y171" s="152"/>
      <c r="Z171" s="152"/>
      <c r="AA171" s="152"/>
      <c r="AB171" s="152"/>
      <c r="AC171" s="152"/>
      <c r="AD171" s="152"/>
      <c r="AE171" s="152" t="s">
        <v>194</v>
      </c>
      <c r="AF171" s="152"/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5">
      <c r="A172" s="153"/>
      <c r="B172" s="160"/>
      <c r="C172" s="271" t="s">
        <v>349</v>
      </c>
      <c r="D172" s="272"/>
      <c r="E172" s="273"/>
      <c r="F172" s="274"/>
      <c r="G172" s="275"/>
      <c r="H172" s="175"/>
      <c r="I172" s="175"/>
      <c r="J172" s="175"/>
      <c r="K172" s="175"/>
      <c r="L172" s="175"/>
      <c r="M172" s="175"/>
      <c r="N172" s="162"/>
      <c r="O172" s="162"/>
      <c r="P172" s="162"/>
      <c r="Q172" s="162"/>
      <c r="R172" s="162"/>
      <c r="S172" s="162"/>
      <c r="T172" s="163"/>
      <c r="U172" s="162"/>
      <c r="V172" s="152"/>
      <c r="W172" s="152"/>
      <c r="X172" s="152"/>
      <c r="Y172" s="152"/>
      <c r="Z172" s="152"/>
      <c r="AA172" s="152"/>
      <c r="AB172" s="152"/>
      <c r="AC172" s="152"/>
      <c r="AD172" s="152"/>
      <c r="AE172" s="152" t="s">
        <v>194</v>
      </c>
      <c r="AF172" s="152"/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5" t="str">
        <f>C172</f>
        <v>v ceně není zahrnuto:</v>
      </c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5">
      <c r="A173" s="153"/>
      <c r="B173" s="160"/>
      <c r="C173" s="271" t="s">
        <v>350</v>
      </c>
      <c r="D173" s="272"/>
      <c r="E173" s="273"/>
      <c r="F173" s="274"/>
      <c r="G173" s="275"/>
      <c r="H173" s="175"/>
      <c r="I173" s="175"/>
      <c r="J173" s="175"/>
      <c r="K173" s="175"/>
      <c r="L173" s="175"/>
      <c r="M173" s="175"/>
      <c r="N173" s="162"/>
      <c r="O173" s="162"/>
      <c r="P173" s="162"/>
      <c r="Q173" s="162"/>
      <c r="R173" s="162"/>
      <c r="S173" s="162"/>
      <c r="T173" s="163"/>
      <c r="U173" s="162"/>
      <c r="V173" s="152"/>
      <c r="W173" s="152"/>
      <c r="X173" s="152"/>
      <c r="Y173" s="152"/>
      <c r="Z173" s="152"/>
      <c r="AA173" s="152"/>
      <c r="AB173" s="152"/>
      <c r="AC173" s="152"/>
      <c r="AD173" s="152"/>
      <c r="AE173" s="152" t="s">
        <v>194</v>
      </c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5" t="str">
        <f>C173</f>
        <v>- montáž a dodávka Bulldogů a svorníků, jsou oceněny v samostatných položkách</v>
      </c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5">
      <c r="A174" s="153"/>
      <c r="B174" s="160"/>
      <c r="C174" s="198" t="s">
        <v>354</v>
      </c>
      <c r="D174" s="165"/>
      <c r="E174" s="171">
        <v>2.2000000000000002</v>
      </c>
      <c r="F174" s="175"/>
      <c r="G174" s="175"/>
      <c r="H174" s="175"/>
      <c r="I174" s="175"/>
      <c r="J174" s="175"/>
      <c r="K174" s="175"/>
      <c r="L174" s="175"/>
      <c r="M174" s="175"/>
      <c r="N174" s="162"/>
      <c r="O174" s="162"/>
      <c r="P174" s="162"/>
      <c r="Q174" s="162"/>
      <c r="R174" s="162"/>
      <c r="S174" s="162"/>
      <c r="T174" s="163"/>
      <c r="U174" s="162"/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 t="s">
        <v>203</v>
      </c>
      <c r="AF174" s="152">
        <v>0</v>
      </c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ht="20.399999999999999" outlineLevel="1" x14ac:dyDescent="0.25">
      <c r="A175" s="153">
        <v>47</v>
      </c>
      <c r="B175" s="160" t="s">
        <v>355</v>
      </c>
      <c r="C175" s="196" t="s">
        <v>356</v>
      </c>
      <c r="D175" s="162" t="s">
        <v>331</v>
      </c>
      <c r="E175" s="169">
        <v>8.5</v>
      </c>
      <c r="F175" s="174">
        <f>H175+J175</f>
        <v>0</v>
      </c>
      <c r="G175" s="175">
        <f>ROUND(E175*F175,2)</f>
        <v>0</v>
      </c>
      <c r="H175" s="175"/>
      <c r="I175" s="175">
        <f>ROUND(E175*H175,2)</f>
        <v>0</v>
      </c>
      <c r="J175" s="175"/>
      <c r="K175" s="175">
        <f>ROUND(E175*J175,2)</f>
        <v>0</v>
      </c>
      <c r="L175" s="175">
        <v>21</v>
      </c>
      <c r="M175" s="175">
        <f>G175*(1+L175/100)</f>
        <v>0</v>
      </c>
      <c r="N175" s="162">
        <v>2.7E-4</v>
      </c>
      <c r="O175" s="162">
        <f>ROUND(E175*N175,5)</f>
        <v>2.3E-3</v>
      </c>
      <c r="P175" s="162">
        <v>0</v>
      </c>
      <c r="Q175" s="162">
        <f>ROUND(E175*P175,5)</f>
        <v>0</v>
      </c>
      <c r="R175" s="162"/>
      <c r="S175" s="162"/>
      <c r="T175" s="163">
        <v>0.72199999999999998</v>
      </c>
      <c r="U175" s="162">
        <f>ROUND(E175*T175,2)</f>
        <v>6.14</v>
      </c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 t="s">
        <v>193</v>
      </c>
      <c r="AF175" s="152"/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5">
      <c r="A176" s="153"/>
      <c r="B176" s="160"/>
      <c r="C176" s="271" t="s">
        <v>332</v>
      </c>
      <c r="D176" s="272"/>
      <c r="E176" s="273"/>
      <c r="F176" s="274"/>
      <c r="G176" s="275"/>
      <c r="H176" s="175"/>
      <c r="I176" s="175"/>
      <c r="J176" s="175"/>
      <c r="K176" s="175"/>
      <c r="L176" s="175"/>
      <c r="M176" s="175"/>
      <c r="N176" s="162"/>
      <c r="O176" s="162"/>
      <c r="P176" s="162"/>
      <c r="Q176" s="162"/>
      <c r="R176" s="162"/>
      <c r="S176" s="162"/>
      <c r="T176" s="163"/>
      <c r="U176" s="162"/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 t="s">
        <v>194</v>
      </c>
      <c r="AF176" s="152"/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5" t="str">
        <f>C176</f>
        <v>v ceně je zahrnuto:</v>
      </c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5">
      <c r="A177" s="153"/>
      <c r="B177" s="160"/>
      <c r="C177" s="271" t="s">
        <v>333</v>
      </c>
      <c r="D177" s="272"/>
      <c r="E177" s="273"/>
      <c r="F177" s="274"/>
      <c r="G177" s="275"/>
      <c r="H177" s="175"/>
      <c r="I177" s="175"/>
      <c r="J177" s="175"/>
      <c r="K177" s="175"/>
      <c r="L177" s="175"/>
      <c r="M177" s="175"/>
      <c r="N177" s="162"/>
      <c r="O177" s="162"/>
      <c r="P177" s="162"/>
      <c r="Q177" s="162"/>
      <c r="R177" s="162"/>
      <c r="S177" s="162"/>
      <c r="T177" s="163"/>
      <c r="U177" s="16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 t="s">
        <v>194</v>
      </c>
      <c r="AF177" s="152"/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5" t="str">
        <f>C177</f>
        <v>- i případné podchycování okolních prvků a související heverování</v>
      </c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5">
      <c r="A178" s="153"/>
      <c r="B178" s="160"/>
      <c r="C178" s="271" t="s">
        <v>348</v>
      </c>
      <c r="D178" s="272"/>
      <c r="E178" s="273"/>
      <c r="F178" s="274"/>
      <c r="G178" s="275"/>
      <c r="H178" s="175"/>
      <c r="I178" s="175"/>
      <c r="J178" s="175"/>
      <c r="K178" s="175"/>
      <c r="L178" s="175"/>
      <c r="M178" s="175"/>
      <c r="N178" s="162"/>
      <c r="O178" s="162"/>
      <c r="P178" s="162"/>
      <c r="Q178" s="162"/>
      <c r="R178" s="162"/>
      <c r="S178" s="162"/>
      <c r="T178" s="163"/>
      <c r="U178" s="162"/>
      <c r="V178" s="152"/>
      <c r="W178" s="152"/>
      <c r="X178" s="152"/>
      <c r="Y178" s="152"/>
      <c r="Z178" s="152"/>
      <c r="AA178" s="152"/>
      <c r="AB178" s="152"/>
      <c r="AC178" s="152"/>
      <c r="AD178" s="152"/>
      <c r="AE178" s="152" t="s">
        <v>194</v>
      </c>
      <c r="AF178" s="152"/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5" t="str">
        <f>C178</f>
        <v>- nastavení trámu protézováním na svislý plát a provedení tesařských spojů dle původních</v>
      </c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5">
      <c r="A179" s="153"/>
      <c r="B179" s="160"/>
      <c r="C179" s="197" t="s">
        <v>198</v>
      </c>
      <c r="D179" s="164"/>
      <c r="E179" s="170"/>
      <c r="F179" s="176"/>
      <c r="G179" s="176"/>
      <c r="H179" s="175"/>
      <c r="I179" s="175"/>
      <c r="J179" s="175"/>
      <c r="K179" s="175"/>
      <c r="L179" s="175"/>
      <c r="M179" s="175"/>
      <c r="N179" s="162"/>
      <c r="O179" s="162"/>
      <c r="P179" s="162"/>
      <c r="Q179" s="162"/>
      <c r="R179" s="162"/>
      <c r="S179" s="162"/>
      <c r="T179" s="163"/>
      <c r="U179" s="162"/>
      <c r="V179" s="152"/>
      <c r="W179" s="152"/>
      <c r="X179" s="152"/>
      <c r="Y179" s="152"/>
      <c r="Z179" s="152"/>
      <c r="AA179" s="152"/>
      <c r="AB179" s="152"/>
      <c r="AC179" s="152"/>
      <c r="AD179" s="152"/>
      <c r="AE179" s="152" t="s">
        <v>194</v>
      </c>
      <c r="AF179" s="152"/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5">
      <c r="A180" s="153"/>
      <c r="B180" s="160"/>
      <c r="C180" s="271" t="s">
        <v>349</v>
      </c>
      <c r="D180" s="272"/>
      <c r="E180" s="273"/>
      <c r="F180" s="274"/>
      <c r="G180" s="275"/>
      <c r="H180" s="175"/>
      <c r="I180" s="175"/>
      <c r="J180" s="175"/>
      <c r="K180" s="175"/>
      <c r="L180" s="175"/>
      <c r="M180" s="175"/>
      <c r="N180" s="162"/>
      <c r="O180" s="162"/>
      <c r="P180" s="162"/>
      <c r="Q180" s="162"/>
      <c r="R180" s="162"/>
      <c r="S180" s="162"/>
      <c r="T180" s="163"/>
      <c r="U180" s="162"/>
      <c r="V180" s="152"/>
      <c r="W180" s="152"/>
      <c r="X180" s="152"/>
      <c r="Y180" s="152"/>
      <c r="Z180" s="152"/>
      <c r="AA180" s="152"/>
      <c r="AB180" s="152"/>
      <c r="AC180" s="152"/>
      <c r="AD180" s="152"/>
      <c r="AE180" s="152" t="s">
        <v>194</v>
      </c>
      <c r="AF180" s="152"/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5" t="str">
        <f>C180</f>
        <v>v ceně není zahrnuto:</v>
      </c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5">
      <c r="A181" s="153"/>
      <c r="B181" s="160"/>
      <c r="C181" s="271" t="s">
        <v>350</v>
      </c>
      <c r="D181" s="272"/>
      <c r="E181" s="273"/>
      <c r="F181" s="274"/>
      <c r="G181" s="275"/>
      <c r="H181" s="175"/>
      <c r="I181" s="175"/>
      <c r="J181" s="175"/>
      <c r="K181" s="175"/>
      <c r="L181" s="175"/>
      <c r="M181" s="175"/>
      <c r="N181" s="162"/>
      <c r="O181" s="162"/>
      <c r="P181" s="162"/>
      <c r="Q181" s="162"/>
      <c r="R181" s="162"/>
      <c r="S181" s="162"/>
      <c r="T181" s="163"/>
      <c r="U181" s="162"/>
      <c r="V181" s="152"/>
      <c r="W181" s="152"/>
      <c r="X181" s="152"/>
      <c r="Y181" s="152"/>
      <c r="Z181" s="152"/>
      <c r="AA181" s="152"/>
      <c r="AB181" s="152"/>
      <c r="AC181" s="152"/>
      <c r="AD181" s="152"/>
      <c r="AE181" s="152" t="s">
        <v>194</v>
      </c>
      <c r="AF181" s="152"/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5" t="str">
        <f>C181</f>
        <v>- montáž a dodávka Bulldogů a svorníků, jsou oceněny v samostatných položkách</v>
      </c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5">
      <c r="A182" s="153"/>
      <c r="B182" s="160"/>
      <c r="C182" s="198" t="s">
        <v>357</v>
      </c>
      <c r="D182" s="165"/>
      <c r="E182" s="171">
        <v>8.5</v>
      </c>
      <c r="F182" s="175"/>
      <c r="G182" s="175"/>
      <c r="H182" s="175"/>
      <c r="I182" s="175"/>
      <c r="J182" s="175"/>
      <c r="K182" s="175"/>
      <c r="L182" s="175"/>
      <c r="M182" s="175"/>
      <c r="N182" s="162"/>
      <c r="O182" s="162"/>
      <c r="P182" s="162"/>
      <c r="Q182" s="162"/>
      <c r="R182" s="162"/>
      <c r="S182" s="162"/>
      <c r="T182" s="163"/>
      <c r="U182" s="162"/>
      <c r="V182" s="152"/>
      <c r="W182" s="152"/>
      <c r="X182" s="152"/>
      <c r="Y182" s="152"/>
      <c r="Z182" s="152"/>
      <c r="AA182" s="152"/>
      <c r="AB182" s="152"/>
      <c r="AC182" s="152"/>
      <c r="AD182" s="152"/>
      <c r="AE182" s="152" t="s">
        <v>203</v>
      </c>
      <c r="AF182" s="152">
        <v>0</v>
      </c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5">
      <c r="A183" s="153">
        <v>48</v>
      </c>
      <c r="B183" s="160" t="s">
        <v>358</v>
      </c>
      <c r="C183" s="196" t="s">
        <v>359</v>
      </c>
      <c r="D183" s="162" t="s">
        <v>327</v>
      </c>
      <c r="E183" s="169">
        <v>23</v>
      </c>
      <c r="F183" s="174">
        <f>H183+J183</f>
        <v>0</v>
      </c>
      <c r="G183" s="175">
        <f>ROUND(E183*F183,2)</f>
        <v>0</v>
      </c>
      <c r="H183" s="175"/>
      <c r="I183" s="175">
        <f>ROUND(E183*H183,2)</f>
        <v>0</v>
      </c>
      <c r="J183" s="175"/>
      <c r="K183" s="175">
        <f>ROUND(E183*J183,2)</f>
        <v>0</v>
      </c>
      <c r="L183" s="175">
        <v>21</v>
      </c>
      <c r="M183" s="175">
        <f>G183*(1+L183/100)</f>
        <v>0</v>
      </c>
      <c r="N183" s="162">
        <v>0</v>
      </c>
      <c r="O183" s="162">
        <f>ROUND(E183*N183,5)</f>
        <v>0</v>
      </c>
      <c r="P183" s="162">
        <v>0</v>
      </c>
      <c r="Q183" s="162">
        <f>ROUND(E183*P183,5)</f>
        <v>0</v>
      </c>
      <c r="R183" s="162"/>
      <c r="S183" s="162"/>
      <c r="T183" s="163">
        <v>5.6000000000000001E-2</v>
      </c>
      <c r="U183" s="162">
        <f>ROUND(E183*T183,2)</f>
        <v>1.29</v>
      </c>
      <c r="V183" s="152"/>
      <c r="W183" s="152"/>
      <c r="X183" s="152"/>
      <c r="Y183" s="152"/>
      <c r="Z183" s="152"/>
      <c r="AA183" s="152"/>
      <c r="AB183" s="152"/>
      <c r="AC183" s="152"/>
      <c r="AD183" s="152"/>
      <c r="AE183" s="152" t="s">
        <v>193</v>
      </c>
      <c r="AF183" s="152"/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5">
      <c r="A184" s="153"/>
      <c r="B184" s="160"/>
      <c r="C184" s="198" t="s">
        <v>360</v>
      </c>
      <c r="D184" s="165"/>
      <c r="E184" s="171">
        <v>8</v>
      </c>
      <c r="F184" s="175"/>
      <c r="G184" s="175"/>
      <c r="H184" s="175"/>
      <c r="I184" s="175"/>
      <c r="J184" s="175"/>
      <c r="K184" s="175"/>
      <c r="L184" s="175"/>
      <c r="M184" s="175"/>
      <c r="N184" s="162"/>
      <c r="O184" s="162"/>
      <c r="P184" s="162"/>
      <c r="Q184" s="162"/>
      <c r="R184" s="162"/>
      <c r="S184" s="162"/>
      <c r="T184" s="163"/>
      <c r="U184" s="162"/>
      <c r="V184" s="152"/>
      <c r="W184" s="152"/>
      <c r="X184" s="152"/>
      <c r="Y184" s="152"/>
      <c r="Z184" s="152"/>
      <c r="AA184" s="152"/>
      <c r="AB184" s="152"/>
      <c r="AC184" s="152"/>
      <c r="AD184" s="152"/>
      <c r="AE184" s="152" t="s">
        <v>203</v>
      </c>
      <c r="AF184" s="152">
        <v>0</v>
      </c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5">
      <c r="A185" s="153"/>
      <c r="B185" s="160"/>
      <c r="C185" s="198" t="s">
        <v>361</v>
      </c>
      <c r="D185" s="165"/>
      <c r="E185" s="171">
        <v>4</v>
      </c>
      <c r="F185" s="175"/>
      <c r="G185" s="175"/>
      <c r="H185" s="175"/>
      <c r="I185" s="175"/>
      <c r="J185" s="175"/>
      <c r="K185" s="175"/>
      <c r="L185" s="175"/>
      <c r="M185" s="175"/>
      <c r="N185" s="162"/>
      <c r="O185" s="162"/>
      <c r="P185" s="162"/>
      <c r="Q185" s="162"/>
      <c r="R185" s="162"/>
      <c r="S185" s="162"/>
      <c r="T185" s="163"/>
      <c r="U185" s="162"/>
      <c r="V185" s="152"/>
      <c r="W185" s="152"/>
      <c r="X185" s="152"/>
      <c r="Y185" s="152"/>
      <c r="Z185" s="152"/>
      <c r="AA185" s="152"/>
      <c r="AB185" s="152"/>
      <c r="AC185" s="152"/>
      <c r="AD185" s="152"/>
      <c r="AE185" s="152" t="s">
        <v>203</v>
      </c>
      <c r="AF185" s="152">
        <v>0</v>
      </c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5">
      <c r="A186" s="153"/>
      <c r="B186" s="160"/>
      <c r="C186" s="198" t="s">
        <v>362</v>
      </c>
      <c r="D186" s="165"/>
      <c r="E186" s="171">
        <v>4</v>
      </c>
      <c r="F186" s="175"/>
      <c r="G186" s="175"/>
      <c r="H186" s="175"/>
      <c r="I186" s="175"/>
      <c r="J186" s="175"/>
      <c r="K186" s="175"/>
      <c r="L186" s="175"/>
      <c r="M186" s="175"/>
      <c r="N186" s="162"/>
      <c r="O186" s="162"/>
      <c r="P186" s="162"/>
      <c r="Q186" s="162"/>
      <c r="R186" s="162"/>
      <c r="S186" s="162"/>
      <c r="T186" s="163"/>
      <c r="U186" s="162"/>
      <c r="V186" s="152"/>
      <c r="W186" s="152"/>
      <c r="X186" s="152"/>
      <c r="Y186" s="152"/>
      <c r="Z186" s="152"/>
      <c r="AA186" s="152"/>
      <c r="AB186" s="152"/>
      <c r="AC186" s="152"/>
      <c r="AD186" s="152"/>
      <c r="AE186" s="152" t="s">
        <v>203</v>
      </c>
      <c r="AF186" s="152">
        <v>0</v>
      </c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1" x14ac:dyDescent="0.25">
      <c r="A187" s="153"/>
      <c r="B187" s="160"/>
      <c r="C187" s="198" t="s">
        <v>363</v>
      </c>
      <c r="D187" s="165"/>
      <c r="E187" s="171">
        <v>4</v>
      </c>
      <c r="F187" s="175"/>
      <c r="G187" s="175"/>
      <c r="H187" s="175"/>
      <c r="I187" s="175"/>
      <c r="J187" s="175"/>
      <c r="K187" s="175"/>
      <c r="L187" s="175"/>
      <c r="M187" s="175"/>
      <c r="N187" s="162"/>
      <c r="O187" s="162"/>
      <c r="P187" s="162"/>
      <c r="Q187" s="162"/>
      <c r="R187" s="162"/>
      <c r="S187" s="162"/>
      <c r="T187" s="163"/>
      <c r="U187" s="162"/>
      <c r="V187" s="152"/>
      <c r="W187" s="152"/>
      <c r="X187" s="152"/>
      <c r="Y187" s="152"/>
      <c r="Z187" s="152"/>
      <c r="AA187" s="152"/>
      <c r="AB187" s="152"/>
      <c r="AC187" s="152"/>
      <c r="AD187" s="152"/>
      <c r="AE187" s="152" t="s">
        <v>203</v>
      </c>
      <c r="AF187" s="152">
        <v>0</v>
      </c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5">
      <c r="A188" s="153"/>
      <c r="B188" s="160"/>
      <c r="C188" s="198" t="s">
        <v>364</v>
      </c>
      <c r="D188" s="165"/>
      <c r="E188" s="171">
        <v>3</v>
      </c>
      <c r="F188" s="175"/>
      <c r="G188" s="175"/>
      <c r="H188" s="175"/>
      <c r="I188" s="175"/>
      <c r="J188" s="175"/>
      <c r="K188" s="175"/>
      <c r="L188" s="175"/>
      <c r="M188" s="175"/>
      <c r="N188" s="162"/>
      <c r="O188" s="162"/>
      <c r="P188" s="162"/>
      <c r="Q188" s="162"/>
      <c r="R188" s="162"/>
      <c r="S188" s="162"/>
      <c r="T188" s="163"/>
      <c r="U188" s="162"/>
      <c r="V188" s="152"/>
      <c r="W188" s="152"/>
      <c r="X188" s="152"/>
      <c r="Y188" s="152"/>
      <c r="Z188" s="152"/>
      <c r="AA188" s="152"/>
      <c r="AB188" s="152"/>
      <c r="AC188" s="152"/>
      <c r="AD188" s="152"/>
      <c r="AE188" s="152" t="s">
        <v>203</v>
      </c>
      <c r="AF188" s="152">
        <v>0</v>
      </c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5">
      <c r="A189" s="153"/>
      <c r="B189" s="160"/>
      <c r="C189" s="200" t="s">
        <v>229</v>
      </c>
      <c r="D189" s="168"/>
      <c r="E189" s="173">
        <v>23</v>
      </c>
      <c r="F189" s="175"/>
      <c r="G189" s="175"/>
      <c r="H189" s="175"/>
      <c r="I189" s="175"/>
      <c r="J189" s="175"/>
      <c r="K189" s="175"/>
      <c r="L189" s="175"/>
      <c r="M189" s="175"/>
      <c r="N189" s="162"/>
      <c r="O189" s="162"/>
      <c r="P189" s="162"/>
      <c r="Q189" s="162"/>
      <c r="R189" s="162"/>
      <c r="S189" s="162"/>
      <c r="T189" s="163"/>
      <c r="U189" s="162"/>
      <c r="V189" s="152"/>
      <c r="W189" s="152"/>
      <c r="X189" s="152"/>
      <c r="Y189" s="152"/>
      <c r="Z189" s="152"/>
      <c r="AA189" s="152"/>
      <c r="AB189" s="152"/>
      <c r="AC189" s="152"/>
      <c r="AD189" s="152"/>
      <c r="AE189" s="152" t="s">
        <v>203</v>
      </c>
      <c r="AF189" s="152">
        <v>1</v>
      </c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5">
      <c r="A190" s="153">
        <v>49</v>
      </c>
      <c r="B190" s="160" t="s">
        <v>365</v>
      </c>
      <c r="C190" s="196" t="s">
        <v>366</v>
      </c>
      <c r="D190" s="162" t="s">
        <v>327</v>
      </c>
      <c r="E190" s="169">
        <v>15</v>
      </c>
      <c r="F190" s="174">
        <f>H190+J190</f>
        <v>0</v>
      </c>
      <c r="G190" s="175">
        <f>ROUND(E190*F190,2)</f>
        <v>0</v>
      </c>
      <c r="H190" s="175"/>
      <c r="I190" s="175">
        <f>ROUND(E190*H190,2)</f>
        <v>0</v>
      </c>
      <c r="J190" s="175"/>
      <c r="K190" s="175">
        <f>ROUND(E190*J190,2)</f>
        <v>0</v>
      </c>
      <c r="L190" s="175">
        <v>21</v>
      </c>
      <c r="M190" s="175">
        <f>G190*(1+L190/100)</f>
        <v>0</v>
      </c>
      <c r="N190" s="162">
        <v>0</v>
      </c>
      <c r="O190" s="162">
        <f>ROUND(E190*N190,5)</f>
        <v>0</v>
      </c>
      <c r="P190" s="162">
        <v>0</v>
      </c>
      <c r="Q190" s="162">
        <f>ROUND(E190*P190,5)</f>
        <v>0</v>
      </c>
      <c r="R190" s="162"/>
      <c r="S190" s="162"/>
      <c r="T190" s="163">
        <v>8.4000000000000005E-2</v>
      </c>
      <c r="U190" s="162">
        <f>ROUND(E190*T190,2)</f>
        <v>1.26</v>
      </c>
      <c r="V190" s="152"/>
      <c r="W190" s="152"/>
      <c r="X190" s="152"/>
      <c r="Y190" s="152"/>
      <c r="Z190" s="152"/>
      <c r="AA190" s="152"/>
      <c r="AB190" s="152"/>
      <c r="AC190" s="152"/>
      <c r="AD190" s="152"/>
      <c r="AE190" s="152" t="s">
        <v>193</v>
      </c>
      <c r="AF190" s="152"/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5">
      <c r="A191" s="153"/>
      <c r="B191" s="160"/>
      <c r="C191" s="198" t="s">
        <v>361</v>
      </c>
      <c r="D191" s="165"/>
      <c r="E191" s="171">
        <v>4</v>
      </c>
      <c r="F191" s="175"/>
      <c r="G191" s="175"/>
      <c r="H191" s="175"/>
      <c r="I191" s="175"/>
      <c r="J191" s="175"/>
      <c r="K191" s="175"/>
      <c r="L191" s="175"/>
      <c r="M191" s="175"/>
      <c r="N191" s="162"/>
      <c r="O191" s="162"/>
      <c r="P191" s="162"/>
      <c r="Q191" s="162"/>
      <c r="R191" s="162"/>
      <c r="S191" s="162"/>
      <c r="T191" s="163"/>
      <c r="U191" s="162"/>
      <c r="V191" s="152"/>
      <c r="W191" s="152"/>
      <c r="X191" s="152"/>
      <c r="Y191" s="152"/>
      <c r="Z191" s="152"/>
      <c r="AA191" s="152"/>
      <c r="AB191" s="152"/>
      <c r="AC191" s="152"/>
      <c r="AD191" s="152"/>
      <c r="AE191" s="152" t="s">
        <v>203</v>
      </c>
      <c r="AF191" s="152">
        <v>0</v>
      </c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5">
      <c r="A192" s="153"/>
      <c r="B192" s="160"/>
      <c r="C192" s="198" t="s">
        <v>362</v>
      </c>
      <c r="D192" s="165"/>
      <c r="E192" s="171">
        <v>4</v>
      </c>
      <c r="F192" s="175"/>
      <c r="G192" s="175"/>
      <c r="H192" s="175"/>
      <c r="I192" s="175"/>
      <c r="J192" s="175"/>
      <c r="K192" s="175"/>
      <c r="L192" s="175"/>
      <c r="M192" s="175"/>
      <c r="N192" s="162"/>
      <c r="O192" s="162"/>
      <c r="P192" s="162"/>
      <c r="Q192" s="162"/>
      <c r="R192" s="162"/>
      <c r="S192" s="162"/>
      <c r="T192" s="163"/>
      <c r="U192" s="162"/>
      <c r="V192" s="152"/>
      <c r="W192" s="152"/>
      <c r="X192" s="152"/>
      <c r="Y192" s="152"/>
      <c r="Z192" s="152"/>
      <c r="AA192" s="152"/>
      <c r="AB192" s="152"/>
      <c r="AC192" s="152"/>
      <c r="AD192" s="152"/>
      <c r="AE192" s="152" t="s">
        <v>203</v>
      </c>
      <c r="AF192" s="152">
        <v>0</v>
      </c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5">
      <c r="A193" s="153"/>
      <c r="B193" s="160"/>
      <c r="C193" s="198" t="s">
        <v>363</v>
      </c>
      <c r="D193" s="165"/>
      <c r="E193" s="171">
        <v>4</v>
      </c>
      <c r="F193" s="175"/>
      <c r="G193" s="175"/>
      <c r="H193" s="175"/>
      <c r="I193" s="175"/>
      <c r="J193" s="175"/>
      <c r="K193" s="175"/>
      <c r="L193" s="175"/>
      <c r="M193" s="175"/>
      <c r="N193" s="162"/>
      <c r="O193" s="162"/>
      <c r="P193" s="162"/>
      <c r="Q193" s="162"/>
      <c r="R193" s="162"/>
      <c r="S193" s="162"/>
      <c r="T193" s="163"/>
      <c r="U193" s="162"/>
      <c r="V193" s="152"/>
      <c r="W193" s="152"/>
      <c r="X193" s="152"/>
      <c r="Y193" s="152"/>
      <c r="Z193" s="152"/>
      <c r="AA193" s="152"/>
      <c r="AB193" s="152"/>
      <c r="AC193" s="152"/>
      <c r="AD193" s="152"/>
      <c r="AE193" s="152" t="s">
        <v>203</v>
      </c>
      <c r="AF193" s="152">
        <v>0</v>
      </c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5">
      <c r="A194" s="153"/>
      <c r="B194" s="160"/>
      <c r="C194" s="198" t="s">
        <v>364</v>
      </c>
      <c r="D194" s="165"/>
      <c r="E194" s="171">
        <v>3</v>
      </c>
      <c r="F194" s="175"/>
      <c r="G194" s="175"/>
      <c r="H194" s="175"/>
      <c r="I194" s="175"/>
      <c r="J194" s="175"/>
      <c r="K194" s="175"/>
      <c r="L194" s="175"/>
      <c r="M194" s="175"/>
      <c r="N194" s="162"/>
      <c r="O194" s="162"/>
      <c r="P194" s="162"/>
      <c r="Q194" s="162"/>
      <c r="R194" s="162"/>
      <c r="S194" s="162"/>
      <c r="T194" s="163"/>
      <c r="U194" s="162"/>
      <c r="V194" s="152"/>
      <c r="W194" s="152"/>
      <c r="X194" s="152"/>
      <c r="Y194" s="152"/>
      <c r="Z194" s="152"/>
      <c r="AA194" s="152"/>
      <c r="AB194" s="152"/>
      <c r="AC194" s="152"/>
      <c r="AD194" s="152"/>
      <c r="AE194" s="152" t="s">
        <v>203</v>
      </c>
      <c r="AF194" s="152">
        <v>0</v>
      </c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5">
      <c r="A195" s="153">
        <v>50</v>
      </c>
      <c r="B195" s="160" t="s">
        <v>367</v>
      </c>
      <c r="C195" s="196" t="s">
        <v>368</v>
      </c>
      <c r="D195" s="162" t="s">
        <v>327</v>
      </c>
      <c r="E195" s="169">
        <v>8</v>
      </c>
      <c r="F195" s="174">
        <f>H195+J195</f>
        <v>0</v>
      </c>
      <c r="G195" s="175">
        <f>ROUND(E195*F195,2)</f>
        <v>0</v>
      </c>
      <c r="H195" s="175"/>
      <c r="I195" s="175">
        <f>ROUND(E195*H195,2)</f>
        <v>0</v>
      </c>
      <c r="J195" s="175"/>
      <c r="K195" s="175">
        <f>ROUND(E195*J195,2)</f>
        <v>0</v>
      </c>
      <c r="L195" s="175">
        <v>21</v>
      </c>
      <c r="M195" s="175">
        <f>G195*(1+L195/100)</f>
        <v>0</v>
      </c>
      <c r="N195" s="162">
        <v>0</v>
      </c>
      <c r="O195" s="162">
        <f>ROUND(E195*N195,5)</f>
        <v>0</v>
      </c>
      <c r="P195" s="162">
        <v>0</v>
      </c>
      <c r="Q195" s="162">
        <f>ROUND(E195*P195,5)</f>
        <v>0</v>
      </c>
      <c r="R195" s="162"/>
      <c r="S195" s="162"/>
      <c r="T195" s="163">
        <v>0.14599999999999999</v>
      </c>
      <c r="U195" s="162">
        <f>ROUND(E195*T195,2)</f>
        <v>1.17</v>
      </c>
      <c r="V195" s="152"/>
      <c r="W195" s="152"/>
      <c r="X195" s="152"/>
      <c r="Y195" s="152"/>
      <c r="Z195" s="152"/>
      <c r="AA195" s="152"/>
      <c r="AB195" s="152"/>
      <c r="AC195" s="152"/>
      <c r="AD195" s="152"/>
      <c r="AE195" s="152" t="s">
        <v>193</v>
      </c>
      <c r="AF195" s="152"/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5">
      <c r="A196" s="153"/>
      <c r="B196" s="160"/>
      <c r="C196" s="198" t="s">
        <v>360</v>
      </c>
      <c r="D196" s="165"/>
      <c r="E196" s="171">
        <v>8</v>
      </c>
      <c r="F196" s="175"/>
      <c r="G196" s="175"/>
      <c r="H196" s="175"/>
      <c r="I196" s="175"/>
      <c r="J196" s="175"/>
      <c r="K196" s="175"/>
      <c r="L196" s="175"/>
      <c r="M196" s="175"/>
      <c r="N196" s="162"/>
      <c r="O196" s="162"/>
      <c r="P196" s="162"/>
      <c r="Q196" s="162"/>
      <c r="R196" s="162"/>
      <c r="S196" s="162"/>
      <c r="T196" s="163"/>
      <c r="U196" s="162"/>
      <c r="V196" s="152"/>
      <c r="W196" s="152"/>
      <c r="X196" s="152"/>
      <c r="Y196" s="152"/>
      <c r="Z196" s="152"/>
      <c r="AA196" s="152"/>
      <c r="AB196" s="152"/>
      <c r="AC196" s="152"/>
      <c r="AD196" s="152"/>
      <c r="AE196" s="152" t="s">
        <v>203</v>
      </c>
      <c r="AF196" s="152">
        <v>0</v>
      </c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ht="20.399999999999999" outlineLevel="1" x14ac:dyDescent="0.25">
      <c r="A197" s="153">
        <v>51</v>
      </c>
      <c r="B197" s="160" t="s">
        <v>369</v>
      </c>
      <c r="C197" s="196" t="s">
        <v>370</v>
      </c>
      <c r="D197" s="162" t="s">
        <v>327</v>
      </c>
      <c r="E197" s="169">
        <v>11</v>
      </c>
      <c r="F197" s="174">
        <f>H197+J197</f>
        <v>0</v>
      </c>
      <c r="G197" s="175">
        <f>ROUND(E197*F197,2)</f>
        <v>0</v>
      </c>
      <c r="H197" s="175"/>
      <c r="I197" s="175">
        <f>ROUND(E197*H197,2)</f>
        <v>0</v>
      </c>
      <c r="J197" s="175"/>
      <c r="K197" s="175">
        <f>ROUND(E197*J197,2)</f>
        <v>0</v>
      </c>
      <c r="L197" s="175">
        <v>21</v>
      </c>
      <c r="M197" s="175">
        <f>G197*(1+L197/100)</f>
        <v>0</v>
      </c>
      <c r="N197" s="162">
        <v>0</v>
      </c>
      <c r="O197" s="162">
        <f>ROUND(E197*N197,5)</f>
        <v>0</v>
      </c>
      <c r="P197" s="162">
        <v>0</v>
      </c>
      <c r="Q197" s="162">
        <f>ROUND(E197*P197,5)</f>
        <v>0</v>
      </c>
      <c r="R197" s="162"/>
      <c r="S197" s="162"/>
      <c r="T197" s="163">
        <v>0</v>
      </c>
      <c r="U197" s="162">
        <f>ROUND(E197*T197,2)</f>
        <v>0</v>
      </c>
      <c r="V197" s="152"/>
      <c r="W197" s="152"/>
      <c r="X197" s="152"/>
      <c r="Y197" s="152"/>
      <c r="Z197" s="152"/>
      <c r="AA197" s="152"/>
      <c r="AB197" s="152"/>
      <c r="AC197" s="152"/>
      <c r="AD197" s="152"/>
      <c r="AE197" s="152" t="s">
        <v>193</v>
      </c>
      <c r="AF197" s="152"/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5">
      <c r="A198" s="153"/>
      <c r="B198" s="160"/>
      <c r="C198" s="198" t="s">
        <v>361</v>
      </c>
      <c r="D198" s="165"/>
      <c r="E198" s="171">
        <v>4</v>
      </c>
      <c r="F198" s="175"/>
      <c r="G198" s="175"/>
      <c r="H198" s="175"/>
      <c r="I198" s="175"/>
      <c r="J198" s="175"/>
      <c r="K198" s="175"/>
      <c r="L198" s="175"/>
      <c r="M198" s="175"/>
      <c r="N198" s="162"/>
      <c r="O198" s="162"/>
      <c r="P198" s="162"/>
      <c r="Q198" s="162"/>
      <c r="R198" s="162"/>
      <c r="S198" s="162"/>
      <c r="T198" s="163"/>
      <c r="U198" s="162"/>
      <c r="V198" s="152"/>
      <c r="W198" s="152"/>
      <c r="X198" s="152"/>
      <c r="Y198" s="152"/>
      <c r="Z198" s="152"/>
      <c r="AA198" s="152"/>
      <c r="AB198" s="152"/>
      <c r="AC198" s="152"/>
      <c r="AD198" s="152"/>
      <c r="AE198" s="152" t="s">
        <v>203</v>
      </c>
      <c r="AF198" s="152">
        <v>0</v>
      </c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5">
      <c r="A199" s="153"/>
      <c r="B199" s="160"/>
      <c r="C199" s="198" t="s">
        <v>362</v>
      </c>
      <c r="D199" s="165"/>
      <c r="E199" s="171">
        <v>4</v>
      </c>
      <c r="F199" s="175"/>
      <c r="G199" s="175"/>
      <c r="H199" s="175"/>
      <c r="I199" s="175"/>
      <c r="J199" s="175"/>
      <c r="K199" s="175"/>
      <c r="L199" s="175"/>
      <c r="M199" s="175"/>
      <c r="N199" s="162"/>
      <c r="O199" s="162"/>
      <c r="P199" s="162"/>
      <c r="Q199" s="162"/>
      <c r="R199" s="162"/>
      <c r="S199" s="162"/>
      <c r="T199" s="163"/>
      <c r="U199" s="162"/>
      <c r="V199" s="152"/>
      <c r="W199" s="152"/>
      <c r="X199" s="152"/>
      <c r="Y199" s="152"/>
      <c r="Z199" s="152"/>
      <c r="AA199" s="152"/>
      <c r="AB199" s="152"/>
      <c r="AC199" s="152"/>
      <c r="AD199" s="152"/>
      <c r="AE199" s="152" t="s">
        <v>203</v>
      </c>
      <c r="AF199" s="152">
        <v>0</v>
      </c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5">
      <c r="A200" s="153"/>
      <c r="B200" s="160"/>
      <c r="C200" s="198" t="s">
        <v>364</v>
      </c>
      <c r="D200" s="165"/>
      <c r="E200" s="171">
        <v>3</v>
      </c>
      <c r="F200" s="175"/>
      <c r="G200" s="175"/>
      <c r="H200" s="175"/>
      <c r="I200" s="175"/>
      <c r="J200" s="175"/>
      <c r="K200" s="175"/>
      <c r="L200" s="175"/>
      <c r="M200" s="175"/>
      <c r="N200" s="162"/>
      <c r="O200" s="162"/>
      <c r="P200" s="162"/>
      <c r="Q200" s="162"/>
      <c r="R200" s="162"/>
      <c r="S200" s="162"/>
      <c r="T200" s="163"/>
      <c r="U200" s="162"/>
      <c r="V200" s="152"/>
      <c r="W200" s="152"/>
      <c r="X200" s="152"/>
      <c r="Y200" s="152"/>
      <c r="Z200" s="152"/>
      <c r="AA200" s="152"/>
      <c r="AB200" s="152"/>
      <c r="AC200" s="152"/>
      <c r="AD200" s="152"/>
      <c r="AE200" s="152" t="s">
        <v>203</v>
      </c>
      <c r="AF200" s="152">
        <v>0</v>
      </c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 x14ac:dyDescent="0.25">
      <c r="A201" s="153"/>
      <c r="B201" s="160"/>
      <c r="C201" s="200" t="s">
        <v>229</v>
      </c>
      <c r="D201" s="168"/>
      <c r="E201" s="173">
        <v>11</v>
      </c>
      <c r="F201" s="175"/>
      <c r="G201" s="175"/>
      <c r="H201" s="175"/>
      <c r="I201" s="175"/>
      <c r="J201" s="175"/>
      <c r="K201" s="175"/>
      <c r="L201" s="175"/>
      <c r="M201" s="175"/>
      <c r="N201" s="162"/>
      <c r="O201" s="162"/>
      <c r="P201" s="162"/>
      <c r="Q201" s="162"/>
      <c r="R201" s="162"/>
      <c r="S201" s="162"/>
      <c r="T201" s="163"/>
      <c r="U201" s="162"/>
      <c r="V201" s="152"/>
      <c r="W201" s="152"/>
      <c r="X201" s="152"/>
      <c r="Y201" s="152"/>
      <c r="Z201" s="152"/>
      <c r="AA201" s="152"/>
      <c r="AB201" s="152"/>
      <c r="AC201" s="152"/>
      <c r="AD201" s="152"/>
      <c r="AE201" s="152" t="s">
        <v>203</v>
      </c>
      <c r="AF201" s="152">
        <v>1</v>
      </c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ht="20.399999999999999" outlineLevel="1" x14ac:dyDescent="0.25">
      <c r="A202" s="153">
        <v>52</v>
      </c>
      <c r="B202" s="160" t="s">
        <v>371</v>
      </c>
      <c r="C202" s="196" t="s">
        <v>372</v>
      </c>
      <c r="D202" s="162" t="s">
        <v>327</v>
      </c>
      <c r="E202" s="169">
        <v>12</v>
      </c>
      <c r="F202" s="174">
        <f>H202+J202</f>
        <v>0</v>
      </c>
      <c r="G202" s="175">
        <f>ROUND(E202*F202,2)</f>
        <v>0</v>
      </c>
      <c r="H202" s="175"/>
      <c r="I202" s="175">
        <f>ROUND(E202*H202,2)</f>
        <v>0</v>
      </c>
      <c r="J202" s="175"/>
      <c r="K202" s="175">
        <f>ROUND(E202*J202,2)</f>
        <v>0</v>
      </c>
      <c r="L202" s="175">
        <v>21</v>
      </c>
      <c r="M202" s="175">
        <f>G202*(1+L202/100)</f>
        <v>0</v>
      </c>
      <c r="N202" s="162">
        <v>0</v>
      </c>
      <c r="O202" s="162">
        <f>ROUND(E202*N202,5)</f>
        <v>0</v>
      </c>
      <c r="P202" s="162">
        <v>0</v>
      </c>
      <c r="Q202" s="162">
        <f>ROUND(E202*P202,5)</f>
        <v>0</v>
      </c>
      <c r="R202" s="162"/>
      <c r="S202" s="162"/>
      <c r="T202" s="163">
        <v>0</v>
      </c>
      <c r="U202" s="162">
        <f>ROUND(E202*T202,2)</f>
        <v>0</v>
      </c>
      <c r="V202" s="152"/>
      <c r="W202" s="152"/>
      <c r="X202" s="152"/>
      <c r="Y202" s="152"/>
      <c r="Z202" s="152"/>
      <c r="AA202" s="152"/>
      <c r="AB202" s="152"/>
      <c r="AC202" s="152"/>
      <c r="AD202" s="152"/>
      <c r="AE202" s="152" t="s">
        <v>193</v>
      </c>
      <c r="AF202" s="152"/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 x14ac:dyDescent="0.25">
      <c r="A203" s="153"/>
      <c r="B203" s="160"/>
      <c r="C203" s="198" t="s">
        <v>360</v>
      </c>
      <c r="D203" s="165"/>
      <c r="E203" s="171">
        <v>8</v>
      </c>
      <c r="F203" s="175"/>
      <c r="G203" s="175"/>
      <c r="H203" s="175"/>
      <c r="I203" s="175"/>
      <c r="J203" s="175"/>
      <c r="K203" s="175"/>
      <c r="L203" s="175"/>
      <c r="M203" s="175"/>
      <c r="N203" s="162"/>
      <c r="O203" s="162"/>
      <c r="P203" s="162"/>
      <c r="Q203" s="162"/>
      <c r="R203" s="162"/>
      <c r="S203" s="162"/>
      <c r="T203" s="163"/>
      <c r="U203" s="162"/>
      <c r="V203" s="152"/>
      <c r="W203" s="152"/>
      <c r="X203" s="152"/>
      <c r="Y203" s="152"/>
      <c r="Z203" s="152"/>
      <c r="AA203" s="152"/>
      <c r="AB203" s="152"/>
      <c r="AC203" s="152"/>
      <c r="AD203" s="152"/>
      <c r="AE203" s="152" t="s">
        <v>203</v>
      </c>
      <c r="AF203" s="152">
        <v>0</v>
      </c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5">
      <c r="A204" s="153"/>
      <c r="B204" s="160"/>
      <c r="C204" s="198" t="s">
        <v>363</v>
      </c>
      <c r="D204" s="165"/>
      <c r="E204" s="171">
        <v>4</v>
      </c>
      <c r="F204" s="175"/>
      <c r="G204" s="175"/>
      <c r="H204" s="175"/>
      <c r="I204" s="175"/>
      <c r="J204" s="175"/>
      <c r="K204" s="175"/>
      <c r="L204" s="175"/>
      <c r="M204" s="175"/>
      <c r="N204" s="162"/>
      <c r="O204" s="162"/>
      <c r="P204" s="162"/>
      <c r="Q204" s="162"/>
      <c r="R204" s="162"/>
      <c r="S204" s="162"/>
      <c r="T204" s="163"/>
      <c r="U204" s="162"/>
      <c r="V204" s="152"/>
      <c r="W204" s="152"/>
      <c r="X204" s="152"/>
      <c r="Y204" s="152"/>
      <c r="Z204" s="152"/>
      <c r="AA204" s="152"/>
      <c r="AB204" s="152"/>
      <c r="AC204" s="152"/>
      <c r="AD204" s="152"/>
      <c r="AE204" s="152" t="s">
        <v>203</v>
      </c>
      <c r="AF204" s="152">
        <v>0</v>
      </c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5">
      <c r="A205" s="153"/>
      <c r="B205" s="160"/>
      <c r="C205" s="200" t="s">
        <v>229</v>
      </c>
      <c r="D205" s="168"/>
      <c r="E205" s="173">
        <v>12</v>
      </c>
      <c r="F205" s="175"/>
      <c r="G205" s="175"/>
      <c r="H205" s="175"/>
      <c r="I205" s="175"/>
      <c r="J205" s="175"/>
      <c r="K205" s="175"/>
      <c r="L205" s="175"/>
      <c r="M205" s="175"/>
      <c r="N205" s="162"/>
      <c r="O205" s="162"/>
      <c r="P205" s="162"/>
      <c r="Q205" s="162"/>
      <c r="R205" s="162"/>
      <c r="S205" s="162"/>
      <c r="T205" s="163"/>
      <c r="U205" s="162"/>
      <c r="V205" s="152"/>
      <c r="W205" s="152"/>
      <c r="X205" s="152"/>
      <c r="Y205" s="152"/>
      <c r="Z205" s="152"/>
      <c r="AA205" s="152"/>
      <c r="AB205" s="152"/>
      <c r="AC205" s="152"/>
      <c r="AD205" s="152"/>
      <c r="AE205" s="152" t="s">
        <v>203</v>
      </c>
      <c r="AF205" s="152">
        <v>1</v>
      </c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5">
      <c r="A206" s="153">
        <v>53</v>
      </c>
      <c r="B206" s="160" t="s">
        <v>373</v>
      </c>
      <c r="C206" s="196" t="s">
        <v>374</v>
      </c>
      <c r="D206" s="162" t="s">
        <v>331</v>
      </c>
      <c r="E206" s="169">
        <v>4</v>
      </c>
      <c r="F206" s="174">
        <f>H206+J206</f>
        <v>0</v>
      </c>
      <c r="G206" s="175">
        <f>ROUND(E206*F206,2)</f>
        <v>0</v>
      </c>
      <c r="H206" s="175"/>
      <c r="I206" s="175">
        <f>ROUND(E206*H206,2)</f>
        <v>0</v>
      </c>
      <c r="J206" s="175"/>
      <c r="K206" s="175">
        <f>ROUND(E206*J206,2)</f>
        <v>0</v>
      </c>
      <c r="L206" s="175">
        <v>21</v>
      </c>
      <c r="M206" s="175">
        <f>G206*(1+L206/100)</f>
        <v>0</v>
      </c>
      <c r="N206" s="162">
        <v>1.33E-3</v>
      </c>
      <c r="O206" s="162">
        <f>ROUND(E206*N206,5)</f>
        <v>5.3200000000000001E-3</v>
      </c>
      <c r="P206" s="162">
        <v>0</v>
      </c>
      <c r="Q206" s="162">
        <f>ROUND(E206*P206,5)</f>
        <v>0</v>
      </c>
      <c r="R206" s="162"/>
      <c r="S206" s="162"/>
      <c r="T206" s="163">
        <v>0</v>
      </c>
      <c r="U206" s="162">
        <f>ROUND(E206*T206,2)</f>
        <v>0</v>
      </c>
      <c r="V206" s="152"/>
      <c r="W206" s="152"/>
      <c r="X206" s="152"/>
      <c r="Y206" s="152"/>
      <c r="Z206" s="152"/>
      <c r="AA206" s="152"/>
      <c r="AB206" s="152"/>
      <c r="AC206" s="152"/>
      <c r="AD206" s="152"/>
      <c r="AE206" s="152" t="s">
        <v>375</v>
      </c>
      <c r="AF206" s="152"/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 x14ac:dyDescent="0.25">
      <c r="A207" s="153"/>
      <c r="B207" s="160"/>
      <c r="C207" s="198" t="s">
        <v>376</v>
      </c>
      <c r="D207" s="165"/>
      <c r="E207" s="171">
        <v>1.2</v>
      </c>
      <c r="F207" s="175"/>
      <c r="G207" s="175"/>
      <c r="H207" s="175"/>
      <c r="I207" s="175"/>
      <c r="J207" s="175"/>
      <c r="K207" s="175"/>
      <c r="L207" s="175"/>
      <c r="M207" s="175"/>
      <c r="N207" s="162"/>
      <c r="O207" s="162"/>
      <c r="P207" s="162"/>
      <c r="Q207" s="162"/>
      <c r="R207" s="162"/>
      <c r="S207" s="162"/>
      <c r="T207" s="163"/>
      <c r="U207" s="162"/>
      <c r="V207" s="152"/>
      <c r="W207" s="152"/>
      <c r="X207" s="152"/>
      <c r="Y207" s="152"/>
      <c r="Z207" s="152"/>
      <c r="AA207" s="152"/>
      <c r="AB207" s="152"/>
      <c r="AC207" s="152"/>
      <c r="AD207" s="152"/>
      <c r="AE207" s="152" t="s">
        <v>203</v>
      </c>
      <c r="AF207" s="152">
        <v>0</v>
      </c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 x14ac:dyDescent="0.25">
      <c r="A208" s="153"/>
      <c r="B208" s="160"/>
      <c r="C208" s="198" t="s">
        <v>377</v>
      </c>
      <c r="D208" s="165"/>
      <c r="E208" s="171">
        <v>1.2</v>
      </c>
      <c r="F208" s="175"/>
      <c r="G208" s="175"/>
      <c r="H208" s="175"/>
      <c r="I208" s="175"/>
      <c r="J208" s="175"/>
      <c r="K208" s="175"/>
      <c r="L208" s="175"/>
      <c r="M208" s="175"/>
      <c r="N208" s="162"/>
      <c r="O208" s="162"/>
      <c r="P208" s="162"/>
      <c r="Q208" s="162"/>
      <c r="R208" s="162"/>
      <c r="S208" s="162"/>
      <c r="T208" s="163"/>
      <c r="U208" s="162"/>
      <c r="V208" s="152"/>
      <c r="W208" s="152"/>
      <c r="X208" s="152"/>
      <c r="Y208" s="152"/>
      <c r="Z208" s="152"/>
      <c r="AA208" s="152"/>
      <c r="AB208" s="152"/>
      <c r="AC208" s="152"/>
      <c r="AD208" s="152"/>
      <c r="AE208" s="152" t="s">
        <v>203</v>
      </c>
      <c r="AF208" s="152">
        <v>0</v>
      </c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 x14ac:dyDescent="0.25">
      <c r="A209" s="153"/>
      <c r="B209" s="160"/>
      <c r="C209" s="198" t="s">
        <v>378</v>
      </c>
      <c r="D209" s="165"/>
      <c r="E209" s="171">
        <v>0.9</v>
      </c>
      <c r="F209" s="175"/>
      <c r="G209" s="175"/>
      <c r="H209" s="175"/>
      <c r="I209" s="175"/>
      <c r="J209" s="175"/>
      <c r="K209" s="175"/>
      <c r="L209" s="175"/>
      <c r="M209" s="175"/>
      <c r="N209" s="162"/>
      <c r="O209" s="162"/>
      <c r="P209" s="162"/>
      <c r="Q209" s="162"/>
      <c r="R209" s="162"/>
      <c r="S209" s="162"/>
      <c r="T209" s="163"/>
      <c r="U209" s="162"/>
      <c r="V209" s="152"/>
      <c r="W209" s="152"/>
      <c r="X209" s="152"/>
      <c r="Y209" s="152"/>
      <c r="Z209" s="152"/>
      <c r="AA209" s="152"/>
      <c r="AB209" s="152"/>
      <c r="AC209" s="152"/>
      <c r="AD209" s="152"/>
      <c r="AE209" s="152" t="s">
        <v>203</v>
      </c>
      <c r="AF209" s="152">
        <v>0</v>
      </c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5">
      <c r="A210" s="153"/>
      <c r="B210" s="160"/>
      <c r="C210" s="200" t="s">
        <v>229</v>
      </c>
      <c r="D210" s="168"/>
      <c r="E210" s="173">
        <v>3.3</v>
      </c>
      <c r="F210" s="175"/>
      <c r="G210" s="175"/>
      <c r="H210" s="175"/>
      <c r="I210" s="175"/>
      <c r="J210" s="175"/>
      <c r="K210" s="175"/>
      <c r="L210" s="175"/>
      <c r="M210" s="175"/>
      <c r="N210" s="162"/>
      <c r="O210" s="162"/>
      <c r="P210" s="162"/>
      <c r="Q210" s="162"/>
      <c r="R210" s="162"/>
      <c r="S210" s="162"/>
      <c r="T210" s="163"/>
      <c r="U210" s="162"/>
      <c r="V210" s="152"/>
      <c r="W210" s="152"/>
      <c r="X210" s="152"/>
      <c r="Y210" s="152"/>
      <c r="Z210" s="152"/>
      <c r="AA210" s="152"/>
      <c r="AB210" s="152"/>
      <c r="AC210" s="152"/>
      <c r="AD210" s="152"/>
      <c r="AE210" s="152" t="s">
        <v>203</v>
      </c>
      <c r="AF210" s="152">
        <v>1</v>
      </c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5">
      <c r="A211" s="153"/>
      <c r="B211" s="160"/>
      <c r="C211" s="198" t="s">
        <v>379</v>
      </c>
      <c r="D211" s="165"/>
      <c r="E211" s="171">
        <v>0.7</v>
      </c>
      <c r="F211" s="175"/>
      <c r="G211" s="175"/>
      <c r="H211" s="175"/>
      <c r="I211" s="175"/>
      <c r="J211" s="175"/>
      <c r="K211" s="175"/>
      <c r="L211" s="175"/>
      <c r="M211" s="175"/>
      <c r="N211" s="162"/>
      <c r="O211" s="162"/>
      <c r="P211" s="162"/>
      <c r="Q211" s="162"/>
      <c r="R211" s="162"/>
      <c r="S211" s="162"/>
      <c r="T211" s="163"/>
      <c r="U211" s="162"/>
      <c r="V211" s="152"/>
      <c r="W211" s="152"/>
      <c r="X211" s="152"/>
      <c r="Y211" s="152"/>
      <c r="Z211" s="152"/>
      <c r="AA211" s="152"/>
      <c r="AB211" s="152"/>
      <c r="AC211" s="152"/>
      <c r="AD211" s="152"/>
      <c r="AE211" s="152" t="s">
        <v>203</v>
      </c>
      <c r="AF211" s="152">
        <v>0</v>
      </c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 x14ac:dyDescent="0.25">
      <c r="A212" s="153">
        <v>54</v>
      </c>
      <c r="B212" s="160" t="s">
        <v>380</v>
      </c>
      <c r="C212" s="196" t="s">
        <v>381</v>
      </c>
      <c r="D212" s="162" t="s">
        <v>331</v>
      </c>
      <c r="E212" s="169">
        <v>5</v>
      </c>
      <c r="F212" s="174">
        <f>H212+J212</f>
        <v>0</v>
      </c>
      <c r="G212" s="175">
        <f>ROUND(E212*F212,2)</f>
        <v>0</v>
      </c>
      <c r="H212" s="175"/>
      <c r="I212" s="175">
        <f>ROUND(E212*H212,2)</f>
        <v>0</v>
      </c>
      <c r="J212" s="175"/>
      <c r="K212" s="175">
        <f>ROUND(E212*J212,2)</f>
        <v>0</v>
      </c>
      <c r="L212" s="175">
        <v>21</v>
      </c>
      <c r="M212" s="175">
        <f>G212*(1+L212/100)</f>
        <v>0</v>
      </c>
      <c r="N212" s="162">
        <v>2.0799999999999998E-3</v>
      </c>
      <c r="O212" s="162">
        <f>ROUND(E212*N212,5)</f>
        <v>1.04E-2</v>
      </c>
      <c r="P212" s="162">
        <v>0</v>
      </c>
      <c r="Q212" s="162">
        <f>ROUND(E212*P212,5)</f>
        <v>0</v>
      </c>
      <c r="R212" s="162"/>
      <c r="S212" s="162"/>
      <c r="T212" s="163">
        <v>0</v>
      </c>
      <c r="U212" s="162">
        <f>ROUND(E212*T212,2)</f>
        <v>0</v>
      </c>
      <c r="V212" s="152"/>
      <c r="W212" s="152"/>
      <c r="X212" s="152"/>
      <c r="Y212" s="152"/>
      <c r="Z212" s="152"/>
      <c r="AA212" s="152"/>
      <c r="AB212" s="152"/>
      <c r="AC212" s="152"/>
      <c r="AD212" s="152"/>
      <c r="AE212" s="152" t="s">
        <v>375</v>
      </c>
      <c r="AF212" s="152"/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5">
      <c r="A213" s="153"/>
      <c r="B213" s="160"/>
      <c r="C213" s="198" t="s">
        <v>382</v>
      </c>
      <c r="D213" s="165"/>
      <c r="E213" s="171">
        <v>3.6</v>
      </c>
      <c r="F213" s="175"/>
      <c r="G213" s="175"/>
      <c r="H213" s="175"/>
      <c r="I213" s="175"/>
      <c r="J213" s="175"/>
      <c r="K213" s="175"/>
      <c r="L213" s="175"/>
      <c r="M213" s="175"/>
      <c r="N213" s="162"/>
      <c r="O213" s="162"/>
      <c r="P213" s="162"/>
      <c r="Q213" s="162"/>
      <c r="R213" s="162"/>
      <c r="S213" s="162"/>
      <c r="T213" s="163"/>
      <c r="U213" s="162"/>
      <c r="V213" s="152"/>
      <c r="W213" s="152"/>
      <c r="X213" s="152"/>
      <c r="Y213" s="152"/>
      <c r="Z213" s="152"/>
      <c r="AA213" s="152"/>
      <c r="AB213" s="152"/>
      <c r="AC213" s="152"/>
      <c r="AD213" s="152"/>
      <c r="AE213" s="152" t="s">
        <v>203</v>
      </c>
      <c r="AF213" s="152">
        <v>0</v>
      </c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 x14ac:dyDescent="0.25">
      <c r="A214" s="153"/>
      <c r="B214" s="160"/>
      <c r="C214" s="198" t="s">
        <v>383</v>
      </c>
      <c r="D214" s="165"/>
      <c r="E214" s="171">
        <v>1.2</v>
      </c>
      <c r="F214" s="175"/>
      <c r="G214" s="175"/>
      <c r="H214" s="175"/>
      <c r="I214" s="175"/>
      <c r="J214" s="175"/>
      <c r="K214" s="175"/>
      <c r="L214" s="175"/>
      <c r="M214" s="175"/>
      <c r="N214" s="162"/>
      <c r="O214" s="162"/>
      <c r="P214" s="162"/>
      <c r="Q214" s="162"/>
      <c r="R214" s="162"/>
      <c r="S214" s="162"/>
      <c r="T214" s="163"/>
      <c r="U214" s="162"/>
      <c r="V214" s="152"/>
      <c r="W214" s="152"/>
      <c r="X214" s="152"/>
      <c r="Y214" s="152"/>
      <c r="Z214" s="152"/>
      <c r="AA214" s="152"/>
      <c r="AB214" s="152"/>
      <c r="AC214" s="152"/>
      <c r="AD214" s="152"/>
      <c r="AE214" s="152" t="s">
        <v>203</v>
      </c>
      <c r="AF214" s="152">
        <v>0</v>
      </c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5">
      <c r="A215" s="153"/>
      <c r="B215" s="160"/>
      <c r="C215" s="200" t="s">
        <v>229</v>
      </c>
      <c r="D215" s="168"/>
      <c r="E215" s="173">
        <v>4.8</v>
      </c>
      <c r="F215" s="175"/>
      <c r="G215" s="175"/>
      <c r="H215" s="175"/>
      <c r="I215" s="175"/>
      <c r="J215" s="175"/>
      <c r="K215" s="175"/>
      <c r="L215" s="175"/>
      <c r="M215" s="175"/>
      <c r="N215" s="162"/>
      <c r="O215" s="162"/>
      <c r="P215" s="162"/>
      <c r="Q215" s="162"/>
      <c r="R215" s="162"/>
      <c r="S215" s="162"/>
      <c r="T215" s="163"/>
      <c r="U215" s="162"/>
      <c r="V215" s="152"/>
      <c r="W215" s="152"/>
      <c r="X215" s="152"/>
      <c r="Y215" s="152"/>
      <c r="Z215" s="152"/>
      <c r="AA215" s="152"/>
      <c r="AB215" s="152"/>
      <c r="AC215" s="152"/>
      <c r="AD215" s="152"/>
      <c r="AE215" s="152" t="s">
        <v>203</v>
      </c>
      <c r="AF215" s="152">
        <v>1</v>
      </c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5">
      <c r="A216" s="153"/>
      <c r="B216" s="160"/>
      <c r="C216" s="198" t="s">
        <v>384</v>
      </c>
      <c r="D216" s="165"/>
      <c r="E216" s="171">
        <v>0.2</v>
      </c>
      <c r="F216" s="175"/>
      <c r="G216" s="175"/>
      <c r="H216" s="175"/>
      <c r="I216" s="175"/>
      <c r="J216" s="175"/>
      <c r="K216" s="175"/>
      <c r="L216" s="175"/>
      <c r="M216" s="175"/>
      <c r="N216" s="162"/>
      <c r="O216" s="162"/>
      <c r="P216" s="162"/>
      <c r="Q216" s="162"/>
      <c r="R216" s="162"/>
      <c r="S216" s="162"/>
      <c r="T216" s="163"/>
      <c r="U216" s="162"/>
      <c r="V216" s="152"/>
      <c r="W216" s="152"/>
      <c r="X216" s="152"/>
      <c r="Y216" s="152"/>
      <c r="Z216" s="152"/>
      <c r="AA216" s="152"/>
      <c r="AB216" s="152"/>
      <c r="AC216" s="152"/>
      <c r="AD216" s="152"/>
      <c r="AE216" s="152" t="s">
        <v>203</v>
      </c>
      <c r="AF216" s="152">
        <v>0</v>
      </c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 x14ac:dyDescent="0.25">
      <c r="A217" s="153">
        <v>55</v>
      </c>
      <c r="B217" s="160" t="s">
        <v>385</v>
      </c>
      <c r="C217" s="196" t="s">
        <v>386</v>
      </c>
      <c r="D217" s="162" t="s">
        <v>327</v>
      </c>
      <c r="E217" s="169">
        <v>22</v>
      </c>
      <c r="F217" s="174">
        <f>H217+J217</f>
        <v>0</v>
      </c>
      <c r="G217" s="175">
        <f>ROUND(E217*F217,2)</f>
        <v>0</v>
      </c>
      <c r="H217" s="175"/>
      <c r="I217" s="175">
        <f>ROUND(E217*H217,2)</f>
        <v>0</v>
      </c>
      <c r="J217" s="175"/>
      <c r="K217" s="175">
        <f>ROUND(E217*J217,2)</f>
        <v>0</v>
      </c>
      <c r="L217" s="175">
        <v>21</v>
      </c>
      <c r="M217" s="175">
        <f>G217*(1+L217/100)</f>
        <v>0</v>
      </c>
      <c r="N217" s="162">
        <v>0</v>
      </c>
      <c r="O217" s="162">
        <f>ROUND(E217*N217,5)</f>
        <v>0</v>
      </c>
      <c r="P217" s="162">
        <v>0</v>
      </c>
      <c r="Q217" s="162">
        <f>ROUND(E217*P217,5)</f>
        <v>0</v>
      </c>
      <c r="R217" s="162"/>
      <c r="S217" s="162"/>
      <c r="T217" s="163">
        <v>0</v>
      </c>
      <c r="U217" s="162">
        <f>ROUND(E217*T217,2)</f>
        <v>0</v>
      </c>
      <c r="V217" s="152"/>
      <c r="W217" s="152"/>
      <c r="X217" s="152"/>
      <c r="Y217" s="152"/>
      <c r="Z217" s="152"/>
      <c r="AA217" s="152"/>
      <c r="AB217" s="152"/>
      <c r="AC217" s="152"/>
      <c r="AD217" s="152"/>
      <c r="AE217" s="152" t="s">
        <v>375</v>
      </c>
      <c r="AF217" s="152"/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 x14ac:dyDescent="0.25">
      <c r="A218" s="153">
        <v>56</v>
      </c>
      <c r="B218" s="160" t="s">
        <v>387</v>
      </c>
      <c r="C218" s="196" t="s">
        <v>388</v>
      </c>
      <c r="D218" s="162" t="s">
        <v>327</v>
      </c>
      <c r="E218" s="169">
        <v>24</v>
      </c>
      <c r="F218" s="174">
        <f>H218+J218</f>
        <v>0</v>
      </c>
      <c r="G218" s="175">
        <f>ROUND(E218*F218,2)</f>
        <v>0</v>
      </c>
      <c r="H218" s="175"/>
      <c r="I218" s="175">
        <f>ROUND(E218*H218,2)</f>
        <v>0</v>
      </c>
      <c r="J218" s="175"/>
      <c r="K218" s="175">
        <f>ROUND(E218*J218,2)</f>
        <v>0</v>
      </c>
      <c r="L218" s="175">
        <v>21</v>
      </c>
      <c r="M218" s="175">
        <f>G218*(1+L218/100)</f>
        <v>0</v>
      </c>
      <c r="N218" s="162">
        <v>0</v>
      </c>
      <c r="O218" s="162">
        <f>ROUND(E218*N218,5)</f>
        <v>0</v>
      </c>
      <c r="P218" s="162">
        <v>0</v>
      </c>
      <c r="Q218" s="162">
        <f>ROUND(E218*P218,5)</f>
        <v>0</v>
      </c>
      <c r="R218" s="162"/>
      <c r="S218" s="162"/>
      <c r="T218" s="163">
        <v>0</v>
      </c>
      <c r="U218" s="162">
        <f>ROUND(E218*T218,2)</f>
        <v>0</v>
      </c>
      <c r="V218" s="152"/>
      <c r="W218" s="152"/>
      <c r="X218" s="152"/>
      <c r="Y218" s="152"/>
      <c r="Z218" s="152"/>
      <c r="AA218" s="152"/>
      <c r="AB218" s="152"/>
      <c r="AC218" s="152"/>
      <c r="AD218" s="152"/>
      <c r="AE218" s="152" t="s">
        <v>375</v>
      </c>
      <c r="AF218" s="152"/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5">
      <c r="A219" s="153">
        <v>57</v>
      </c>
      <c r="B219" s="160" t="s">
        <v>389</v>
      </c>
      <c r="C219" s="196" t="s">
        <v>390</v>
      </c>
      <c r="D219" s="162" t="s">
        <v>327</v>
      </c>
      <c r="E219" s="169">
        <v>22</v>
      </c>
      <c r="F219" s="174">
        <f>H219+J219</f>
        <v>0</v>
      </c>
      <c r="G219" s="175">
        <f>ROUND(E219*F219,2)</f>
        <v>0</v>
      </c>
      <c r="H219" s="175"/>
      <c r="I219" s="175">
        <f>ROUND(E219*H219,2)</f>
        <v>0</v>
      </c>
      <c r="J219" s="175"/>
      <c r="K219" s="175">
        <f>ROUND(E219*J219,2)</f>
        <v>0</v>
      </c>
      <c r="L219" s="175">
        <v>21</v>
      </c>
      <c r="M219" s="175">
        <f>G219*(1+L219/100)</f>
        <v>0</v>
      </c>
      <c r="N219" s="162">
        <v>0</v>
      </c>
      <c r="O219" s="162">
        <f>ROUND(E219*N219,5)</f>
        <v>0</v>
      </c>
      <c r="P219" s="162">
        <v>0</v>
      </c>
      <c r="Q219" s="162">
        <f>ROUND(E219*P219,5)</f>
        <v>0</v>
      </c>
      <c r="R219" s="162"/>
      <c r="S219" s="162"/>
      <c r="T219" s="163">
        <v>0</v>
      </c>
      <c r="U219" s="162">
        <f>ROUND(E219*T219,2)</f>
        <v>0</v>
      </c>
      <c r="V219" s="152"/>
      <c r="W219" s="152"/>
      <c r="X219" s="152"/>
      <c r="Y219" s="152"/>
      <c r="Z219" s="152"/>
      <c r="AA219" s="152"/>
      <c r="AB219" s="152"/>
      <c r="AC219" s="152"/>
      <c r="AD219" s="152"/>
      <c r="AE219" s="152" t="s">
        <v>375</v>
      </c>
      <c r="AF219" s="152"/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 x14ac:dyDescent="0.25">
      <c r="A220" s="153">
        <v>58</v>
      </c>
      <c r="B220" s="160" t="s">
        <v>391</v>
      </c>
      <c r="C220" s="196" t="s">
        <v>392</v>
      </c>
      <c r="D220" s="162" t="s">
        <v>327</v>
      </c>
      <c r="E220" s="169">
        <v>24</v>
      </c>
      <c r="F220" s="174">
        <f>H220+J220</f>
        <v>0</v>
      </c>
      <c r="G220" s="175">
        <f>ROUND(E220*F220,2)</f>
        <v>0</v>
      </c>
      <c r="H220" s="175"/>
      <c r="I220" s="175">
        <f>ROUND(E220*H220,2)</f>
        <v>0</v>
      </c>
      <c r="J220" s="175"/>
      <c r="K220" s="175">
        <f>ROUND(E220*J220,2)</f>
        <v>0</v>
      </c>
      <c r="L220" s="175">
        <v>21</v>
      </c>
      <c r="M220" s="175">
        <f>G220*(1+L220/100)</f>
        <v>0</v>
      </c>
      <c r="N220" s="162">
        <v>0</v>
      </c>
      <c r="O220" s="162">
        <f>ROUND(E220*N220,5)</f>
        <v>0</v>
      </c>
      <c r="P220" s="162">
        <v>0</v>
      </c>
      <c r="Q220" s="162">
        <f>ROUND(E220*P220,5)</f>
        <v>0</v>
      </c>
      <c r="R220" s="162"/>
      <c r="S220" s="162"/>
      <c r="T220" s="163">
        <v>0</v>
      </c>
      <c r="U220" s="162">
        <f>ROUND(E220*T220,2)</f>
        <v>0</v>
      </c>
      <c r="V220" s="152"/>
      <c r="W220" s="152"/>
      <c r="X220" s="152"/>
      <c r="Y220" s="152"/>
      <c r="Z220" s="152"/>
      <c r="AA220" s="152"/>
      <c r="AB220" s="152"/>
      <c r="AC220" s="152"/>
      <c r="AD220" s="152"/>
      <c r="AE220" s="152" t="s">
        <v>375</v>
      </c>
      <c r="AF220" s="152"/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5">
      <c r="A221" s="153">
        <v>59</v>
      </c>
      <c r="B221" s="160" t="s">
        <v>393</v>
      </c>
      <c r="C221" s="196" t="s">
        <v>394</v>
      </c>
      <c r="D221" s="162" t="s">
        <v>331</v>
      </c>
      <c r="E221" s="169">
        <v>54</v>
      </c>
      <c r="F221" s="174">
        <f>H221+J221</f>
        <v>0</v>
      </c>
      <c r="G221" s="175">
        <f>ROUND(E221*F221,2)</f>
        <v>0</v>
      </c>
      <c r="H221" s="175"/>
      <c r="I221" s="175">
        <f>ROUND(E221*H221,2)</f>
        <v>0</v>
      </c>
      <c r="J221" s="175"/>
      <c r="K221" s="175">
        <f>ROUND(E221*J221,2)</f>
        <v>0</v>
      </c>
      <c r="L221" s="175">
        <v>21</v>
      </c>
      <c r="M221" s="175">
        <f>G221*(1+L221/100)</f>
        <v>0</v>
      </c>
      <c r="N221" s="162">
        <v>0</v>
      </c>
      <c r="O221" s="162">
        <f>ROUND(E221*N221,5)</f>
        <v>0</v>
      </c>
      <c r="P221" s="162">
        <v>8.0000000000000002E-3</v>
      </c>
      <c r="Q221" s="162">
        <f>ROUND(E221*P221,5)</f>
        <v>0.432</v>
      </c>
      <c r="R221" s="162"/>
      <c r="S221" s="162"/>
      <c r="T221" s="163">
        <v>0.10199999999999999</v>
      </c>
      <c r="U221" s="162">
        <f>ROUND(E221*T221,2)</f>
        <v>5.51</v>
      </c>
      <c r="V221" s="152"/>
      <c r="W221" s="152"/>
      <c r="X221" s="152"/>
      <c r="Y221" s="152"/>
      <c r="Z221" s="152"/>
      <c r="AA221" s="152"/>
      <c r="AB221" s="152"/>
      <c r="AC221" s="152"/>
      <c r="AD221" s="152"/>
      <c r="AE221" s="152" t="s">
        <v>193</v>
      </c>
      <c r="AF221" s="152"/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5">
      <c r="A222" s="153"/>
      <c r="B222" s="160"/>
      <c r="C222" s="271" t="s">
        <v>332</v>
      </c>
      <c r="D222" s="272"/>
      <c r="E222" s="273"/>
      <c r="F222" s="274"/>
      <c r="G222" s="275"/>
      <c r="H222" s="175"/>
      <c r="I222" s="175"/>
      <c r="J222" s="175"/>
      <c r="K222" s="175"/>
      <c r="L222" s="175"/>
      <c r="M222" s="175"/>
      <c r="N222" s="162"/>
      <c r="O222" s="162"/>
      <c r="P222" s="162"/>
      <c r="Q222" s="162"/>
      <c r="R222" s="162"/>
      <c r="S222" s="162"/>
      <c r="T222" s="163"/>
      <c r="U222" s="162"/>
      <c r="V222" s="152"/>
      <c r="W222" s="152"/>
      <c r="X222" s="152"/>
      <c r="Y222" s="152"/>
      <c r="Z222" s="152"/>
      <c r="AA222" s="152"/>
      <c r="AB222" s="152"/>
      <c r="AC222" s="152"/>
      <c r="AD222" s="152"/>
      <c r="AE222" s="152" t="s">
        <v>194</v>
      </c>
      <c r="AF222" s="152"/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5" t="str">
        <f>C222</f>
        <v>v ceně je zahrnuto:</v>
      </c>
      <c r="BB222" s="152"/>
      <c r="BC222" s="152"/>
      <c r="BD222" s="152"/>
      <c r="BE222" s="152"/>
      <c r="BF222" s="152"/>
      <c r="BG222" s="152"/>
      <c r="BH222" s="152"/>
    </row>
    <row r="223" spans="1:60" outlineLevel="1" x14ac:dyDescent="0.25">
      <c r="A223" s="153"/>
      <c r="B223" s="160"/>
      <c r="C223" s="271" t="s">
        <v>333</v>
      </c>
      <c r="D223" s="272"/>
      <c r="E223" s="273"/>
      <c r="F223" s="274"/>
      <c r="G223" s="275"/>
      <c r="H223" s="175"/>
      <c r="I223" s="175"/>
      <c r="J223" s="175"/>
      <c r="K223" s="175"/>
      <c r="L223" s="175"/>
      <c r="M223" s="175"/>
      <c r="N223" s="162"/>
      <c r="O223" s="162"/>
      <c r="P223" s="162"/>
      <c r="Q223" s="162"/>
      <c r="R223" s="162"/>
      <c r="S223" s="162"/>
      <c r="T223" s="163"/>
      <c r="U223" s="162"/>
      <c r="V223" s="152"/>
      <c r="W223" s="152"/>
      <c r="X223" s="152"/>
      <c r="Y223" s="152"/>
      <c r="Z223" s="152"/>
      <c r="AA223" s="152"/>
      <c r="AB223" s="152"/>
      <c r="AC223" s="152"/>
      <c r="AD223" s="152"/>
      <c r="AE223" s="152" t="s">
        <v>194</v>
      </c>
      <c r="AF223" s="152"/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5" t="str">
        <f>C223</f>
        <v>- i případné podchycování okolních prvků a související heverování</v>
      </c>
      <c r="BB223" s="152"/>
      <c r="BC223" s="152"/>
      <c r="BD223" s="152"/>
      <c r="BE223" s="152"/>
      <c r="BF223" s="152"/>
      <c r="BG223" s="152"/>
      <c r="BH223" s="152"/>
    </row>
    <row r="224" spans="1:60" outlineLevel="1" x14ac:dyDescent="0.25">
      <c r="A224" s="153"/>
      <c r="B224" s="160"/>
      <c r="C224" s="198" t="s">
        <v>395</v>
      </c>
      <c r="D224" s="165"/>
      <c r="E224" s="171"/>
      <c r="F224" s="175"/>
      <c r="G224" s="175"/>
      <c r="H224" s="175"/>
      <c r="I224" s="175"/>
      <c r="J224" s="175"/>
      <c r="K224" s="175"/>
      <c r="L224" s="175"/>
      <c r="M224" s="175"/>
      <c r="N224" s="162"/>
      <c r="O224" s="162"/>
      <c r="P224" s="162"/>
      <c r="Q224" s="162"/>
      <c r="R224" s="162"/>
      <c r="S224" s="162"/>
      <c r="T224" s="163"/>
      <c r="U224" s="162"/>
      <c r="V224" s="152"/>
      <c r="W224" s="152"/>
      <c r="X224" s="152"/>
      <c r="Y224" s="152"/>
      <c r="Z224" s="152"/>
      <c r="AA224" s="152"/>
      <c r="AB224" s="152"/>
      <c r="AC224" s="152"/>
      <c r="AD224" s="152"/>
      <c r="AE224" s="152" t="s">
        <v>203</v>
      </c>
      <c r="AF224" s="152">
        <v>0</v>
      </c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1" x14ac:dyDescent="0.25">
      <c r="A225" s="153"/>
      <c r="B225" s="160"/>
      <c r="C225" s="198" t="s">
        <v>396</v>
      </c>
      <c r="D225" s="165"/>
      <c r="E225" s="171">
        <v>54</v>
      </c>
      <c r="F225" s="175"/>
      <c r="G225" s="175"/>
      <c r="H225" s="175"/>
      <c r="I225" s="175"/>
      <c r="J225" s="175"/>
      <c r="K225" s="175"/>
      <c r="L225" s="175"/>
      <c r="M225" s="175"/>
      <c r="N225" s="162"/>
      <c r="O225" s="162"/>
      <c r="P225" s="162"/>
      <c r="Q225" s="162"/>
      <c r="R225" s="162"/>
      <c r="S225" s="162"/>
      <c r="T225" s="163"/>
      <c r="U225" s="162"/>
      <c r="V225" s="152"/>
      <c r="W225" s="152"/>
      <c r="X225" s="152"/>
      <c r="Y225" s="152"/>
      <c r="Z225" s="152"/>
      <c r="AA225" s="152"/>
      <c r="AB225" s="152"/>
      <c r="AC225" s="152"/>
      <c r="AD225" s="152"/>
      <c r="AE225" s="152" t="s">
        <v>203</v>
      </c>
      <c r="AF225" s="152">
        <v>0</v>
      </c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5">
      <c r="A226" s="153"/>
      <c r="B226" s="160"/>
      <c r="C226" s="200" t="s">
        <v>229</v>
      </c>
      <c r="D226" s="168"/>
      <c r="E226" s="173">
        <v>54</v>
      </c>
      <c r="F226" s="175"/>
      <c r="G226" s="175"/>
      <c r="H226" s="175"/>
      <c r="I226" s="175"/>
      <c r="J226" s="175"/>
      <c r="K226" s="175"/>
      <c r="L226" s="175"/>
      <c r="M226" s="175"/>
      <c r="N226" s="162"/>
      <c r="O226" s="162"/>
      <c r="P226" s="162"/>
      <c r="Q226" s="162"/>
      <c r="R226" s="162"/>
      <c r="S226" s="162"/>
      <c r="T226" s="163"/>
      <c r="U226" s="162"/>
      <c r="V226" s="152"/>
      <c r="W226" s="152"/>
      <c r="X226" s="152"/>
      <c r="Y226" s="152"/>
      <c r="Z226" s="152"/>
      <c r="AA226" s="152"/>
      <c r="AB226" s="152"/>
      <c r="AC226" s="152"/>
      <c r="AD226" s="152"/>
      <c r="AE226" s="152" t="s">
        <v>203</v>
      </c>
      <c r="AF226" s="152">
        <v>1</v>
      </c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5">
      <c r="A227" s="153">
        <v>60</v>
      </c>
      <c r="B227" s="160" t="s">
        <v>397</v>
      </c>
      <c r="C227" s="196" t="s">
        <v>398</v>
      </c>
      <c r="D227" s="162" t="s">
        <v>331</v>
      </c>
      <c r="E227" s="169">
        <v>1.1000000000000001</v>
      </c>
      <c r="F227" s="174">
        <f>H227+J227</f>
        <v>0</v>
      </c>
      <c r="G227" s="175">
        <f>ROUND(E227*F227,2)</f>
        <v>0</v>
      </c>
      <c r="H227" s="175"/>
      <c r="I227" s="175">
        <f>ROUND(E227*H227,2)</f>
        <v>0</v>
      </c>
      <c r="J227" s="175"/>
      <c r="K227" s="175">
        <f>ROUND(E227*J227,2)</f>
        <v>0</v>
      </c>
      <c r="L227" s="175">
        <v>21</v>
      </c>
      <c r="M227" s="175">
        <f>G227*(1+L227/100)</f>
        <v>0</v>
      </c>
      <c r="N227" s="162">
        <v>0</v>
      </c>
      <c r="O227" s="162">
        <f>ROUND(E227*N227,5)</f>
        <v>0</v>
      </c>
      <c r="P227" s="162">
        <v>1.4E-2</v>
      </c>
      <c r="Q227" s="162">
        <f>ROUND(E227*P227,5)</f>
        <v>1.54E-2</v>
      </c>
      <c r="R227" s="162"/>
      <c r="S227" s="162"/>
      <c r="T227" s="163">
        <v>0.128</v>
      </c>
      <c r="U227" s="162">
        <f>ROUND(E227*T227,2)</f>
        <v>0.14000000000000001</v>
      </c>
      <c r="V227" s="152"/>
      <c r="W227" s="152"/>
      <c r="X227" s="152"/>
      <c r="Y227" s="152"/>
      <c r="Z227" s="152"/>
      <c r="AA227" s="152"/>
      <c r="AB227" s="152"/>
      <c r="AC227" s="152"/>
      <c r="AD227" s="152"/>
      <c r="AE227" s="152" t="s">
        <v>193</v>
      </c>
      <c r="AF227" s="152"/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 x14ac:dyDescent="0.25">
      <c r="A228" s="153"/>
      <c r="B228" s="160"/>
      <c r="C228" s="271" t="s">
        <v>332</v>
      </c>
      <c r="D228" s="272"/>
      <c r="E228" s="273"/>
      <c r="F228" s="274"/>
      <c r="G228" s="275"/>
      <c r="H228" s="175"/>
      <c r="I228" s="175"/>
      <c r="J228" s="175"/>
      <c r="K228" s="175"/>
      <c r="L228" s="175"/>
      <c r="M228" s="175"/>
      <c r="N228" s="162"/>
      <c r="O228" s="162"/>
      <c r="P228" s="162"/>
      <c r="Q228" s="162"/>
      <c r="R228" s="162"/>
      <c r="S228" s="162"/>
      <c r="T228" s="163"/>
      <c r="U228" s="162"/>
      <c r="V228" s="152"/>
      <c r="W228" s="152"/>
      <c r="X228" s="152"/>
      <c r="Y228" s="152"/>
      <c r="Z228" s="152"/>
      <c r="AA228" s="152"/>
      <c r="AB228" s="152"/>
      <c r="AC228" s="152"/>
      <c r="AD228" s="152"/>
      <c r="AE228" s="152" t="s">
        <v>194</v>
      </c>
      <c r="AF228" s="152"/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5" t="str">
        <f>C228</f>
        <v>v ceně je zahrnuto:</v>
      </c>
      <c r="BB228" s="152"/>
      <c r="BC228" s="152"/>
      <c r="BD228" s="152"/>
      <c r="BE228" s="152"/>
      <c r="BF228" s="152"/>
      <c r="BG228" s="152"/>
      <c r="BH228" s="152"/>
    </row>
    <row r="229" spans="1:60" outlineLevel="1" x14ac:dyDescent="0.25">
      <c r="A229" s="153"/>
      <c r="B229" s="160"/>
      <c r="C229" s="271" t="s">
        <v>333</v>
      </c>
      <c r="D229" s="272"/>
      <c r="E229" s="273"/>
      <c r="F229" s="274"/>
      <c r="G229" s="275"/>
      <c r="H229" s="175"/>
      <c r="I229" s="175"/>
      <c r="J229" s="175"/>
      <c r="K229" s="175"/>
      <c r="L229" s="175"/>
      <c r="M229" s="175"/>
      <c r="N229" s="162"/>
      <c r="O229" s="162"/>
      <c r="P229" s="162"/>
      <c r="Q229" s="162"/>
      <c r="R229" s="162"/>
      <c r="S229" s="162"/>
      <c r="T229" s="163"/>
      <c r="U229" s="162"/>
      <c r="V229" s="152"/>
      <c r="W229" s="152"/>
      <c r="X229" s="152"/>
      <c r="Y229" s="152"/>
      <c r="Z229" s="152"/>
      <c r="AA229" s="152"/>
      <c r="AB229" s="152"/>
      <c r="AC229" s="152"/>
      <c r="AD229" s="152"/>
      <c r="AE229" s="152" t="s">
        <v>194</v>
      </c>
      <c r="AF229" s="152"/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5" t="str">
        <f>C229</f>
        <v>- i případné podchycování okolních prvků a související heverování</v>
      </c>
      <c r="BB229" s="152"/>
      <c r="BC229" s="152"/>
      <c r="BD229" s="152"/>
      <c r="BE229" s="152"/>
      <c r="BF229" s="152"/>
      <c r="BG229" s="152"/>
      <c r="BH229" s="152"/>
    </row>
    <row r="230" spans="1:60" outlineLevel="1" x14ac:dyDescent="0.25">
      <c r="A230" s="153"/>
      <c r="B230" s="160"/>
      <c r="C230" s="198" t="s">
        <v>395</v>
      </c>
      <c r="D230" s="165"/>
      <c r="E230" s="171"/>
      <c r="F230" s="175"/>
      <c r="G230" s="175"/>
      <c r="H230" s="175"/>
      <c r="I230" s="175"/>
      <c r="J230" s="175"/>
      <c r="K230" s="175"/>
      <c r="L230" s="175"/>
      <c r="M230" s="175"/>
      <c r="N230" s="162"/>
      <c r="O230" s="162"/>
      <c r="P230" s="162"/>
      <c r="Q230" s="162"/>
      <c r="R230" s="162"/>
      <c r="S230" s="162"/>
      <c r="T230" s="163"/>
      <c r="U230" s="162"/>
      <c r="V230" s="152"/>
      <c r="W230" s="152"/>
      <c r="X230" s="152"/>
      <c r="Y230" s="152"/>
      <c r="Z230" s="152"/>
      <c r="AA230" s="152"/>
      <c r="AB230" s="152"/>
      <c r="AC230" s="152"/>
      <c r="AD230" s="152"/>
      <c r="AE230" s="152" t="s">
        <v>203</v>
      </c>
      <c r="AF230" s="152">
        <v>0</v>
      </c>
      <c r="AG230" s="152"/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 x14ac:dyDescent="0.25">
      <c r="A231" s="153"/>
      <c r="B231" s="160"/>
      <c r="C231" s="198" t="s">
        <v>399</v>
      </c>
      <c r="D231" s="165"/>
      <c r="E231" s="171">
        <v>1.1000000000000001</v>
      </c>
      <c r="F231" s="175"/>
      <c r="G231" s="175"/>
      <c r="H231" s="175"/>
      <c r="I231" s="175"/>
      <c r="J231" s="175"/>
      <c r="K231" s="175"/>
      <c r="L231" s="175"/>
      <c r="M231" s="175"/>
      <c r="N231" s="162"/>
      <c r="O231" s="162"/>
      <c r="P231" s="162"/>
      <c r="Q231" s="162"/>
      <c r="R231" s="162"/>
      <c r="S231" s="162"/>
      <c r="T231" s="163"/>
      <c r="U231" s="162"/>
      <c r="V231" s="152"/>
      <c r="W231" s="152"/>
      <c r="X231" s="152"/>
      <c r="Y231" s="152"/>
      <c r="Z231" s="152"/>
      <c r="AA231" s="152"/>
      <c r="AB231" s="152"/>
      <c r="AC231" s="152"/>
      <c r="AD231" s="152"/>
      <c r="AE231" s="152" t="s">
        <v>203</v>
      </c>
      <c r="AF231" s="152">
        <v>0</v>
      </c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 x14ac:dyDescent="0.25">
      <c r="A232" s="153"/>
      <c r="B232" s="160"/>
      <c r="C232" s="200" t="s">
        <v>229</v>
      </c>
      <c r="D232" s="168"/>
      <c r="E232" s="173">
        <v>1.1000000000000001</v>
      </c>
      <c r="F232" s="175"/>
      <c r="G232" s="175"/>
      <c r="H232" s="175"/>
      <c r="I232" s="175"/>
      <c r="J232" s="175"/>
      <c r="K232" s="175"/>
      <c r="L232" s="175"/>
      <c r="M232" s="175"/>
      <c r="N232" s="162"/>
      <c r="O232" s="162"/>
      <c r="P232" s="162"/>
      <c r="Q232" s="162"/>
      <c r="R232" s="162"/>
      <c r="S232" s="162"/>
      <c r="T232" s="163"/>
      <c r="U232" s="162"/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2" t="s">
        <v>203</v>
      </c>
      <c r="AF232" s="152">
        <v>1</v>
      </c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5">
      <c r="A233" s="153">
        <v>61</v>
      </c>
      <c r="B233" s="160" t="s">
        <v>400</v>
      </c>
      <c r="C233" s="196" t="s">
        <v>401</v>
      </c>
      <c r="D233" s="162" t="s">
        <v>331</v>
      </c>
      <c r="E233" s="169">
        <v>0.9</v>
      </c>
      <c r="F233" s="174">
        <f>H233+J233</f>
        <v>0</v>
      </c>
      <c r="G233" s="175">
        <f>ROUND(E233*F233,2)</f>
        <v>0</v>
      </c>
      <c r="H233" s="175"/>
      <c r="I233" s="175">
        <f>ROUND(E233*H233,2)</f>
        <v>0</v>
      </c>
      <c r="J233" s="175"/>
      <c r="K233" s="175">
        <f>ROUND(E233*J233,2)</f>
        <v>0</v>
      </c>
      <c r="L233" s="175">
        <v>21</v>
      </c>
      <c r="M233" s="175">
        <f>G233*(1+L233/100)</f>
        <v>0</v>
      </c>
      <c r="N233" s="162">
        <v>0</v>
      </c>
      <c r="O233" s="162">
        <f>ROUND(E233*N233,5)</f>
        <v>0</v>
      </c>
      <c r="P233" s="162">
        <v>3.2000000000000001E-2</v>
      </c>
      <c r="Q233" s="162">
        <f>ROUND(E233*P233,5)</f>
        <v>2.8799999999999999E-2</v>
      </c>
      <c r="R233" s="162"/>
      <c r="S233" s="162"/>
      <c r="T233" s="163">
        <v>0.18</v>
      </c>
      <c r="U233" s="162">
        <f>ROUND(E233*T233,2)</f>
        <v>0.16</v>
      </c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152" t="s">
        <v>193</v>
      </c>
      <c r="AF233" s="152"/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 x14ac:dyDescent="0.25">
      <c r="A234" s="153"/>
      <c r="B234" s="160"/>
      <c r="C234" s="271" t="s">
        <v>332</v>
      </c>
      <c r="D234" s="272"/>
      <c r="E234" s="273"/>
      <c r="F234" s="274"/>
      <c r="G234" s="275"/>
      <c r="H234" s="175"/>
      <c r="I234" s="175"/>
      <c r="J234" s="175"/>
      <c r="K234" s="175"/>
      <c r="L234" s="175"/>
      <c r="M234" s="175"/>
      <c r="N234" s="162"/>
      <c r="O234" s="162"/>
      <c r="P234" s="162"/>
      <c r="Q234" s="162"/>
      <c r="R234" s="162"/>
      <c r="S234" s="162"/>
      <c r="T234" s="163"/>
      <c r="U234" s="162"/>
      <c r="V234" s="152"/>
      <c r="W234" s="152"/>
      <c r="X234" s="152"/>
      <c r="Y234" s="152"/>
      <c r="Z234" s="152"/>
      <c r="AA234" s="152"/>
      <c r="AB234" s="152"/>
      <c r="AC234" s="152"/>
      <c r="AD234" s="152"/>
      <c r="AE234" s="152" t="s">
        <v>194</v>
      </c>
      <c r="AF234" s="152"/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5" t="str">
        <f>C234</f>
        <v>v ceně je zahrnuto:</v>
      </c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5">
      <c r="A235" s="153"/>
      <c r="B235" s="160"/>
      <c r="C235" s="271" t="s">
        <v>333</v>
      </c>
      <c r="D235" s="272"/>
      <c r="E235" s="273"/>
      <c r="F235" s="274"/>
      <c r="G235" s="275"/>
      <c r="H235" s="175"/>
      <c r="I235" s="175"/>
      <c r="J235" s="175"/>
      <c r="K235" s="175"/>
      <c r="L235" s="175"/>
      <c r="M235" s="175"/>
      <c r="N235" s="162"/>
      <c r="O235" s="162"/>
      <c r="P235" s="162"/>
      <c r="Q235" s="162"/>
      <c r="R235" s="162"/>
      <c r="S235" s="162"/>
      <c r="T235" s="163"/>
      <c r="U235" s="162"/>
      <c r="V235" s="152"/>
      <c r="W235" s="152"/>
      <c r="X235" s="152"/>
      <c r="Y235" s="152"/>
      <c r="Z235" s="152"/>
      <c r="AA235" s="152"/>
      <c r="AB235" s="152"/>
      <c r="AC235" s="152"/>
      <c r="AD235" s="152"/>
      <c r="AE235" s="152" t="s">
        <v>194</v>
      </c>
      <c r="AF235" s="152"/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5" t="str">
        <f>C235</f>
        <v>- i případné podchycování okolních prvků a související heverování</v>
      </c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5">
      <c r="A236" s="153"/>
      <c r="B236" s="160"/>
      <c r="C236" s="198" t="s">
        <v>395</v>
      </c>
      <c r="D236" s="165"/>
      <c r="E236" s="171"/>
      <c r="F236" s="175"/>
      <c r="G236" s="175"/>
      <c r="H236" s="175"/>
      <c r="I236" s="175"/>
      <c r="J236" s="175"/>
      <c r="K236" s="175"/>
      <c r="L236" s="175"/>
      <c r="M236" s="175"/>
      <c r="N236" s="162"/>
      <c r="O236" s="162"/>
      <c r="P236" s="162"/>
      <c r="Q236" s="162"/>
      <c r="R236" s="162"/>
      <c r="S236" s="162"/>
      <c r="T236" s="163"/>
      <c r="U236" s="162"/>
      <c r="V236" s="152"/>
      <c r="W236" s="152"/>
      <c r="X236" s="152"/>
      <c r="Y236" s="152"/>
      <c r="Z236" s="152"/>
      <c r="AA236" s="152"/>
      <c r="AB236" s="152"/>
      <c r="AC236" s="152"/>
      <c r="AD236" s="152"/>
      <c r="AE236" s="152" t="s">
        <v>203</v>
      </c>
      <c r="AF236" s="152">
        <v>0</v>
      </c>
      <c r="AG236" s="152"/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5">
      <c r="A237" s="153"/>
      <c r="B237" s="160"/>
      <c r="C237" s="198" t="s">
        <v>402</v>
      </c>
      <c r="D237" s="165"/>
      <c r="E237" s="171">
        <v>0.9</v>
      </c>
      <c r="F237" s="175"/>
      <c r="G237" s="175"/>
      <c r="H237" s="175"/>
      <c r="I237" s="175"/>
      <c r="J237" s="175"/>
      <c r="K237" s="175"/>
      <c r="L237" s="175"/>
      <c r="M237" s="175"/>
      <c r="N237" s="162"/>
      <c r="O237" s="162"/>
      <c r="P237" s="162"/>
      <c r="Q237" s="162"/>
      <c r="R237" s="162"/>
      <c r="S237" s="162"/>
      <c r="T237" s="163"/>
      <c r="U237" s="162"/>
      <c r="V237" s="152"/>
      <c r="W237" s="152"/>
      <c r="X237" s="152"/>
      <c r="Y237" s="152"/>
      <c r="Z237" s="152"/>
      <c r="AA237" s="152"/>
      <c r="AB237" s="152"/>
      <c r="AC237" s="152"/>
      <c r="AD237" s="152"/>
      <c r="AE237" s="152" t="s">
        <v>203</v>
      </c>
      <c r="AF237" s="152">
        <v>0</v>
      </c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 x14ac:dyDescent="0.25">
      <c r="A238" s="153"/>
      <c r="B238" s="160"/>
      <c r="C238" s="200" t="s">
        <v>229</v>
      </c>
      <c r="D238" s="168"/>
      <c r="E238" s="173">
        <v>0.9</v>
      </c>
      <c r="F238" s="175"/>
      <c r="G238" s="175"/>
      <c r="H238" s="175"/>
      <c r="I238" s="175"/>
      <c r="J238" s="175"/>
      <c r="K238" s="175"/>
      <c r="L238" s="175"/>
      <c r="M238" s="175"/>
      <c r="N238" s="162"/>
      <c r="O238" s="162"/>
      <c r="P238" s="162"/>
      <c r="Q238" s="162"/>
      <c r="R238" s="162"/>
      <c r="S238" s="162"/>
      <c r="T238" s="163"/>
      <c r="U238" s="162"/>
      <c r="V238" s="152"/>
      <c r="W238" s="152"/>
      <c r="X238" s="152"/>
      <c r="Y238" s="152"/>
      <c r="Z238" s="152"/>
      <c r="AA238" s="152"/>
      <c r="AB238" s="152"/>
      <c r="AC238" s="152"/>
      <c r="AD238" s="152"/>
      <c r="AE238" s="152" t="s">
        <v>203</v>
      </c>
      <c r="AF238" s="152">
        <v>1</v>
      </c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5">
      <c r="A239" s="153">
        <v>62</v>
      </c>
      <c r="B239" s="160" t="s">
        <v>403</v>
      </c>
      <c r="C239" s="196" t="s">
        <v>404</v>
      </c>
      <c r="D239" s="162" t="s">
        <v>331</v>
      </c>
      <c r="E239" s="169">
        <v>54</v>
      </c>
      <c r="F239" s="174">
        <f>H239+J239</f>
        <v>0</v>
      </c>
      <c r="G239" s="175">
        <f>ROUND(E239*F239,2)</f>
        <v>0</v>
      </c>
      <c r="H239" s="175"/>
      <c r="I239" s="175">
        <f>ROUND(E239*H239,2)</f>
        <v>0</v>
      </c>
      <c r="J239" s="175"/>
      <c r="K239" s="175">
        <f>ROUND(E239*J239,2)</f>
        <v>0</v>
      </c>
      <c r="L239" s="175">
        <v>21</v>
      </c>
      <c r="M239" s="175">
        <f>G239*(1+L239/100)</f>
        <v>0</v>
      </c>
      <c r="N239" s="162">
        <v>9.8999999999999999E-4</v>
      </c>
      <c r="O239" s="162">
        <f>ROUND(E239*N239,5)</f>
        <v>5.3460000000000001E-2</v>
      </c>
      <c r="P239" s="162">
        <v>0</v>
      </c>
      <c r="Q239" s="162">
        <f>ROUND(E239*P239,5)</f>
        <v>0</v>
      </c>
      <c r="R239" s="162"/>
      <c r="S239" s="162"/>
      <c r="T239" s="163">
        <v>0.28999999999999998</v>
      </c>
      <c r="U239" s="162">
        <f>ROUND(E239*T239,2)</f>
        <v>15.66</v>
      </c>
      <c r="V239" s="152"/>
      <c r="W239" s="152"/>
      <c r="X239" s="152"/>
      <c r="Y239" s="152"/>
      <c r="Z239" s="152"/>
      <c r="AA239" s="152"/>
      <c r="AB239" s="152"/>
      <c r="AC239" s="152"/>
      <c r="AD239" s="152"/>
      <c r="AE239" s="152" t="s">
        <v>193</v>
      </c>
      <c r="AF239" s="152"/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outlineLevel="1" x14ac:dyDescent="0.25">
      <c r="A240" s="153"/>
      <c r="B240" s="160"/>
      <c r="C240" s="271" t="s">
        <v>332</v>
      </c>
      <c r="D240" s="272"/>
      <c r="E240" s="273"/>
      <c r="F240" s="274"/>
      <c r="G240" s="275"/>
      <c r="H240" s="175"/>
      <c r="I240" s="175"/>
      <c r="J240" s="175"/>
      <c r="K240" s="175"/>
      <c r="L240" s="175"/>
      <c r="M240" s="175"/>
      <c r="N240" s="162"/>
      <c r="O240" s="162"/>
      <c r="P240" s="162"/>
      <c r="Q240" s="162"/>
      <c r="R240" s="162"/>
      <c r="S240" s="162"/>
      <c r="T240" s="163"/>
      <c r="U240" s="162"/>
      <c r="V240" s="152"/>
      <c r="W240" s="152"/>
      <c r="X240" s="152"/>
      <c r="Y240" s="152"/>
      <c r="Z240" s="152"/>
      <c r="AA240" s="152"/>
      <c r="AB240" s="152"/>
      <c r="AC240" s="152"/>
      <c r="AD240" s="152"/>
      <c r="AE240" s="152" t="s">
        <v>194</v>
      </c>
      <c r="AF240" s="152"/>
      <c r="AG240" s="152"/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5" t="str">
        <f>C240</f>
        <v>v ceně je zahrnuto:</v>
      </c>
      <c r="BB240" s="152"/>
      <c r="BC240" s="152"/>
      <c r="BD240" s="152"/>
      <c r="BE240" s="152"/>
      <c r="BF240" s="152"/>
      <c r="BG240" s="152"/>
      <c r="BH240" s="152"/>
    </row>
    <row r="241" spans="1:60" outlineLevel="1" x14ac:dyDescent="0.25">
      <c r="A241" s="153"/>
      <c r="B241" s="160"/>
      <c r="C241" s="271" t="s">
        <v>333</v>
      </c>
      <c r="D241" s="272"/>
      <c r="E241" s="273"/>
      <c r="F241" s="274"/>
      <c r="G241" s="275"/>
      <c r="H241" s="175"/>
      <c r="I241" s="175"/>
      <c r="J241" s="175"/>
      <c r="K241" s="175"/>
      <c r="L241" s="175"/>
      <c r="M241" s="175"/>
      <c r="N241" s="162"/>
      <c r="O241" s="162"/>
      <c r="P241" s="162"/>
      <c r="Q241" s="162"/>
      <c r="R241" s="162"/>
      <c r="S241" s="162"/>
      <c r="T241" s="163"/>
      <c r="U241" s="162"/>
      <c r="V241" s="152"/>
      <c r="W241" s="152"/>
      <c r="X241" s="152"/>
      <c r="Y241" s="152"/>
      <c r="Z241" s="152"/>
      <c r="AA241" s="152"/>
      <c r="AB241" s="152"/>
      <c r="AC241" s="152"/>
      <c r="AD241" s="152"/>
      <c r="AE241" s="152" t="s">
        <v>194</v>
      </c>
      <c r="AF241" s="152"/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5" t="str">
        <f>C241</f>
        <v>- i případné podchycování okolních prvků a související heverování</v>
      </c>
      <c r="BB241" s="152"/>
      <c r="BC241" s="152"/>
      <c r="BD241" s="152"/>
      <c r="BE241" s="152"/>
      <c r="BF241" s="152"/>
      <c r="BG241" s="152"/>
      <c r="BH241" s="152"/>
    </row>
    <row r="242" spans="1:60" outlineLevel="1" x14ac:dyDescent="0.25">
      <c r="A242" s="153"/>
      <c r="B242" s="160"/>
      <c r="C242" s="271" t="s">
        <v>405</v>
      </c>
      <c r="D242" s="272"/>
      <c r="E242" s="273"/>
      <c r="F242" s="274"/>
      <c r="G242" s="275"/>
      <c r="H242" s="175"/>
      <c r="I242" s="175"/>
      <c r="J242" s="175"/>
      <c r="K242" s="175"/>
      <c r="L242" s="175"/>
      <c r="M242" s="175"/>
      <c r="N242" s="162"/>
      <c r="O242" s="162"/>
      <c r="P242" s="162"/>
      <c r="Q242" s="162"/>
      <c r="R242" s="162"/>
      <c r="S242" s="162"/>
      <c r="T242" s="163"/>
      <c r="U242" s="162"/>
      <c r="V242" s="152"/>
      <c r="W242" s="152"/>
      <c r="X242" s="152"/>
      <c r="Y242" s="152"/>
      <c r="Z242" s="152"/>
      <c r="AA242" s="152"/>
      <c r="AB242" s="152"/>
      <c r="AC242" s="152"/>
      <c r="AD242" s="152"/>
      <c r="AE242" s="152" t="s">
        <v>194</v>
      </c>
      <c r="AF242" s="152"/>
      <c r="AG242" s="152"/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5" t="str">
        <f>C242</f>
        <v>- úprava zhlaví trámu a provedení tesařských spojů dle původních</v>
      </c>
      <c r="BB242" s="152"/>
      <c r="BC242" s="152"/>
      <c r="BD242" s="152"/>
      <c r="BE242" s="152"/>
      <c r="BF242" s="152"/>
      <c r="BG242" s="152"/>
      <c r="BH242" s="152"/>
    </row>
    <row r="243" spans="1:60" outlineLevel="1" x14ac:dyDescent="0.25">
      <c r="A243" s="153"/>
      <c r="B243" s="160"/>
      <c r="C243" s="198" t="s">
        <v>395</v>
      </c>
      <c r="D243" s="165"/>
      <c r="E243" s="171"/>
      <c r="F243" s="175"/>
      <c r="G243" s="175"/>
      <c r="H243" s="175"/>
      <c r="I243" s="175"/>
      <c r="J243" s="175"/>
      <c r="K243" s="175"/>
      <c r="L243" s="175"/>
      <c r="M243" s="175"/>
      <c r="N243" s="162"/>
      <c r="O243" s="162"/>
      <c r="P243" s="162"/>
      <c r="Q243" s="162"/>
      <c r="R243" s="162"/>
      <c r="S243" s="162"/>
      <c r="T243" s="163"/>
      <c r="U243" s="162"/>
      <c r="V243" s="152"/>
      <c r="W243" s="152"/>
      <c r="X243" s="152"/>
      <c r="Y243" s="152"/>
      <c r="Z243" s="152"/>
      <c r="AA243" s="152"/>
      <c r="AB243" s="152"/>
      <c r="AC243" s="152"/>
      <c r="AD243" s="152"/>
      <c r="AE243" s="152" t="s">
        <v>203</v>
      </c>
      <c r="AF243" s="152">
        <v>0</v>
      </c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5">
      <c r="A244" s="153"/>
      <c r="B244" s="160"/>
      <c r="C244" s="198" t="s">
        <v>396</v>
      </c>
      <c r="D244" s="165"/>
      <c r="E244" s="171">
        <v>54</v>
      </c>
      <c r="F244" s="175"/>
      <c r="G244" s="175"/>
      <c r="H244" s="175"/>
      <c r="I244" s="175"/>
      <c r="J244" s="175"/>
      <c r="K244" s="175"/>
      <c r="L244" s="175"/>
      <c r="M244" s="175"/>
      <c r="N244" s="162"/>
      <c r="O244" s="162"/>
      <c r="P244" s="162"/>
      <c r="Q244" s="162"/>
      <c r="R244" s="162"/>
      <c r="S244" s="162"/>
      <c r="T244" s="163"/>
      <c r="U244" s="162"/>
      <c r="V244" s="152"/>
      <c r="W244" s="152"/>
      <c r="X244" s="152"/>
      <c r="Y244" s="152"/>
      <c r="Z244" s="152"/>
      <c r="AA244" s="152"/>
      <c r="AB244" s="152"/>
      <c r="AC244" s="152"/>
      <c r="AD244" s="152"/>
      <c r="AE244" s="152" t="s">
        <v>203</v>
      </c>
      <c r="AF244" s="152">
        <v>0</v>
      </c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 x14ac:dyDescent="0.25">
      <c r="A245" s="153"/>
      <c r="B245" s="160"/>
      <c r="C245" s="200" t="s">
        <v>229</v>
      </c>
      <c r="D245" s="168"/>
      <c r="E245" s="173">
        <v>54</v>
      </c>
      <c r="F245" s="175"/>
      <c r="G245" s="175"/>
      <c r="H245" s="175"/>
      <c r="I245" s="175"/>
      <c r="J245" s="175"/>
      <c r="K245" s="175"/>
      <c r="L245" s="175"/>
      <c r="M245" s="175"/>
      <c r="N245" s="162"/>
      <c r="O245" s="162"/>
      <c r="P245" s="162"/>
      <c r="Q245" s="162"/>
      <c r="R245" s="162"/>
      <c r="S245" s="162"/>
      <c r="T245" s="163"/>
      <c r="U245" s="162"/>
      <c r="V245" s="152"/>
      <c r="W245" s="152"/>
      <c r="X245" s="152"/>
      <c r="Y245" s="152"/>
      <c r="Z245" s="152"/>
      <c r="AA245" s="152"/>
      <c r="AB245" s="152"/>
      <c r="AC245" s="152"/>
      <c r="AD245" s="152"/>
      <c r="AE245" s="152" t="s">
        <v>203</v>
      </c>
      <c r="AF245" s="152">
        <v>1</v>
      </c>
      <c r="AG245" s="152"/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 x14ac:dyDescent="0.25">
      <c r="A246" s="153">
        <v>63</v>
      </c>
      <c r="B246" s="160" t="s">
        <v>406</v>
      </c>
      <c r="C246" s="196" t="s">
        <v>407</v>
      </c>
      <c r="D246" s="162" t="s">
        <v>331</v>
      </c>
      <c r="E246" s="169">
        <v>1.1000000000000001</v>
      </c>
      <c r="F246" s="174">
        <f>H246+J246</f>
        <v>0</v>
      </c>
      <c r="G246" s="175">
        <f>ROUND(E246*F246,2)</f>
        <v>0</v>
      </c>
      <c r="H246" s="175"/>
      <c r="I246" s="175">
        <f>ROUND(E246*H246,2)</f>
        <v>0</v>
      </c>
      <c r="J246" s="175"/>
      <c r="K246" s="175">
        <f>ROUND(E246*J246,2)</f>
        <v>0</v>
      </c>
      <c r="L246" s="175">
        <v>21</v>
      </c>
      <c r="M246" s="175">
        <f>G246*(1+L246/100)</f>
        <v>0</v>
      </c>
      <c r="N246" s="162">
        <v>9.8999999999999999E-4</v>
      </c>
      <c r="O246" s="162">
        <f>ROUND(E246*N246,5)</f>
        <v>1.09E-3</v>
      </c>
      <c r="P246" s="162">
        <v>0</v>
      </c>
      <c r="Q246" s="162">
        <f>ROUND(E246*P246,5)</f>
        <v>0</v>
      </c>
      <c r="R246" s="162"/>
      <c r="S246" s="162"/>
      <c r="T246" s="163">
        <v>0.40799999999999997</v>
      </c>
      <c r="U246" s="162">
        <f>ROUND(E246*T246,2)</f>
        <v>0.45</v>
      </c>
      <c r="V246" s="152"/>
      <c r="W246" s="152"/>
      <c r="X246" s="152"/>
      <c r="Y246" s="152"/>
      <c r="Z246" s="152"/>
      <c r="AA246" s="152"/>
      <c r="AB246" s="152"/>
      <c r="AC246" s="152"/>
      <c r="AD246" s="152"/>
      <c r="AE246" s="152" t="s">
        <v>193</v>
      </c>
      <c r="AF246" s="152"/>
      <c r="AG246" s="152"/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 x14ac:dyDescent="0.25">
      <c r="A247" s="153"/>
      <c r="B247" s="160"/>
      <c r="C247" s="271" t="s">
        <v>332</v>
      </c>
      <c r="D247" s="272"/>
      <c r="E247" s="273"/>
      <c r="F247" s="274"/>
      <c r="G247" s="275"/>
      <c r="H247" s="175"/>
      <c r="I247" s="175"/>
      <c r="J247" s="175"/>
      <c r="K247" s="175"/>
      <c r="L247" s="175"/>
      <c r="M247" s="175"/>
      <c r="N247" s="162"/>
      <c r="O247" s="162"/>
      <c r="P247" s="162"/>
      <c r="Q247" s="162"/>
      <c r="R247" s="162"/>
      <c r="S247" s="162"/>
      <c r="T247" s="163"/>
      <c r="U247" s="162"/>
      <c r="V247" s="152"/>
      <c r="W247" s="152"/>
      <c r="X247" s="152"/>
      <c r="Y247" s="152"/>
      <c r="Z247" s="152"/>
      <c r="AA247" s="152"/>
      <c r="AB247" s="152"/>
      <c r="AC247" s="152"/>
      <c r="AD247" s="152"/>
      <c r="AE247" s="152" t="s">
        <v>194</v>
      </c>
      <c r="AF247" s="152"/>
      <c r="AG247" s="152"/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5" t="str">
        <f>C247</f>
        <v>v ceně je zahrnuto:</v>
      </c>
      <c r="BB247" s="152"/>
      <c r="BC247" s="152"/>
      <c r="BD247" s="152"/>
      <c r="BE247" s="152"/>
      <c r="BF247" s="152"/>
      <c r="BG247" s="152"/>
      <c r="BH247" s="152"/>
    </row>
    <row r="248" spans="1:60" outlineLevel="1" x14ac:dyDescent="0.25">
      <c r="A248" s="153"/>
      <c r="B248" s="160"/>
      <c r="C248" s="271" t="s">
        <v>333</v>
      </c>
      <c r="D248" s="272"/>
      <c r="E248" s="273"/>
      <c r="F248" s="274"/>
      <c r="G248" s="275"/>
      <c r="H248" s="175"/>
      <c r="I248" s="175"/>
      <c r="J248" s="175"/>
      <c r="K248" s="175"/>
      <c r="L248" s="175"/>
      <c r="M248" s="175"/>
      <c r="N248" s="162"/>
      <c r="O248" s="162"/>
      <c r="P248" s="162"/>
      <c r="Q248" s="162"/>
      <c r="R248" s="162"/>
      <c r="S248" s="162"/>
      <c r="T248" s="163"/>
      <c r="U248" s="162"/>
      <c r="V248" s="152"/>
      <c r="W248" s="152"/>
      <c r="X248" s="152"/>
      <c r="Y248" s="152"/>
      <c r="Z248" s="152"/>
      <c r="AA248" s="152"/>
      <c r="AB248" s="152"/>
      <c r="AC248" s="152"/>
      <c r="AD248" s="152"/>
      <c r="AE248" s="152" t="s">
        <v>194</v>
      </c>
      <c r="AF248" s="152"/>
      <c r="AG248" s="152"/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5" t="str">
        <f>C248</f>
        <v>- i případné podchycování okolních prvků a související heverování</v>
      </c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5">
      <c r="A249" s="153"/>
      <c r="B249" s="160"/>
      <c r="C249" s="271" t="s">
        <v>405</v>
      </c>
      <c r="D249" s="272"/>
      <c r="E249" s="273"/>
      <c r="F249" s="274"/>
      <c r="G249" s="275"/>
      <c r="H249" s="175"/>
      <c r="I249" s="175"/>
      <c r="J249" s="175"/>
      <c r="K249" s="175"/>
      <c r="L249" s="175"/>
      <c r="M249" s="175"/>
      <c r="N249" s="162"/>
      <c r="O249" s="162"/>
      <c r="P249" s="162"/>
      <c r="Q249" s="162"/>
      <c r="R249" s="162"/>
      <c r="S249" s="162"/>
      <c r="T249" s="163"/>
      <c r="U249" s="162"/>
      <c r="V249" s="152"/>
      <c r="W249" s="152"/>
      <c r="X249" s="152"/>
      <c r="Y249" s="152"/>
      <c r="Z249" s="152"/>
      <c r="AA249" s="152"/>
      <c r="AB249" s="152"/>
      <c r="AC249" s="152"/>
      <c r="AD249" s="152"/>
      <c r="AE249" s="152" t="s">
        <v>194</v>
      </c>
      <c r="AF249" s="152"/>
      <c r="AG249" s="152"/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5" t="str">
        <f>C249</f>
        <v>- úprava zhlaví trámu a provedení tesařských spojů dle původních</v>
      </c>
      <c r="BB249" s="152"/>
      <c r="BC249" s="152"/>
      <c r="BD249" s="152"/>
      <c r="BE249" s="152"/>
      <c r="BF249" s="152"/>
      <c r="BG249" s="152"/>
      <c r="BH249" s="152"/>
    </row>
    <row r="250" spans="1:60" outlineLevel="1" x14ac:dyDescent="0.25">
      <c r="A250" s="153"/>
      <c r="B250" s="160"/>
      <c r="C250" s="198" t="s">
        <v>395</v>
      </c>
      <c r="D250" s="165"/>
      <c r="E250" s="171"/>
      <c r="F250" s="175"/>
      <c r="G250" s="175"/>
      <c r="H250" s="175"/>
      <c r="I250" s="175"/>
      <c r="J250" s="175"/>
      <c r="K250" s="175"/>
      <c r="L250" s="175"/>
      <c r="M250" s="175"/>
      <c r="N250" s="162"/>
      <c r="O250" s="162"/>
      <c r="P250" s="162"/>
      <c r="Q250" s="162"/>
      <c r="R250" s="162"/>
      <c r="S250" s="162"/>
      <c r="T250" s="163"/>
      <c r="U250" s="162"/>
      <c r="V250" s="152"/>
      <c r="W250" s="152"/>
      <c r="X250" s="152"/>
      <c r="Y250" s="152"/>
      <c r="Z250" s="152"/>
      <c r="AA250" s="152"/>
      <c r="AB250" s="152"/>
      <c r="AC250" s="152"/>
      <c r="AD250" s="152"/>
      <c r="AE250" s="152" t="s">
        <v>203</v>
      </c>
      <c r="AF250" s="152">
        <v>0</v>
      </c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 x14ac:dyDescent="0.25">
      <c r="A251" s="153"/>
      <c r="B251" s="160"/>
      <c r="C251" s="198" t="s">
        <v>399</v>
      </c>
      <c r="D251" s="165"/>
      <c r="E251" s="171">
        <v>1.1000000000000001</v>
      </c>
      <c r="F251" s="175"/>
      <c r="G251" s="175"/>
      <c r="H251" s="175"/>
      <c r="I251" s="175"/>
      <c r="J251" s="175"/>
      <c r="K251" s="175"/>
      <c r="L251" s="175"/>
      <c r="M251" s="175"/>
      <c r="N251" s="162"/>
      <c r="O251" s="162"/>
      <c r="P251" s="162"/>
      <c r="Q251" s="162"/>
      <c r="R251" s="162"/>
      <c r="S251" s="162"/>
      <c r="T251" s="163"/>
      <c r="U251" s="162"/>
      <c r="V251" s="152"/>
      <c r="W251" s="152"/>
      <c r="X251" s="152"/>
      <c r="Y251" s="152"/>
      <c r="Z251" s="152"/>
      <c r="AA251" s="152"/>
      <c r="AB251" s="152"/>
      <c r="AC251" s="152"/>
      <c r="AD251" s="152"/>
      <c r="AE251" s="152" t="s">
        <v>203</v>
      </c>
      <c r="AF251" s="152">
        <v>0</v>
      </c>
      <c r="AG251" s="152"/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1" x14ac:dyDescent="0.25">
      <c r="A252" s="153"/>
      <c r="B252" s="160"/>
      <c r="C252" s="200" t="s">
        <v>229</v>
      </c>
      <c r="D252" s="168"/>
      <c r="E252" s="173">
        <v>1.1000000000000001</v>
      </c>
      <c r="F252" s="175"/>
      <c r="G252" s="175"/>
      <c r="H252" s="175"/>
      <c r="I252" s="175"/>
      <c r="J252" s="175"/>
      <c r="K252" s="175"/>
      <c r="L252" s="175"/>
      <c r="M252" s="175"/>
      <c r="N252" s="162"/>
      <c r="O252" s="162"/>
      <c r="P252" s="162"/>
      <c r="Q252" s="162"/>
      <c r="R252" s="162"/>
      <c r="S252" s="162"/>
      <c r="T252" s="163"/>
      <c r="U252" s="162"/>
      <c r="V252" s="152"/>
      <c r="W252" s="152"/>
      <c r="X252" s="152"/>
      <c r="Y252" s="152"/>
      <c r="Z252" s="152"/>
      <c r="AA252" s="152"/>
      <c r="AB252" s="152"/>
      <c r="AC252" s="152"/>
      <c r="AD252" s="152"/>
      <c r="AE252" s="152" t="s">
        <v>203</v>
      </c>
      <c r="AF252" s="152">
        <v>1</v>
      </c>
      <c r="AG252" s="152"/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 x14ac:dyDescent="0.25">
      <c r="A253" s="153">
        <v>64</v>
      </c>
      <c r="B253" s="160" t="s">
        <v>408</v>
      </c>
      <c r="C253" s="196" t="s">
        <v>409</v>
      </c>
      <c r="D253" s="162" t="s">
        <v>331</v>
      </c>
      <c r="E253" s="169">
        <v>0.9</v>
      </c>
      <c r="F253" s="174">
        <f>H253+J253</f>
        <v>0</v>
      </c>
      <c r="G253" s="175">
        <f>ROUND(E253*F253,2)</f>
        <v>0</v>
      </c>
      <c r="H253" s="175"/>
      <c r="I253" s="175">
        <f>ROUND(E253*H253,2)</f>
        <v>0</v>
      </c>
      <c r="J253" s="175"/>
      <c r="K253" s="175">
        <f>ROUND(E253*J253,2)</f>
        <v>0</v>
      </c>
      <c r="L253" s="175">
        <v>21</v>
      </c>
      <c r="M253" s="175">
        <f>G253*(1+L253/100)</f>
        <v>0</v>
      </c>
      <c r="N253" s="162">
        <v>9.8999999999999999E-4</v>
      </c>
      <c r="O253" s="162">
        <f>ROUND(E253*N253,5)</f>
        <v>8.8999999999999995E-4</v>
      </c>
      <c r="P253" s="162">
        <v>0</v>
      </c>
      <c r="Q253" s="162">
        <f>ROUND(E253*P253,5)</f>
        <v>0</v>
      </c>
      <c r="R253" s="162"/>
      <c r="S253" s="162"/>
      <c r="T253" s="163">
        <v>0.53200000000000003</v>
      </c>
      <c r="U253" s="162">
        <f>ROUND(E253*T253,2)</f>
        <v>0.48</v>
      </c>
      <c r="V253" s="152"/>
      <c r="W253" s="152"/>
      <c r="X253" s="152"/>
      <c r="Y253" s="152"/>
      <c r="Z253" s="152"/>
      <c r="AA253" s="152"/>
      <c r="AB253" s="152"/>
      <c r="AC253" s="152"/>
      <c r="AD253" s="152"/>
      <c r="AE253" s="152" t="s">
        <v>193</v>
      </c>
      <c r="AF253" s="152"/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 x14ac:dyDescent="0.25">
      <c r="A254" s="153"/>
      <c r="B254" s="160"/>
      <c r="C254" s="271" t="s">
        <v>332</v>
      </c>
      <c r="D254" s="272"/>
      <c r="E254" s="273"/>
      <c r="F254" s="274"/>
      <c r="G254" s="275"/>
      <c r="H254" s="175"/>
      <c r="I254" s="175"/>
      <c r="J254" s="175"/>
      <c r="K254" s="175"/>
      <c r="L254" s="175"/>
      <c r="M254" s="175"/>
      <c r="N254" s="162"/>
      <c r="O254" s="162"/>
      <c r="P254" s="162"/>
      <c r="Q254" s="162"/>
      <c r="R254" s="162"/>
      <c r="S254" s="162"/>
      <c r="T254" s="163"/>
      <c r="U254" s="162"/>
      <c r="V254" s="152"/>
      <c r="W254" s="152"/>
      <c r="X254" s="152"/>
      <c r="Y254" s="152"/>
      <c r="Z254" s="152"/>
      <c r="AA254" s="152"/>
      <c r="AB254" s="152"/>
      <c r="AC254" s="152"/>
      <c r="AD254" s="152"/>
      <c r="AE254" s="152" t="s">
        <v>194</v>
      </c>
      <c r="AF254" s="152"/>
      <c r="AG254" s="152"/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5" t="str">
        <f>C254</f>
        <v>v ceně je zahrnuto:</v>
      </c>
      <c r="BB254" s="152"/>
      <c r="BC254" s="152"/>
      <c r="BD254" s="152"/>
      <c r="BE254" s="152"/>
      <c r="BF254" s="152"/>
      <c r="BG254" s="152"/>
      <c r="BH254" s="152"/>
    </row>
    <row r="255" spans="1:60" outlineLevel="1" x14ac:dyDescent="0.25">
      <c r="A255" s="153"/>
      <c r="B255" s="160"/>
      <c r="C255" s="271" t="s">
        <v>333</v>
      </c>
      <c r="D255" s="272"/>
      <c r="E255" s="273"/>
      <c r="F255" s="274"/>
      <c r="G255" s="275"/>
      <c r="H255" s="175"/>
      <c r="I255" s="175"/>
      <c r="J255" s="175"/>
      <c r="K255" s="175"/>
      <c r="L255" s="175"/>
      <c r="M255" s="175"/>
      <c r="N255" s="162"/>
      <c r="O255" s="162"/>
      <c r="P255" s="162"/>
      <c r="Q255" s="162"/>
      <c r="R255" s="162"/>
      <c r="S255" s="162"/>
      <c r="T255" s="163"/>
      <c r="U255" s="162"/>
      <c r="V255" s="152"/>
      <c r="W255" s="152"/>
      <c r="X255" s="152"/>
      <c r="Y255" s="152"/>
      <c r="Z255" s="152"/>
      <c r="AA255" s="152"/>
      <c r="AB255" s="152"/>
      <c r="AC255" s="152"/>
      <c r="AD255" s="152"/>
      <c r="AE255" s="152" t="s">
        <v>194</v>
      </c>
      <c r="AF255" s="152"/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5" t="str">
        <f>C255</f>
        <v>- i případné podchycování okolních prvků a související heverování</v>
      </c>
      <c r="BB255" s="152"/>
      <c r="BC255" s="152"/>
      <c r="BD255" s="152"/>
      <c r="BE255" s="152"/>
      <c r="BF255" s="152"/>
      <c r="BG255" s="152"/>
      <c r="BH255" s="152"/>
    </row>
    <row r="256" spans="1:60" outlineLevel="1" x14ac:dyDescent="0.25">
      <c r="A256" s="153"/>
      <c r="B256" s="160"/>
      <c r="C256" s="271" t="s">
        <v>405</v>
      </c>
      <c r="D256" s="272"/>
      <c r="E256" s="273"/>
      <c r="F256" s="274"/>
      <c r="G256" s="275"/>
      <c r="H256" s="175"/>
      <c r="I256" s="175"/>
      <c r="J256" s="175"/>
      <c r="K256" s="175"/>
      <c r="L256" s="175"/>
      <c r="M256" s="175"/>
      <c r="N256" s="162"/>
      <c r="O256" s="162"/>
      <c r="P256" s="162"/>
      <c r="Q256" s="162"/>
      <c r="R256" s="162"/>
      <c r="S256" s="162"/>
      <c r="T256" s="163"/>
      <c r="U256" s="162"/>
      <c r="V256" s="152"/>
      <c r="W256" s="152"/>
      <c r="X256" s="152"/>
      <c r="Y256" s="152"/>
      <c r="Z256" s="152"/>
      <c r="AA256" s="152"/>
      <c r="AB256" s="152"/>
      <c r="AC256" s="152"/>
      <c r="AD256" s="152"/>
      <c r="AE256" s="152" t="s">
        <v>194</v>
      </c>
      <c r="AF256" s="152"/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5" t="str">
        <f>C256</f>
        <v>- úprava zhlaví trámu a provedení tesařských spojů dle původních</v>
      </c>
      <c r="BB256" s="152"/>
      <c r="BC256" s="152"/>
      <c r="BD256" s="152"/>
      <c r="BE256" s="152"/>
      <c r="BF256" s="152"/>
      <c r="BG256" s="152"/>
      <c r="BH256" s="152"/>
    </row>
    <row r="257" spans="1:60" outlineLevel="1" x14ac:dyDescent="0.25">
      <c r="A257" s="153"/>
      <c r="B257" s="160"/>
      <c r="C257" s="198" t="s">
        <v>395</v>
      </c>
      <c r="D257" s="165"/>
      <c r="E257" s="171"/>
      <c r="F257" s="175"/>
      <c r="G257" s="175"/>
      <c r="H257" s="175"/>
      <c r="I257" s="175"/>
      <c r="J257" s="175"/>
      <c r="K257" s="175"/>
      <c r="L257" s="175"/>
      <c r="M257" s="175"/>
      <c r="N257" s="162"/>
      <c r="O257" s="162"/>
      <c r="P257" s="162"/>
      <c r="Q257" s="162"/>
      <c r="R257" s="162"/>
      <c r="S257" s="162"/>
      <c r="T257" s="163"/>
      <c r="U257" s="162"/>
      <c r="V257" s="152"/>
      <c r="W257" s="152"/>
      <c r="X257" s="152"/>
      <c r="Y257" s="152"/>
      <c r="Z257" s="152"/>
      <c r="AA257" s="152"/>
      <c r="AB257" s="152"/>
      <c r="AC257" s="152"/>
      <c r="AD257" s="152"/>
      <c r="AE257" s="152" t="s">
        <v>203</v>
      </c>
      <c r="AF257" s="152">
        <v>0</v>
      </c>
      <c r="AG257" s="152"/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1" x14ac:dyDescent="0.25">
      <c r="A258" s="153"/>
      <c r="B258" s="160"/>
      <c r="C258" s="198" t="s">
        <v>402</v>
      </c>
      <c r="D258" s="165"/>
      <c r="E258" s="171">
        <v>0.9</v>
      </c>
      <c r="F258" s="175"/>
      <c r="G258" s="175"/>
      <c r="H258" s="175"/>
      <c r="I258" s="175"/>
      <c r="J258" s="175"/>
      <c r="K258" s="175"/>
      <c r="L258" s="175"/>
      <c r="M258" s="175"/>
      <c r="N258" s="162"/>
      <c r="O258" s="162"/>
      <c r="P258" s="162"/>
      <c r="Q258" s="162"/>
      <c r="R258" s="162"/>
      <c r="S258" s="162"/>
      <c r="T258" s="163"/>
      <c r="U258" s="162"/>
      <c r="V258" s="152"/>
      <c r="W258" s="152"/>
      <c r="X258" s="152"/>
      <c r="Y258" s="152"/>
      <c r="Z258" s="152"/>
      <c r="AA258" s="152"/>
      <c r="AB258" s="152"/>
      <c r="AC258" s="152"/>
      <c r="AD258" s="152"/>
      <c r="AE258" s="152" t="s">
        <v>203</v>
      </c>
      <c r="AF258" s="152">
        <v>0</v>
      </c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1" x14ac:dyDescent="0.25">
      <c r="A259" s="153"/>
      <c r="B259" s="160"/>
      <c r="C259" s="200" t="s">
        <v>229</v>
      </c>
      <c r="D259" s="168"/>
      <c r="E259" s="173">
        <v>0.9</v>
      </c>
      <c r="F259" s="175"/>
      <c r="G259" s="175"/>
      <c r="H259" s="175"/>
      <c r="I259" s="175"/>
      <c r="J259" s="175"/>
      <c r="K259" s="175"/>
      <c r="L259" s="175"/>
      <c r="M259" s="175"/>
      <c r="N259" s="162"/>
      <c r="O259" s="162"/>
      <c r="P259" s="162"/>
      <c r="Q259" s="162"/>
      <c r="R259" s="162"/>
      <c r="S259" s="162"/>
      <c r="T259" s="163"/>
      <c r="U259" s="162"/>
      <c r="V259" s="152"/>
      <c r="W259" s="152"/>
      <c r="X259" s="152"/>
      <c r="Y259" s="152"/>
      <c r="Z259" s="152"/>
      <c r="AA259" s="152"/>
      <c r="AB259" s="152"/>
      <c r="AC259" s="152"/>
      <c r="AD259" s="152"/>
      <c r="AE259" s="152" t="s">
        <v>203</v>
      </c>
      <c r="AF259" s="152">
        <v>1</v>
      </c>
      <c r="AG259" s="152"/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ht="20.399999999999999" outlineLevel="1" x14ac:dyDescent="0.25">
      <c r="A260" s="153">
        <v>65</v>
      </c>
      <c r="B260" s="160" t="s">
        <v>410</v>
      </c>
      <c r="C260" s="196" t="s">
        <v>411</v>
      </c>
      <c r="D260" s="162" t="s">
        <v>331</v>
      </c>
      <c r="E260" s="169">
        <v>32</v>
      </c>
      <c r="F260" s="174">
        <f>H260+J260</f>
        <v>0</v>
      </c>
      <c r="G260" s="175">
        <f>ROUND(E260*F260,2)</f>
        <v>0</v>
      </c>
      <c r="H260" s="175"/>
      <c r="I260" s="175">
        <f>ROUND(E260*H260,2)</f>
        <v>0</v>
      </c>
      <c r="J260" s="175"/>
      <c r="K260" s="175">
        <f>ROUND(E260*J260,2)</f>
        <v>0</v>
      </c>
      <c r="L260" s="175">
        <v>21</v>
      </c>
      <c r="M260" s="175">
        <f>G260*(1+L260/100)</f>
        <v>0</v>
      </c>
      <c r="N260" s="162">
        <v>0</v>
      </c>
      <c r="O260" s="162">
        <f>ROUND(E260*N260,5)</f>
        <v>0</v>
      </c>
      <c r="P260" s="162">
        <v>0</v>
      </c>
      <c r="Q260" s="162">
        <f>ROUND(E260*P260,5)</f>
        <v>0</v>
      </c>
      <c r="R260" s="162"/>
      <c r="S260" s="162"/>
      <c r="T260" s="163">
        <v>0.39</v>
      </c>
      <c r="U260" s="162">
        <f>ROUND(E260*T260,2)</f>
        <v>12.48</v>
      </c>
      <c r="V260" s="152"/>
      <c r="W260" s="152"/>
      <c r="X260" s="152"/>
      <c r="Y260" s="152"/>
      <c r="Z260" s="152"/>
      <c r="AA260" s="152"/>
      <c r="AB260" s="152"/>
      <c r="AC260" s="152"/>
      <c r="AD260" s="152"/>
      <c r="AE260" s="152" t="s">
        <v>193</v>
      </c>
      <c r="AF260" s="152"/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1" x14ac:dyDescent="0.25">
      <c r="A261" s="153"/>
      <c r="B261" s="160"/>
      <c r="C261" s="271" t="s">
        <v>412</v>
      </c>
      <c r="D261" s="272"/>
      <c r="E261" s="273"/>
      <c r="F261" s="274"/>
      <c r="G261" s="275"/>
      <c r="H261" s="175"/>
      <c r="I261" s="175"/>
      <c r="J261" s="175"/>
      <c r="K261" s="175"/>
      <c r="L261" s="175"/>
      <c r="M261" s="175"/>
      <c r="N261" s="162"/>
      <c r="O261" s="162"/>
      <c r="P261" s="162"/>
      <c r="Q261" s="162"/>
      <c r="R261" s="162"/>
      <c r="S261" s="162"/>
      <c r="T261" s="163"/>
      <c r="U261" s="162"/>
      <c r="V261" s="152"/>
      <c r="W261" s="152"/>
      <c r="X261" s="152"/>
      <c r="Y261" s="152"/>
      <c r="Z261" s="152"/>
      <c r="AA261" s="152"/>
      <c r="AB261" s="152"/>
      <c r="AC261" s="152"/>
      <c r="AD261" s="152"/>
      <c r="AE261" s="152" t="s">
        <v>194</v>
      </c>
      <c r="AF261" s="152"/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5" t="str">
        <f>C261</f>
        <v>- osekání nebo zbroušení destruovaných vrstev až na zdravé a pevné dřevo</v>
      </c>
      <c r="BB261" s="152"/>
      <c r="BC261" s="152"/>
      <c r="BD261" s="152"/>
      <c r="BE261" s="152"/>
      <c r="BF261" s="152"/>
      <c r="BG261" s="152"/>
      <c r="BH261" s="152"/>
    </row>
    <row r="262" spans="1:60" outlineLevel="1" x14ac:dyDescent="0.25">
      <c r="A262" s="153"/>
      <c r="B262" s="160"/>
      <c r="C262" s="198" t="s">
        <v>413</v>
      </c>
      <c r="D262" s="165"/>
      <c r="E262" s="171">
        <v>16</v>
      </c>
      <c r="F262" s="175"/>
      <c r="G262" s="175"/>
      <c r="H262" s="175"/>
      <c r="I262" s="175"/>
      <c r="J262" s="175"/>
      <c r="K262" s="175"/>
      <c r="L262" s="175"/>
      <c r="M262" s="175"/>
      <c r="N262" s="162"/>
      <c r="O262" s="162"/>
      <c r="P262" s="162"/>
      <c r="Q262" s="162"/>
      <c r="R262" s="162"/>
      <c r="S262" s="162"/>
      <c r="T262" s="163"/>
      <c r="U262" s="162"/>
      <c r="V262" s="152"/>
      <c r="W262" s="152"/>
      <c r="X262" s="152"/>
      <c r="Y262" s="152"/>
      <c r="Z262" s="152"/>
      <c r="AA262" s="152"/>
      <c r="AB262" s="152"/>
      <c r="AC262" s="152"/>
      <c r="AD262" s="152"/>
      <c r="AE262" s="152" t="s">
        <v>203</v>
      </c>
      <c r="AF262" s="152">
        <v>0</v>
      </c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outlineLevel="1" x14ac:dyDescent="0.25">
      <c r="A263" s="153"/>
      <c r="B263" s="160"/>
      <c r="C263" s="198" t="s">
        <v>414</v>
      </c>
      <c r="D263" s="165"/>
      <c r="E263" s="171">
        <v>16</v>
      </c>
      <c r="F263" s="175"/>
      <c r="G263" s="175"/>
      <c r="H263" s="175"/>
      <c r="I263" s="175"/>
      <c r="J263" s="175"/>
      <c r="K263" s="175"/>
      <c r="L263" s="175"/>
      <c r="M263" s="175"/>
      <c r="N263" s="162"/>
      <c r="O263" s="162"/>
      <c r="P263" s="162"/>
      <c r="Q263" s="162"/>
      <c r="R263" s="162"/>
      <c r="S263" s="162"/>
      <c r="T263" s="163"/>
      <c r="U263" s="162"/>
      <c r="V263" s="152"/>
      <c r="W263" s="152"/>
      <c r="X263" s="152"/>
      <c r="Y263" s="152"/>
      <c r="Z263" s="152"/>
      <c r="AA263" s="152"/>
      <c r="AB263" s="152"/>
      <c r="AC263" s="152"/>
      <c r="AD263" s="152"/>
      <c r="AE263" s="152" t="s">
        <v>203</v>
      </c>
      <c r="AF263" s="152">
        <v>0</v>
      </c>
      <c r="AG263" s="152"/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outlineLevel="1" x14ac:dyDescent="0.25">
      <c r="A264" s="153"/>
      <c r="B264" s="160"/>
      <c r="C264" s="200" t="s">
        <v>229</v>
      </c>
      <c r="D264" s="168"/>
      <c r="E264" s="173">
        <v>32</v>
      </c>
      <c r="F264" s="175"/>
      <c r="G264" s="175"/>
      <c r="H264" s="175"/>
      <c r="I264" s="175"/>
      <c r="J264" s="175"/>
      <c r="K264" s="175"/>
      <c r="L264" s="175"/>
      <c r="M264" s="175"/>
      <c r="N264" s="162"/>
      <c r="O264" s="162"/>
      <c r="P264" s="162"/>
      <c r="Q264" s="162"/>
      <c r="R264" s="162"/>
      <c r="S264" s="162"/>
      <c r="T264" s="163"/>
      <c r="U264" s="162"/>
      <c r="V264" s="152"/>
      <c r="W264" s="152"/>
      <c r="X264" s="152"/>
      <c r="Y264" s="152"/>
      <c r="Z264" s="152"/>
      <c r="AA264" s="152"/>
      <c r="AB264" s="152"/>
      <c r="AC264" s="152"/>
      <c r="AD264" s="152"/>
      <c r="AE264" s="152" t="s">
        <v>203</v>
      </c>
      <c r="AF264" s="152">
        <v>1</v>
      </c>
      <c r="AG264" s="152"/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ht="20.399999999999999" outlineLevel="1" x14ac:dyDescent="0.25">
      <c r="A265" s="153">
        <v>66</v>
      </c>
      <c r="B265" s="160" t="s">
        <v>415</v>
      </c>
      <c r="C265" s="196" t="s">
        <v>416</v>
      </c>
      <c r="D265" s="162" t="s">
        <v>331</v>
      </c>
      <c r="E265" s="169">
        <v>12</v>
      </c>
      <c r="F265" s="174">
        <f>H265+J265</f>
        <v>0</v>
      </c>
      <c r="G265" s="175">
        <f>ROUND(E265*F265,2)</f>
        <v>0</v>
      </c>
      <c r="H265" s="175"/>
      <c r="I265" s="175">
        <f>ROUND(E265*H265,2)</f>
        <v>0</v>
      </c>
      <c r="J265" s="175"/>
      <c r="K265" s="175">
        <f>ROUND(E265*J265,2)</f>
        <v>0</v>
      </c>
      <c r="L265" s="175">
        <v>21</v>
      </c>
      <c r="M265" s="175">
        <f>G265*(1+L265/100)</f>
        <v>0</v>
      </c>
      <c r="N265" s="162">
        <v>0</v>
      </c>
      <c r="O265" s="162">
        <f>ROUND(E265*N265,5)</f>
        <v>0</v>
      </c>
      <c r="P265" s="162">
        <v>0</v>
      </c>
      <c r="Q265" s="162">
        <f>ROUND(E265*P265,5)</f>
        <v>0</v>
      </c>
      <c r="R265" s="162"/>
      <c r="S265" s="162"/>
      <c r="T265" s="163">
        <v>0.43</v>
      </c>
      <c r="U265" s="162">
        <f>ROUND(E265*T265,2)</f>
        <v>5.16</v>
      </c>
      <c r="V265" s="152"/>
      <c r="W265" s="152"/>
      <c r="X265" s="152"/>
      <c r="Y265" s="152"/>
      <c r="Z265" s="152"/>
      <c r="AA265" s="152"/>
      <c r="AB265" s="152"/>
      <c r="AC265" s="152"/>
      <c r="AD265" s="152"/>
      <c r="AE265" s="152" t="s">
        <v>193</v>
      </c>
      <c r="AF265" s="152"/>
      <c r="AG265" s="152"/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 x14ac:dyDescent="0.25">
      <c r="A266" s="153"/>
      <c r="B266" s="160"/>
      <c r="C266" s="271" t="s">
        <v>412</v>
      </c>
      <c r="D266" s="272"/>
      <c r="E266" s="273"/>
      <c r="F266" s="274"/>
      <c r="G266" s="275"/>
      <c r="H266" s="175"/>
      <c r="I266" s="175"/>
      <c r="J266" s="175"/>
      <c r="K266" s="175"/>
      <c r="L266" s="175"/>
      <c r="M266" s="175"/>
      <c r="N266" s="162"/>
      <c r="O266" s="162"/>
      <c r="P266" s="162"/>
      <c r="Q266" s="162"/>
      <c r="R266" s="162"/>
      <c r="S266" s="162"/>
      <c r="T266" s="163"/>
      <c r="U266" s="162"/>
      <c r="V266" s="152"/>
      <c r="W266" s="152"/>
      <c r="X266" s="152"/>
      <c r="Y266" s="152"/>
      <c r="Z266" s="152"/>
      <c r="AA266" s="152"/>
      <c r="AB266" s="152"/>
      <c r="AC266" s="152"/>
      <c r="AD266" s="152"/>
      <c r="AE266" s="152" t="s">
        <v>194</v>
      </c>
      <c r="AF266" s="152"/>
      <c r="AG266" s="152"/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5" t="str">
        <f>C266</f>
        <v>- osekání nebo zbroušení destruovaných vrstev až na zdravé a pevné dřevo</v>
      </c>
      <c r="BB266" s="152"/>
      <c r="BC266" s="152"/>
      <c r="BD266" s="152"/>
      <c r="BE266" s="152"/>
      <c r="BF266" s="152"/>
      <c r="BG266" s="152"/>
      <c r="BH266" s="152"/>
    </row>
    <row r="267" spans="1:60" outlineLevel="1" x14ac:dyDescent="0.25">
      <c r="A267" s="153"/>
      <c r="B267" s="160"/>
      <c r="C267" s="198" t="s">
        <v>417</v>
      </c>
      <c r="D267" s="165"/>
      <c r="E267" s="171">
        <v>9</v>
      </c>
      <c r="F267" s="175"/>
      <c r="G267" s="175"/>
      <c r="H267" s="175"/>
      <c r="I267" s="175"/>
      <c r="J267" s="175"/>
      <c r="K267" s="175"/>
      <c r="L267" s="175"/>
      <c r="M267" s="175"/>
      <c r="N267" s="162"/>
      <c r="O267" s="162"/>
      <c r="P267" s="162"/>
      <c r="Q267" s="162"/>
      <c r="R267" s="162"/>
      <c r="S267" s="162"/>
      <c r="T267" s="163"/>
      <c r="U267" s="162"/>
      <c r="V267" s="152"/>
      <c r="W267" s="152"/>
      <c r="X267" s="152"/>
      <c r="Y267" s="152"/>
      <c r="Z267" s="152"/>
      <c r="AA267" s="152"/>
      <c r="AB267" s="152"/>
      <c r="AC267" s="152"/>
      <c r="AD267" s="152"/>
      <c r="AE267" s="152" t="s">
        <v>203</v>
      </c>
      <c r="AF267" s="152">
        <v>0</v>
      </c>
      <c r="AG267" s="152"/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1" x14ac:dyDescent="0.25">
      <c r="A268" s="153"/>
      <c r="B268" s="160"/>
      <c r="C268" s="198" t="s">
        <v>418</v>
      </c>
      <c r="D268" s="165"/>
      <c r="E268" s="171">
        <v>3</v>
      </c>
      <c r="F268" s="175"/>
      <c r="G268" s="175"/>
      <c r="H268" s="175"/>
      <c r="I268" s="175"/>
      <c r="J268" s="175"/>
      <c r="K268" s="175"/>
      <c r="L268" s="175"/>
      <c r="M268" s="175"/>
      <c r="N268" s="162"/>
      <c r="O268" s="162"/>
      <c r="P268" s="162"/>
      <c r="Q268" s="162"/>
      <c r="R268" s="162"/>
      <c r="S268" s="162"/>
      <c r="T268" s="163"/>
      <c r="U268" s="162"/>
      <c r="V268" s="152"/>
      <c r="W268" s="152"/>
      <c r="X268" s="152"/>
      <c r="Y268" s="152"/>
      <c r="Z268" s="152"/>
      <c r="AA268" s="152"/>
      <c r="AB268" s="152"/>
      <c r="AC268" s="152"/>
      <c r="AD268" s="152"/>
      <c r="AE268" s="152" t="s">
        <v>203</v>
      </c>
      <c r="AF268" s="152">
        <v>0</v>
      </c>
      <c r="AG268" s="152"/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1" x14ac:dyDescent="0.25">
      <c r="A269" s="153"/>
      <c r="B269" s="160"/>
      <c r="C269" s="200" t="s">
        <v>229</v>
      </c>
      <c r="D269" s="168"/>
      <c r="E269" s="173">
        <v>12</v>
      </c>
      <c r="F269" s="175"/>
      <c r="G269" s="175"/>
      <c r="H269" s="175"/>
      <c r="I269" s="175"/>
      <c r="J269" s="175"/>
      <c r="K269" s="175"/>
      <c r="L269" s="175"/>
      <c r="M269" s="175"/>
      <c r="N269" s="162"/>
      <c r="O269" s="162"/>
      <c r="P269" s="162"/>
      <c r="Q269" s="162"/>
      <c r="R269" s="162"/>
      <c r="S269" s="162"/>
      <c r="T269" s="163"/>
      <c r="U269" s="162"/>
      <c r="V269" s="152"/>
      <c r="W269" s="152"/>
      <c r="X269" s="152"/>
      <c r="Y269" s="152"/>
      <c r="Z269" s="152"/>
      <c r="AA269" s="152"/>
      <c r="AB269" s="152"/>
      <c r="AC269" s="152"/>
      <c r="AD269" s="152"/>
      <c r="AE269" s="152" t="s">
        <v>203</v>
      </c>
      <c r="AF269" s="152">
        <v>1</v>
      </c>
      <c r="AG269" s="152"/>
      <c r="AH269" s="152"/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ht="20.399999999999999" outlineLevel="1" x14ac:dyDescent="0.25">
      <c r="A270" s="153">
        <v>67</v>
      </c>
      <c r="B270" s="160" t="s">
        <v>419</v>
      </c>
      <c r="C270" s="196" t="s">
        <v>420</v>
      </c>
      <c r="D270" s="162" t="s">
        <v>331</v>
      </c>
      <c r="E270" s="169">
        <v>18</v>
      </c>
      <c r="F270" s="174">
        <f>H270+J270</f>
        <v>0</v>
      </c>
      <c r="G270" s="175">
        <f>ROUND(E270*F270,2)</f>
        <v>0</v>
      </c>
      <c r="H270" s="175"/>
      <c r="I270" s="175">
        <f>ROUND(E270*H270,2)</f>
        <v>0</v>
      </c>
      <c r="J270" s="175"/>
      <c r="K270" s="175">
        <f>ROUND(E270*J270,2)</f>
        <v>0</v>
      </c>
      <c r="L270" s="175">
        <v>21</v>
      </c>
      <c r="M270" s="175">
        <f>G270*(1+L270/100)</f>
        <v>0</v>
      </c>
      <c r="N270" s="162">
        <v>0</v>
      </c>
      <c r="O270" s="162">
        <f>ROUND(E270*N270,5)</f>
        <v>0</v>
      </c>
      <c r="P270" s="162">
        <v>0</v>
      </c>
      <c r="Q270" s="162">
        <f>ROUND(E270*P270,5)</f>
        <v>0</v>
      </c>
      <c r="R270" s="162"/>
      <c r="S270" s="162"/>
      <c r="T270" s="163">
        <v>0.51</v>
      </c>
      <c r="U270" s="162">
        <f>ROUND(E270*T270,2)</f>
        <v>9.18</v>
      </c>
      <c r="V270" s="152"/>
      <c r="W270" s="152"/>
      <c r="X270" s="152"/>
      <c r="Y270" s="152"/>
      <c r="Z270" s="152"/>
      <c r="AA270" s="152"/>
      <c r="AB270" s="152"/>
      <c r="AC270" s="152"/>
      <c r="AD270" s="152"/>
      <c r="AE270" s="152" t="s">
        <v>193</v>
      </c>
      <c r="AF270" s="152"/>
      <c r="AG270" s="152"/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 x14ac:dyDescent="0.25">
      <c r="A271" s="153"/>
      <c r="B271" s="160"/>
      <c r="C271" s="271" t="s">
        <v>412</v>
      </c>
      <c r="D271" s="272"/>
      <c r="E271" s="273"/>
      <c r="F271" s="274"/>
      <c r="G271" s="275"/>
      <c r="H271" s="175"/>
      <c r="I271" s="175"/>
      <c r="J271" s="175"/>
      <c r="K271" s="175"/>
      <c r="L271" s="175"/>
      <c r="M271" s="175"/>
      <c r="N271" s="162"/>
      <c r="O271" s="162"/>
      <c r="P271" s="162"/>
      <c r="Q271" s="162"/>
      <c r="R271" s="162"/>
      <c r="S271" s="162"/>
      <c r="T271" s="163"/>
      <c r="U271" s="162"/>
      <c r="V271" s="152"/>
      <c r="W271" s="152"/>
      <c r="X271" s="152"/>
      <c r="Y271" s="152"/>
      <c r="Z271" s="152"/>
      <c r="AA271" s="152"/>
      <c r="AB271" s="152"/>
      <c r="AC271" s="152"/>
      <c r="AD271" s="152"/>
      <c r="AE271" s="152" t="s">
        <v>194</v>
      </c>
      <c r="AF271" s="152"/>
      <c r="AG271" s="152"/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5" t="str">
        <f>C271</f>
        <v>- osekání nebo zbroušení destruovaných vrstev až na zdravé a pevné dřevo</v>
      </c>
      <c r="BB271" s="152"/>
      <c r="BC271" s="152"/>
      <c r="BD271" s="152"/>
      <c r="BE271" s="152"/>
      <c r="BF271" s="152"/>
      <c r="BG271" s="152"/>
      <c r="BH271" s="152"/>
    </row>
    <row r="272" spans="1:60" outlineLevel="1" x14ac:dyDescent="0.25">
      <c r="A272" s="153"/>
      <c r="B272" s="160"/>
      <c r="C272" s="198" t="s">
        <v>421</v>
      </c>
      <c r="D272" s="165"/>
      <c r="E272" s="171">
        <v>15</v>
      </c>
      <c r="F272" s="175"/>
      <c r="G272" s="175"/>
      <c r="H272" s="175"/>
      <c r="I272" s="175"/>
      <c r="J272" s="175"/>
      <c r="K272" s="175"/>
      <c r="L272" s="175"/>
      <c r="M272" s="175"/>
      <c r="N272" s="162"/>
      <c r="O272" s="162"/>
      <c r="P272" s="162"/>
      <c r="Q272" s="162"/>
      <c r="R272" s="162"/>
      <c r="S272" s="162"/>
      <c r="T272" s="163"/>
      <c r="U272" s="162"/>
      <c r="V272" s="152"/>
      <c r="W272" s="152"/>
      <c r="X272" s="152"/>
      <c r="Y272" s="152"/>
      <c r="Z272" s="152"/>
      <c r="AA272" s="152"/>
      <c r="AB272" s="152"/>
      <c r="AC272" s="152"/>
      <c r="AD272" s="152"/>
      <c r="AE272" s="152" t="s">
        <v>203</v>
      </c>
      <c r="AF272" s="152">
        <v>0</v>
      </c>
      <c r="AG272" s="152"/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 x14ac:dyDescent="0.25">
      <c r="A273" s="153"/>
      <c r="B273" s="160"/>
      <c r="C273" s="198" t="s">
        <v>422</v>
      </c>
      <c r="D273" s="165"/>
      <c r="E273" s="171">
        <v>3</v>
      </c>
      <c r="F273" s="175"/>
      <c r="G273" s="175"/>
      <c r="H273" s="175"/>
      <c r="I273" s="175"/>
      <c r="J273" s="175"/>
      <c r="K273" s="175"/>
      <c r="L273" s="175"/>
      <c r="M273" s="175"/>
      <c r="N273" s="162"/>
      <c r="O273" s="162"/>
      <c r="P273" s="162"/>
      <c r="Q273" s="162"/>
      <c r="R273" s="162"/>
      <c r="S273" s="162"/>
      <c r="T273" s="163"/>
      <c r="U273" s="162"/>
      <c r="V273" s="152"/>
      <c r="W273" s="152"/>
      <c r="X273" s="152"/>
      <c r="Y273" s="152"/>
      <c r="Z273" s="152"/>
      <c r="AA273" s="152"/>
      <c r="AB273" s="152"/>
      <c r="AC273" s="152"/>
      <c r="AD273" s="152"/>
      <c r="AE273" s="152" t="s">
        <v>203</v>
      </c>
      <c r="AF273" s="152">
        <v>0</v>
      </c>
      <c r="AG273" s="152"/>
      <c r="AH273" s="152"/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1" x14ac:dyDescent="0.25">
      <c r="A274" s="153"/>
      <c r="B274" s="160"/>
      <c r="C274" s="200" t="s">
        <v>229</v>
      </c>
      <c r="D274" s="168"/>
      <c r="E274" s="173">
        <v>18</v>
      </c>
      <c r="F274" s="175"/>
      <c r="G274" s="175"/>
      <c r="H274" s="175"/>
      <c r="I274" s="175"/>
      <c r="J274" s="175"/>
      <c r="K274" s="175"/>
      <c r="L274" s="175"/>
      <c r="M274" s="175"/>
      <c r="N274" s="162"/>
      <c r="O274" s="162"/>
      <c r="P274" s="162"/>
      <c r="Q274" s="162"/>
      <c r="R274" s="162"/>
      <c r="S274" s="162"/>
      <c r="T274" s="163"/>
      <c r="U274" s="162"/>
      <c r="V274" s="152"/>
      <c r="W274" s="152"/>
      <c r="X274" s="152"/>
      <c r="Y274" s="152"/>
      <c r="Z274" s="152"/>
      <c r="AA274" s="152"/>
      <c r="AB274" s="152"/>
      <c r="AC274" s="152"/>
      <c r="AD274" s="152"/>
      <c r="AE274" s="152" t="s">
        <v>203</v>
      </c>
      <c r="AF274" s="152">
        <v>1</v>
      </c>
      <c r="AG274" s="152"/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1" x14ac:dyDescent="0.25">
      <c r="A275" s="153">
        <v>68</v>
      </c>
      <c r="B275" s="160" t="s">
        <v>423</v>
      </c>
      <c r="C275" s="196" t="s">
        <v>424</v>
      </c>
      <c r="D275" s="162" t="s">
        <v>251</v>
      </c>
      <c r="E275" s="169">
        <v>1.05</v>
      </c>
      <c r="F275" s="174">
        <f>H275+J275</f>
        <v>0</v>
      </c>
      <c r="G275" s="175">
        <f>ROUND(E275*F275,2)</f>
        <v>0</v>
      </c>
      <c r="H275" s="175"/>
      <c r="I275" s="175">
        <f>ROUND(E275*H275,2)</f>
        <v>0</v>
      </c>
      <c r="J275" s="175"/>
      <c r="K275" s="175">
        <f>ROUND(E275*J275,2)</f>
        <v>0</v>
      </c>
      <c r="L275" s="175">
        <v>21</v>
      </c>
      <c r="M275" s="175">
        <f>G275*(1+L275/100)</f>
        <v>0</v>
      </c>
      <c r="N275" s="162">
        <v>2.3570000000000001E-2</v>
      </c>
      <c r="O275" s="162">
        <f>ROUND(E275*N275,5)</f>
        <v>2.4750000000000001E-2</v>
      </c>
      <c r="P275" s="162">
        <v>0</v>
      </c>
      <c r="Q275" s="162">
        <f>ROUND(E275*P275,5)</f>
        <v>0</v>
      </c>
      <c r="R275" s="162"/>
      <c r="S275" s="162"/>
      <c r="T275" s="163">
        <v>0</v>
      </c>
      <c r="U275" s="162">
        <f>ROUND(E275*T275,2)</f>
        <v>0</v>
      </c>
      <c r="V275" s="152"/>
      <c r="W275" s="152"/>
      <c r="X275" s="152"/>
      <c r="Y275" s="152"/>
      <c r="Z275" s="152"/>
      <c r="AA275" s="152"/>
      <c r="AB275" s="152"/>
      <c r="AC275" s="152"/>
      <c r="AD275" s="152"/>
      <c r="AE275" s="152" t="s">
        <v>193</v>
      </c>
      <c r="AF275" s="152"/>
      <c r="AG275" s="152"/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1" x14ac:dyDescent="0.25">
      <c r="A276" s="153"/>
      <c r="B276" s="160"/>
      <c r="C276" s="198" t="s">
        <v>425</v>
      </c>
      <c r="D276" s="165"/>
      <c r="E276" s="171">
        <v>1.05</v>
      </c>
      <c r="F276" s="175"/>
      <c r="G276" s="175"/>
      <c r="H276" s="175"/>
      <c r="I276" s="175"/>
      <c r="J276" s="175"/>
      <c r="K276" s="175"/>
      <c r="L276" s="175"/>
      <c r="M276" s="175"/>
      <c r="N276" s="162"/>
      <c r="O276" s="162"/>
      <c r="P276" s="162"/>
      <c r="Q276" s="162"/>
      <c r="R276" s="162"/>
      <c r="S276" s="162"/>
      <c r="T276" s="163"/>
      <c r="U276" s="162"/>
      <c r="V276" s="152"/>
      <c r="W276" s="152"/>
      <c r="X276" s="152"/>
      <c r="Y276" s="152"/>
      <c r="Z276" s="152"/>
      <c r="AA276" s="152"/>
      <c r="AB276" s="152"/>
      <c r="AC276" s="152"/>
      <c r="AD276" s="152"/>
      <c r="AE276" s="152" t="s">
        <v>203</v>
      </c>
      <c r="AF276" s="152">
        <v>0</v>
      </c>
      <c r="AG276" s="152"/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outlineLevel="1" x14ac:dyDescent="0.25">
      <c r="A277" s="153">
        <v>69</v>
      </c>
      <c r="B277" s="160" t="s">
        <v>426</v>
      </c>
      <c r="C277" s="196" t="s">
        <v>427</v>
      </c>
      <c r="D277" s="162" t="s">
        <v>251</v>
      </c>
      <c r="E277" s="169">
        <v>1.4</v>
      </c>
      <c r="F277" s="174">
        <f>H277+J277</f>
        <v>0</v>
      </c>
      <c r="G277" s="175">
        <f>ROUND(E277*F277,2)</f>
        <v>0</v>
      </c>
      <c r="H277" s="175"/>
      <c r="I277" s="175">
        <f>ROUND(E277*H277,2)</f>
        <v>0</v>
      </c>
      <c r="J277" s="175"/>
      <c r="K277" s="175">
        <f>ROUND(E277*J277,2)</f>
        <v>0</v>
      </c>
      <c r="L277" s="175">
        <v>21</v>
      </c>
      <c r="M277" s="175">
        <f>G277*(1+L277/100)</f>
        <v>0</v>
      </c>
      <c r="N277" s="162">
        <v>0.55000000000000004</v>
      </c>
      <c r="O277" s="162">
        <f>ROUND(E277*N277,5)</f>
        <v>0.77</v>
      </c>
      <c r="P277" s="162">
        <v>0</v>
      </c>
      <c r="Q277" s="162">
        <f>ROUND(E277*P277,5)</f>
        <v>0</v>
      </c>
      <c r="R277" s="162"/>
      <c r="S277" s="162"/>
      <c r="T277" s="163">
        <v>0</v>
      </c>
      <c r="U277" s="162">
        <f>ROUND(E277*T277,2)</f>
        <v>0</v>
      </c>
      <c r="V277" s="152"/>
      <c r="W277" s="152"/>
      <c r="X277" s="152"/>
      <c r="Y277" s="152"/>
      <c r="Z277" s="152"/>
      <c r="AA277" s="152"/>
      <c r="AB277" s="152"/>
      <c r="AC277" s="152"/>
      <c r="AD277" s="152"/>
      <c r="AE277" s="152" t="s">
        <v>193</v>
      </c>
      <c r="AF277" s="152"/>
      <c r="AG277" s="152"/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1" x14ac:dyDescent="0.25">
      <c r="A278" s="153"/>
      <c r="B278" s="160"/>
      <c r="C278" s="198" t="s">
        <v>428</v>
      </c>
      <c r="D278" s="165"/>
      <c r="E278" s="171"/>
      <c r="F278" s="175"/>
      <c r="G278" s="175"/>
      <c r="H278" s="175"/>
      <c r="I278" s="175"/>
      <c r="J278" s="175"/>
      <c r="K278" s="175"/>
      <c r="L278" s="175"/>
      <c r="M278" s="175"/>
      <c r="N278" s="162"/>
      <c r="O278" s="162"/>
      <c r="P278" s="162"/>
      <c r="Q278" s="162"/>
      <c r="R278" s="162"/>
      <c r="S278" s="162"/>
      <c r="T278" s="163"/>
      <c r="U278" s="162"/>
      <c r="V278" s="152"/>
      <c r="W278" s="152"/>
      <c r="X278" s="152"/>
      <c r="Y278" s="152"/>
      <c r="Z278" s="152"/>
      <c r="AA278" s="152"/>
      <c r="AB278" s="152"/>
      <c r="AC278" s="152"/>
      <c r="AD278" s="152"/>
      <c r="AE278" s="152" t="s">
        <v>203</v>
      </c>
      <c r="AF278" s="152">
        <v>0</v>
      </c>
      <c r="AG278" s="152"/>
      <c r="AH278" s="152"/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1" x14ac:dyDescent="0.25">
      <c r="A279" s="153"/>
      <c r="B279" s="160"/>
      <c r="C279" s="198" t="s">
        <v>429</v>
      </c>
      <c r="D279" s="165"/>
      <c r="E279" s="171">
        <v>1.05</v>
      </c>
      <c r="F279" s="175"/>
      <c r="G279" s="175"/>
      <c r="H279" s="175"/>
      <c r="I279" s="175"/>
      <c r="J279" s="175"/>
      <c r="K279" s="175"/>
      <c r="L279" s="175"/>
      <c r="M279" s="175"/>
      <c r="N279" s="162"/>
      <c r="O279" s="162"/>
      <c r="P279" s="162"/>
      <c r="Q279" s="162"/>
      <c r="R279" s="162"/>
      <c r="S279" s="162"/>
      <c r="T279" s="163"/>
      <c r="U279" s="162"/>
      <c r="V279" s="152"/>
      <c r="W279" s="152"/>
      <c r="X279" s="152"/>
      <c r="Y279" s="152"/>
      <c r="Z279" s="152"/>
      <c r="AA279" s="152"/>
      <c r="AB279" s="152"/>
      <c r="AC279" s="152"/>
      <c r="AD279" s="152"/>
      <c r="AE279" s="152" t="s">
        <v>203</v>
      </c>
      <c r="AF279" s="152">
        <v>0</v>
      </c>
      <c r="AG279" s="152"/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outlineLevel="1" x14ac:dyDescent="0.25">
      <c r="A280" s="153"/>
      <c r="B280" s="160"/>
      <c r="C280" s="198" t="s">
        <v>430</v>
      </c>
      <c r="D280" s="165"/>
      <c r="E280" s="171"/>
      <c r="F280" s="175"/>
      <c r="G280" s="175"/>
      <c r="H280" s="175"/>
      <c r="I280" s="175"/>
      <c r="J280" s="175"/>
      <c r="K280" s="175"/>
      <c r="L280" s="175"/>
      <c r="M280" s="175"/>
      <c r="N280" s="162"/>
      <c r="O280" s="162"/>
      <c r="P280" s="162"/>
      <c r="Q280" s="162"/>
      <c r="R280" s="162"/>
      <c r="S280" s="162"/>
      <c r="T280" s="163"/>
      <c r="U280" s="162"/>
      <c r="V280" s="152"/>
      <c r="W280" s="152"/>
      <c r="X280" s="152"/>
      <c r="Y280" s="152"/>
      <c r="Z280" s="152"/>
      <c r="AA280" s="152"/>
      <c r="AB280" s="152"/>
      <c r="AC280" s="152"/>
      <c r="AD280" s="152"/>
      <c r="AE280" s="152" t="s">
        <v>203</v>
      </c>
      <c r="AF280" s="152">
        <v>0</v>
      </c>
      <c r="AG280" s="152"/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 x14ac:dyDescent="0.25">
      <c r="A281" s="153"/>
      <c r="B281" s="160"/>
      <c r="C281" s="198" t="s">
        <v>431</v>
      </c>
      <c r="D281" s="165"/>
      <c r="E281" s="171">
        <v>0.315</v>
      </c>
      <c r="F281" s="175"/>
      <c r="G281" s="175"/>
      <c r="H281" s="175"/>
      <c r="I281" s="175"/>
      <c r="J281" s="175"/>
      <c r="K281" s="175"/>
      <c r="L281" s="175"/>
      <c r="M281" s="175"/>
      <c r="N281" s="162"/>
      <c r="O281" s="162"/>
      <c r="P281" s="162"/>
      <c r="Q281" s="162"/>
      <c r="R281" s="162"/>
      <c r="S281" s="162"/>
      <c r="T281" s="163"/>
      <c r="U281" s="162"/>
      <c r="V281" s="152"/>
      <c r="W281" s="152"/>
      <c r="X281" s="152"/>
      <c r="Y281" s="152"/>
      <c r="Z281" s="152"/>
      <c r="AA281" s="152"/>
      <c r="AB281" s="152"/>
      <c r="AC281" s="152"/>
      <c r="AD281" s="152"/>
      <c r="AE281" s="152" t="s">
        <v>203</v>
      </c>
      <c r="AF281" s="152">
        <v>0</v>
      </c>
      <c r="AG281" s="152"/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1" x14ac:dyDescent="0.25">
      <c r="A282" s="153"/>
      <c r="B282" s="160"/>
      <c r="C282" s="200" t="s">
        <v>229</v>
      </c>
      <c r="D282" s="168"/>
      <c r="E282" s="173">
        <v>1.365</v>
      </c>
      <c r="F282" s="175"/>
      <c r="G282" s="175"/>
      <c r="H282" s="175"/>
      <c r="I282" s="175"/>
      <c r="J282" s="175"/>
      <c r="K282" s="175"/>
      <c r="L282" s="175"/>
      <c r="M282" s="175"/>
      <c r="N282" s="162"/>
      <c r="O282" s="162"/>
      <c r="P282" s="162"/>
      <c r="Q282" s="162"/>
      <c r="R282" s="162"/>
      <c r="S282" s="162"/>
      <c r="T282" s="163"/>
      <c r="U282" s="162"/>
      <c r="V282" s="152"/>
      <c r="W282" s="152"/>
      <c r="X282" s="152"/>
      <c r="Y282" s="152"/>
      <c r="Z282" s="152"/>
      <c r="AA282" s="152"/>
      <c r="AB282" s="152"/>
      <c r="AC282" s="152"/>
      <c r="AD282" s="152"/>
      <c r="AE282" s="152" t="s">
        <v>203</v>
      </c>
      <c r="AF282" s="152">
        <v>1</v>
      </c>
      <c r="AG282" s="152"/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 x14ac:dyDescent="0.25">
      <c r="A283" s="153"/>
      <c r="B283" s="160"/>
      <c r="C283" s="198" t="s">
        <v>432</v>
      </c>
      <c r="D283" s="165"/>
      <c r="E283" s="171">
        <v>3.4999999999999899E-2</v>
      </c>
      <c r="F283" s="175"/>
      <c r="G283" s="175"/>
      <c r="H283" s="175"/>
      <c r="I283" s="175"/>
      <c r="J283" s="175"/>
      <c r="K283" s="175"/>
      <c r="L283" s="175"/>
      <c r="M283" s="175"/>
      <c r="N283" s="162"/>
      <c r="O283" s="162"/>
      <c r="P283" s="162"/>
      <c r="Q283" s="162"/>
      <c r="R283" s="162"/>
      <c r="S283" s="162"/>
      <c r="T283" s="163"/>
      <c r="U283" s="162"/>
      <c r="V283" s="152"/>
      <c r="W283" s="152"/>
      <c r="X283" s="152"/>
      <c r="Y283" s="152"/>
      <c r="Z283" s="152"/>
      <c r="AA283" s="152"/>
      <c r="AB283" s="152"/>
      <c r="AC283" s="152"/>
      <c r="AD283" s="152"/>
      <c r="AE283" s="152" t="s">
        <v>203</v>
      </c>
      <c r="AF283" s="152">
        <v>0</v>
      </c>
      <c r="AG283" s="152"/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1" x14ac:dyDescent="0.25">
      <c r="A284" s="153">
        <v>70</v>
      </c>
      <c r="B284" s="160" t="s">
        <v>433</v>
      </c>
      <c r="C284" s="196" t="s">
        <v>434</v>
      </c>
      <c r="D284" s="162" t="s">
        <v>251</v>
      </c>
      <c r="E284" s="169">
        <v>1.4</v>
      </c>
      <c r="F284" s="174">
        <f t="shared" ref="F284:F289" si="0">H284+J284</f>
        <v>0</v>
      </c>
      <c r="G284" s="175">
        <f t="shared" ref="G284:G289" si="1">ROUND(E284*F284,2)</f>
        <v>0</v>
      </c>
      <c r="H284" s="175"/>
      <c r="I284" s="175">
        <f t="shared" ref="I284:I289" si="2">ROUND(E284*H284,2)</f>
        <v>0</v>
      </c>
      <c r="J284" s="175"/>
      <c r="K284" s="175">
        <f t="shared" ref="K284:K289" si="3">ROUND(E284*J284,2)</f>
        <v>0</v>
      </c>
      <c r="L284" s="175">
        <v>21</v>
      </c>
      <c r="M284" s="175">
        <f t="shared" ref="M284:M289" si="4">G284*(1+L284/100)</f>
        <v>0</v>
      </c>
      <c r="N284" s="162">
        <v>0</v>
      </c>
      <c r="O284" s="162">
        <f t="shared" ref="O284:O289" si="5">ROUND(E284*N284,5)</f>
        <v>0</v>
      </c>
      <c r="P284" s="162">
        <v>0</v>
      </c>
      <c r="Q284" s="162">
        <f t="shared" ref="Q284:Q289" si="6">ROUND(E284*P284,5)</f>
        <v>0</v>
      </c>
      <c r="R284" s="162"/>
      <c r="S284" s="162"/>
      <c r="T284" s="163">
        <v>0</v>
      </c>
      <c r="U284" s="162">
        <f t="shared" ref="U284:U289" si="7">ROUND(E284*T284,2)</f>
        <v>0</v>
      </c>
      <c r="V284" s="152"/>
      <c r="W284" s="152"/>
      <c r="X284" s="152"/>
      <c r="Y284" s="152"/>
      <c r="Z284" s="152"/>
      <c r="AA284" s="152"/>
      <c r="AB284" s="152"/>
      <c r="AC284" s="152"/>
      <c r="AD284" s="152"/>
      <c r="AE284" s="152" t="s">
        <v>193</v>
      </c>
      <c r="AF284" s="152"/>
      <c r="AG284" s="152"/>
      <c r="AH284" s="152"/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 x14ac:dyDescent="0.25">
      <c r="A285" s="153">
        <v>71</v>
      </c>
      <c r="B285" s="160" t="s">
        <v>435</v>
      </c>
      <c r="C285" s="196" t="s">
        <v>436</v>
      </c>
      <c r="D285" s="162" t="s">
        <v>192</v>
      </c>
      <c r="E285" s="169">
        <v>342</v>
      </c>
      <c r="F285" s="174">
        <f t="shared" si="0"/>
        <v>0</v>
      </c>
      <c r="G285" s="175">
        <f t="shared" si="1"/>
        <v>0</v>
      </c>
      <c r="H285" s="175"/>
      <c r="I285" s="175">
        <f t="shared" si="2"/>
        <v>0</v>
      </c>
      <c r="J285" s="175"/>
      <c r="K285" s="175">
        <f t="shared" si="3"/>
        <v>0</v>
      </c>
      <c r="L285" s="175">
        <v>21</v>
      </c>
      <c r="M285" s="175">
        <f t="shared" si="4"/>
        <v>0</v>
      </c>
      <c r="N285" s="162">
        <v>0</v>
      </c>
      <c r="O285" s="162">
        <f t="shared" si="5"/>
        <v>0</v>
      </c>
      <c r="P285" s="162">
        <v>7.0000000000000001E-3</v>
      </c>
      <c r="Q285" s="162">
        <f t="shared" si="6"/>
        <v>2.3940000000000001</v>
      </c>
      <c r="R285" s="162"/>
      <c r="S285" s="162"/>
      <c r="T285" s="163">
        <v>0.06</v>
      </c>
      <c r="U285" s="162">
        <f t="shared" si="7"/>
        <v>20.52</v>
      </c>
      <c r="V285" s="152"/>
      <c r="W285" s="152"/>
      <c r="X285" s="152"/>
      <c r="Y285" s="152"/>
      <c r="Z285" s="152"/>
      <c r="AA285" s="152"/>
      <c r="AB285" s="152"/>
      <c r="AC285" s="152"/>
      <c r="AD285" s="152"/>
      <c r="AE285" s="152" t="s">
        <v>193</v>
      </c>
      <c r="AF285" s="152"/>
      <c r="AG285" s="152"/>
      <c r="AH285" s="152"/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1" x14ac:dyDescent="0.25">
      <c r="A286" s="153">
        <v>72</v>
      </c>
      <c r="B286" s="160" t="s">
        <v>437</v>
      </c>
      <c r="C286" s="196" t="s">
        <v>438</v>
      </c>
      <c r="D286" s="162" t="s">
        <v>192</v>
      </c>
      <c r="E286" s="169">
        <v>342</v>
      </c>
      <c r="F286" s="174">
        <f t="shared" si="0"/>
        <v>0</v>
      </c>
      <c r="G286" s="175">
        <f t="shared" si="1"/>
        <v>0</v>
      </c>
      <c r="H286" s="175"/>
      <c r="I286" s="175">
        <f t="shared" si="2"/>
        <v>0</v>
      </c>
      <c r="J286" s="175"/>
      <c r="K286" s="175">
        <f t="shared" si="3"/>
        <v>0</v>
      </c>
      <c r="L286" s="175">
        <v>21</v>
      </c>
      <c r="M286" s="175">
        <f t="shared" si="4"/>
        <v>0</v>
      </c>
      <c r="N286" s="162">
        <v>0</v>
      </c>
      <c r="O286" s="162">
        <f t="shared" si="5"/>
        <v>0</v>
      </c>
      <c r="P286" s="162">
        <v>0</v>
      </c>
      <c r="Q286" s="162">
        <f t="shared" si="6"/>
        <v>0</v>
      </c>
      <c r="R286" s="162"/>
      <c r="S286" s="162"/>
      <c r="T286" s="163">
        <v>0.20799999999999999</v>
      </c>
      <c r="U286" s="162">
        <f t="shared" si="7"/>
        <v>71.14</v>
      </c>
      <c r="V286" s="152"/>
      <c r="W286" s="152"/>
      <c r="X286" s="152"/>
      <c r="Y286" s="152"/>
      <c r="Z286" s="152"/>
      <c r="AA286" s="152"/>
      <c r="AB286" s="152"/>
      <c r="AC286" s="152"/>
      <c r="AD286" s="152"/>
      <c r="AE286" s="152" t="s">
        <v>193</v>
      </c>
      <c r="AF286" s="152"/>
      <c r="AG286" s="152"/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 x14ac:dyDescent="0.25">
      <c r="A287" s="153">
        <v>73</v>
      </c>
      <c r="B287" s="160" t="s">
        <v>439</v>
      </c>
      <c r="C287" s="196" t="s">
        <v>440</v>
      </c>
      <c r="D287" s="162" t="s">
        <v>192</v>
      </c>
      <c r="E287" s="169">
        <v>342</v>
      </c>
      <c r="F287" s="174">
        <f t="shared" si="0"/>
        <v>0</v>
      </c>
      <c r="G287" s="175">
        <f t="shared" si="1"/>
        <v>0</v>
      </c>
      <c r="H287" s="175"/>
      <c r="I287" s="175">
        <f t="shared" si="2"/>
        <v>0</v>
      </c>
      <c r="J287" s="175"/>
      <c r="K287" s="175">
        <f t="shared" si="3"/>
        <v>0</v>
      </c>
      <c r="L287" s="175">
        <v>21</v>
      </c>
      <c r="M287" s="175">
        <f t="shared" si="4"/>
        <v>0</v>
      </c>
      <c r="N287" s="162">
        <v>0</v>
      </c>
      <c r="O287" s="162">
        <f t="shared" si="5"/>
        <v>0</v>
      </c>
      <c r="P287" s="162">
        <v>0</v>
      </c>
      <c r="Q287" s="162">
        <f t="shared" si="6"/>
        <v>0</v>
      </c>
      <c r="R287" s="162"/>
      <c r="S287" s="162"/>
      <c r="T287" s="163">
        <v>5.5E-2</v>
      </c>
      <c r="U287" s="162">
        <f t="shared" si="7"/>
        <v>18.809999999999999</v>
      </c>
      <c r="V287" s="152"/>
      <c r="W287" s="152"/>
      <c r="X287" s="152"/>
      <c r="Y287" s="152"/>
      <c r="Z287" s="152"/>
      <c r="AA287" s="152"/>
      <c r="AB287" s="152"/>
      <c r="AC287" s="152"/>
      <c r="AD287" s="152"/>
      <c r="AE287" s="152" t="s">
        <v>193</v>
      </c>
      <c r="AF287" s="152"/>
      <c r="AG287" s="152"/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 x14ac:dyDescent="0.25">
      <c r="A288" s="153">
        <v>74</v>
      </c>
      <c r="B288" s="160" t="s">
        <v>441</v>
      </c>
      <c r="C288" s="196" t="s">
        <v>442</v>
      </c>
      <c r="D288" s="162" t="s">
        <v>192</v>
      </c>
      <c r="E288" s="169">
        <v>342</v>
      </c>
      <c r="F288" s="174">
        <f t="shared" si="0"/>
        <v>0</v>
      </c>
      <c r="G288" s="175">
        <f t="shared" si="1"/>
        <v>0</v>
      </c>
      <c r="H288" s="175"/>
      <c r="I288" s="175">
        <f t="shared" si="2"/>
        <v>0</v>
      </c>
      <c r="J288" s="175"/>
      <c r="K288" s="175">
        <f t="shared" si="3"/>
        <v>0</v>
      </c>
      <c r="L288" s="175">
        <v>21</v>
      </c>
      <c r="M288" s="175">
        <f t="shared" si="4"/>
        <v>0</v>
      </c>
      <c r="N288" s="162">
        <v>0</v>
      </c>
      <c r="O288" s="162">
        <f t="shared" si="5"/>
        <v>0</v>
      </c>
      <c r="P288" s="162">
        <v>0</v>
      </c>
      <c r="Q288" s="162">
        <f t="shared" si="6"/>
        <v>0</v>
      </c>
      <c r="R288" s="162"/>
      <c r="S288" s="162"/>
      <c r="T288" s="163">
        <v>0.27</v>
      </c>
      <c r="U288" s="162">
        <f t="shared" si="7"/>
        <v>92.34</v>
      </c>
      <c r="V288" s="152"/>
      <c r="W288" s="152"/>
      <c r="X288" s="152"/>
      <c r="Y288" s="152"/>
      <c r="Z288" s="152"/>
      <c r="AA288" s="152"/>
      <c r="AB288" s="152"/>
      <c r="AC288" s="152"/>
      <c r="AD288" s="152"/>
      <c r="AE288" s="152" t="s">
        <v>193</v>
      </c>
      <c r="AF288" s="152"/>
      <c r="AG288" s="152"/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ht="20.399999999999999" outlineLevel="1" x14ac:dyDescent="0.25">
      <c r="A289" s="153">
        <v>75</v>
      </c>
      <c r="B289" s="160" t="s">
        <v>423</v>
      </c>
      <c r="C289" s="196" t="s">
        <v>443</v>
      </c>
      <c r="D289" s="162" t="s">
        <v>251</v>
      </c>
      <c r="E289" s="169">
        <v>13.0473</v>
      </c>
      <c r="F289" s="174">
        <f t="shared" si="0"/>
        <v>0</v>
      </c>
      <c r="G289" s="175">
        <f t="shared" si="1"/>
        <v>0</v>
      </c>
      <c r="H289" s="175"/>
      <c r="I289" s="175">
        <f t="shared" si="2"/>
        <v>0</v>
      </c>
      <c r="J289" s="175"/>
      <c r="K289" s="175">
        <f t="shared" si="3"/>
        <v>0</v>
      </c>
      <c r="L289" s="175">
        <v>21</v>
      </c>
      <c r="M289" s="175">
        <f t="shared" si="4"/>
        <v>0</v>
      </c>
      <c r="N289" s="162">
        <v>2.3570000000000001E-2</v>
      </c>
      <c r="O289" s="162">
        <f t="shared" si="5"/>
        <v>0.30752000000000002</v>
      </c>
      <c r="P289" s="162">
        <v>0</v>
      </c>
      <c r="Q289" s="162">
        <f t="shared" si="6"/>
        <v>0</v>
      </c>
      <c r="R289" s="162"/>
      <c r="S289" s="162"/>
      <c r="T289" s="163">
        <v>0</v>
      </c>
      <c r="U289" s="162">
        <f t="shared" si="7"/>
        <v>0</v>
      </c>
      <c r="V289" s="152"/>
      <c r="W289" s="152"/>
      <c r="X289" s="152"/>
      <c r="Y289" s="152"/>
      <c r="Z289" s="152"/>
      <c r="AA289" s="152"/>
      <c r="AB289" s="152"/>
      <c r="AC289" s="152"/>
      <c r="AD289" s="152"/>
      <c r="AE289" s="152" t="s">
        <v>193</v>
      </c>
      <c r="AF289" s="152"/>
      <c r="AG289" s="152"/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1" x14ac:dyDescent="0.25">
      <c r="A290" s="153"/>
      <c r="B290" s="160"/>
      <c r="C290" s="198" t="s">
        <v>444</v>
      </c>
      <c r="D290" s="165"/>
      <c r="E290" s="171">
        <v>4.0185000000000004</v>
      </c>
      <c r="F290" s="175"/>
      <c r="G290" s="175"/>
      <c r="H290" s="175"/>
      <c r="I290" s="175"/>
      <c r="J290" s="175"/>
      <c r="K290" s="175"/>
      <c r="L290" s="175"/>
      <c r="M290" s="175"/>
      <c r="N290" s="162"/>
      <c r="O290" s="162"/>
      <c r="P290" s="162"/>
      <c r="Q290" s="162"/>
      <c r="R290" s="162"/>
      <c r="S290" s="162"/>
      <c r="T290" s="163"/>
      <c r="U290" s="162"/>
      <c r="V290" s="152"/>
      <c r="W290" s="152"/>
      <c r="X290" s="152"/>
      <c r="Y290" s="152"/>
      <c r="Z290" s="152"/>
      <c r="AA290" s="152"/>
      <c r="AB290" s="152"/>
      <c r="AC290" s="152"/>
      <c r="AD290" s="152"/>
      <c r="AE290" s="152" t="s">
        <v>203</v>
      </c>
      <c r="AF290" s="152">
        <v>0</v>
      </c>
      <c r="AG290" s="152"/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1" x14ac:dyDescent="0.25">
      <c r="A291" s="153"/>
      <c r="B291" s="160"/>
      <c r="C291" s="198" t="s">
        <v>445</v>
      </c>
      <c r="D291" s="165"/>
      <c r="E291" s="171">
        <v>0.82079999999999997</v>
      </c>
      <c r="F291" s="175"/>
      <c r="G291" s="175"/>
      <c r="H291" s="175"/>
      <c r="I291" s="175"/>
      <c r="J291" s="175"/>
      <c r="K291" s="175"/>
      <c r="L291" s="175"/>
      <c r="M291" s="175"/>
      <c r="N291" s="162"/>
      <c r="O291" s="162"/>
      <c r="P291" s="162"/>
      <c r="Q291" s="162"/>
      <c r="R291" s="162"/>
      <c r="S291" s="162"/>
      <c r="T291" s="163"/>
      <c r="U291" s="162"/>
      <c r="V291" s="152"/>
      <c r="W291" s="152"/>
      <c r="X291" s="152"/>
      <c r="Y291" s="152"/>
      <c r="Z291" s="152"/>
      <c r="AA291" s="152"/>
      <c r="AB291" s="152"/>
      <c r="AC291" s="152"/>
      <c r="AD291" s="152"/>
      <c r="AE291" s="152" t="s">
        <v>203</v>
      </c>
      <c r="AF291" s="152">
        <v>0</v>
      </c>
      <c r="AG291" s="152"/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 x14ac:dyDescent="0.25">
      <c r="A292" s="153"/>
      <c r="B292" s="160"/>
      <c r="C292" s="198" t="s">
        <v>446</v>
      </c>
      <c r="D292" s="165"/>
      <c r="E292" s="171">
        <v>8.2080000000000002</v>
      </c>
      <c r="F292" s="175"/>
      <c r="G292" s="175"/>
      <c r="H292" s="175"/>
      <c r="I292" s="175"/>
      <c r="J292" s="175"/>
      <c r="K292" s="175"/>
      <c r="L292" s="175"/>
      <c r="M292" s="175"/>
      <c r="N292" s="162"/>
      <c r="O292" s="162"/>
      <c r="P292" s="162"/>
      <c r="Q292" s="162"/>
      <c r="R292" s="162"/>
      <c r="S292" s="162"/>
      <c r="T292" s="163"/>
      <c r="U292" s="162"/>
      <c r="V292" s="152"/>
      <c r="W292" s="152"/>
      <c r="X292" s="152"/>
      <c r="Y292" s="152"/>
      <c r="Z292" s="152"/>
      <c r="AA292" s="152"/>
      <c r="AB292" s="152"/>
      <c r="AC292" s="152"/>
      <c r="AD292" s="152"/>
      <c r="AE292" s="152" t="s">
        <v>203</v>
      </c>
      <c r="AF292" s="152">
        <v>0</v>
      </c>
      <c r="AG292" s="152"/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1" x14ac:dyDescent="0.25">
      <c r="A293" s="153">
        <v>76</v>
      </c>
      <c r="B293" s="160" t="s">
        <v>447</v>
      </c>
      <c r="C293" s="196" t="s">
        <v>448</v>
      </c>
      <c r="D293" s="162" t="s">
        <v>251</v>
      </c>
      <c r="E293" s="169">
        <v>4.5</v>
      </c>
      <c r="F293" s="174">
        <f>H293+J293</f>
        <v>0</v>
      </c>
      <c r="G293" s="175">
        <f>ROUND(E293*F293,2)</f>
        <v>0</v>
      </c>
      <c r="H293" s="175"/>
      <c r="I293" s="175">
        <f>ROUND(E293*H293,2)</f>
        <v>0</v>
      </c>
      <c r="J293" s="175"/>
      <c r="K293" s="175">
        <f>ROUND(E293*J293,2)</f>
        <v>0</v>
      </c>
      <c r="L293" s="175">
        <v>21</v>
      </c>
      <c r="M293" s="175">
        <f>G293*(1+L293/100)</f>
        <v>0</v>
      </c>
      <c r="N293" s="162">
        <v>0.55000000000000004</v>
      </c>
      <c r="O293" s="162">
        <f>ROUND(E293*N293,5)</f>
        <v>2.4750000000000001</v>
      </c>
      <c r="P293" s="162">
        <v>0</v>
      </c>
      <c r="Q293" s="162">
        <f>ROUND(E293*P293,5)</f>
        <v>0</v>
      </c>
      <c r="R293" s="162"/>
      <c r="S293" s="162"/>
      <c r="T293" s="163">
        <v>0</v>
      </c>
      <c r="U293" s="162">
        <f>ROUND(E293*T293,2)</f>
        <v>0</v>
      </c>
      <c r="V293" s="152"/>
      <c r="W293" s="152"/>
      <c r="X293" s="152"/>
      <c r="Y293" s="152"/>
      <c r="Z293" s="152"/>
      <c r="AA293" s="152"/>
      <c r="AB293" s="152"/>
      <c r="AC293" s="152"/>
      <c r="AD293" s="152"/>
      <c r="AE293" s="152" t="s">
        <v>193</v>
      </c>
      <c r="AF293" s="152"/>
      <c r="AG293" s="152"/>
      <c r="AH293" s="152"/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1" x14ac:dyDescent="0.25">
      <c r="A294" s="153"/>
      <c r="B294" s="160"/>
      <c r="C294" s="198" t="s">
        <v>449</v>
      </c>
      <c r="D294" s="165"/>
      <c r="E294" s="171">
        <v>4.0185000000000004</v>
      </c>
      <c r="F294" s="175"/>
      <c r="G294" s="175"/>
      <c r="H294" s="175"/>
      <c r="I294" s="175"/>
      <c r="J294" s="175"/>
      <c r="K294" s="175"/>
      <c r="L294" s="175"/>
      <c r="M294" s="175"/>
      <c r="N294" s="162"/>
      <c r="O294" s="162"/>
      <c r="P294" s="162"/>
      <c r="Q294" s="162"/>
      <c r="R294" s="162"/>
      <c r="S294" s="162"/>
      <c r="T294" s="163"/>
      <c r="U294" s="162"/>
      <c r="V294" s="152"/>
      <c r="W294" s="152"/>
      <c r="X294" s="152"/>
      <c r="Y294" s="152"/>
      <c r="Z294" s="152"/>
      <c r="AA294" s="152"/>
      <c r="AB294" s="152"/>
      <c r="AC294" s="152"/>
      <c r="AD294" s="152"/>
      <c r="AE294" s="152" t="s">
        <v>203</v>
      </c>
      <c r="AF294" s="152">
        <v>0</v>
      </c>
      <c r="AG294" s="152"/>
      <c r="AH294" s="152"/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 x14ac:dyDescent="0.25">
      <c r="A295" s="153"/>
      <c r="B295" s="160"/>
      <c r="C295" s="198" t="s">
        <v>450</v>
      </c>
      <c r="D295" s="165"/>
      <c r="E295" s="171">
        <v>0.40184999999999998</v>
      </c>
      <c r="F295" s="175"/>
      <c r="G295" s="175"/>
      <c r="H295" s="175"/>
      <c r="I295" s="175"/>
      <c r="J295" s="175"/>
      <c r="K295" s="175"/>
      <c r="L295" s="175"/>
      <c r="M295" s="175"/>
      <c r="N295" s="162"/>
      <c r="O295" s="162"/>
      <c r="P295" s="162"/>
      <c r="Q295" s="162"/>
      <c r="R295" s="162"/>
      <c r="S295" s="162"/>
      <c r="T295" s="163"/>
      <c r="U295" s="162"/>
      <c r="V295" s="152"/>
      <c r="W295" s="152"/>
      <c r="X295" s="152"/>
      <c r="Y295" s="152"/>
      <c r="Z295" s="152"/>
      <c r="AA295" s="152"/>
      <c r="AB295" s="152"/>
      <c r="AC295" s="152"/>
      <c r="AD295" s="152"/>
      <c r="AE295" s="152" t="s">
        <v>203</v>
      </c>
      <c r="AF295" s="152">
        <v>0</v>
      </c>
      <c r="AG295" s="152"/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 x14ac:dyDescent="0.25">
      <c r="A296" s="153"/>
      <c r="B296" s="160"/>
      <c r="C296" s="200" t="s">
        <v>229</v>
      </c>
      <c r="D296" s="168"/>
      <c r="E296" s="173">
        <v>4.42035</v>
      </c>
      <c r="F296" s="175"/>
      <c r="G296" s="175"/>
      <c r="H296" s="175"/>
      <c r="I296" s="175"/>
      <c r="J296" s="175"/>
      <c r="K296" s="175"/>
      <c r="L296" s="175"/>
      <c r="M296" s="175"/>
      <c r="N296" s="162"/>
      <c r="O296" s="162"/>
      <c r="P296" s="162"/>
      <c r="Q296" s="162"/>
      <c r="R296" s="162"/>
      <c r="S296" s="162"/>
      <c r="T296" s="163"/>
      <c r="U296" s="162"/>
      <c r="V296" s="152"/>
      <c r="W296" s="152"/>
      <c r="X296" s="152"/>
      <c r="Y296" s="152"/>
      <c r="Z296" s="152"/>
      <c r="AA296" s="152"/>
      <c r="AB296" s="152"/>
      <c r="AC296" s="152"/>
      <c r="AD296" s="152"/>
      <c r="AE296" s="152" t="s">
        <v>203</v>
      </c>
      <c r="AF296" s="152">
        <v>1</v>
      </c>
      <c r="AG296" s="152"/>
      <c r="AH296" s="152"/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outlineLevel="1" x14ac:dyDescent="0.25">
      <c r="A297" s="153"/>
      <c r="B297" s="160"/>
      <c r="C297" s="198" t="s">
        <v>451</v>
      </c>
      <c r="D297" s="165"/>
      <c r="E297" s="171">
        <v>7.9649999999999999E-2</v>
      </c>
      <c r="F297" s="175"/>
      <c r="G297" s="175"/>
      <c r="H297" s="175"/>
      <c r="I297" s="175"/>
      <c r="J297" s="175"/>
      <c r="K297" s="175"/>
      <c r="L297" s="175"/>
      <c r="M297" s="175"/>
      <c r="N297" s="162"/>
      <c r="O297" s="162"/>
      <c r="P297" s="162"/>
      <c r="Q297" s="162"/>
      <c r="R297" s="162"/>
      <c r="S297" s="162"/>
      <c r="T297" s="163"/>
      <c r="U297" s="162"/>
      <c r="V297" s="152"/>
      <c r="W297" s="152"/>
      <c r="X297" s="152"/>
      <c r="Y297" s="152"/>
      <c r="Z297" s="152"/>
      <c r="AA297" s="152"/>
      <c r="AB297" s="152"/>
      <c r="AC297" s="152"/>
      <c r="AD297" s="152"/>
      <c r="AE297" s="152" t="s">
        <v>203</v>
      </c>
      <c r="AF297" s="152">
        <v>0</v>
      </c>
      <c r="AG297" s="152"/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1" x14ac:dyDescent="0.25">
      <c r="A298" s="153">
        <v>77</v>
      </c>
      <c r="B298" s="160" t="s">
        <v>452</v>
      </c>
      <c r="C298" s="196" t="s">
        <v>453</v>
      </c>
      <c r="D298" s="162" t="s">
        <v>251</v>
      </c>
      <c r="E298" s="169">
        <v>0.89999799999999996</v>
      </c>
      <c r="F298" s="174">
        <f>H298+J298</f>
        <v>0</v>
      </c>
      <c r="G298" s="175">
        <f>ROUND(E298*F298,2)</f>
        <v>0</v>
      </c>
      <c r="H298" s="175"/>
      <c r="I298" s="175">
        <f>ROUND(E298*H298,2)</f>
        <v>0</v>
      </c>
      <c r="J298" s="175"/>
      <c r="K298" s="175">
        <f>ROUND(E298*J298,2)</f>
        <v>0</v>
      </c>
      <c r="L298" s="175">
        <v>21</v>
      </c>
      <c r="M298" s="175">
        <f>G298*(1+L298/100)</f>
        <v>0</v>
      </c>
      <c r="N298" s="162">
        <v>0.55000000000000004</v>
      </c>
      <c r="O298" s="162">
        <f>ROUND(E298*N298,5)</f>
        <v>0.495</v>
      </c>
      <c r="P298" s="162">
        <v>0</v>
      </c>
      <c r="Q298" s="162">
        <f>ROUND(E298*P298,5)</f>
        <v>0</v>
      </c>
      <c r="R298" s="162"/>
      <c r="S298" s="162"/>
      <c r="T298" s="163">
        <v>0</v>
      </c>
      <c r="U298" s="162">
        <f>ROUND(E298*T298,2)</f>
        <v>0</v>
      </c>
      <c r="V298" s="152"/>
      <c r="W298" s="152"/>
      <c r="X298" s="152"/>
      <c r="Y298" s="152"/>
      <c r="Z298" s="152"/>
      <c r="AA298" s="152"/>
      <c r="AB298" s="152"/>
      <c r="AC298" s="152"/>
      <c r="AD298" s="152"/>
      <c r="AE298" s="152" t="s">
        <v>193</v>
      </c>
      <c r="AF298" s="152"/>
      <c r="AG298" s="152"/>
      <c r="AH298" s="152"/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 x14ac:dyDescent="0.25">
      <c r="A299" s="153"/>
      <c r="B299" s="160"/>
      <c r="C299" s="198" t="s">
        <v>454</v>
      </c>
      <c r="D299" s="165"/>
      <c r="E299" s="171">
        <v>0.82079999999999997</v>
      </c>
      <c r="F299" s="175"/>
      <c r="G299" s="175"/>
      <c r="H299" s="175"/>
      <c r="I299" s="175"/>
      <c r="J299" s="175"/>
      <c r="K299" s="175"/>
      <c r="L299" s="175"/>
      <c r="M299" s="175"/>
      <c r="N299" s="162"/>
      <c r="O299" s="162"/>
      <c r="P299" s="162"/>
      <c r="Q299" s="162"/>
      <c r="R299" s="162"/>
      <c r="S299" s="162"/>
      <c r="T299" s="163"/>
      <c r="U299" s="162"/>
      <c r="V299" s="152"/>
      <c r="W299" s="152"/>
      <c r="X299" s="152"/>
      <c r="Y299" s="152"/>
      <c r="Z299" s="152"/>
      <c r="AA299" s="152"/>
      <c r="AB299" s="152"/>
      <c r="AC299" s="152"/>
      <c r="AD299" s="152"/>
      <c r="AE299" s="152" t="s">
        <v>203</v>
      </c>
      <c r="AF299" s="152">
        <v>0</v>
      </c>
      <c r="AG299" s="152"/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 x14ac:dyDescent="0.25">
      <c r="A300" s="153"/>
      <c r="B300" s="160"/>
      <c r="C300" s="198" t="s">
        <v>455</v>
      </c>
      <c r="D300" s="165"/>
      <c r="E300" s="171">
        <v>8.208E-3</v>
      </c>
      <c r="F300" s="175"/>
      <c r="G300" s="175"/>
      <c r="H300" s="175"/>
      <c r="I300" s="175"/>
      <c r="J300" s="175"/>
      <c r="K300" s="175"/>
      <c r="L300" s="175"/>
      <c r="M300" s="175"/>
      <c r="N300" s="162"/>
      <c r="O300" s="162"/>
      <c r="P300" s="162"/>
      <c r="Q300" s="162"/>
      <c r="R300" s="162"/>
      <c r="S300" s="162"/>
      <c r="T300" s="163"/>
      <c r="U300" s="162"/>
      <c r="V300" s="152"/>
      <c r="W300" s="152"/>
      <c r="X300" s="152"/>
      <c r="Y300" s="152"/>
      <c r="Z300" s="152"/>
      <c r="AA300" s="152"/>
      <c r="AB300" s="152"/>
      <c r="AC300" s="152"/>
      <c r="AD300" s="152"/>
      <c r="AE300" s="152" t="s">
        <v>203</v>
      </c>
      <c r="AF300" s="152">
        <v>0</v>
      </c>
      <c r="AG300" s="152"/>
      <c r="AH300" s="152"/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1" x14ac:dyDescent="0.25">
      <c r="A301" s="153"/>
      <c r="B301" s="160"/>
      <c r="C301" s="200" t="s">
        <v>229</v>
      </c>
      <c r="D301" s="168"/>
      <c r="E301" s="173">
        <v>0.82900799999999997</v>
      </c>
      <c r="F301" s="175"/>
      <c r="G301" s="175"/>
      <c r="H301" s="175"/>
      <c r="I301" s="175"/>
      <c r="J301" s="175"/>
      <c r="K301" s="175"/>
      <c r="L301" s="175"/>
      <c r="M301" s="175"/>
      <c r="N301" s="162"/>
      <c r="O301" s="162"/>
      <c r="P301" s="162"/>
      <c r="Q301" s="162"/>
      <c r="R301" s="162"/>
      <c r="S301" s="162"/>
      <c r="T301" s="163"/>
      <c r="U301" s="162"/>
      <c r="V301" s="152"/>
      <c r="W301" s="152"/>
      <c r="X301" s="152"/>
      <c r="Y301" s="152"/>
      <c r="Z301" s="152"/>
      <c r="AA301" s="152"/>
      <c r="AB301" s="152"/>
      <c r="AC301" s="152"/>
      <c r="AD301" s="152"/>
      <c r="AE301" s="152" t="s">
        <v>203</v>
      </c>
      <c r="AF301" s="152">
        <v>1</v>
      </c>
      <c r="AG301" s="152"/>
      <c r="AH301" s="152"/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1" x14ac:dyDescent="0.25">
      <c r="A302" s="153"/>
      <c r="B302" s="160"/>
      <c r="C302" s="198" t="s">
        <v>456</v>
      </c>
      <c r="D302" s="165"/>
      <c r="E302" s="171">
        <v>7.0989999999999998E-2</v>
      </c>
      <c r="F302" s="175"/>
      <c r="G302" s="175"/>
      <c r="H302" s="175"/>
      <c r="I302" s="175"/>
      <c r="J302" s="175"/>
      <c r="K302" s="175"/>
      <c r="L302" s="175"/>
      <c r="M302" s="175"/>
      <c r="N302" s="162"/>
      <c r="O302" s="162"/>
      <c r="P302" s="162"/>
      <c r="Q302" s="162"/>
      <c r="R302" s="162"/>
      <c r="S302" s="162"/>
      <c r="T302" s="163"/>
      <c r="U302" s="162"/>
      <c r="V302" s="152"/>
      <c r="W302" s="152"/>
      <c r="X302" s="152"/>
      <c r="Y302" s="152"/>
      <c r="Z302" s="152"/>
      <c r="AA302" s="152"/>
      <c r="AB302" s="152"/>
      <c r="AC302" s="152"/>
      <c r="AD302" s="152"/>
      <c r="AE302" s="152" t="s">
        <v>203</v>
      </c>
      <c r="AF302" s="152">
        <v>0</v>
      </c>
      <c r="AG302" s="152"/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1" x14ac:dyDescent="0.25">
      <c r="A303" s="153">
        <v>78</v>
      </c>
      <c r="B303" s="160" t="s">
        <v>457</v>
      </c>
      <c r="C303" s="196" t="s">
        <v>458</v>
      </c>
      <c r="D303" s="162" t="s">
        <v>251</v>
      </c>
      <c r="E303" s="169">
        <v>9.1</v>
      </c>
      <c r="F303" s="174">
        <f>H303+J303</f>
        <v>0</v>
      </c>
      <c r="G303" s="175">
        <f>ROUND(E303*F303,2)</f>
        <v>0</v>
      </c>
      <c r="H303" s="175"/>
      <c r="I303" s="175">
        <f>ROUND(E303*H303,2)</f>
        <v>0</v>
      </c>
      <c r="J303" s="175"/>
      <c r="K303" s="175">
        <f>ROUND(E303*J303,2)</f>
        <v>0</v>
      </c>
      <c r="L303" s="175">
        <v>21</v>
      </c>
      <c r="M303" s="175">
        <f>G303*(1+L303/100)</f>
        <v>0</v>
      </c>
      <c r="N303" s="162">
        <v>0.55000000000000004</v>
      </c>
      <c r="O303" s="162">
        <f>ROUND(E303*N303,5)</f>
        <v>5.0049999999999999</v>
      </c>
      <c r="P303" s="162">
        <v>0</v>
      </c>
      <c r="Q303" s="162">
        <f>ROUND(E303*P303,5)</f>
        <v>0</v>
      </c>
      <c r="R303" s="162"/>
      <c r="S303" s="162"/>
      <c r="T303" s="163">
        <v>0</v>
      </c>
      <c r="U303" s="162">
        <f>ROUND(E303*T303,2)</f>
        <v>0</v>
      </c>
      <c r="V303" s="152"/>
      <c r="W303" s="152"/>
      <c r="X303" s="152"/>
      <c r="Y303" s="152"/>
      <c r="Z303" s="152"/>
      <c r="AA303" s="152"/>
      <c r="AB303" s="152"/>
      <c r="AC303" s="152"/>
      <c r="AD303" s="152"/>
      <c r="AE303" s="152" t="s">
        <v>193</v>
      </c>
      <c r="AF303" s="152"/>
      <c r="AG303" s="152"/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 x14ac:dyDescent="0.25">
      <c r="A304" s="153"/>
      <c r="B304" s="160"/>
      <c r="C304" s="198" t="s">
        <v>459</v>
      </c>
      <c r="D304" s="165"/>
      <c r="E304" s="171">
        <v>8.2080000000000002</v>
      </c>
      <c r="F304" s="175"/>
      <c r="G304" s="175"/>
      <c r="H304" s="175"/>
      <c r="I304" s="175"/>
      <c r="J304" s="175"/>
      <c r="K304" s="175"/>
      <c r="L304" s="175"/>
      <c r="M304" s="175"/>
      <c r="N304" s="162"/>
      <c r="O304" s="162"/>
      <c r="P304" s="162"/>
      <c r="Q304" s="162"/>
      <c r="R304" s="162"/>
      <c r="S304" s="162"/>
      <c r="T304" s="163"/>
      <c r="U304" s="162"/>
      <c r="V304" s="152"/>
      <c r="W304" s="152"/>
      <c r="X304" s="152"/>
      <c r="Y304" s="152"/>
      <c r="Z304" s="152"/>
      <c r="AA304" s="152"/>
      <c r="AB304" s="152"/>
      <c r="AC304" s="152"/>
      <c r="AD304" s="152"/>
      <c r="AE304" s="152" t="s">
        <v>203</v>
      </c>
      <c r="AF304" s="152">
        <v>0</v>
      </c>
      <c r="AG304" s="152"/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 x14ac:dyDescent="0.25">
      <c r="A305" s="153"/>
      <c r="B305" s="160"/>
      <c r="C305" s="198" t="s">
        <v>460</v>
      </c>
      <c r="D305" s="165"/>
      <c r="E305" s="171">
        <v>0.82079999999999997</v>
      </c>
      <c r="F305" s="175"/>
      <c r="G305" s="175"/>
      <c r="H305" s="175"/>
      <c r="I305" s="175"/>
      <c r="J305" s="175"/>
      <c r="K305" s="175"/>
      <c r="L305" s="175"/>
      <c r="M305" s="175"/>
      <c r="N305" s="162"/>
      <c r="O305" s="162"/>
      <c r="P305" s="162"/>
      <c r="Q305" s="162"/>
      <c r="R305" s="162"/>
      <c r="S305" s="162"/>
      <c r="T305" s="163"/>
      <c r="U305" s="162"/>
      <c r="V305" s="152"/>
      <c r="W305" s="152"/>
      <c r="X305" s="152"/>
      <c r="Y305" s="152"/>
      <c r="Z305" s="152"/>
      <c r="AA305" s="152"/>
      <c r="AB305" s="152"/>
      <c r="AC305" s="152"/>
      <c r="AD305" s="152"/>
      <c r="AE305" s="152" t="s">
        <v>203</v>
      </c>
      <c r="AF305" s="152">
        <v>0</v>
      </c>
      <c r="AG305" s="152"/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outlineLevel="1" x14ac:dyDescent="0.25">
      <c r="A306" s="153"/>
      <c r="B306" s="160"/>
      <c r="C306" s="200" t="s">
        <v>229</v>
      </c>
      <c r="D306" s="168"/>
      <c r="E306" s="173">
        <v>9.0288000000000004</v>
      </c>
      <c r="F306" s="175"/>
      <c r="G306" s="175"/>
      <c r="H306" s="175"/>
      <c r="I306" s="175"/>
      <c r="J306" s="175"/>
      <c r="K306" s="175"/>
      <c r="L306" s="175"/>
      <c r="M306" s="175"/>
      <c r="N306" s="162"/>
      <c r="O306" s="162"/>
      <c r="P306" s="162"/>
      <c r="Q306" s="162"/>
      <c r="R306" s="162"/>
      <c r="S306" s="162"/>
      <c r="T306" s="163"/>
      <c r="U306" s="162"/>
      <c r="V306" s="152"/>
      <c r="W306" s="152"/>
      <c r="X306" s="152"/>
      <c r="Y306" s="152"/>
      <c r="Z306" s="152"/>
      <c r="AA306" s="152"/>
      <c r="AB306" s="152"/>
      <c r="AC306" s="152"/>
      <c r="AD306" s="152"/>
      <c r="AE306" s="152" t="s">
        <v>203</v>
      </c>
      <c r="AF306" s="152">
        <v>1</v>
      </c>
      <c r="AG306" s="152"/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outlineLevel="1" x14ac:dyDescent="0.25">
      <c r="A307" s="153"/>
      <c r="B307" s="160"/>
      <c r="C307" s="198" t="s">
        <v>461</v>
      </c>
      <c r="D307" s="165"/>
      <c r="E307" s="171">
        <v>7.1199999999999306E-2</v>
      </c>
      <c r="F307" s="175"/>
      <c r="G307" s="175"/>
      <c r="H307" s="175"/>
      <c r="I307" s="175"/>
      <c r="J307" s="175"/>
      <c r="K307" s="175"/>
      <c r="L307" s="175"/>
      <c r="M307" s="175"/>
      <c r="N307" s="162"/>
      <c r="O307" s="162"/>
      <c r="P307" s="162"/>
      <c r="Q307" s="162"/>
      <c r="R307" s="162"/>
      <c r="S307" s="162"/>
      <c r="T307" s="163"/>
      <c r="U307" s="162"/>
      <c r="V307" s="152"/>
      <c r="W307" s="152"/>
      <c r="X307" s="152"/>
      <c r="Y307" s="152"/>
      <c r="Z307" s="152"/>
      <c r="AA307" s="152"/>
      <c r="AB307" s="152"/>
      <c r="AC307" s="152"/>
      <c r="AD307" s="152"/>
      <c r="AE307" s="152" t="s">
        <v>203</v>
      </c>
      <c r="AF307" s="152">
        <v>0</v>
      </c>
      <c r="AG307" s="152"/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1" x14ac:dyDescent="0.25">
      <c r="A308" s="153">
        <v>79</v>
      </c>
      <c r="B308" s="160" t="s">
        <v>462</v>
      </c>
      <c r="C308" s="196" t="s">
        <v>463</v>
      </c>
      <c r="D308" s="162" t="s">
        <v>301</v>
      </c>
      <c r="E308" s="169">
        <v>9.3239999999999998</v>
      </c>
      <c r="F308" s="174">
        <f>H308+J308</f>
        <v>0</v>
      </c>
      <c r="G308" s="175">
        <f>ROUND(E308*F308,2)</f>
        <v>0</v>
      </c>
      <c r="H308" s="175"/>
      <c r="I308" s="175">
        <f>ROUND(E308*H308,2)</f>
        <v>0</v>
      </c>
      <c r="J308" s="175"/>
      <c r="K308" s="175">
        <f>ROUND(E308*J308,2)</f>
        <v>0</v>
      </c>
      <c r="L308" s="175">
        <v>21</v>
      </c>
      <c r="M308" s="175">
        <f>G308*(1+L308/100)</f>
        <v>0</v>
      </c>
      <c r="N308" s="162">
        <v>0</v>
      </c>
      <c r="O308" s="162">
        <f>ROUND(E308*N308,5)</f>
        <v>0</v>
      </c>
      <c r="P308" s="162">
        <v>0</v>
      </c>
      <c r="Q308" s="162">
        <f>ROUND(E308*P308,5)</f>
        <v>0</v>
      </c>
      <c r="R308" s="162"/>
      <c r="S308" s="162"/>
      <c r="T308" s="163">
        <v>1.863</v>
      </c>
      <c r="U308" s="162">
        <f>ROUND(E308*T308,2)</f>
        <v>17.37</v>
      </c>
      <c r="V308" s="152"/>
      <c r="W308" s="152"/>
      <c r="X308" s="152"/>
      <c r="Y308" s="152"/>
      <c r="Z308" s="152"/>
      <c r="AA308" s="152"/>
      <c r="AB308" s="152"/>
      <c r="AC308" s="152"/>
      <c r="AD308" s="152"/>
      <c r="AE308" s="152" t="s">
        <v>193</v>
      </c>
      <c r="AF308" s="152"/>
      <c r="AG308" s="152"/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x14ac:dyDescent="0.25">
      <c r="A309" s="154" t="s">
        <v>188</v>
      </c>
      <c r="B309" s="161" t="s">
        <v>151</v>
      </c>
      <c r="C309" s="199" t="s">
        <v>152</v>
      </c>
      <c r="D309" s="166"/>
      <c r="E309" s="172"/>
      <c r="F309" s="177"/>
      <c r="G309" s="177">
        <f>SUMIF(AE310:AE361,"&lt;&gt;NOR",G310:G361)</f>
        <v>0</v>
      </c>
      <c r="H309" s="177"/>
      <c r="I309" s="177">
        <f>SUM(I310:I361)</f>
        <v>0</v>
      </c>
      <c r="J309" s="177"/>
      <c r="K309" s="177">
        <f>SUM(K310:K361)</f>
        <v>0</v>
      </c>
      <c r="L309" s="177"/>
      <c r="M309" s="177">
        <f>SUM(M310:M361)</f>
        <v>0</v>
      </c>
      <c r="N309" s="166"/>
      <c r="O309" s="166">
        <f>SUM(O310:O361)</f>
        <v>1.05846</v>
      </c>
      <c r="P309" s="166"/>
      <c r="Q309" s="166">
        <f>SUM(Q310:Q361)</f>
        <v>0.81627000000000016</v>
      </c>
      <c r="R309" s="166"/>
      <c r="S309" s="166"/>
      <c r="T309" s="167"/>
      <c r="U309" s="166">
        <f>SUM(U310:U361)</f>
        <v>158.05999999999997</v>
      </c>
      <c r="AE309" t="s">
        <v>189</v>
      </c>
    </row>
    <row r="310" spans="1:60" outlineLevel="1" x14ac:dyDescent="0.25">
      <c r="A310" s="153">
        <v>80</v>
      </c>
      <c r="B310" s="160" t="s">
        <v>464</v>
      </c>
      <c r="C310" s="196" t="s">
        <v>465</v>
      </c>
      <c r="D310" s="162" t="s">
        <v>331</v>
      </c>
      <c r="E310" s="169">
        <v>36.200000000000003</v>
      </c>
      <c r="F310" s="174">
        <f>H310+J310</f>
        <v>0</v>
      </c>
      <c r="G310" s="175">
        <f>ROUND(E310*F310,2)</f>
        <v>0</v>
      </c>
      <c r="H310" s="175"/>
      <c r="I310" s="175">
        <f>ROUND(E310*H310,2)</f>
        <v>0</v>
      </c>
      <c r="J310" s="175"/>
      <c r="K310" s="175">
        <f>ROUND(E310*J310,2)</f>
        <v>0</v>
      </c>
      <c r="L310" s="175">
        <v>21</v>
      </c>
      <c r="M310" s="175">
        <f>G310*(1+L310/100)</f>
        <v>0</v>
      </c>
      <c r="N310" s="162">
        <v>0</v>
      </c>
      <c r="O310" s="162">
        <f>ROUND(E310*N310,5)</f>
        <v>0</v>
      </c>
      <c r="P310" s="162">
        <v>5.1500000000000001E-3</v>
      </c>
      <c r="Q310" s="162">
        <f>ROUND(E310*P310,5)</f>
        <v>0.18643000000000001</v>
      </c>
      <c r="R310" s="162"/>
      <c r="S310" s="162"/>
      <c r="T310" s="163">
        <v>0.13109999999999999</v>
      </c>
      <c r="U310" s="162">
        <f>ROUND(E310*T310,2)</f>
        <v>4.75</v>
      </c>
      <c r="V310" s="152"/>
      <c r="W310" s="152"/>
      <c r="X310" s="152"/>
      <c r="Y310" s="152"/>
      <c r="Z310" s="152"/>
      <c r="AA310" s="152"/>
      <c r="AB310" s="152"/>
      <c r="AC310" s="152"/>
      <c r="AD310" s="152"/>
      <c r="AE310" s="152" t="s">
        <v>193</v>
      </c>
      <c r="AF310" s="152"/>
      <c r="AG310" s="152"/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outlineLevel="1" x14ac:dyDescent="0.25">
      <c r="A311" s="153"/>
      <c r="B311" s="160"/>
      <c r="C311" s="198" t="s">
        <v>466</v>
      </c>
      <c r="D311" s="165"/>
      <c r="E311" s="171">
        <v>36.200000000000003</v>
      </c>
      <c r="F311" s="175"/>
      <c r="G311" s="175"/>
      <c r="H311" s="175"/>
      <c r="I311" s="175"/>
      <c r="J311" s="175"/>
      <c r="K311" s="175"/>
      <c r="L311" s="175"/>
      <c r="M311" s="175"/>
      <c r="N311" s="162"/>
      <c r="O311" s="162"/>
      <c r="P311" s="162"/>
      <c r="Q311" s="162"/>
      <c r="R311" s="162"/>
      <c r="S311" s="162"/>
      <c r="T311" s="163"/>
      <c r="U311" s="162"/>
      <c r="V311" s="152"/>
      <c r="W311" s="152"/>
      <c r="X311" s="152"/>
      <c r="Y311" s="152"/>
      <c r="Z311" s="152"/>
      <c r="AA311" s="152"/>
      <c r="AB311" s="152"/>
      <c r="AC311" s="152"/>
      <c r="AD311" s="152"/>
      <c r="AE311" s="152" t="s">
        <v>203</v>
      </c>
      <c r="AF311" s="152">
        <v>0</v>
      </c>
      <c r="AG311" s="152"/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 x14ac:dyDescent="0.25">
      <c r="A312" s="153">
        <v>81</v>
      </c>
      <c r="B312" s="160" t="s">
        <v>467</v>
      </c>
      <c r="C312" s="196" t="s">
        <v>468</v>
      </c>
      <c r="D312" s="162" t="s">
        <v>331</v>
      </c>
      <c r="E312" s="169">
        <v>10</v>
      </c>
      <c r="F312" s="174">
        <f>H312+J312</f>
        <v>0</v>
      </c>
      <c r="G312" s="175">
        <f>ROUND(E312*F312,2)</f>
        <v>0</v>
      </c>
      <c r="H312" s="175"/>
      <c r="I312" s="175">
        <f>ROUND(E312*H312,2)</f>
        <v>0</v>
      </c>
      <c r="J312" s="175"/>
      <c r="K312" s="175">
        <f>ROUND(E312*J312,2)</f>
        <v>0</v>
      </c>
      <c r="L312" s="175">
        <v>21</v>
      </c>
      <c r="M312" s="175">
        <f>G312*(1+L312/100)</f>
        <v>0</v>
      </c>
      <c r="N312" s="162">
        <v>0</v>
      </c>
      <c r="O312" s="162">
        <f>ROUND(E312*N312,5)</f>
        <v>0</v>
      </c>
      <c r="P312" s="162">
        <v>4.2399999999999998E-3</v>
      </c>
      <c r="Q312" s="162">
        <f>ROUND(E312*P312,5)</f>
        <v>4.24E-2</v>
      </c>
      <c r="R312" s="162"/>
      <c r="S312" s="162"/>
      <c r="T312" s="163">
        <v>0.10349999999999999</v>
      </c>
      <c r="U312" s="162">
        <f>ROUND(E312*T312,2)</f>
        <v>1.04</v>
      </c>
      <c r="V312" s="152"/>
      <c r="W312" s="152"/>
      <c r="X312" s="152"/>
      <c r="Y312" s="152"/>
      <c r="Z312" s="152"/>
      <c r="AA312" s="152"/>
      <c r="AB312" s="152"/>
      <c r="AC312" s="152"/>
      <c r="AD312" s="152"/>
      <c r="AE312" s="152" t="s">
        <v>193</v>
      </c>
      <c r="AF312" s="152"/>
      <c r="AG312" s="152"/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5">
      <c r="A313" s="153"/>
      <c r="B313" s="160"/>
      <c r="C313" s="198" t="s">
        <v>469</v>
      </c>
      <c r="D313" s="165"/>
      <c r="E313" s="171">
        <v>10</v>
      </c>
      <c r="F313" s="175"/>
      <c r="G313" s="175"/>
      <c r="H313" s="175"/>
      <c r="I313" s="175"/>
      <c r="J313" s="175"/>
      <c r="K313" s="175"/>
      <c r="L313" s="175"/>
      <c r="M313" s="175"/>
      <c r="N313" s="162"/>
      <c r="O313" s="162"/>
      <c r="P313" s="162"/>
      <c r="Q313" s="162"/>
      <c r="R313" s="162"/>
      <c r="S313" s="162"/>
      <c r="T313" s="163"/>
      <c r="U313" s="162"/>
      <c r="V313" s="152"/>
      <c r="W313" s="152"/>
      <c r="X313" s="152"/>
      <c r="Y313" s="152"/>
      <c r="Z313" s="152"/>
      <c r="AA313" s="152"/>
      <c r="AB313" s="152"/>
      <c r="AC313" s="152"/>
      <c r="AD313" s="152"/>
      <c r="AE313" s="152" t="s">
        <v>203</v>
      </c>
      <c r="AF313" s="152">
        <v>0</v>
      </c>
      <c r="AG313" s="152"/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1" x14ac:dyDescent="0.25">
      <c r="A314" s="153">
        <v>82</v>
      </c>
      <c r="B314" s="160" t="s">
        <v>470</v>
      </c>
      <c r="C314" s="196" t="s">
        <v>471</v>
      </c>
      <c r="D314" s="162" t="s">
        <v>331</v>
      </c>
      <c r="E314" s="169">
        <v>32</v>
      </c>
      <c r="F314" s="174">
        <f>H314+J314</f>
        <v>0</v>
      </c>
      <c r="G314" s="175">
        <f>ROUND(E314*F314,2)</f>
        <v>0</v>
      </c>
      <c r="H314" s="175"/>
      <c r="I314" s="175">
        <f>ROUND(E314*H314,2)</f>
        <v>0</v>
      </c>
      <c r="J314" s="175"/>
      <c r="K314" s="175">
        <f>ROUND(E314*J314,2)</f>
        <v>0</v>
      </c>
      <c r="L314" s="175">
        <v>21</v>
      </c>
      <c r="M314" s="175">
        <f>G314*(1+L314/100)</f>
        <v>0</v>
      </c>
      <c r="N314" s="162">
        <v>0</v>
      </c>
      <c r="O314" s="162">
        <f>ROUND(E314*N314,5)</f>
        <v>0</v>
      </c>
      <c r="P314" s="162">
        <v>2.0500000000000002E-3</v>
      </c>
      <c r="Q314" s="162">
        <f>ROUND(E314*P314,5)</f>
        <v>6.5600000000000006E-2</v>
      </c>
      <c r="R314" s="162"/>
      <c r="S314" s="162"/>
      <c r="T314" s="163">
        <v>4.5999999999999999E-2</v>
      </c>
      <c r="U314" s="162">
        <f>ROUND(E314*T314,2)</f>
        <v>1.47</v>
      </c>
      <c r="V314" s="152"/>
      <c r="W314" s="152"/>
      <c r="X314" s="152"/>
      <c r="Y314" s="152"/>
      <c r="Z314" s="152"/>
      <c r="AA314" s="152"/>
      <c r="AB314" s="152"/>
      <c r="AC314" s="152"/>
      <c r="AD314" s="152"/>
      <c r="AE314" s="152" t="s">
        <v>193</v>
      </c>
      <c r="AF314" s="152"/>
      <c r="AG314" s="152"/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1" x14ac:dyDescent="0.25">
      <c r="A315" s="153"/>
      <c r="B315" s="160"/>
      <c r="C315" s="198" t="s">
        <v>472</v>
      </c>
      <c r="D315" s="165"/>
      <c r="E315" s="171">
        <v>32</v>
      </c>
      <c r="F315" s="175"/>
      <c r="G315" s="175"/>
      <c r="H315" s="175"/>
      <c r="I315" s="175"/>
      <c r="J315" s="175"/>
      <c r="K315" s="175"/>
      <c r="L315" s="175"/>
      <c r="M315" s="175"/>
      <c r="N315" s="162"/>
      <c r="O315" s="162"/>
      <c r="P315" s="162"/>
      <c r="Q315" s="162"/>
      <c r="R315" s="162"/>
      <c r="S315" s="162"/>
      <c r="T315" s="163"/>
      <c r="U315" s="162"/>
      <c r="V315" s="152"/>
      <c r="W315" s="152"/>
      <c r="X315" s="152"/>
      <c r="Y315" s="152"/>
      <c r="Z315" s="152"/>
      <c r="AA315" s="152"/>
      <c r="AB315" s="152"/>
      <c r="AC315" s="152"/>
      <c r="AD315" s="152"/>
      <c r="AE315" s="152" t="s">
        <v>203</v>
      </c>
      <c r="AF315" s="152">
        <v>0</v>
      </c>
      <c r="AG315" s="152"/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1" x14ac:dyDescent="0.25">
      <c r="A316" s="153">
        <v>83</v>
      </c>
      <c r="B316" s="160" t="s">
        <v>473</v>
      </c>
      <c r="C316" s="196" t="s">
        <v>474</v>
      </c>
      <c r="D316" s="162" t="s">
        <v>331</v>
      </c>
      <c r="E316" s="169">
        <v>25</v>
      </c>
      <c r="F316" s="174">
        <f>H316+J316</f>
        <v>0</v>
      </c>
      <c r="G316" s="175">
        <f>ROUND(E316*F316,2)</f>
        <v>0</v>
      </c>
      <c r="H316" s="175"/>
      <c r="I316" s="175">
        <f>ROUND(E316*H316,2)</f>
        <v>0</v>
      </c>
      <c r="J316" s="175"/>
      <c r="K316" s="175">
        <f>ROUND(E316*J316,2)</f>
        <v>0</v>
      </c>
      <c r="L316" s="175">
        <v>21</v>
      </c>
      <c r="M316" s="175">
        <f>G316*(1+L316/100)</f>
        <v>0</v>
      </c>
      <c r="N316" s="162">
        <v>0</v>
      </c>
      <c r="O316" s="162">
        <f>ROUND(E316*N316,5)</f>
        <v>0</v>
      </c>
      <c r="P316" s="162">
        <v>2.3E-3</v>
      </c>
      <c r="Q316" s="162">
        <f>ROUND(E316*P316,5)</f>
        <v>5.7500000000000002E-2</v>
      </c>
      <c r="R316" s="162"/>
      <c r="S316" s="162"/>
      <c r="T316" s="163">
        <v>0.10349999999999999</v>
      </c>
      <c r="U316" s="162">
        <f>ROUND(E316*T316,2)</f>
        <v>2.59</v>
      </c>
      <c r="V316" s="152"/>
      <c r="W316" s="152"/>
      <c r="X316" s="152"/>
      <c r="Y316" s="152"/>
      <c r="Z316" s="152"/>
      <c r="AA316" s="152"/>
      <c r="AB316" s="152"/>
      <c r="AC316" s="152"/>
      <c r="AD316" s="152"/>
      <c r="AE316" s="152" t="s">
        <v>193</v>
      </c>
      <c r="AF316" s="152"/>
      <c r="AG316" s="152"/>
      <c r="AH316" s="152"/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outlineLevel="1" x14ac:dyDescent="0.25">
      <c r="A317" s="153"/>
      <c r="B317" s="160"/>
      <c r="C317" s="198" t="s">
        <v>475</v>
      </c>
      <c r="D317" s="165"/>
      <c r="E317" s="171">
        <v>25</v>
      </c>
      <c r="F317" s="175"/>
      <c r="G317" s="175"/>
      <c r="H317" s="175"/>
      <c r="I317" s="175"/>
      <c r="J317" s="175"/>
      <c r="K317" s="175"/>
      <c r="L317" s="175"/>
      <c r="M317" s="175"/>
      <c r="N317" s="162"/>
      <c r="O317" s="162"/>
      <c r="P317" s="162"/>
      <c r="Q317" s="162"/>
      <c r="R317" s="162"/>
      <c r="S317" s="162"/>
      <c r="T317" s="163"/>
      <c r="U317" s="162"/>
      <c r="V317" s="152"/>
      <c r="W317" s="152"/>
      <c r="X317" s="152"/>
      <c r="Y317" s="152"/>
      <c r="Z317" s="152"/>
      <c r="AA317" s="152"/>
      <c r="AB317" s="152"/>
      <c r="AC317" s="152"/>
      <c r="AD317" s="152"/>
      <c r="AE317" s="152" t="s">
        <v>203</v>
      </c>
      <c r="AF317" s="152">
        <v>0</v>
      </c>
      <c r="AG317" s="152"/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1" x14ac:dyDescent="0.25">
      <c r="A318" s="153">
        <v>84</v>
      </c>
      <c r="B318" s="160" t="s">
        <v>476</v>
      </c>
      <c r="C318" s="196" t="s">
        <v>477</v>
      </c>
      <c r="D318" s="162" t="s">
        <v>331</v>
      </c>
      <c r="E318" s="169">
        <v>48</v>
      </c>
      <c r="F318" s="174">
        <f>H318+J318</f>
        <v>0</v>
      </c>
      <c r="G318" s="175">
        <f>ROUND(E318*F318,2)</f>
        <v>0</v>
      </c>
      <c r="H318" s="175"/>
      <c r="I318" s="175">
        <f>ROUND(E318*H318,2)</f>
        <v>0</v>
      </c>
      <c r="J318" s="175"/>
      <c r="K318" s="175">
        <f>ROUND(E318*J318,2)</f>
        <v>0</v>
      </c>
      <c r="L318" s="175">
        <v>21</v>
      </c>
      <c r="M318" s="175">
        <f>G318*(1+L318/100)</f>
        <v>0</v>
      </c>
      <c r="N318" s="162">
        <v>0</v>
      </c>
      <c r="O318" s="162">
        <f>ROUND(E318*N318,5)</f>
        <v>0</v>
      </c>
      <c r="P318" s="162">
        <v>4.7400000000000003E-3</v>
      </c>
      <c r="Q318" s="162">
        <f>ROUND(E318*P318,5)</f>
        <v>0.22752</v>
      </c>
      <c r="R318" s="162"/>
      <c r="S318" s="162"/>
      <c r="T318" s="163">
        <v>8.0500000000000002E-2</v>
      </c>
      <c r="U318" s="162">
        <f>ROUND(E318*T318,2)</f>
        <v>3.86</v>
      </c>
      <c r="V318" s="152"/>
      <c r="W318" s="152"/>
      <c r="X318" s="152"/>
      <c r="Y318" s="152"/>
      <c r="Z318" s="152"/>
      <c r="AA318" s="152"/>
      <c r="AB318" s="152"/>
      <c r="AC318" s="152"/>
      <c r="AD318" s="152"/>
      <c r="AE318" s="152" t="s">
        <v>193</v>
      </c>
      <c r="AF318" s="152"/>
      <c r="AG318" s="152"/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 x14ac:dyDescent="0.25">
      <c r="A319" s="153"/>
      <c r="B319" s="160"/>
      <c r="C319" s="198" t="s">
        <v>478</v>
      </c>
      <c r="D319" s="165"/>
      <c r="E319" s="171">
        <v>48</v>
      </c>
      <c r="F319" s="175"/>
      <c r="G319" s="175"/>
      <c r="H319" s="175"/>
      <c r="I319" s="175"/>
      <c r="J319" s="175"/>
      <c r="K319" s="175"/>
      <c r="L319" s="175"/>
      <c r="M319" s="175"/>
      <c r="N319" s="162"/>
      <c r="O319" s="162"/>
      <c r="P319" s="162"/>
      <c r="Q319" s="162"/>
      <c r="R319" s="162"/>
      <c r="S319" s="162"/>
      <c r="T319" s="163"/>
      <c r="U319" s="162"/>
      <c r="V319" s="152"/>
      <c r="W319" s="152"/>
      <c r="X319" s="152"/>
      <c r="Y319" s="152"/>
      <c r="Z319" s="152"/>
      <c r="AA319" s="152"/>
      <c r="AB319" s="152"/>
      <c r="AC319" s="152"/>
      <c r="AD319" s="152"/>
      <c r="AE319" s="152" t="s">
        <v>203</v>
      </c>
      <c r="AF319" s="152">
        <v>0</v>
      </c>
      <c r="AG319" s="152"/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1" x14ac:dyDescent="0.25">
      <c r="A320" s="153">
        <v>85</v>
      </c>
      <c r="B320" s="160" t="s">
        <v>479</v>
      </c>
      <c r="C320" s="196" t="s">
        <v>480</v>
      </c>
      <c r="D320" s="162" t="s">
        <v>192</v>
      </c>
      <c r="E320" s="169">
        <v>4.34</v>
      </c>
      <c r="F320" s="174">
        <f>H320+J320</f>
        <v>0</v>
      </c>
      <c r="G320" s="175">
        <f>ROUND(E320*F320,2)</f>
        <v>0</v>
      </c>
      <c r="H320" s="175"/>
      <c r="I320" s="175">
        <f>ROUND(E320*H320,2)</f>
        <v>0</v>
      </c>
      <c r="J320" s="175"/>
      <c r="K320" s="175">
        <f>ROUND(E320*J320,2)</f>
        <v>0</v>
      </c>
      <c r="L320" s="175">
        <v>21</v>
      </c>
      <c r="M320" s="175">
        <f>G320*(1+L320/100)</f>
        <v>0</v>
      </c>
      <c r="N320" s="162">
        <v>0</v>
      </c>
      <c r="O320" s="162">
        <f>ROUND(E320*N320,5)</f>
        <v>0</v>
      </c>
      <c r="P320" s="162">
        <v>7.2100000000000003E-3</v>
      </c>
      <c r="Q320" s="162">
        <f>ROUND(E320*P320,5)</f>
        <v>3.1289999999999998E-2</v>
      </c>
      <c r="R320" s="162"/>
      <c r="S320" s="162"/>
      <c r="T320" s="163">
        <v>0.1265</v>
      </c>
      <c r="U320" s="162">
        <f>ROUND(E320*T320,2)</f>
        <v>0.55000000000000004</v>
      </c>
      <c r="V320" s="152"/>
      <c r="W320" s="152"/>
      <c r="X320" s="152"/>
      <c r="Y320" s="152"/>
      <c r="Z320" s="152"/>
      <c r="AA320" s="152"/>
      <c r="AB320" s="152"/>
      <c r="AC320" s="152"/>
      <c r="AD320" s="152"/>
      <c r="AE320" s="152" t="s">
        <v>193</v>
      </c>
      <c r="AF320" s="152"/>
      <c r="AG320" s="152"/>
      <c r="AH320" s="152"/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1" x14ac:dyDescent="0.25">
      <c r="A321" s="153"/>
      <c r="B321" s="160"/>
      <c r="C321" s="198" t="s">
        <v>481</v>
      </c>
      <c r="D321" s="165"/>
      <c r="E321" s="171">
        <v>4.34</v>
      </c>
      <c r="F321" s="175"/>
      <c r="G321" s="175"/>
      <c r="H321" s="175"/>
      <c r="I321" s="175"/>
      <c r="J321" s="175"/>
      <c r="K321" s="175"/>
      <c r="L321" s="175"/>
      <c r="M321" s="175"/>
      <c r="N321" s="162"/>
      <c r="O321" s="162"/>
      <c r="P321" s="162"/>
      <c r="Q321" s="162"/>
      <c r="R321" s="162"/>
      <c r="S321" s="162"/>
      <c r="T321" s="163"/>
      <c r="U321" s="162"/>
      <c r="V321" s="152"/>
      <c r="W321" s="152"/>
      <c r="X321" s="152"/>
      <c r="Y321" s="152"/>
      <c r="Z321" s="152"/>
      <c r="AA321" s="152"/>
      <c r="AB321" s="152"/>
      <c r="AC321" s="152"/>
      <c r="AD321" s="152"/>
      <c r="AE321" s="152" t="s">
        <v>203</v>
      </c>
      <c r="AF321" s="152">
        <v>0</v>
      </c>
      <c r="AG321" s="152"/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outlineLevel="1" x14ac:dyDescent="0.25">
      <c r="A322" s="153">
        <v>86</v>
      </c>
      <c r="B322" s="160" t="s">
        <v>482</v>
      </c>
      <c r="C322" s="196" t="s">
        <v>483</v>
      </c>
      <c r="D322" s="162" t="s">
        <v>331</v>
      </c>
      <c r="E322" s="169">
        <v>10.5</v>
      </c>
      <c r="F322" s="174">
        <f>H322+J322</f>
        <v>0</v>
      </c>
      <c r="G322" s="175">
        <f>ROUND(E322*F322,2)</f>
        <v>0</v>
      </c>
      <c r="H322" s="175"/>
      <c r="I322" s="175">
        <f>ROUND(E322*H322,2)</f>
        <v>0</v>
      </c>
      <c r="J322" s="175"/>
      <c r="K322" s="175">
        <f>ROUND(E322*J322,2)</f>
        <v>0</v>
      </c>
      <c r="L322" s="175">
        <v>21</v>
      </c>
      <c r="M322" s="175">
        <f>G322*(1+L322/100)</f>
        <v>0</v>
      </c>
      <c r="N322" s="162">
        <v>0</v>
      </c>
      <c r="O322" s="162">
        <f>ROUND(E322*N322,5)</f>
        <v>0</v>
      </c>
      <c r="P322" s="162">
        <v>3.7699999999999999E-3</v>
      </c>
      <c r="Q322" s="162">
        <f>ROUND(E322*P322,5)</f>
        <v>3.959E-2</v>
      </c>
      <c r="R322" s="162"/>
      <c r="S322" s="162"/>
      <c r="T322" s="163">
        <v>5.7500000000000002E-2</v>
      </c>
      <c r="U322" s="162">
        <f>ROUND(E322*T322,2)</f>
        <v>0.6</v>
      </c>
      <c r="V322" s="152"/>
      <c r="W322" s="152"/>
      <c r="X322" s="152"/>
      <c r="Y322" s="152"/>
      <c r="Z322" s="152"/>
      <c r="AA322" s="152"/>
      <c r="AB322" s="152"/>
      <c r="AC322" s="152"/>
      <c r="AD322" s="152"/>
      <c r="AE322" s="152" t="s">
        <v>193</v>
      </c>
      <c r="AF322" s="152"/>
      <c r="AG322" s="152"/>
      <c r="AH322" s="152"/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outlineLevel="1" x14ac:dyDescent="0.25">
      <c r="A323" s="153"/>
      <c r="B323" s="160"/>
      <c r="C323" s="198" t="s">
        <v>484</v>
      </c>
      <c r="D323" s="165"/>
      <c r="E323" s="171">
        <v>10.5</v>
      </c>
      <c r="F323" s="175"/>
      <c r="G323" s="175"/>
      <c r="H323" s="175"/>
      <c r="I323" s="175"/>
      <c r="J323" s="175"/>
      <c r="K323" s="175"/>
      <c r="L323" s="175"/>
      <c r="M323" s="175"/>
      <c r="N323" s="162"/>
      <c r="O323" s="162"/>
      <c r="P323" s="162"/>
      <c r="Q323" s="162"/>
      <c r="R323" s="162"/>
      <c r="S323" s="162"/>
      <c r="T323" s="163"/>
      <c r="U323" s="162"/>
      <c r="V323" s="152"/>
      <c r="W323" s="152"/>
      <c r="X323" s="152"/>
      <c r="Y323" s="152"/>
      <c r="Z323" s="152"/>
      <c r="AA323" s="152"/>
      <c r="AB323" s="152"/>
      <c r="AC323" s="152"/>
      <c r="AD323" s="152"/>
      <c r="AE323" s="152" t="s">
        <v>203</v>
      </c>
      <c r="AF323" s="152">
        <v>0</v>
      </c>
      <c r="AG323" s="152"/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1" x14ac:dyDescent="0.25">
      <c r="A324" s="153">
        <v>87</v>
      </c>
      <c r="B324" s="160" t="s">
        <v>485</v>
      </c>
      <c r="C324" s="196" t="s">
        <v>486</v>
      </c>
      <c r="D324" s="162" t="s">
        <v>327</v>
      </c>
      <c r="E324" s="169">
        <v>5</v>
      </c>
      <c r="F324" s="174">
        <f>H324+J324</f>
        <v>0</v>
      </c>
      <c r="G324" s="175">
        <f>ROUND(E324*F324,2)</f>
        <v>0</v>
      </c>
      <c r="H324" s="175"/>
      <c r="I324" s="175">
        <f>ROUND(E324*H324,2)</f>
        <v>0</v>
      </c>
      <c r="J324" s="175"/>
      <c r="K324" s="175">
        <f>ROUND(E324*J324,2)</f>
        <v>0</v>
      </c>
      <c r="L324" s="175">
        <v>21</v>
      </c>
      <c r="M324" s="175">
        <f>G324*(1+L324/100)</f>
        <v>0</v>
      </c>
      <c r="N324" s="162">
        <v>0</v>
      </c>
      <c r="O324" s="162">
        <f>ROUND(E324*N324,5)</f>
        <v>0</v>
      </c>
      <c r="P324" s="162">
        <v>2.0080000000000001E-2</v>
      </c>
      <c r="Q324" s="162">
        <f>ROUND(E324*P324,5)</f>
        <v>0.1004</v>
      </c>
      <c r="R324" s="162"/>
      <c r="S324" s="162"/>
      <c r="T324" s="163">
        <v>9.1999999999999998E-2</v>
      </c>
      <c r="U324" s="162">
        <f>ROUND(E324*T324,2)</f>
        <v>0.46</v>
      </c>
      <c r="V324" s="152"/>
      <c r="W324" s="152"/>
      <c r="X324" s="152"/>
      <c r="Y324" s="152"/>
      <c r="Z324" s="152"/>
      <c r="AA324" s="152"/>
      <c r="AB324" s="152"/>
      <c r="AC324" s="152"/>
      <c r="AD324" s="152"/>
      <c r="AE324" s="152" t="s">
        <v>193</v>
      </c>
      <c r="AF324" s="152"/>
      <c r="AG324" s="152"/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1" x14ac:dyDescent="0.25">
      <c r="A325" s="153"/>
      <c r="B325" s="160"/>
      <c r="C325" s="198" t="s">
        <v>487</v>
      </c>
      <c r="D325" s="165"/>
      <c r="E325" s="171">
        <v>5</v>
      </c>
      <c r="F325" s="175"/>
      <c r="G325" s="175"/>
      <c r="H325" s="175"/>
      <c r="I325" s="175"/>
      <c r="J325" s="175"/>
      <c r="K325" s="175"/>
      <c r="L325" s="175"/>
      <c r="M325" s="175"/>
      <c r="N325" s="162"/>
      <c r="O325" s="162"/>
      <c r="P325" s="162"/>
      <c r="Q325" s="162"/>
      <c r="R325" s="162"/>
      <c r="S325" s="162"/>
      <c r="T325" s="163"/>
      <c r="U325" s="162"/>
      <c r="V325" s="152"/>
      <c r="W325" s="152"/>
      <c r="X325" s="152"/>
      <c r="Y325" s="152"/>
      <c r="Z325" s="152"/>
      <c r="AA325" s="152"/>
      <c r="AB325" s="152"/>
      <c r="AC325" s="152"/>
      <c r="AD325" s="152"/>
      <c r="AE325" s="152" t="s">
        <v>203</v>
      </c>
      <c r="AF325" s="152">
        <v>0</v>
      </c>
      <c r="AG325" s="152"/>
      <c r="AH325" s="152"/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1" x14ac:dyDescent="0.25">
      <c r="A326" s="153">
        <v>88</v>
      </c>
      <c r="B326" s="160" t="s">
        <v>488</v>
      </c>
      <c r="C326" s="196" t="s">
        <v>489</v>
      </c>
      <c r="D326" s="162" t="s">
        <v>331</v>
      </c>
      <c r="E326" s="169">
        <v>29</v>
      </c>
      <c r="F326" s="174">
        <f>H326+J326</f>
        <v>0</v>
      </c>
      <c r="G326" s="175">
        <f>ROUND(E326*F326,2)</f>
        <v>0</v>
      </c>
      <c r="H326" s="175"/>
      <c r="I326" s="175">
        <f>ROUND(E326*H326,2)</f>
        <v>0</v>
      </c>
      <c r="J326" s="175"/>
      <c r="K326" s="175">
        <f>ROUND(E326*J326,2)</f>
        <v>0</v>
      </c>
      <c r="L326" s="175">
        <v>21</v>
      </c>
      <c r="M326" s="175">
        <f>G326*(1+L326/100)</f>
        <v>0</v>
      </c>
      <c r="N326" s="162">
        <v>0</v>
      </c>
      <c r="O326" s="162">
        <f>ROUND(E326*N326,5)</f>
        <v>0</v>
      </c>
      <c r="P326" s="162">
        <v>2.2599999999999999E-3</v>
      </c>
      <c r="Q326" s="162">
        <f>ROUND(E326*P326,5)</f>
        <v>6.5540000000000001E-2</v>
      </c>
      <c r="R326" s="162"/>
      <c r="S326" s="162"/>
      <c r="T326" s="163">
        <v>5.7500000000000002E-2</v>
      </c>
      <c r="U326" s="162">
        <f>ROUND(E326*T326,2)</f>
        <v>1.67</v>
      </c>
      <c r="V326" s="152"/>
      <c r="W326" s="152"/>
      <c r="X326" s="152"/>
      <c r="Y326" s="152"/>
      <c r="Z326" s="152"/>
      <c r="AA326" s="152"/>
      <c r="AB326" s="152"/>
      <c r="AC326" s="152"/>
      <c r="AD326" s="152"/>
      <c r="AE326" s="152" t="s">
        <v>193</v>
      </c>
      <c r="AF326" s="152"/>
      <c r="AG326" s="152"/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outlineLevel="1" x14ac:dyDescent="0.25">
      <c r="A327" s="153"/>
      <c r="B327" s="160"/>
      <c r="C327" s="198" t="s">
        <v>490</v>
      </c>
      <c r="D327" s="165"/>
      <c r="E327" s="171">
        <v>29</v>
      </c>
      <c r="F327" s="175"/>
      <c r="G327" s="175"/>
      <c r="H327" s="175"/>
      <c r="I327" s="175"/>
      <c r="J327" s="175"/>
      <c r="K327" s="175"/>
      <c r="L327" s="175"/>
      <c r="M327" s="175"/>
      <c r="N327" s="162"/>
      <c r="O327" s="162"/>
      <c r="P327" s="162"/>
      <c r="Q327" s="162"/>
      <c r="R327" s="162"/>
      <c r="S327" s="162"/>
      <c r="T327" s="163"/>
      <c r="U327" s="162"/>
      <c r="V327" s="152"/>
      <c r="W327" s="152"/>
      <c r="X327" s="152"/>
      <c r="Y327" s="152"/>
      <c r="Z327" s="152"/>
      <c r="AA327" s="152"/>
      <c r="AB327" s="152"/>
      <c r="AC327" s="152"/>
      <c r="AD327" s="152"/>
      <c r="AE327" s="152" t="s">
        <v>203</v>
      </c>
      <c r="AF327" s="152">
        <v>0</v>
      </c>
      <c r="AG327" s="152"/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1" x14ac:dyDescent="0.25">
      <c r="A328" s="153">
        <v>89</v>
      </c>
      <c r="B328" s="160" t="s">
        <v>491</v>
      </c>
      <c r="C328" s="196" t="s">
        <v>492</v>
      </c>
      <c r="D328" s="162" t="s">
        <v>331</v>
      </c>
      <c r="E328" s="169">
        <v>36.200000000000003</v>
      </c>
      <c r="F328" s="174">
        <f>H328+J328</f>
        <v>0</v>
      </c>
      <c r="G328" s="175">
        <f>ROUND(E328*F328,2)</f>
        <v>0</v>
      </c>
      <c r="H328" s="175"/>
      <c r="I328" s="175">
        <f>ROUND(E328*H328,2)</f>
        <v>0</v>
      </c>
      <c r="J328" s="175"/>
      <c r="K328" s="175">
        <f>ROUND(E328*J328,2)</f>
        <v>0</v>
      </c>
      <c r="L328" s="175">
        <v>21</v>
      </c>
      <c r="M328" s="175">
        <f>G328*(1+L328/100)</f>
        <v>0</v>
      </c>
      <c r="N328" s="162">
        <v>5.5399999999999998E-3</v>
      </c>
      <c r="O328" s="162">
        <f>ROUND(E328*N328,5)</f>
        <v>0.20055000000000001</v>
      </c>
      <c r="P328" s="162">
        <v>0</v>
      </c>
      <c r="Q328" s="162">
        <f>ROUND(E328*P328,5)</f>
        <v>0</v>
      </c>
      <c r="R328" s="162"/>
      <c r="S328" s="162"/>
      <c r="T328" s="163">
        <v>0.67159999999999997</v>
      </c>
      <c r="U328" s="162">
        <f>ROUND(E328*T328,2)</f>
        <v>24.31</v>
      </c>
      <c r="V328" s="152"/>
      <c r="W328" s="152"/>
      <c r="X328" s="152"/>
      <c r="Y328" s="152"/>
      <c r="Z328" s="152"/>
      <c r="AA328" s="152"/>
      <c r="AB328" s="152"/>
      <c r="AC328" s="152"/>
      <c r="AD328" s="152"/>
      <c r="AE328" s="152" t="s">
        <v>193</v>
      </c>
      <c r="AF328" s="152"/>
      <c r="AG328" s="152"/>
      <c r="AH328" s="152"/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1" x14ac:dyDescent="0.25">
      <c r="A329" s="153"/>
      <c r="B329" s="160"/>
      <c r="C329" s="271" t="s">
        <v>493</v>
      </c>
      <c r="D329" s="272"/>
      <c r="E329" s="273"/>
      <c r="F329" s="274"/>
      <c r="G329" s="275"/>
      <c r="H329" s="175"/>
      <c r="I329" s="175"/>
      <c r="J329" s="175"/>
      <c r="K329" s="175"/>
      <c r="L329" s="175"/>
      <c r="M329" s="175"/>
      <c r="N329" s="162"/>
      <c r="O329" s="162"/>
      <c r="P329" s="162"/>
      <c r="Q329" s="162"/>
      <c r="R329" s="162"/>
      <c r="S329" s="162"/>
      <c r="T329" s="163"/>
      <c r="U329" s="162"/>
      <c r="V329" s="152"/>
      <c r="W329" s="152"/>
      <c r="X329" s="152"/>
      <c r="Y329" s="152"/>
      <c r="Z329" s="152"/>
      <c r="AA329" s="152"/>
      <c r="AB329" s="152"/>
      <c r="AC329" s="152"/>
      <c r="AD329" s="152"/>
      <c r="AE329" s="152" t="s">
        <v>194</v>
      </c>
      <c r="AF329" s="152"/>
      <c r="AG329" s="152"/>
      <c r="AH329" s="152"/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5" t="str">
        <f>C329</f>
        <v>včetně všech doplňků:</v>
      </c>
      <c r="BB329" s="152"/>
      <c r="BC329" s="152"/>
      <c r="BD329" s="152"/>
      <c r="BE329" s="152"/>
      <c r="BF329" s="152"/>
      <c r="BG329" s="152"/>
      <c r="BH329" s="152"/>
    </row>
    <row r="330" spans="1:60" outlineLevel="1" x14ac:dyDescent="0.25">
      <c r="A330" s="153"/>
      <c r="B330" s="160"/>
      <c r="C330" s="271" t="s">
        <v>494</v>
      </c>
      <c r="D330" s="272"/>
      <c r="E330" s="273"/>
      <c r="F330" s="274"/>
      <c r="G330" s="275"/>
      <c r="H330" s="175"/>
      <c r="I330" s="175"/>
      <c r="J330" s="175"/>
      <c r="K330" s="175"/>
      <c r="L330" s="175"/>
      <c r="M330" s="175"/>
      <c r="N330" s="162"/>
      <c r="O330" s="162"/>
      <c r="P330" s="162"/>
      <c r="Q330" s="162"/>
      <c r="R330" s="162"/>
      <c r="S330" s="162"/>
      <c r="T330" s="163"/>
      <c r="U330" s="162"/>
      <c r="V330" s="152"/>
      <c r="W330" s="152"/>
      <c r="X330" s="152"/>
      <c r="Y330" s="152"/>
      <c r="Z330" s="152"/>
      <c r="AA330" s="152"/>
      <c r="AB330" s="152"/>
      <c r="AC330" s="152"/>
      <c r="AD330" s="152"/>
      <c r="AE330" s="152" t="s">
        <v>194</v>
      </c>
      <c r="AF330" s="152"/>
      <c r="AG330" s="152"/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5" t="str">
        <f>C330</f>
        <v>- háků, čel, rohů, hrdel</v>
      </c>
      <c r="BB330" s="152"/>
      <c r="BC330" s="152"/>
      <c r="BD330" s="152"/>
      <c r="BE330" s="152"/>
      <c r="BF330" s="152"/>
      <c r="BG330" s="152"/>
      <c r="BH330" s="152"/>
    </row>
    <row r="331" spans="1:60" outlineLevel="1" x14ac:dyDescent="0.25">
      <c r="A331" s="153"/>
      <c r="B331" s="160"/>
      <c r="C331" s="198" t="s">
        <v>466</v>
      </c>
      <c r="D331" s="165"/>
      <c r="E331" s="171">
        <v>36.200000000000003</v>
      </c>
      <c r="F331" s="175"/>
      <c r="G331" s="175"/>
      <c r="H331" s="175"/>
      <c r="I331" s="175"/>
      <c r="J331" s="175"/>
      <c r="K331" s="175"/>
      <c r="L331" s="175"/>
      <c r="M331" s="175"/>
      <c r="N331" s="162"/>
      <c r="O331" s="162"/>
      <c r="P331" s="162"/>
      <c r="Q331" s="162"/>
      <c r="R331" s="162"/>
      <c r="S331" s="162"/>
      <c r="T331" s="163"/>
      <c r="U331" s="162"/>
      <c r="V331" s="152"/>
      <c r="W331" s="152"/>
      <c r="X331" s="152"/>
      <c r="Y331" s="152"/>
      <c r="Z331" s="152"/>
      <c r="AA331" s="152"/>
      <c r="AB331" s="152"/>
      <c r="AC331" s="152"/>
      <c r="AD331" s="152"/>
      <c r="AE331" s="152" t="s">
        <v>203</v>
      </c>
      <c r="AF331" s="152">
        <v>0</v>
      </c>
      <c r="AG331" s="152"/>
      <c r="AH331" s="152"/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outlineLevel="1" x14ac:dyDescent="0.25">
      <c r="A332" s="153">
        <v>90</v>
      </c>
      <c r="B332" s="160" t="s">
        <v>495</v>
      </c>
      <c r="C332" s="196" t="s">
        <v>496</v>
      </c>
      <c r="D332" s="162" t="s">
        <v>331</v>
      </c>
      <c r="E332" s="169">
        <v>10</v>
      </c>
      <c r="F332" s="174">
        <f>H332+J332</f>
        <v>0</v>
      </c>
      <c r="G332" s="175">
        <f>ROUND(E332*F332,2)</f>
        <v>0</v>
      </c>
      <c r="H332" s="175"/>
      <c r="I332" s="175">
        <f>ROUND(E332*H332,2)</f>
        <v>0</v>
      </c>
      <c r="J332" s="175"/>
      <c r="K332" s="175">
        <f>ROUND(E332*J332,2)</f>
        <v>0</v>
      </c>
      <c r="L332" s="175">
        <v>21</v>
      </c>
      <c r="M332" s="175">
        <f>G332*(1+L332/100)</f>
        <v>0</v>
      </c>
      <c r="N332" s="162">
        <v>4.3699999999999998E-3</v>
      </c>
      <c r="O332" s="162">
        <f>ROUND(E332*N332,5)</f>
        <v>4.3700000000000003E-2</v>
      </c>
      <c r="P332" s="162">
        <v>0</v>
      </c>
      <c r="Q332" s="162">
        <f>ROUND(E332*P332,5)</f>
        <v>0</v>
      </c>
      <c r="R332" s="162"/>
      <c r="S332" s="162"/>
      <c r="T332" s="163">
        <v>0.59455000000000002</v>
      </c>
      <c r="U332" s="162">
        <f>ROUND(E332*T332,2)</f>
        <v>5.95</v>
      </c>
      <c r="V332" s="152"/>
      <c r="W332" s="152"/>
      <c r="X332" s="152"/>
      <c r="Y332" s="152"/>
      <c r="Z332" s="152"/>
      <c r="AA332" s="152"/>
      <c r="AB332" s="152"/>
      <c r="AC332" s="152"/>
      <c r="AD332" s="152"/>
      <c r="AE332" s="152" t="s">
        <v>193</v>
      </c>
      <c r="AF332" s="152"/>
      <c r="AG332" s="152"/>
      <c r="AH332" s="152"/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1" x14ac:dyDescent="0.25">
      <c r="A333" s="153"/>
      <c r="B333" s="160"/>
      <c r="C333" s="271" t="s">
        <v>493</v>
      </c>
      <c r="D333" s="272"/>
      <c r="E333" s="273"/>
      <c r="F333" s="274"/>
      <c r="G333" s="275"/>
      <c r="H333" s="175"/>
      <c r="I333" s="175"/>
      <c r="J333" s="175"/>
      <c r="K333" s="175"/>
      <c r="L333" s="175"/>
      <c r="M333" s="175"/>
      <c r="N333" s="162"/>
      <c r="O333" s="162"/>
      <c r="P333" s="162"/>
      <c r="Q333" s="162"/>
      <c r="R333" s="162"/>
      <c r="S333" s="162"/>
      <c r="T333" s="163"/>
      <c r="U333" s="162"/>
      <c r="V333" s="152"/>
      <c r="W333" s="152"/>
      <c r="X333" s="152"/>
      <c r="Y333" s="152"/>
      <c r="Z333" s="152"/>
      <c r="AA333" s="152"/>
      <c r="AB333" s="152"/>
      <c r="AC333" s="152"/>
      <c r="AD333" s="152"/>
      <c r="AE333" s="152" t="s">
        <v>194</v>
      </c>
      <c r="AF333" s="152"/>
      <c r="AG333" s="152"/>
      <c r="AH333" s="152"/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5" t="str">
        <f>C333</f>
        <v>včetně všech doplňků:</v>
      </c>
      <c r="BB333" s="152"/>
      <c r="BC333" s="152"/>
      <c r="BD333" s="152"/>
      <c r="BE333" s="152"/>
      <c r="BF333" s="152"/>
      <c r="BG333" s="152"/>
      <c r="BH333" s="152"/>
    </row>
    <row r="334" spans="1:60" outlineLevel="1" x14ac:dyDescent="0.25">
      <c r="A334" s="153"/>
      <c r="B334" s="160"/>
      <c r="C334" s="271" t="s">
        <v>494</v>
      </c>
      <c r="D334" s="272"/>
      <c r="E334" s="273"/>
      <c r="F334" s="274"/>
      <c r="G334" s="275"/>
      <c r="H334" s="175"/>
      <c r="I334" s="175"/>
      <c r="J334" s="175"/>
      <c r="K334" s="175"/>
      <c r="L334" s="175"/>
      <c r="M334" s="175"/>
      <c r="N334" s="162"/>
      <c r="O334" s="162"/>
      <c r="P334" s="162"/>
      <c r="Q334" s="162"/>
      <c r="R334" s="162"/>
      <c r="S334" s="162"/>
      <c r="T334" s="163"/>
      <c r="U334" s="162"/>
      <c r="V334" s="152"/>
      <c r="W334" s="152"/>
      <c r="X334" s="152"/>
      <c r="Y334" s="152"/>
      <c r="Z334" s="152"/>
      <c r="AA334" s="152"/>
      <c r="AB334" s="152"/>
      <c r="AC334" s="152"/>
      <c r="AD334" s="152"/>
      <c r="AE334" s="152" t="s">
        <v>194</v>
      </c>
      <c r="AF334" s="152"/>
      <c r="AG334" s="152"/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5" t="str">
        <f>C334</f>
        <v>- háků, čel, rohů, hrdel</v>
      </c>
      <c r="BB334" s="152"/>
      <c r="BC334" s="152"/>
      <c r="BD334" s="152"/>
      <c r="BE334" s="152"/>
      <c r="BF334" s="152"/>
      <c r="BG334" s="152"/>
      <c r="BH334" s="152"/>
    </row>
    <row r="335" spans="1:60" outlineLevel="1" x14ac:dyDescent="0.25">
      <c r="A335" s="153"/>
      <c r="B335" s="160"/>
      <c r="C335" s="198" t="s">
        <v>469</v>
      </c>
      <c r="D335" s="165"/>
      <c r="E335" s="171">
        <v>10</v>
      </c>
      <c r="F335" s="175"/>
      <c r="G335" s="175"/>
      <c r="H335" s="175"/>
      <c r="I335" s="175"/>
      <c r="J335" s="175"/>
      <c r="K335" s="175"/>
      <c r="L335" s="175"/>
      <c r="M335" s="175"/>
      <c r="N335" s="162"/>
      <c r="O335" s="162"/>
      <c r="P335" s="162"/>
      <c r="Q335" s="162"/>
      <c r="R335" s="162"/>
      <c r="S335" s="162"/>
      <c r="T335" s="163"/>
      <c r="U335" s="162"/>
      <c r="V335" s="152"/>
      <c r="W335" s="152"/>
      <c r="X335" s="152"/>
      <c r="Y335" s="152"/>
      <c r="Z335" s="152"/>
      <c r="AA335" s="152"/>
      <c r="AB335" s="152"/>
      <c r="AC335" s="152"/>
      <c r="AD335" s="152"/>
      <c r="AE335" s="152" t="s">
        <v>203</v>
      </c>
      <c r="AF335" s="152">
        <v>0</v>
      </c>
      <c r="AG335" s="152"/>
      <c r="AH335" s="152"/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outlineLevel="1" x14ac:dyDescent="0.25">
      <c r="A336" s="153">
        <v>91</v>
      </c>
      <c r="B336" s="160" t="s">
        <v>497</v>
      </c>
      <c r="C336" s="196" t="s">
        <v>498</v>
      </c>
      <c r="D336" s="162" t="s">
        <v>331</v>
      </c>
      <c r="E336" s="169">
        <v>32</v>
      </c>
      <c r="F336" s="174">
        <f>H336+J336</f>
        <v>0</v>
      </c>
      <c r="G336" s="175">
        <f>ROUND(E336*F336,2)</f>
        <v>0</v>
      </c>
      <c r="H336" s="175"/>
      <c r="I336" s="175">
        <f>ROUND(E336*H336,2)</f>
        <v>0</v>
      </c>
      <c r="J336" s="175"/>
      <c r="K336" s="175">
        <f>ROUND(E336*J336,2)</f>
        <v>0</v>
      </c>
      <c r="L336" s="175">
        <v>21</v>
      </c>
      <c r="M336" s="175">
        <f>G336*(1+L336/100)</f>
        <v>0</v>
      </c>
      <c r="N336" s="162">
        <v>1.8699999999999999E-3</v>
      </c>
      <c r="O336" s="162">
        <f>ROUND(E336*N336,5)</f>
        <v>5.9839999999999997E-2</v>
      </c>
      <c r="P336" s="162">
        <v>0</v>
      </c>
      <c r="Q336" s="162">
        <f>ROUND(E336*P336,5)</f>
        <v>0</v>
      </c>
      <c r="R336" s="162"/>
      <c r="S336" s="162"/>
      <c r="T336" s="163">
        <v>0.22539999999999999</v>
      </c>
      <c r="U336" s="162">
        <f>ROUND(E336*T336,2)</f>
        <v>7.21</v>
      </c>
      <c r="V336" s="152"/>
      <c r="W336" s="152"/>
      <c r="X336" s="152"/>
      <c r="Y336" s="152"/>
      <c r="Z336" s="152"/>
      <c r="AA336" s="152"/>
      <c r="AB336" s="152"/>
      <c r="AC336" s="152"/>
      <c r="AD336" s="152"/>
      <c r="AE336" s="152" t="s">
        <v>193</v>
      </c>
      <c r="AF336" s="152"/>
      <c r="AG336" s="152"/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outlineLevel="1" x14ac:dyDescent="0.25">
      <c r="A337" s="153"/>
      <c r="B337" s="160"/>
      <c r="C337" s="271" t="s">
        <v>499</v>
      </c>
      <c r="D337" s="272"/>
      <c r="E337" s="273"/>
      <c r="F337" s="274"/>
      <c r="G337" s="275"/>
      <c r="H337" s="175"/>
      <c r="I337" s="175"/>
      <c r="J337" s="175"/>
      <c r="K337" s="175"/>
      <c r="L337" s="175"/>
      <c r="M337" s="175"/>
      <c r="N337" s="162"/>
      <c r="O337" s="162"/>
      <c r="P337" s="162"/>
      <c r="Q337" s="162"/>
      <c r="R337" s="162"/>
      <c r="S337" s="162"/>
      <c r="T337" s="163"/>
      <c r="U337" s="162"/>
      <c r="V337" s="152"/>
      <c r="W337" s="152"/>
      <c r="X337" s="152"/>
      <c r="Y337" s="152"/>
      <c r="Z337" s="152"/>
      <c r="AA337" s="152"/>
      <c r="AB337" s="152"/>
      <c r="AC337" s="152"/>
      <c r="AD337" s="152"/>
      <c r="AE337" s="152" t="s">
        <v>194</v>
      </c>
      <c r="AF337" s="152"/>
      <c r="AG337" s="152"/>
      <c r="AH337" s="152"/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5" t="str">
        <f>C337</f>
        <v>- bez mezilehlé vodní drážky</v>
      </c>
      <c r="BB337" s="152"/>
      <c r="BC337" s="152"/>
      <c r="BD337" s="152"/>
      <c r="BE337" s="152"/>
      <c r="BF337" s="152"/>
      <c r="BG337" s="152"/>
      <c r="BH337" s="152"/>
    </row>
    <row r="338" spans="1:60" outlineLevel="1" x14ac:dyDescent="0.25">
      <c r="A338" s="153"/>
      <c r="B338" s="160"/>
      <c r="C338" s="271" t="s">
        <v>500</v>
      </c>
      <c r="D338" s="272"/>
      <c r="E338" s="273"/>
      <c r="F338" s="274"/>
      <c r="G338" s="275"/>
      <c r="H338" s="175"/>
      <c r="I338" s="175"/>
      <c r="J338" s="175"/>
      <c r="K338" s="175"/>
      <c r="L338" s="175"/>
      <c r="M338" s="175"/>
      <c r="N338" s="162"/>
      <c r="O338" s="162"/>
      <c r="P338" s="162"/>
      <c r="Q338" s="162"/>
      <c r="R338" s="162"/>
      <c r="S338" s="162"/>
      <c r="T338" s="163"/>
      <c r="U338" s="162"/>
      <c r="V338" s="152"/>
      <c r="W338" s="152"/>
      <c r="X338" s="152"/>
      <c r="Y338" s="152"/>
      <c r="Z338" s="152"/>
      <c r="AA338" s="152"/>
      <c r="AB338" s="152"/>
      <c r="AC338" s="152"/>
      <c r="AD338" s="152"/>
      <c r="AE338" s="152" t="s">
        <v>194</v>
      </c>
      <c r="AF338" s="152"/>
      <c r="AG338" s="152"/>
      <c r="AH338" s="152"/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5" t="str">
        <f>C338</f>
        <v>- včetně napojení na omítku krycí lištou (RŠ=135 mm)</v>
      </c>
      <c r="BB338" s="152"/>
      <c r="BC338" s="152"/>
      <c r="BD338" s="152"/>
      <c r="BE338" s="152"/>
      <c r="BF338" s="152"/>
      <c r="BG338" s="152"/>
      <c r="BH338" s="152"/>
    </row>
    <row r="339" spans="1:60" outlineLevel="1" x14ac:dyDescent="0.25">
      <c r="A339" s="153"/>
      <c r="B339" s="160"/>
      <c r="C339" s="198" t="s">
        <v>472</v>
      </c>
      <c r="D339" s="165"/>
      <c r="E339" s="171">
        <v>32</v>
      </c>
      <c r="F339" s="175"/>
      <c r="G339" s="175"/>
      <c r="H339" s="175"/>
      <c r="I339" s="175"/>
      <c r="J339" s="175"/>
      <c r="K339" s="175"/>
      <c r="L339" s="175"/>
      <c r="M339" s="175"/>
      <c r="N339" s="162"/>
      <c r="O339" s="162"/>
      <c r="P339" s="162"/>
      <c r="Q339" s="162"/>
      <c r="R339" s="162"/>
      <c r="S339" s="162"/>
      <c r="T339" s="163"/>
      <c r="U339" s="162"/>
      <c r="V339" s="152"/>
      <c r="W339" s="152"/>
      <c r="X339" s="152"/>
      <c r="Y339" s="152"/>
      <c r="Z339" s="152"/>
      <c r="AA339" s="152"/>
      <c r="AB339" s="152"/>
      <c r="AC339" s="152"/>
      <c r="AD339" s="152"/>
      <c r="AE339" s="152" t="s">
        <v>203</v>
      </c>
      <c r="AF339" s="152">
        <v>0</v>
      </c>
      <c r="AG339" s="152"/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  <c r="BH339" s="152"/>
    </row>
    <row r="340" spans="1:60" outlineLevel="1" x14ac:dyDescent="0.25">
      <c r="A340" s="153">
        <v>92</v>
      </c>
      <c r="B340" s="160" t="s">
        <v>501</v>
      </c>
      <c r="C340" s="196" t="s">
        <v>502</v>
      </c>
      <c r="D340" s="162" t="s">
        <v>331</v>
      </c>
      <c r="E340" s="169">
        <v>25</v>
      </c>
      <c r="F340" s="174">
        <f>H340+J340</f>
        <v>0</v>
      </c>
      <c r="G340" s="175">
        <f>ROUND(E340*F340,2)</f>
        <v>0</v>
      </c>
      <c r="H340" s="175"/>
      <c r="I340" s="175">
        <f>ROUND(E340*H340,2)</f>
        <v>0</v>
      </c>
      <c r="J340" s="175"/>
      <c r="K340" s="175">
        <f>ROUND(E340*J340,2)</f>
        <v>0</v>
      </c>
      <c r="L340" s="175">
        <v>21</v>
      </c>
      <c r="M340" s="175">
        <f>G340*(1+L340/100)</f>
        <v>0</v>
      </c>
      <c r="N340" s="162">
        <v>4.28E-3</v>
      </c>
      <c r="O340" s="162">
        <f>ROUND(E340*N340,5)</f>
        <v>0.107</v>
      </c>
      <c r="P340" s="162">
        <v>0</v>
      </c>
      <c r="Q340" s="162">
        <f>ROUND(E340*P340,5)</f>
        <v>0</v>
      </c>
      <c r="R340" s="162"/>
      <c r="S340" s="162"/>
      <c r="T340" s="163">
        <v>0.72799999999999998</v>
      </c>
      <c r="U340" s="162">
        <f>ROUND(E340*T340,2)</f>
        <v>18.2</v>
      </c>
      <c r="V340" s="152"/>
      <c r="W340" s="152"/>
      <c r="X340" s="152"/>
      <c r="Y340" s="152"/>
      <c r="Z340" s="152"/>
      <c r="AA340" s="152"/>
      <c r="AB340" s="152"/>
      <c r="AC340" s="152"/>
      <c r="AD340" s="152"/>
      <c r="AE340" s="152" t="s">
        <v>193</v>
      </c>
      <c r="AF340" s="152"/>
      <c r="AG340" s="152"/>
      <c r="AH340" s="152"/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 outlineLevel="1" x14ac:dyDescent="0.25">
      <c r="A341" s="153"/>
      <c r="B341" s="160"/>
      <c r="C341" s="198" t="s">
        <v>475</v>
      </c>
      <c r="D341" s="165"/>
      <c r="E341" s="171">
        <v>25</v>
      </c>
      <c r="F341" s="175"/>
      <c r="G341" s="175"/>
      <c r="H341" s="175"/>
      <c r="I341" s="175"/>
      <c r="J341" s="175"/>
      <c r="K341" s="175"/>
      <c r="L341" s="175"/>
      <c r="M341" s="175"/>
      <c r="N341" s="162"/>
      <c r="O341" s="162"/>
      <c r="P341" s="162"/>
      <c r="Q341" s="162"/>
      <c r="R341" s="162"/>
      <c r="S341" s="162"/>
      <c r="T341" s="163"/>
      <c r="U341" s="162"/>
      <c r="V341" s="152"/>
      <c r="W341" s="152"/>
      <c r="X341" s="152"/>
      <c r="Y341" s="152"/>
      <c r="Z341" s="152"/>
      <c r="AA341" s="152"/>
      <c r="AB341" s="152"/>
      <c r="AC341" s="152"/>
      <c r="AD341" s="152"/>
      <c r="AE341" s="152" t="s">
        <v>203</v>
      </c>
      <c r="AF341" s="152">
        <v>0</v>
      </c>
      <c r="AG341" s="152"/>
      <c r="AH341" s="152"/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AU341" s="152"/>
      <c r="AV341" s="152"/>
      <c r="AW341" s="152"/>
      <c r="AX341" s="152"/>
      <c r="AY341" s="152"/>
      <c r="AZ341" s="152"/>
      <c r="BA341" s="152"/>
      <c r="BB341" s="152"/>
      <c r="BC341" s="152"/>
      <c r="BD341" s="152"/>
      <c r="BE341" s="152"/>
      <c r="BF341" s="152"/>
      <c r="BG341" s="152"/>
      <c r="BH341" s="152"/>
    </row>
    <row r="342" spans="1:60" outlineLevel="1" x14ac:dyDescent="0.25">
      <c r="A342" s="153">
        <v>93</v>
      </c>
      <c r="B342" s="160" t="s">
        <v>503</v>
      </c>
      <c r="C342" s="196" t="s">
        <v>504</v>
      </c>
      <c r="D342" s="162" t="s">
        <v>331</v>
      </c>
      <c r="E342" s="169">
        <v>48</v>
      </c>
      <c r="F342" s="174">
        <f>H342+J342</f>
        <v>0</v>
      </c>
      <c r="G342" s="175">
        <f>ROUND(E342*F342,2)</f>
        <v>0</v>
      </c>
      <c r="H342" s="175"/>
      <c r="I342" s="175">
        <f>ROUND(E342*H342,2)</f>
        <v>0</v>
      </c>
      <c r="J342" s="175"/>
      <c r="K342" s="175">
        <f>ROUND(E342*J342,2)</f>
        <v>0</v>
      </c>
      <c r="L342" s="175">
        <v>21</v>
      </c>
      <c r="M342" s="175">
        <f>G342*(1+L342/100)</f>
        <v>0</v>
      </c>
      <c r="N342" s="162">
        <v>5.3200000000000001E-3</v>
      </c>
      <c r="O342" s="162">
        <f>ROUND(E342*N342,5)</f>
        <v>0.25535999999999998</v>
      </c>
      <c r="P342" s="162">
        <v>0</v>
      </c>
      <c r="Q342" s="162">
        <f>ROUND(E342*P342,5)</f>
        <v>0</v>
      </c>
      <c r="R342" s="162"/>
      <c r="S342" s="162"/>
      <c r="T342" s="163">
        <v>0.25128</v>
      </c>
      <c r="U342" s="162">
        <f>ROUND(E342*T342,2)</f>
        <v>12.06</v>
      </c>
      <c r="V342" s="152"/>
      <c r="W342" s="152"/>
      <c r="X342" s="152"/>
      <c r="Y342" s="152"/>
      <c r="Z342" s="152"/>
      <c r="AA342" s="152"/>
      <c r="AB342" s="152"/>
      <c r="AC342" s="152"/>
      <c r="AD342" s="152"/>
      <c r="AE342" s="152" t="s">
        <v>193</v>
      </c>
      <c r="AF342" s="152"/>
      <c r="AG342" s="152"/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1" x14ac:dyDescent="0.25">
      <c r="A343" s="153"/>
      <c r="B343" s="160"/>
      <c r="C343" s="198" t="s">
        <v>478</v>
      </c>
      <c r="D343" s="165"/>
      <c r="E343" s="171">
        <v>48</v>
      </c>
      <c r="F343" s="175"/>
      <c r="G343" s="175"/>
      <c r="H343" s="175"/>
      <c r="I343" s="175"/>
      <c r="J343" s="175"/>
      <c r="K343" s="175"/>
      <c r="L343" s="175"/>
      <c r="M343" s="175"/>
      <c r="N343" s="162"/>
      <c r="O343" s="162"/>
      <c r="P343" s="162"/>
      <c r="Q343" s="162"/>
      <c r="R343" s="162"/>
      <c r="S343" s="162"/>
      <c r="T343" s="163"/>
      <c r="U343" s="162"/>
      <c r="V343" s="152"/>
      <c r="W343" s="152"/>
      <c r="X343" s="152"/>
      <c r="Y343" s="152"/>
      <c r="Z343" s="152"/>
      <c r="AA343" s="152"/>
      <c r="AB343" s="152"/>
      <c r="AC343" s="152"/>
      <c r="AD343" s="152"/>
      <c r="AE343" s="152" t="s">
        <v>203</v>
      </c>
      <c r="AF343" s="152">
        <v>0</v>
      </c>
      <c r="AG343" s="152"/>
      <c r="AH343" s="152"/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 outlineLevel="1" x14ac:dyDescent="0.25">
      <c r="A344" s="153">
        <v>94</v>
      </c>
      <c r="B344" s="160" t="s">
        <v>505</v>
      </c>
      <c r="C344" s="196" t="s">
        <v>506</v>
      </c>
      <c r="D344" s="162" t="s">
        <v>192</v>
      </c>
      <c r="E344" s="169">
        <v>4.34</v>
      </c>
      <c r="F344" s="174">
        <f>H344+J344</f>
        <v>0</v>
      </c>
      <c r="G344" s="175">
        <f>ROUND(E344*F344,2)</f>
        <v>0</v>
      </c>
      <c r="H344" s="175"/>
      <c r="I344" s="175">
        <f>ROUND(E344*H344,2)</f>
        <v>0</v>
      </c>
      <c r="J344" s="175"/>
      <c r="K344" s="175">
        <f>ROUND(E344*J344,2)</f>
        <v>0</v>
      </c>
      <c r="L344" s="175">
        <v>21</v>
      </c>
      <c r="M344" s="175">
        <f>G344*(1+L344/100)</f>
        <v>0</v>
      </c>
      <c r="N344" s="162">
        <v>9.0200000000000002E-3</v>
      </c>
      <c r="O344" s="162">
        <f>ROUND(E344*N344,5)</f>
        <v>3.9149999999999997E-2</v>
      </c>
      <c r="P344" s="162">
        <v>0</v>
      </c>
      <c r="Q344" s="162">
        <f>ROUND(E344*P344,5)</f>
        <v>0</v>
      </c>
      <c r="R344" s="162"/>
      <c r="S344" s="162"/>
      <c r="T344" s="163">
        <v>3.1567799999999999</v>
      </c>
      <c r="U344" s="162">
        <f>ROUND(E344*T344,2)</f>
        <v>13.7</v>
      </c>
      <c r="V344" s="152"/>
      <c r="W344" s="152"/>
      <c r="X344" s="152"/>
      <c r="Y344" s="152"/>
      <c r="Z344" s="152"/>
      <c r="AA344" s="152"/>
      <c r="AB344" s="152"/>
      <c r="AC344" s="152"/>
      <c r="AD344" s="152"/>
      <c r="AE344" s="152" t="s">
        <v>193</v>
      </c>
      <c r="AF344" s="152"/>
      <c r="AG344" s="152"/>
      <c r="AH344" s="152"/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  <c r="BH344" s="152"/>
    </row>
    <row r="345" spans="1:60" outlineLevel="1" x14ac:dyDescent="0.25">
      <c r="A345" s="153"/>
      <c r="B345" s="160"/>
      <c r="C345" s="198" t="s">
        <v>481</v>
      </c>
      <c r="D345" s="165"/>
      <c r="E345" s="171">
        <v>4.34</v>
      </c>
      <c r="F345" s="175"/>
      <c r="G345" s="175"/>
      <c r="H345" s="175"/>
      <c r="I345" s="175"/>
      <c r="J345" s="175"/>
      <c r="K345" s="175"/>
      <c r="L345" s="175"/>
      <c r="M345" s="175"/>
      <c r="N345" s="162"/>
      <c r="O345" s="162"/>
      <c r="P345" s="162"/>
      <c r="Q345" s="162"/>
      <c r="R345" s="162"/>
      <c r="S345" s="162"/>
      <c r="T345" s="163"/>
      <c r="U345" s="162"/>
      <c r="V345" s="152"/>
      <c r="W345" s="152"/>
      <c r="X345" s="152"/>
      <c r="Y345" s="152"/>
      <c r="Z345" s="152"/>
      <c r="AA345" s="152"/>
      <c r="AB345" s="152"/>
      <c r="AC345" s="152"/>
      <c r="AD345" s="152"/>
      <c r="AE345" s="152" t="s">
        <v>203</v>
      </c>
      <c r="AF345" s="152">
        <v>0</v>
      </c>
      <c r="AG345" s="152"/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  <c r="BH345" s="152"/>
    </row>
    <row r="346" spans="1:60" outlineLevel="1" x14ac:dyDescent="0.25">
      <c r="A346" s="153">
        <v>95</v>
      </c>
      <c r="B346" s="160" t="s">
        <v>507</v>
      </c>
      <c r="C346" s="196" t="s">
        <v>508</v>
      </c>
      <c r="D346" s="162" t="s">
        <v>331</v>
      </c>
      <c r="E346" s="169">
        <v>10.5</v>
      </c>
      <c r="F346" s="174">
        <f>H346+J346</f>
        <v>0</v>
      </c>
      <c r="G346" s="175">
        <f>ROUND(E346*F346,2)</f>
        <v>0</v>
      </c>
      <c r="H346" s="175"/>
      <c r="I346" s="175">
        <f>ROUND(E346*H346,2)</f>
        <v>0</v>
      </c>
      <c r="J346" s="175"/>
      <c r="K346" s="175">
        <f>ROUND(E346*J346,2)</f>
        <v>0</v>
      </c>
      <c r="L346" s="175">
        <v>21</v>
      </c>
      <c r="M346" s="175">
        <f>G346*(1+L346/100)</f>
        <v>0</v>
      </c>
      <c r="N346" s="162">
        <v>4.0800000000000003E-3</v>
      </c>
      <c r="O346" s="162">
        <f>ROUND(E346*N346,5)</f>
        <v>4.2840000000000003E-2</v>
      </c>
      <c r="P346" s="162">
        <v>0</v>
      </c>
      <c r="Q346" s="162">
        <f>ROUND(E346*P346,5)</f>
        <v>0</v>
      </c>
      <c r="R346" s="162"/>
      <c r="S346" s="162"/>
      <c r="T346" s="163">
        <v>0.33983000000000002</v>
      </c>
      <c r="U346" s="162">
        <f>ROUND(E346*T346,2)</f>
        <v>3.57</v>
      </c>
      <c r="V346" s="152"/>
      <c r="W346" s="152"/>
      <c r="X346" s="152"/>
      <c r="Y346" s="152"/>
      <c r="Z346" s="152"/>
      <c r="AA346" s="152"/>
      <c r="AB346" s="152"/>
      <c r="AC346" s="152"/>
      <c r="AD346" s="152"/>
      <c r="AE346" s="152" t="s">
        <v>193</v>
      </c>
      <c r="AF346" s="152"/>
      <c r="AG346" s="152"/>
      <c r="AH346" s="152"/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1" x14ac:dyDescent="0.25">
      <c r="A347" s="153"/>
      <c r="B347" s="160"/>
      <c r="C347" s="198" t="s">
        <v>484</v>
      </c>
      <c r="D347" s="165"/>
      <c r="E347" s="171">
        <v>10.5</v>
      </c>
      <c r="F347" s="175"/>
      <c r="G347" s="175"/>
      <c r="H347" s="175"/>
      <c r="I347" s="175"/>
      <c r="J347" s="175"/>
      <c r="K347" s="175"/>
      <c r="L347" s="175"/>
      <c r="M347" s="175"/>
      <c r="N347" s="162"/>
      <c r="O347" s="162"/>
      <c r="P347" s="162"/>
      <c r="Q347" s="162"/>
      <c r="R347" s="162"/>
      <c r="S347" s="162"/>
      <c r="T347" s="163"/>
      <c r="U347" s="162"/>
      <c r="V347" s="152"/>
      <c r="W347" s="152"/>
      <c r="X347" s="152"/>
      <c r="Y347" s="152"/>
      <c r="Z347" s="152"/>
      <c r="AA347" s="152"/>
      <c r="AB347" s="152"/>
      <c r="AC347" s="152"/>
      <c r="AD347" s="152"/>
      <c r="AE347" s="152" t="s">
        <v>203</v>
      </c>
      <c r="AF347" s="152">
        <v>0</v>
      </c>
      <c r="AG347" s="152"/>
      <c r="AH347" s="152"/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1" x14ac:dyDescent="0.25">
      <c r="A348" s="153">
        <v>96</v>
      </c>
      <c r="B348" s="160" t="s">
        <v>509</v>
      </c>
      <c r="C348" s="196" t="s">
        <v>510</v>
      </c>
      <c r="D348" s="162" t="s">
        <v>327</v>
      </c>
      <c r="E348" s="169">
        <v>5</v>
      </c>
      <c r="F348" s="174">
        <f>H348+J348</f>
        <v>0</v>
      </c>
      <c r="G348" s="175">
        <f>ROUND(E348*F348,2)</f>
        <v>0</v>
      </c>
      <c r="H348" s="175"/>
      <c r="I348" s="175">
        <f>ROUND(E348*H348,2)</f>
        <v>0</v>
      </c>
      <c r="J348" s="175"/>
      <c r="K348" s="175">
        <f>ROUND(E348*J348,2)</f>
        <v>0</v>
      </c>
      <c r="L348" s="175">
        <v>21</v>
      </c>
      <c r="M348" s="175">
        <f>G348*(1+L348/100)</f>
        <v>0</v>
      </c>
      <c r="N348" s="162">
        <v>1.8579999999999999E-2</v>
      </c>
      <c r="O348" s="162">
        <f>ROUND(E348*N348,5)</f>
        <v>9.2899999999999996E-2</v>
      </c>
      <c r="P348" s="162">
        <v>0</v>
      </c>
      <c r="Q348" s="162">
        <f>ROUND(E348*P348,5)</f>
        <v>0</v>
      </c>
      <c r="R348" s="162"/>
      <c r="S348" s="162"/>
      <c r="T348" s="163">
        <v>3.0423300000000002</v>
      </c>
      <c r="U348" s="162">
        <f>ROUND(E348*T348,2)</f>
        <v>15.21</v>
      </c>
      <c r="V348" s="152"/>
      <c r="W348" s="152"/>
      <c r="X348" s="152"/>
      <c r="Y348" s="152"/>
      <c r="Z348" s="152"/>
      <c r="AA348" s="152"/>
      <c r="AB348" s="152"/>
      <c r="AC348" s="152"/>
      <c r="AD348" s="152"/>
      <c r="AE348" s="152" t="s">
        <v>193</v>
      </c>
      <c r="AF348" s="152"/>
      <c r="AG348" s="152"/>
      <c r="AH348" s="152"/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 outlineLevel="1" x14ac:dyDescent="0.25">
      <c r="A349" s="153"/>
      <c r="B349" s="160"/>
      <c r="C349" s="271" t="s">
        <v>511</v>
      </c>
      <c r="D349" s="272"/>
      <c r="E349" s="273"/>
      <c r="F349" s="274"/>
      <c r="G349" s="275"/>
      <c r="H349" s="175"/>
      <c r="I349" s="175"/>
      <c r="J349" s="175"/>
      <c r="K349" s="175"/>
      <c r="L349" s="175"/>
      <c r="M349" s="175"/>
      <c r="N349" s="162"/>
      <c r="O349" s="162"/>
      <c r="P349" s="162"/>
      <c r="Q349" s="162"/>
      <c r="R349" s="162"/>
      <c r="S349" s="162"/>
      <c r="T349" s="163"/>
      <c r="U349" s="162"/>
      <c r="V349" s="152"/>
      <c r="W349" s="152"/>
      <c r="X349" s="152"/>
      <c r="Y349" s="152"/>
      <c r="Z349" s="152"/>
      <c r="AA349" s="152"/>
      <c r="AB349" s="152"/>
      <c r="AC349" s="152"/>
      <c r="AD349" s="152"/>
      <c r="AE349" s="152" t="s">
        <v>194</v>
      </c>
      <c r="AF349" s="152"/>
      <c r="AG349" s="152"/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5" t="str">
        <f>C349</f>
        <v>- zasklené drátosklem nebo plným polykarbonátem</v>
      </c>
      <c r="BB349" s="152"/>
      <c r="BC349" s="152"/>
      <c r="BD349" s="152"/>
      <c r="BE349" s="152"/>
      <c r="BF349" s="152"/>
      <c r="BG349" s="152"/>
      <c r="BH349" s="152"/>
    </row>
    <row r="350" spans="1:60" outlineLevel="1" x14ac:dyDescent="0.25">
      <c r="A350" s="153"/>
      <c r="B350" s="160"/>
      <c r="C350" s="198" t="s">
        <v>487</v>
      </c>
      <c r="D350" s="165"/>
      <c r="E350" s="171">
        <v>5</v>
      </c>
      <c r="F350" s="175"/>
      <c r="G350" s="175"/>
      <c r="H350" s="175"/>
      <c r="I350" s="175"/>
      <c r="J350" s="175"/>
      <c r="K350" s="175"/>
      <c r="L350" s="175"/>
      <c r="M350" s="175"/>
      <c r="N350" s="162"/>
      <c r="O350" s="162"/>
      <c r="P350" s="162"/>
      <c r="Q350" s="162"/>
      <c r="R350" s="162"/>
      <c r="S350" s="162"/>
      <c r="T350" s="163"/>
      <c r="U350" s="162"/>
      <c r="V350" s="152"/>
      <c r="W350" s="152"/>
      <c r="X350" s="152"/>
      <c r="Y350" s="152"/>
      <c r="Z350" s="152"/>
      <c r="AA350" s="152"/>
      <c r="AB350" s="152"/>
      <c r="AC350" s="152"/>
      <c r="AD350" s="152"/>
      <c r="AE350" s="152" t="s">
        <v>203</v>
      </c>
      <c r="AF350" s="152">
        <v>0</v>
      </c>
      <c r="AG350" s="152"/>
      <c r="AH350" s="152"/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  <c r="BH350" s="152"/>
    </row>
    <row r="351" spans="1:60" outlineLevel="1" x14ac:dyDescent="0.25">
      <c r="A351" s="153">
        <v>97</v>
      </c>
      <c r="B351" s="160" t="s">
        <v>512</v>
      </c>
      <c r="C351" s="196" t="s">
        <v>513</v>
      </c>
      <c r="D351" s="162" t="s">
        <v>331</v>
      </c>
      <c r="E351" s="169">
        <v>29</v>
      </c>
      <c r="F351" s="174">
        <f>H351+J351</f>
        <v>0</v>
      </c>
      <c r="G351" s="175">
        <f>ROUND(E351*F351,2)</f>
        <v>0</v>
      </c>
      <c r="H351" s="175"/>
      <c r="I351" s="175">
        <f>ROUND(E351*H351,2)</f>
        <v>0</v>
      </c>
      <c r="J351" s="175"/>
      <c r="K351" s="175">
        <f>ROUND(E351*J351,2)</f>
        <v>0</v>
      </c>
      <c r="L351" s="175">
        <v>21</v>
      </c>
      <c r="M351" s="175">
        <f>G351*(1+L351/100)</f>
        <v>0</v>
      </c>
      <c r="N351" s="162">
        <v>2.6199999999999999E-3</v>
      </c>
      <c r="O351" s="162">
        <f>ROUND(E351*N351,5)</f>
        <v>7.5980000000000006E-2</v>
      </c>
      <c r="P351" s="162">
        <v>0</v>
      </c>
      <c r="Q351" s="162">
        <f>ROUND(E351*P351,5)</f>
        <v>0</v>
      </c>
      <c r="R351" s="162"/>
      <c r="S351" s="162"/>
      <c r="T351" s="163">
        <v>0.52600000000000002</v>
      </c>
      <c r="U351" s="162">
        <f>ROUND(E351*T351,2)</f>
        <v>15.25</v>
      </c>
      <c r="V351" s="152"/>
      <c r="W351" s="152"/>
      <c r="X351" s="152"/>
      <c r="Y351" s="152"/>
      <c r="Z351" s="152"/>
      <c r="AA351" s="152"/>
      <c r="AB351" s="152"/>
      <c r="AC351" s="152"/>
      <c r="AD351" s="152"/>
      <c r="AE351" s="152" t="s">
        <v>193</v>
      </c>
      <c r="AF351" s="152"/>
      <c r="AG351" s="152"/>
      <c r="AH351" s="152"/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AU351" s="152"/>
      <c r="AV351" s="152"/>
      <c r="AW351" s="152"/>
      <c r="AX351" s="152"/>
      <c r="AY351" s="152"/>
      <c r="AZ351" s="152"/>
      <c r="BA351" s="152"/>
      <c r="BB351" s="152"/>
      <c r="BC351" s="152"/>
      <c r="BD351" s="152"/>
      <c r="BE351" s="152"/>
      <c r="BF351" s="152"/>
      <c r="BG351" s="152"/>
      <c r="BH351" s="152"/>
    </row>
    <row r="352" spans="1:60" outlineLevel="1" x14ac:dyDescent="0.25">
      <c r="A352" s="153"/>
      <c r="B352" s="160"/>
      <c r="C352" s="271" t="s">
        <v>493</v>
      </c>
      <c r="D352" s="272"/>
      <c r="E352" s="273"/>
      <c r="F352" s="274"/>
      <c r="G352" s="275"/>
      <c r="H352" s="175"/>
      <c r="I352" s="175"/>
      <c r="J352" s="175"/>
      <c r="K352" s="175"/>
      <c r="L352" s="175"/>
      <c r="M352" s="175"/>
      <c r="N352" s="162"/>
      <c r="O352" s="162"/>
      <c r="P352" s="162"/>
      <c r="Q352" s="162"/>
      <c r="R352" s="162"/>
      <c r="S352" s="162"/>
      <c r="T352" s="163"/>
      <c r="U352" s="162"/>
      <c r="V352" s="152"/>
      <c r="W352" s="152"/>
      <c r="X352" s="152"/>
      <c r="Y352" s="152"/>
      <c r="Z352" s="152"/>
      <c r="AA352" s="152"/>
      <c r="AB352" s="152"/>
      <c r="AC352" s="152"/>
      <c r="AD352" s="152"/>
      <c r="AE352" s="152" t="s">
        <v>194</v>
      </c>
      <c r="AF352" s="152"/>
      <c r="AG352" s="152"/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5" t="str">
        <f>C352</f>
        <v>včetně všech doplňků:</v>
      </c>
      <c r="BB352" s="152"/>
      <c r="BC352" s="152"/>
      <c r="BD352" s="152"/>
      <c r="BE352" s="152"/>
      <c r="BF352" s="152"/>
      <c r="BG352" s="152"/>
      <c r="BH352" s="152"/>
    </row>
    <row r="353" spans="1:60" outlineLevel="1" x14ac:dyDescent="0.25">
      <c r="A353" s="153"/>
      <c r="B353" s="160"/>
      <c r="C353" s="271" t="s">
        <v>514</v>
      </c>
      <c r="D353" s="272"/>
      <c r="E353" s="273"/>
      <c r="F353" s="274"/>
      <c r="G353" s="275"/>
      <c r="H353" s="175"/>
      <c r="I353" s="175"/>
      <c r="J353" s="175"/>
      <c r="K353" s="175"/>
      <c r="L353" s="175"/>
      <c r="M353" s="175"/>
      <c r="N353" s="162"/>
      <c r="O353" s="162"/>
      <c r="P353" s="162"/>
      <c r="Q353" s="162"/>
      <c r="R353" s="162"/>
      <c r="S353" s="162"/>
      <c r="T353" s="163"/>
      <c r="U353" s="162"/>
      <c r="V353" s="152"/>
      <c r="W353" s="152"/>
      <c r="X353" s="152"/>
      <c r="Y353" s="152"/>
      <c r="Z353" s="152"/>
      <c r="AA353" s="152"/>
      <c r="AB353" s="152"/>
      <c r="AC353" s="152"/>
      <c r="AD353" s="152"/>
      <c r="AE353" s="152" t="s">
        <v>194</v>
      </c>
      <c r="AF353" s="152"/>
      <c r="AG353" s="152"/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5" t="str">
        <f>C353</f>
        <v>- zděří, manžet, odboček, kolen, výpustí vody, přechodových kusů, odskoků</v>
      </c>
      <c r="BB353" s="152"/>
      <c r="BC353" s="152"/>
      <c r="BD353" s="152"/>
      <c r="BE353" s="152"/>
      <c r="BF353" s="152"/>
      <c r="BG353" s="152"/>
      <c r="BH353" s="152"/>
    </row>
    <row r="354" spans="1:60" outlineLevel="1" x14ac:dyDescent="0.25">
      <c r="A354" s="153"/>
      <c r="B354" s="160"/>
      <c r="C354" s="198" t="s">
        <v>490</v>
      </c>
      <c r="D354" s="165"/>
      <c r="E354" s="171">
        <v>29</v>
      </c>
      <c r="F354" s="175"/>
      <c r="G354" s="175"/>
      <c r="H354" s="175"/>
      <c r="I354" s="175"/>
      <c r="J354" s="175"/>
      <c r="K354" s="175"/>
      <c r="L354" s="175"/>
      <c r="M354" s="175"/>
      <c r="N354" s="162"/>
      <c r="O354" s="162"/>
      <c r="P354" s="162"/>
      <c r="Q354" s="162"/>
      <c r="R354" s="162"/>
      <c r="S354" s="162"/>
      <c r="T354" s="163"/>
      <c r="U354" s="162"/>
      <c r="V354" s="152"/>
      <c r="W354" s="152"/>
      <c r="X354" s="152"/>
      <c r="Y354" s="152"/>
      <c r="Z354" s="152"/>
      <c r="AA354" s="152"/>
      <c r="AB354" s="152"/>
      <c r="AC354" s="152"/>
      <c r="AD354" s="152"/>
      <c r="AE354" s="152" t="s">
        <v>203</v>
      </c>
      <c r="AF354" s="152">
        <v>0</v>
      </c>
      <c r="AG354" s="152"/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  <c r="BH354" s="152"/>
    </row>
    <row r="355" spans="1:60" outlineLevel="1" x14ac:dyDescent="0.25">
      <c r="A355" s="153">
        <v>98</v>
      </c>
      <c r="B355" s="160" t="s">
        <v>515</v>
      </c>
      <c r="C355" s="196" t="s">
        <v>516</v>
      </c>
      <c r="D355" s="162" t="s">
        <v>327</v>
      </c>
      <c r="E355" s="169">
        <v>2</v>
      </c>
      <c r="F355" s="174">
        <f>H355+J355</f>
        <v>0</v>
      </c>
      <c r="G355" s="175">
        <f>ROUND(E355*F355,2)</f>
        <v>0</v>
      </c>
      <c r="H355" s="175"/>
      <c r="I355" s="175">
        <f>ROUND(E355*H355,2)</f>
        <v>0</v>
      </c>
      <c r="J355" s="175"/>
      <c r="K355" s="175">
        <f>ROUND(E355*J355,2)</f>
        <v>0</v>
      </c>
      <c r="L355" s="175">
        <v>21</v>
      </c>
      <c r="M355" s="175">
        <f>G355*(1+L355/100)</f>
        <v>0</v>
      </c>
      <c r="N355" s="162">
        <v>4.1000000000000003E-3</v>
      </c>
      <c r="O355" s="162">
        <f>ROUND(E355*N355,5)</f>
        <v>8.2000000000000007E-3</v>
      </c>
      <c r="P355" s="162">
        <v>0</v>
      </c>
      <c r="Q355" s="162">
        <f>ROUND(E355*P355,5)</f>
        <v>0</v>
      </c>
      <c r="R355" s="162"/>
      <c r="S355" s="162"/>
      <c r="T355" s="163">
        <v>0.58362999999999998</v>
      </c>
      <c r="U355" s="162">
        <f>ROUND(E355*T355,2)</f>
        <v>1.17</v>
      </c>
      <c r="V355" s="152"/>
      <c r="W355" s="152"/>
      <c r="X355" s="152"/>
      <c r="Y355" s="152"/>
      <c r="Z355" s="152"/>
      <c r="AA355" s="152"/>
      <c r="AB355" s="152"/>
      <c r="AC355" s="152"/>
      <c r="AD355" s="152"/>
      <c r="AE355" s="152" t="s">
        <v>193</v>
      </c>
      <c r="AF355" s="152"/>
      <c r="AG355" s="152"/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1" x14ac:dyDescent="0.25">
      <c r="A356" s="153"/>
      <c r="B356" s="160"/>
      <c r="C356" s="198" t="s">
        <v>517</v>
      </c>
      <c r="D356" s="165"/>
      <c r="E356" s="171">
        <v>2</v>
      </c>
      <c r="F356" s="175"/>
      <c r="G356" s="175"/>
      <c r="H356" s="175"/>
      <c r="I356" s="175"/>
      <c r="J356" s="175"/>
      <c r="K356" s="175"/>
      <c r="L356" s="175"/>
      <c r="M356" s="175"/>
      <c r="N356" s="162"/>
      <c r="O356" s="162"/>
      <c r="P356" s="162"/>
      <c r="Q356" s="162"/>
      <c r="R356" s="162"/>
      <c r="S356" s="162"/>
      <c r="T356" s="163"/>
      <c r="U356" s="162"/>
      <c r="V356" s="152"/>
      <c r="W356" s="152"/>
      <c r="X356" s="152"/>
      <c r="Y356" s="152"/>
      <c r="Z356" s="152"/>
      <c r="AA356" s="152"/>
      <c r="AB356" s="152"/>
      <c r="AC356" s="152"/>
      <c r="AD356" s="152"/>
      <c r="AE356" s="152" t="s">
        <v>203</v>
      </c>
      <c r="AF356" s="152">
        <v>0</v>
      </c>
      <c r="AG356" s="152"/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52"/>
      <c r="BB356" s="152"/>
      <c r="BC356" s="152"/>
      <c r="BD356" s="152"/>
      <c r="BE356" s="152"/>
      <c r="BF356" s="152"/>
      <c r="BG356" s="152"/>
      <c r="BH356" s="152"/>
    </row>
    <row r="357" spans="1:60" ht="20.399999999999999" outlineLevel="1" x14ac:dyDescent="0.25">
      <c r="A357" s="153">
        <v>99</v>
      </c>
      <c r="B357" s="160" t="s">
        <v>518</v>
      </c>
      <c r="C357" s="196" t="s">
        <v>519</v>
      </c>
      <c r="D357" s="162" t="s">
        <v>331</v>
      </c>
      <c r="E357" s="169">
        <v>46</v>
      </c>
      <c r="F357" s="174">
        <f>H357+J357</f>
        <v>0</v>
      </c>
      <c r="G357" s="175">
        <f>ROUND(E357*F357,2)</f>
        <v>0</v>
      </c>
      <c r="H357" s="175"/>
      <c r="I357" s="175">
        <f>ROUND(E357*H357,2)</f>
        <v>0</v>
      </c>
      <c r="J357" s="175"/>
      <c r="K357" s="175">
        <f>ROUND(E357*J357,2)</f>
        <v>0</v>
      </c>
      <c r="L357" s="175">
        <v>21</v>
      </c>
      <c r="M357" s="175">
        <f>G357*(1+L357/100)</f>
        <v>0</v>
      </c>
      <c r="N357" s="162">
        <v>1.1800000000000001E-3</v>
      </c>
      <c r="O357" s="162">
        <f>ROUND(E357*N357,5)</f>
        <v>5.4280000000000002E-2</v>
      </c>
      <c r="P357" s="162">
        <v>0</v>
      </c>
      <c r="Q357" s="162">
        <f>ROUND(E357*P357,5)</f>
        <v>0</v>
      </c>
      <c r="R357" s="162"/>
      <c r="S357" s="162"/>
      <c r="T357" s="163">
        <v>0.20585000000000001</v>
      </c>
      <c r="U357" s="162">
        <f>ROUND(E357*T357,2)</f>
        <v>9.4700000000000006</v>
      </c>
      <c r="V357" s="152"/>
      <c r="W357" s="152"/>
      <c r="X357" s="152"/>
      <c r="Y357" s="152"/>
      <c r="Z357" s="152"/>
      <c r="AA357" s="152"/>
      <c r="AB357" s="152"/>
      <c r="AC357" s="152"/>
      <c r="AD357" s="152"/>
      <c r="AE357" s="152" t="s">
        <v>193</v>
      </c>
      <c r="AF357" s="152"/>
      <c r="AG357" s="152"/>
      <c r="AH357" s="152"/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outlineLevel="1" x14ac:dyDescent="0.25">
      <c r="A358" s="153"/>
      <c r="B358" s="160"/>
      <c r="C358" s="198" t="s">
        <v>520</v>
      </c>
      <c r="D358" s="165"/>
      <c r="E358" s="171">
        <v>46</v>
      </c>
      <c r="F358" s="175"/>
      <c r="G358" s="175"/>
      <c r="H358" s="175"/>
      <c r="I358" s="175"/>
      <c r="J358" s="175"/>
      <c r="K358" s="175"/>
      <c r="L358" s="175"/>
      <c r="M358" s="175"/>
      <c r="N358" s="162"/>
      <c r="O358" s="162"/>
      <c r="P358" s="162"/>
      <c r="Q358" s="162"/>
      <c r="R358" s="162"/>
      <c r="S358" s="162"/>
      <c r="T358" s="163"/>
      <c r="U358" s="162"/>
      <c r="V358" s="152"/>
      <c r="W358" s="152"/>
      <c r="X358" s="152"/>
      <c r="Y358" s="152"/>
      <c r="Z358" s="152"/>
      <c r="AA358" s="152"/>
      <c r="AB358" s="152"/>
      <c r="AC358" s="152"/>
      <c r="AD358" s="152"/>
      <c r="AE358" s="152" t="s">
        <v>203</v>
      </c>
      <c r="AF358" s="152">
        <v>0</v>
      </c>
      <c r="AG358" s="152"/>
      <c r="AH358" s="152"/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52"/>
      <c r="BB358" s="152"/>
      <c r="BC358" s="152"/>
      <c r="BD358" s="152"/>
      <c r="BE358" s="152"/>
      <c r="BF358" s="152"/>
      <c r="BG358" s="152"/>
      <c r="BH358" s="152"/>
    </row>
    <row r="359" spans="1:60" ht="20.399999999999999" outlineLevel="1" x14ac:dyDescent="0.25">
      <c r="A359" s="153">
        <v>100</v>
      </c>
      <c r="B359" s="160" t="s">
        <v>521</v>
      </c>
      <c r="C359" s="196" t="s">
        <v>522</v>
      </c>
      <c r="D359" s="162" t="s">
        <v>331</v>
      </c>
      <c r="E359" s="169">
        <v>46</v>
      </c>
      <c r="F359" s="174">
        <f>H359+J359</f>
        <v>0</v>
      </c>
      <c r="G359" s="175">
        <f>ROUND(E359*F359,2)</f>
        <v>0</v>
      </c>
      <c r="H359" s="175"/>
      <c r="I359" s="175">
        <f>ROUND(E359*H359,2)</f>
        <v>0</v>
      </c>
      <c r="J359" s="175"/>
      <c r="K359" s="175">
        <f>ROUND(E359*J359,2)</f>
        <v>0</v>
      </c>
      <c r="L359" s="175">
        <v>21</v>
      </c>
      <c r="M359" s="175">
        <f>G359*(1+L359/100)</f>
        <v>0</v>
      </c>
      <c r="N359" s="162">
        <v>1.7099999999999999E-3</v>
      </c>
      <c r="O359" s="162">
        <f>ROUND(E359*N359,5)</f>
        <v>7.8659999999999994E-2</v>
      </c>
      <c r="P359" s="162">
        <v>0</v>
      </c>
      <c r="Q359" s="162">
        <f>ROUND(E359*P359,5)</f>
        <v>0</v>
      </c>
      <c r="R359" s="162"/>
      <c r="S359" s="162"/>
      <c r="T359" s="163">
        <v>0.21160000000000001</v>
      </c>
      <c r="U359" s="162">
        <f>ROUND(E359*T359,2)</f>
        <v>9.73</v>
      </c>
      <c r="V359" s="152"/>
      <c r="W359" s="152"/>
      <c r="X359" s="152"/>
      <c r="Y359" s="152"/>
      <c r="Z359" s="152"/>
      <c r="AA359" s="152"/>
      <c r="AB359" s="152"/>
      <c r="AC359" s="152"/>
      <c r="AD359" s="152"/>
      <c r="AE359" s="152" t="s">
        <v>193</v>
      </c>
      <c r="AF359" s="152"/>
      <c r="AG359" s="152"/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52"/>
      <c r="BB359" s="152"/>
      <c r="BC359" s="152"/>
      <c r="BD359" s="152"/>
      <c r="BE359" s="152"/>
      <c r="BF359" s="152"/>
      <c r="BG359" s="152"/>
      <c r="BH359" s="152"/>
    </row>
    <row r="360" spans="1:60" outlineLevel="1" x14ac:dyDescent="0.25">
      <c r="A360" s="153"/>
      <c r="B360" s="160"/>
      <c r="C360" s="198" t="s">
        <v>523</v>
      </c>
      <c r="D360" s="165"/>
      <c r="E360" s="171">
        <v>46</v>
      </c>
      <c r="F360" s="175"/>
      <c r="G360" s="175"/>
      <c r="H360" s="175"/>
      <c r="I360" s="175"/>
      <c r="J360" s="175"/>
      <c r="K360" s="175"/>
      <c r="L360" s="175"/>
      <c r="M360" s="175"/>
      <c r="N360" s="162"/>
      <c r="O360" s="162"/>
      <c r="P360" s="162"/>
      <c r="Q360" s="162"/>
      <c r="R360" s="162"/>
      <c r="S360" s="162"/>
      <c r="T360" s="163"/>
      <c r="U360" s="162"/>
      <c r="V360" s="152"/>
      <c r="W360" s="152"/>
      <c r="X360" s="152"/>
      <c r="Y360" s="152"/>
      <c r="Z360" s="152"/>
      <c r="AA360" s="152"/>
      <c r="AB360" s="152"/>
      <c r="AC360" s="152"/>
      <c r="AD360" s="152"/>
      <c r="AE360" s="152" t="s">
        <v>203</v>
      </c>
      <c r="AF360" s="152">
        <v>0</v>
      </c>
      <c r="AG360" s="152"/>
      <c r="AH360" s="152"/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 outlineLevel="1" x14ac:dyDescent="0.25">
      <c r="A361" s="153">
        <v>101</v>
      </c>
      <c r="B361" s="160" t="s">
        <v>524</v>
      </c>
      <c r="C361" s="196" t="s">
        <v>525</v>
      </c>
      <c r="D361" s="162" t="s">
        <v>301</v>
      </c>
      <c r="E361" s="169">
        <v>1.0589999999999999</v>
      </c>
      <c r="F361" s="174">
        <f>H361+J361</f>
        <v>0</v>
      </c>
      <c r="G361" s="175">
        <f>ROUND(E361*F361,2)</f>
        <v>0</v>
      </c>
      <c r="H361" s="175"/>
      <c r="I361" s="175">
        <f>ROUND(E361*H361,2)</f>
        <v>0</v>
      </c>
      <c r="J361" s="175"/>
      <c r="K361" s="175">
        <f>ROUND(E361*J361,2)</f>
        <v>0</v>
      </c>
      <c r="L361" s="175">
        <v>21</v>
      </c>
      <c r="M361" s="175">
        <f>G361*(1+L361/100)</f>
        <v>0</v>
      </c>
      <c r="N361" s="162">
        <v>0</v>
      </c>
      <c r="O361" s="162">
        <f>ROUND(E361*N361,5)</f>
        <v>0</v>
      </c>
      <c r="P361" s="162">
        <v>0</v>
      </c>
      <c r="Q361" s="162">
        <f>ROUND(E361*P361,5)</f>
        <v>0</v>
      </c>
      <c r="R361" s="162"/>
      <c r="S361" s="162"/>
      <c r="T361" s="163">
        <v>4.9470000000000001</v>
      </c>
      <c r="U361" s="162">
        <f>ROUND(E361*T361,2)</f>
        <v>5.24</v>
      </c>
      <c r="V361" s="152"/>
      <c r="W361" s="152"/>
      <c r="X361" s="152"/>
      <c r="Y361" s="152"/>
      <c r="Z361" s="152"/>
      <c r="AA361" s="152"/>
      <c r="AB361" s="152"/>
      <c r="AC361" s="152"/>
      <c r="AD361" s="152"/>
      <c r="AE361" s="152" t="s">
        <v>193</v>
      </c>
      <c r="AF361" s="152"/>
      <c r="AG361" s="152"/>
      <c r="AH361" s="152"/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52"/>
      <c r="BB361" s="152"/>
      <c r="BC361" s="152"/>
      <c r="BD361" s="152"/>
      <c r="BE361" s="152"/>
      <c r="BF361" s="152"/>
      <c r="BG361" s="152"/>
      <c r="BH361" s="152"/>
    </row>
    <row r="362" spans="1:60" x14ac:dyDescent="0.25">
      <c r="A362" s="154" t="s">
        <v>188</v>
      </c>
      <c r="B362" s="161" t="s">
        <v>153</v>
      </c>
      <c r="C362" s="199" t="s">
        <v>154</v>
      </c>
      <c r="D362" s="166"/>
      <c r="E362" s="172"/>
      <c r="F362" s="177"/>
      <c r="G362" s="177">
        <f>SUMIF(AE363:AE393,"&lt;&gt;NOR",G363:G393)</f>
        <v>0</v>
      </c>
      <c r="H362" s="177"/>
      <c r="I362" s="177">
        <f>SUM(I363:I393)</f>
        <v>0</v>
      </c>
      <c r="J362" s="177"/>
      <c r="K362" s="177">
        <f>SUM(K363:K393)</f>
        <v>0</v>
      </c>
      <c r="L362" s="177"/>
      <c r="M362" s="177">
        <f>SUM(M363:M393)</f>
        <v>0</v>
      </c>
      <c r="N362" s="166"/>
      <c r="O362" s="166">
        <f>SUM(O363:O393)</f>
        <v>5.9997400000000001</v>
      </c>
      <c r="P362" s="166"/>
      <c r="Q362" s="166">
        <f>SUM(Q363:Q393)</f>
        <v>4.8538000000000006</v>
      </c>
      <c r="R362" s="166"/>
      <c r="S362" s="166"/>
      <c r="T362" s="167"/>
      <c r="U362" s="166">
        <f>SUM(U363:U393)</f>
        <v>338.95</v>
      </c>
      <c r="AE362" t="s">
        <v>189</v>
      </c>
    </row>
    <row r="363" spans="1:60" outlineLevel="1" x14ac:dyDescent="0.25">
      <c r="A363" s="153">
        <v>102</v>
      </c>
      <c r="B363" s="160" t="s">
        <v>526</v>
      </c>
      <c r="C363" s="196" t="s">
        <v>527</v>
      </c>
      <c r="D363" s="162" t="s">
        <v>192</v>
      </c>
      <c r="E363" s="169">
        <v>342</v>
      </c>
      <c r="F363" s="174">
        <f>H363+J363</f>
        <v>0</v>
      </c>
      <c r="G363" s="175">
        <f>ROUND(E363*F363,2)</f>
        <v>0</v>
      </c>
      <c r="H363" s="175"/>
      <c r="I363" s="175">
        <f>ROUND(E363*H363,2)</f>
        <v>0</v>
      </c>
      <c r="J363" s="175"/>
      <c r="K363" s="175">
        <f>ROUND(E363*J363,2)</f>
        <v>0</v>
      </c>
      <c r="L363" s="175">
        <v>21</v>
      </c>
      <c r="M363" s="175">
        <f>G363*(1+L363/100)</f>
        <v>0</v>
      </c>
      <c r="N363" s="162">
        <v>0</v>
      </c>
      <c r="O363" s="162">
        <f>ROUND(E363*N363,5)</f>
        <v>0</v>
      </c>
      <c r="P363" s="162">
        <v>1.4E-2</v>
      </c>
      <c r="Q363" s="162">
        <f>ROUND(E363*P363,5)</f>
        <v>4.7880000000000003</v>
      </c>
      <c r="R363" s="162"/>
      <c r="S363" s="162"/>
      <c r="T363" s="163">
        <v>9.0999999999999998E-2</v>
      </c>
      <c r="U363" s="162">
        <f>ROUND(E363*T363,2)</f>
        <v>31.12</v>
      </c>
      <c r="V363" s="152"/>
      <c r="W363" s="152"/>
      <c r="X363" s="152"/>
      <c r="Y363" s="152"/>
      <c r="Z363" s="152"/>
      <c r="AA363" s="152"/>
      <c r="AB363" s="152"/>
      <c r="AC363" s="152"/>
      <c r="AD363" s="152"/>
      <c r="AE363" s="152" t="s">
        <v>193</v>
      </c>
      <c r="AF363" s="152"/>
      <c r="AG363" s="152"/>
      <c r="AH363" s="152"/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1" x14ac:dyDescent="0.25">
      <c r="A364" s="153">
        <v>103</v>
      </c>
      <c r="B364" s="160" t="s">
        <v>528</v>
      </c>
      <c r="C364" s="196" t="s">
        <v>529</v>
      </c>
      <c r="D364" s="162" t="s">
        <v>331</v>
      </c>
      <c r="E364" s="169">
        <v>32.9</v>
      </c>
      <c r="F364" s="174">
        <f>H364+J364</f>
        <v>0</v>
      </c>
      <c r="G364" s="175">
        <f>ROUND(E364*F364,2)</f>
        <v>0</v>
      </c>
      <c r="H364" s="175"/>
      <c r="I364" s="175">
        <f>ROUND(E364*H364,2)</f>
        <v>0</v>
      </c>
      <c r="J364" s="175"/>
      <c r="K364" s="175">
        <f>ROUND(E364*J364,2)</f>
        <v>0</v>
      </c>
      <c r="L364" s="175">
        <v>21</v>
      </c>
      <c r="M364" s="175">
        <f>G364*(1+L364/100)</f>
        <v>0</v>
      </c>
      <c r="N364" s="162">
        <v>0</v>
      </c>
      <c r="O364" s="162">
        <f>ROUND(E364*N364,5)</f>
        <v>0</v>
      </c>
      <c r="P364" s="162">
        <v>2E-3</v>
      </c>
      <c r="Q364" s="162">
        <f>ROUND(E364*P364,5)</f>
        <v>6.5799999999999997E-2</v>
      </c>
      <c r="R364" s="162"/>
      <c r="S364" s="162"/>
      <c r="T364" s="163">
        <v>0.156</v>
      </c>
      <c r="U364" s="162">
        <f>ROUND(E364*T364,2)</f>
        <v>5.13</v>
      </c>
      <c r="V364" s="152"/>
      <c r="W364" s="152"/>
      <c r="X364" s="152"/>
      <c r="Y364" s="152"/>
      <c r="Z364" s="152"/>
      <c r="AA364" s="152"/>
      <c r="AB364" s="152"/>
      <c r="AC364" s="152"/>
      <c r="AD364" s="152"/>
      <c r="AE364" s="152" t="s">
        <v>193</v>
      </c>
      <c r="AF364" s="152"/>
      <c r="AG364" s="152"/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outlineLevel="1" x14ac:dyDescent="0.25">
      <c r="A365" s="153"/>
      <c r="B365" s="160"/>
      <c r="C365" s="198" t="s">
        <v>530</v>
      </c>
      <c r="D365" s="165"/>
      <c r="E365" s="171">
        <v>22.4</v>
      </c>
      <c r="F365" s="175"/>
      <c r="G365" s="175"/>
      <c r="H365" s="175"/>
      <c r="I365" s="175"/>
      <c r="J365" s="175"/>
      <c r="K365" s="175"/>
      <c r="L365" s="175"/>
      <c r="M365" s="175"/>
      <c r="N365" s="162"/>
      <c r="O365" s="162"/>
      <c r="P365" s="162"/>
      <c r="Q365" s="162"/>
      <c r="R365" s="162"/>
      <c r="S365" s="162"/>
      <c r="T365" s="163"/>
      <c r="U365" s="162"/>
      <c r="V365" s="152"/>
      <c r="W365" s="152"/>
      <c r="X365" s="152"/>
      <c r="Y365" s="152"/>
      <c r="Z365" s="152"/>
      <c r="AA365" s="152"/>
      <c r="AB365" s="152"/>
      <c r="AC365" s="152"/>
      <c r="AD365" s="152"/>
      <c r="AE365" s="152" t="s">
        <v>203</v>
      </c>
      <c r="AF365" s="152">
        <v>0</v>
      </c>
      <c r="AG365" s="152"/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52"/>
      <c r="BB365" s="152"/>
      <c r="BC365" s="152"/>
      <c r="BD365" s="152"/>
      <c r="BE365" s="152"/>
      <c r="BF365" s="152"/>
      <c r="BG365" s="152"/>
      <c r="BH365" s="152"/>
    </row>
    <row r="366" spans="1:60" outlineLevel="1" x14ac:dyDescent="0.25">
      <c r="A366" s="153"/>
      <c r="B366" s="160"/>
      <c r="C366" s="198" t="s">
        <v>531</v>
      </c>
      <c r="D366" s="165"/>
      <c r="E366" s="171">
        <v>10.5</v>
      </c>
      <c r="F366" s="175"/>
      <c r="G366" s="175"/>
      <c r="H366" s="175"/>
      <c r="I366" s="175"/>
      <c r="J366" s="175"/>
      <c r="K366" s="175"/>
      <c r="L366" s="175"/>
      <c r="M366" s="175"/>
      <c r="N366" s="162"/>
      <c r="O366" s="162"/>
      <c r="P366" s="162"/>
      <c r="Q366" s="162"/>
      <c r="R366" s="162"/>
      <c r="S366" s="162"/>
      <c r="T366" s="163"/>
      <c r="U366" s="162"/>
      <c r="V366" s="152"/>
      <c r="W366" s="152"/>
      <c r="X366" s="152"/>
      <c r="Y366" s="152"/>
      <c r="Z366" s="152"/>
      <c r="AA366" s="152"/>
      <c r="AB366" s="152"/>
      <c r="AC366" s="152"/>
      <c r="AD366" s="152"/>
      <c r="AE366" s="152" t="s">
        <v>203</v>
      </c>
      <c r="AF366" s="152">
        <v>0</v>
      </c>
      <c r="AG366" s="152"/>
      <c r="AH366" s="152"/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ht="20.399999999999999" outlineLevel="1" x14ac:dyDescent="0.25">
      <c r="A367" s="153">
        <v>104</v>
      </c>
      <c r="B367" s="160" t="s">
        <v>532</v>
      </c>
      <c r="C367" s="196" t="s">
        <v>533</v>
      </c>
      <c r="D367" s="162" t="s">
        <v>192</v>
      </c>
      <c r="E367" s="169">
        <v>342</v>
      </c>
      <c r="F367" s="174">
        <f>H367+J367</f>
        <v>0</v>
      </c>
      <c r="G367" s="175">
        <f>ROUND(E367*F367,2)</f>
        <v>0</v>
      </c>
      <c r="H367" s="175"/>
      <c r="I367" s="175">
        <f>ROUND(E367*H367,2)</f>
        <v>0</v>
      </c>
      <c r="J367" s="175"/>
      <c r="K367" s="175">
        <f>ROUND(E367*J367,2)</f>
        <v>0</v>
      </c>
      <c r="L367" s="175">
        <v>21</v>
      </c>
      <c r="M367" s="175">
        <f>G367*(1+L367/100)</f>
        <v>0</v>
      </c>
      <c r="N367" s="162">
        <v>1.417E-2</v>
      </c>
      <c r="O367" s="162">
        <f>ROUND(E367*N367,5)</f>
        <v>4.8461400000000001</v>
      </c>
      <c r="P367" s="162">
        <v>0</v>
      </c>
      <c r="Q367" s="162">
        <f>ROUND(E367*P367,5)</f>
        <v>0</v>
      </c>
      <c r="R367" s="162"/>
      <c r="S367" s="162"/>
      <c r="T367" s="163">
        <v>0.56000000000000005</v>
      </c>
      <c r="U367" s="162">
        <f>ROUND(E367*T367,2)</f>
        <v>191.52</v>
      </c>
      <c r="V367" s="152"/>
      <c r="W367" s="152"/>
      <c r="X367" s="152"/>
      <c r="Y367" s="152"/>
      <c r="Z367" s="152"/>
      <c r="AA367" s="152"/>
      <c r="AB367" s="152"/>
      <c r="AC367" s="152"/>
      <c r="AD367" s="152"/>
      <c r="AE367" s="152" t="s">
        <v>193</v>
      </c>
      <c r="AF367" s="152"/>
      <c r="AG367" s="152"/>
      <c r="AH367" s="152"/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outlineLevel="1" x14ac:dyDescent="0.25">
      <c r="A368" s="153"/>
      <c r="B368" s="160"/>
      <c r="C368" s="271" t="s">
        <v>534</v>
      </c>
      <c r="D368" s="272"/>
      <c r="E368" s="273"/>
      <c r="F368" s="274"/>
      <c r="G368" s="275"/>
      <c r="H368" s="175"/>
      <c r="I368" s="175"/>
      <c r="J368" s="175"/>
      <c r="K368" s="175"/>
      <c r="L368" s="175"/>
      <c r="M368" s="175"/>
      <c r="N368" s="162"/>
      <c r="O368" s="162"/>
      <c r="P368" s="162"/>
      <c r="Q368" s="162"/>
      <c r="R368" s="162"/>
      <c r="S368" s="162"/>
      <c r="T368" s="163"/>
      <c r="U368" s="162"/>
      <c r="V368" s="152"/>
      <c r="W368" s="152"/>
      <c r="X368" s="152"/>
      <c r="Y368" s="152"/>
      <c r="Z368" s="152"/>
      <c r="AA368" s="152"/>
      <c r="AB368" s="152"/>
      <c r="AC368" s="152"/>
      <c r="AD368" s="152"/>
      <c r="AE368" s="152" t="s">
        <v>194</v>
      </c>
      <c r="AF368" s="152"/>
      <c r="AG368" s="152"/>
      <c r="AH368" s="152"/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55" t="str">
        <f>C368</f>
        <v>vláknocementová krytina z modročerných (grafitových) šablon se strukturovaným povrchem 400x400 mm</v>
      </c>
      <c r="BB368" s="152"/>
      <c r="BC368" s="152"/>
      <c r="BD368" s="152"/>
      <c r="BE368" s="152"/>
      <c r="BF368" s="152"/>
      <c r="BG368" s="152"/>
      <c r="BH368" s="152"/>
    </row>
    <row r="369" spans="1:60" outlineLevel="1" x14ac:dyDescent="0.25">
      <c r="A369" s="153"/>
      <c r="B369" s="160"/>
      <c r="C369" s="271" t="s">
        <v>535</v>
      </c>
      <c r="D369" s="272"/>
      <c r="E369" s="273"/>
      <c r="F369" s="274"/>
      <c r="G369" s="275"/>
      <c r="H369" s="175"/>
      <c r="I369" s="175"/>
      <c r="J369" s="175"/>
      <c r="K369" s="175"/>
      <c r="L369" s="175"/>
      <c r="M369" s="175"/>
      <c r="N369" s="162"/>
      <c r="O369" s="162"/>
      <c r="P369" s="162"/>
      <c r="Q369" s="162"/>
      <c r="R369" s="162"/>
      <c r="S369" s="162"/>
      <c r="T369" s="163"/>
      <c r="U369" s="162"/>
      <c r="V369" s="152"/>
      <c r="W369" s="152"/>
      <c r="X369" s="152"/>
      <c r="Y369" s="152"/>
      <c r="Z369" s="152"/>
      <c r="AA369" s="152"/>
      <c r="AB369" s="152"/>
      <c r="AC369" s="152"/>
      <c r="AD369" s="152"/>
      <c r="AE369" s="152" t="s">
        <v>194</v>
      </c>
      <c r="AF369" s="152"/>
      <c r="AG369" s="152"/>
      <c r="AH369" s="152"/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5" t="str">
        <f>C369</f>
        <v>s lemováním obdélnou šablonou (lemovkou) 200x400 mm u hřebene, nároží, štítů, okapu</v>
      </c>
      <c r="BB369" s="152"/>
      <c r="BC369" s="152"/>
      <c r="BD369" s="152"/>
      <c r="BE369" s="152"/>
      <c r="BF369" s="152"/>
      <c r="BG369" s="152"/>
      <c r="BH369" s="152"/>
    </row>
    <row r="370" spans="1:60" outlineLevel="1" x14ac:dyDescent="0.25">
      <c r="A370" s="153"/>
      <c r="B370" s="160"/>
      <c r="C370" s="197" t="s">
        <v>198</v>
      </c>
      <c r="D370" s="164"/>
      <c r="E370" s="170"/>
      <c r="F370" s="176"/>
      <c r="G370" s="176"/>
      <c r="H370" s="175"/>
      <c r="I370" s="175"/>
      <c r="J370" s="175"/>
      <c r="K370" s="175"/>
      <c r="L370" s="175"/>
      <c r="M370" s="175"/>
      <c r="N370" s="162"/>
      <c r="O370" s="162"/>
      <c r="P370" s="162"/>
      <c r="Q370" s="162"/>
      <c r="R370" s="162"/>
      <c r="S370" s="162"/>
      <c r="T370" s="163"/>
      <c r="U370" s="162"/>
      <c r="V370" s="152"/>
      <c r="W370" s="152"/>
      <c r="X370" s="152"/>
      <c r="Y370" s="152"/>
      <c r="Z370" s="152"/>
      <c r="AA370" s="152"/>
      <c r="AB370" s="152"/>
      <c r="AC370" s="152"/>
      <c r="AD370" s="152"/>
      <c r="AE370" s="152" t="s">
        <v>194</v>
      </c>
      <c r="AF370" s="152"/>
      <c r="AG370" s="152"/>
      <c r="AH370" s="152"/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AU370" s="152"/>
      <c r="AV370" s="152"/>
      <c r="AW370" s="152"/>
      <c r="AX370" s="152"/>
      <c r="AY370" s="152"/>
      <c r="AZ370" s="152"/>
      <c r="BA370" s="152"/>
      <c r="BB370" s="152"/>
      <c r="BC370" s="152"/>
      <c r="BD370" s="152"/>
      <c r="BE370" s="152"/>
      <c r="BF370" s="152"/>
      <c r="BG370" s="152"/>
      <c r="BH370" s="152"/>
    </row>
    <row r="371" spans="1:60" outlineLevel="1" x14ac:dyDescent="0.25">
      <c r="A371" s="153"/>
      <c r="B371" s="160"/>
      <c r="C371" s="271" t="s">
        <v>212</v>
      </c>
      <c r="D371" s="272"/>
      <c r="E371" s="273"/>
      <c r="F371" s="274"/>
      <c r="G371" s="275"/>
      <c r="H371" s="175"/>
      <c r="I371" s="175"/>
      <c r="J371" s="175"/>
      <c r="K371" s="175"/>
      <c r="L371" s="175"/>
      <c r="M371" s="175"/>
      <c r="N371" s="162"/>
      <c r="O371" s="162"/>
      <c r="P371" s="162"/>
      <c r="Q371" s="162"/>
      <c r="R371" s="162"/>
      <c r="S371" s="162"/>
      <c r="T371" s="163"/>
      <c r="U371" s="162"/>
      <c r="V371" s="152"/>
      <c r="W371" s="152"/>
      <c r="X371" s="152"/>
      <c r="Y371" s="152"/>
      <c r="Z371" s="152"/>
      <c r="AA371" s="152"/>
      <c r="AB371" s="152"/>
      <c r="AC371" s="152"/>
      <c r="AD371" s="152"/>
      <c r="AE371" s="152" t="s">
        <v>194</v>
      </c>
      <c r="AF371" s="152"/>
      <c r="AG371" s="152"/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5" t="str">
        <f t="shared" ref="BA371:BA377" si="8">C371</f>
        <v>včetně:</v>
      </c>
      <c r="BB371" s="152"/>
      <c r="BC371" s="152"/>
      <c r="BD371" s="152"/>
      <c r="BE371" s="152"/>
      <c r="BF371" s="152"/>
      <c r="BG371" s="152"/>
      <c r="BH371" s="152"/>
    </row>
    <row r="372" spans="1:60" outlineLevel="1" x14ac:dyDescent="0.25">
      <c r="A372" s="153"/>
      <c r="B372" s="160"/>
      <c r="C372" s="271" t="s">
        <v>536</v>
      </c>
      <c r="D372" s="272"/>
      <c r="E372" s="273"/>
      <c r="F372" s="274"/>
      <c r="G372" s="275"/>
      <c r="H372" s="175"/>
      <c r="I372" s="175"/>
      <c r="J372" s="175"/>
      <c r="K372" s="175"/>
      <c r="L372" s="175"/>
      <c r="M372" s="175"/>
      <c r="N372" s="162"/>
      <c r="O372" s="162"/>
      <c r="P372" s="162"/>
      <c r="Q372" s="162"/>
      <c r="R372" s="162"/>
      <c r="S372" s="162"/>
      <c r="T372" s="163"/>
      <c r="U372" s="162"/>
      <c r="V372" s="152"/>
      <c r="W372" s="152"/>
      <c r="X372" s="152"/>
      <c r="Y372" s="152"/>
      <c r="Z372" s="152"/>
      <c r="AA372" s="152"/>
      <c r="AB372" s="152"/>
      <c r="AC372" s="152"/>
      <c r="AD372" s="152"/>
      <c r="AE372" s="152" t="s">
        <v>194</v>
      </c>
      <c r="AF372" s="152"/>
      <c r="AG372" s="152"/>
      <c r="AH372" s="152"/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55" t="str">
        <f t="shared" si="8"/>
        <v>- přiřezání šablon</v>
      </c>
      <c r="BB372" s="152"/>
      <c r="BC372" s="152"/>
      <c r="BD372" s="152"/>
      <c r="BE372" s="152"/>
      <c r="BF372" s="152"/>
      <c r="BG372" s="152"/>
      <c r="BH372" s="152"/>
    </row>
    <row r="373" spans="1:60" outlineLevel="1" x14ac:dyDescent="0.25">
      <c r="A373" s="153"/>
      <c r="B373" s="160"/>
      <c r="C373" s="271" t="s">
        <v>537</v>
      </c>
      <c r="D373" s="272"/>
      <c r="E373" s="273"/>
      <c r="F373" s="274"/>
      <c r="G373" s="275"/>
      <c r="H373" s="175"/>
      <c r="I373" s="175"/>
      <c r="J373" s="175"/>
      <c r="K373" s="175"/>
      <c r="L373" s="175"/>
      <c r="M373" s="175"/>
      <c r="N373" s="162"/>
      <c r="O373" s="162"/>
      <c r="P373" s="162"/>
      <c r="Q373" s="162"/>
      <c r="R373" s="162"/>
      <c r="S373" s="162"/>
      <c r="T373" s="163"/>
      <c r="U373" s="162"/>
      <c r="V373" s="152"/>
      <c r="W373" s="152"/>
      <c r="X373" s="152"/>
      <c r="Y373" s="152"/>
      <c r="Z373" s="152"/>
      <c r="AA373" s="152"/>
      <c r="AB373" s="152"/>
      <c r="AC373" s="152"/>
      <c r="AD373" s="152"/>
      <c r="AE373" s="152" t="s">
        <v>194</v>
      </c>
      <c r="AF373" s="152"/>
      <c r="AG373" s="152"/>
      <c r="AH373" s="152"/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5" t="str">
        <f t="shared" si="8"/>
        <v>- odvětrání a zavětrování podkladní folie</v>
      </c>
      <c r="BB373" s="152"/>
      <c r="BC373" s="152"/>
      <c r="BD373" s="152"/>
      <c r="BE373" s="152"/>
      <c r="BF373" s="152"/>
      <c r="BG373" s="152"/>
      <c r="BH373" s="152"/>
    </row>
    <row r="374" spans="1:60" outlineLevel="1" x14ac:dyDescent="0.25">
      <c r="A374" s="153"/>
      <c r="B374" s="160"/>
      <c r="C374" s="271" t="s">
        <v>538</v>
      </c>
      <c r="D374" s="272"/>
      <c r="E374" s="273"/>
      <c r="F374" s="274"/>
      <c r="G374" s="275"/>
      <c r="H374" s="175"/>
      <c r="I374" s="175"/>
      <c r="J374" s="175"/>
      <c r="K374" s="175"/>
      <c r="L374" s="175"/>
      <c r="M374" s="175"/>
      <c r="N374" s="162"/>
      <c r="O374" s="162"/>
      <c r="P374" s="162"/>
      <c r="Q374" s="162"/>
      <c r="R374" s="162"/>
      <c r="S374" s="162"/>
      <c r="T374" s="163"/>
      <c r="U374" s="162"/>
      <c r="V374" s="152"/>
      <c r="W374" s="152"/>
      <c r="X374" s="152"/>
      <c r="Y374" s="152"/>
      <c r="Z374" s="152"/>
      <c r="AA374" s="152"/>
      <c r="AB374" s="152"/>
      <c r="AC374" s="152"/>
      <c r="AD374" s="152"/>
      <c r="AE374" s="152" t="s">
        <v>194</v>
      </c>
      <c r="AF374" s="152"/>
      <c r="AG374" s="152"/>
      <c r="AH374" s="152"/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55" t="str">
        <f t="shared" si="8"/>
        <v>- úpravy u hřebene, nároží a okapu</v>
      </c>
      <c r="BB374" s="152"/>
      <c r="BC374" s="152"/>
      <c r="BD374" s="152"/>
      <c r="BE374" s="152"/>
      <c r="BF374" s="152"/>
      <c r="BG374" s="152"/>
      <c r="BH374" s="152"/>
    </row>
    <row r="375" spans="1:60" outlineLevel="1" x14ac:dyDescent="0.25">
      <c r="A375" s="153"/>
      <c r="B375" s="160"/>
      <c r="C375" s="271" t="s">
        <v>539</v>
      </c>
      <c r="D375" s="272"/>
      <c r="E375" s="273"/>
      <c r="F375" s="274"/>
      <c r="G375" s="275"/>
      <c r="H375" s="175"/>
      <c r="I375" s="175"/>
      <c r="J375" s="175"/>
      <c r="K375" s="175"/>
      <c r="L375" s="175"/>
      <c r="M375" s="175"/>
      <c r="N375" s="162"/>
      <c r="O375" s="162"/>
      <c r="P375" s="162"/>
      <c r="Q375" s="162"/>
      <c r="R375" s="162"/>
      <c r="S375" s="162"/>
      <c r="T375" s="163"/>
      <c r="U375" s="162"/>
      <c r="V375" s="152"/>
      <c r="W375" s="152"/>
      <c r="X375" s="152"/>
      <c r="Y375" s="152"/>
      <c r="Z375" s="152"/>
      <c r="AA375" s="152"/>
      <c r="AB375" s="152"/>
      <c r="AC375" s="152"/>
      <c r="AD375" s="152"/>
      <c r="AE375" s="152" t="s">
        <v>194</v>
      </c>
      <c r="AF375" s="152"/>
      <c r="AG375" s="152"/>
      <c r="AH375" s="152"/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5" t="str">
        <f t="shared" si="8"/>
        <v xml:space="preserve">  (lemovky při hřebeni a nároží budou mít přesah přes šablony na protilehlé straně střechy)</v>
      </c>
      <c r="BB375" s="152"/>
      <c r="BC375" s="152"/>
      <c r="BD375" s="152"/>
      <c r="BE375" s="152"/>
      <c r="BF375" s="152"/>
      <c r="BG375" s="152"/>
      <c r="BH375" s="152"/>
    </row>
    <row r="376" spans="1:60" outlineLevel="1" x14ac:dyDescent="0.25">
      <c r="A376" s="153"/>
      <c r="B376" s="160"/>
      <c r="C376" s="271" t="s">
        <v>540</v>
      </c>
      <c r="D376" s="272"/>
      <c r="E376" s="273"/>
      <c r="F376" s="274"/>
      <c r="G376" s="275"/>
      <c r="H376" s="175"/>
      <c r="I376" s="175"/>
      <c r="J376" s="175"/>
      <c r="K376" s="175"/>
      <c r="L376" s="175"/>
      <c r="M376" s="175"/>
      <c r="N376" s="162"/>
      <c r="O376" s="162"/>
      <c r="P376" s="162"/>
      <c r="Q376" s="162"/>
      <c r="R376" s="162"/>
      <c r="S376" s="162"/>
      <c r="T376" s="163"/>
      <c r="U376" s="162"/>
      <c r="V376" s="152"/>
      <c r="W376" s="152"/>
      <c r="X376" s="152"/>
      <c r="Y376" s="152"/>
      <c r="Z376" s="152"/>
      <c r="AA376" s="152"/>
      <c r="AB376" s="152"/>
      <c r="AC376" s="152"/>
      <c r="AD376" s="152"/>
      <c r="AE376" s="152" t="s">
        <v>194</v>
      </c>
      <c r="AF376" s="152"/>
      <c r="AG376" s="152"/>
      <c r="AH376" s="152"/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AU376" s="152"/>
      <c r="AV376" s="152"/>
      <c r="AW376" s="152"/>
      <c r="AX376" s="152"/>
      <c r="AY376" s="152"/>
      <c r="AZ376" s="152"/>
      <c r="BA376" s="155" t="str">
        <f t="shared" si="8"/>
        <v>- obkrytí plošných prostupů (komínů, střešních poklopů a oken)</v>
      </c>
      <c r="BB376" s="152"/>
      <c r="BC376" s="152"/>
      <c r="BD376" s="152"/>
      <c r="BE376" s="152"/>
      <c r="BF376" s="152"/>
      <c r="BG376" s="152"/>
      <c r="BH376" s="152"/>
    </row>
    <row r="377" spans="1:60" outlineLevel="1" x14ac:dyDescent="0.25">
      <c r="A377" s="153"/>
      <c r="B377" s="160"/>
      <c r="C377" s="271" t="s">
        <v>541</v>
      </c>
      <c r="D377" s="272"/>
      <c r="E377" s="273"/>
      <c r="F377" s="274"/>
      <c r="G377" s="275"/>
      <c r="H377" s="175"/>
      <c r="I377" s="175"/>
      <c r="J377" s="175"/>
      <c r="K377" s="175"/>
      <c r="L377" s="175"/>
      <c r="M377" s="175"/>
      <c r="N377" s="162"/>
      <c r="O377" s="162"/>
      <c r="P377" s="162"/>
      <c r="Q377" s="162"/>
      <c r="R377" s="162"/>
      <c r="S377" s="162"/>
      <c r="T377" s="163"/>
      <c r="U377" s="162"/>
      <c r="V377" s="152"/>
      <c r="W377" s="152"/>
      <c r="X377" s="152"/>
      <c r="Y377" s="152"/>
      <c r="Z377" s="152"/>
      <c r="AA377" s="152"/>
      <c r="AB377" s="152"/>
      <c r="AC377" s="152"/>
      <c r="AD377" s="152"/>
      <c r="AE377" s="152" t="s">
        <v>194</v>
      </c>
      <c r="AF377" s="152"/>
      <c r="AG377" s="152"/>
      <c r="AH377" s="152"/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5" t="str">
        <f t="shared" si="8"/>
        <v>- obkrytí bodových prostupů (bleskosvodů, stožárů, komínových lávek, sněhových zachytávačů)</v>
      </c>
      <c r="BB377" s="152"/>
      <c r="BC377" s="152"/>
      <c r="BD377" s="152"/>
      <c r="BE377" s="152"/>
      <c r="BF377" s="152"/>
      <c r="BG377" s="152"/>
      <c r="BH377" s="152"/>
    </row>
    <row r="378" spans="1:60" outlineLevel="1" x14ac:dyDescent="0.25">
      <c r="A378" s="153"/>
      <c r="B378" s="160"/>
      <c r="C378" s="197" t="s">
        <v>198</v>
      </c>
      <c r="D378" s="164"/>
      <c r="E378" s="170"/>
      <c r="F378" s="176"/>
      <c r="G378" s="176"/>
      <c r="H378" s="175"/>
      <c r="I378" s="175"/>
      <c r="J378" s="175"/>
      <c r="K378" s="175"/>
      <c r="L378" s="175"/>
      <c r="M378" s="175"/>
      <c r="N378" s="162"/>
      <c r="O378" s="162"/>
      <c r="P378" s="162"/>
      <c r="Q378" s="162"/>
      <c r="R378" s="162"/>
      <c r="S378" s="162"/>
      <c r="T378" s="163"/>
      <c r="U378" s="162"/>
      <c r="V378" s="152"/>
      <c r="W378" s="152"/>
      <c r="X378" s="152"/>
      <c r="Y378" s="152"/>
      <c r="Z378" s="152"/>
      <c r="AA378" s="152"/>
      <c r="AB378" s="152"/>
      <c r="AC378" s="152"/>
      <c r="AD378" s="152"/>
      <c r="AE378" s="152" t="s">
        <v>194</v>
      </c>
      <c r="AF378" s="152"/>
      <c r="AG378" s="152"/>
      <c r="AH378" s="152"/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AU378" s="152"/>
      <c r="AV378" s="152"/>
      <c r="AW378" s="152"/>
      <c r="AX378" s="152"/>
      <c r="AY378" s="152"/>
      <c r="AZ378" s="152"/>
      <c r="BA378" s="152"/>
      <c r="BB378" s="152"/>
      <c r="BC378" s="152"/>
      <c r="BD378" s="152"/>
      <c r="BE378" s="152"/>
      <c r="BF378" s="152"/>
      <c r="BG378" s="152"/>
      <c r="BH378" s="152"/>
    </row>
    <row r="379" spans="1:60" outlineLevel="1" x14ac:dyDescent="0.25">
      <c r="A379" s="153"/>
      <c r="B379" s="160"/>
      <c r="C379" s="271" t="s">
        <v>542</v>
      </c>
      <c r="D379" s="272"/>
      <c r="E379" s="273"/>
      <c r="F379" s="274"/>
      <c r="G379" s="275"/>
      <c r="H379" s="175"/>
      <c r="I379" s="175"/>
      <c r="J379" s="175"/>
      <c r="K379" s="175"/>
      <c r="L379" s="175"/>
      <c r="M379" s="175"/>
      <c r="N379" s="162"/>
      <c r="O379" s="162"/>
      <c r="P379" s="162"/>
      <c r="Q379" s="162"/>
      <c r="R379" s="162"/>
      <c r="S379" s="162"/>
      <c r="T379" s="163"/>
      <c r="U379" s="162"/>
      <c r="V379" s="152"/>
      <c r="W379" s="152"/>
      <c r="X379" s="152"/>
      <c r="Y379" s="152"/>
      <c r="Z379" s="152"/>
      <c r="AA379" s="152"/>
      <c r="AB379" s="152"/>
      <c r="AC379" s="152"/>
      <c r="AD379" s="152"/>
      <c r="AE379" s="152" t="s">
        <v>194</v>
      </c>
      <c r="AF379" s="152"/>
      <c r="AG379" s="152"/>
      <c r="AH379" s="152"/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5" t="str">
        <f>C379</f>
        <v>poznámka:</v>
      </c>
      <c r="BB379" s="152"/>
      <c r="BC379" s="152"/>
      <c r="BD379" s="152"/>
      <c r="BE379" s="152"/>
      <c r="BF379" s="152"/>
      <c r="BG379" s="152"/>
      <c r="BH379" s="152"/>
    </row>
    <row r="380" spans="1:60" outlineLevel="1" x14ac:dyDescent="0.25">
      <c r="A380" s="153"/>
      <c r="B380" s="160"/>
      <c r="C380" s="271" t="s">
        <v>543</v>
      </c>
      <c r="D380" s="272"/>
      <c r="E380" s="273"/>
      <c r="F380" s="274"/>
      <c r="G380" s="275"/>
      <c r="H380" s="175"/>
      <c r="I380" s="175"/>
      <c r="J380" s="175"/>
      <c r="K380" s="175"/>
      <c r="L380" s="175"/>
      <c r="M380" s="175"/>
      <c r="N380" s="162"/>
      <c r="O380" s="162"/>
      <c r="P380" s="162"/>
      <c r="Q380" s="162"/>
      <c r="R380" s="162"/>
      <c r="S380" s="162"/>
      <c r="T380" s="163"/>
      <c r="U380" s="162"/>
      <c r="V380" s="152"/>
      <c r="W380" s="152"/>
      <c r="X380" s="152"/>
      <c r="Y380" s="152"/>
      <c r="Z380" s="152"/>
      <c r="AA380" s="152"/>
      <c r="AB380" s="152"/>
      <c r="AC380" s="152"/>
      <c r="AD380" s="152"/>
      <c r="AE380" s="152" t="s">
        <v>194</v>
      </c>
      <c r="AF380" s="152"/>
      <c r="AG380" s="152"/>
      <c r="AH380" s="152"/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AU380" s="152"/>
      <c r="AV380" s="152"/>
      <c r="AW380" s="152"/>
      <c r="AX380" s="152"/>
      <c r="AY380" s="152"/>
      <c r="AZ380" s="152"/>
      <c r="BA380" s="155" t="str">
        <f>C380</f>
        <v>- ve výměře je uvedena finální zakrytá plocha bez přesahů při hřebeni a nároží</v>
      </c>
      <c r="BB380" s="152"/>
      <c r="BC380" s="152"/>
      <c r="BD380" s="152"/>
      <c r="BE380" s="152"/>
      <c r="BF380" s="152"/>
      <c r="BG380" s="152"/>
      <c r="BH380" s="152"/>
    </row>
    <row r="381" spans="1:60" outlineLevel="1" x14ac:dyDescent="0.25">
      <c r="A381" s="153"/>
      <c r="B381" s="160"/>
      <c r="C381" s="271" t="s">
        <v>544</v>
      </c>
      <c r="D381" s="272"/>
      <c r="E381" s="273"/>
      <c r="F381" s="274"/>
      <c r="G381" s="275"/>
      <c r="H381" s="175"/>
      <c r="I381" s="175"/>
      <c r="J381" s="175"/>
      <c r="K381" s="175"/>
      <c r="L381" s="175"/>
      <c r="M381" s="175"/>
      <c r="N381" s="162"/>
      <c r="O381" s="162"/>
      <c r="P381" s="162"/>
      <c r="Q381" s="162"/>
      <c r="R381" s="162"/>
      <c r="S381" s="162"/>
      <c r="T381" s="163"/>
      <c r="U381" s="162"/>
      <c r="V381" s="152"/>
      <c r="W381" s="152"/>
      <c r="X381" s="152"/>
      <c r="Y381" s="152"/>
      <c r="Z381" s="152"/>
      <c r="AA381" s="152"/>
      <c r="AB381" s="152"/>
      <c r="AC381" s="152"/>
      <c r="AD381" s="152"/>
      <c r="AE381" s="152" t="s">
        <v>194</v>
      </c>
      <c r="AF381" s="152"/>
      <c r="AG381" s="152"/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5" t="str">
        <f>C381</f>
        <v>- u dodávky materiálu je třeba počítat s odpovídajícím ztratným a do jednotkové ceny jej rozpustit</v>
      </c>
      <c r="BB381" s="152"/>
      <c r="BC381" s="152"/>
      <c r="BD381" s="152"/>
      <c r="BE381" s="152"/>
      <c r="BF381" s="152"/>
      <c r="BG381" s="152"/>
      <c r="BH381" s="152"/>
    </row>
    <row r="382" spans="1:60" ht="20.399999999999999" outlineLevel="1" x14ac:dyDescent="0.25">
      <c r="A382" s="153">
        <v>105</v>
      </c>
      <c r="B382" s="160" t="s">
        <v>545</v>
      </c>
      <c r="C382" s="196" t="s">
        <v>546</v>
      </c>
      <c r="D382" s="162" t="s">
        <v>192</v>
      </c>
      <c r="E382" s="169">
        <v>342</v>
      </c>
      <c r="F382" s="174">
        <f>H382+J382</f>
        <v>0</v>
      </c>
      <c r="G382" s="175">
        <f>ROUND(E382*F382,2)</f>
        <v>0</v>
      </c>
      <c r="H382" s="175"/>
      <c r="I382" s="175">
        <f>ROUND(E382*H382,2)</f>
        <v>0</v>
      </c>
      <c r="J382" s="175"/>
      <c r="K382" s="175">
        <f>ROUND(E382*J382,2)</f>
        <v>0</v>
      </c>
      <c r="L382" s="175">
        <v>21</v>
      </c>
      <c r="M382" s="175">
        <f>G382*(1+L382/100)</f>
        <v>0</v>
      </c>
      <c r="N382" s="162">
        <v>2.4099999999999998E-3</v>
      </c>
      <c r="O382" s="162">
        <f>ROUND(E382*N382,5)</f>
        <v>0.82421999999999995</v>
      </c>
      <c r="P382" s="162">
        <v>0</v>
      </c>
      <c r="Q382" s="162">
        <f>ROUND(E382*P382,5)</f>
        <v>0</v>
      </c>
      <c r="R382" s="162"/>
      <c r="S382" s="162"/>
      <c r="T382" s="163">
        <v>0.09</v>
      </c>
      <c r="U382" s="162">
        <f>ROUND(E382*T382,2)</f>
        <v>30.78</v>
      </c>
      <c r="V382" s="152"/>
      <c r="W382" s="152"/>
      <c r="X382" s="152"/>
      <c r="Y382" s="152"/>
      <c r="Z382" s="152"/>
      <c r="AA382" s="152"/>
      <c r="AB382" s="152"/>
      <c r="AC382" s="152"/>
      <c r="AD382" s="152"/>
      <c r="AE382" s="152" t="s">
        <v>193</v>
      </c>
      <c r="AF382" s="152"/>
      <c r="AG382" s="152"/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ht="20.399999999999999" outlineLevel="1" x14ac:dyDescent="0.25">
      <c r="A383" s="153">
        <v>106</v>
      </c>
      <c r="B383" s="160" t="s">
        <v>547</v>
      </c>
      <c r="C383" s="196" t="s">
        <v>548</v>
      </c>
      <c r="D383" s="162" t="s">
        <v>327</v>
      </c>
      <c r="E383" s="169">
        <v>2</v>
      </c>
      <c r="F383" s="174">
        <f>H383+J383</f>
        <v>0</v>
      </c>
      <c r="G383" s="175">
        <f>ROUND(E383*F383,2)</f>
        <v>0</v>
      </c>
      <c r="H383" s="175"/>
      <c r="I383" s="175">
        <f>ROUND(E383*H383,2)</f>
        <v>0</v>
      </c>
      <c r="J383" s="175"/>
      <c r="K383" s="175">
        <f>ROUND(E383*J383,2)</f>
        <v>0</v>
      </c>
      <c r="L383" s="175">
        <v>21</v>
      </c>
      <c r="M383" s="175">
        <f>G383*(1+L383/100)</f>
        <v>0</v>
      </c>
      <c r="N383" s="162">
        <v>1.2099999999999999E-3</v>
      </c>
      <c r="O383" s="162">
        <f>ROUND(E383*N383,5)</f>
        <v>2.4199999999999998E-3</v>
      </c>
      <c r="P383" s="162">
        <v>0</v>
      </c>
      <c r="Q383" s="162">
        <f>ROUND(E383*P383,5)</f>
        <v>0</v>
      </c>
      <c r="R383" s="162"/>
      <c r="S383" s="162"/>
      <c r="T383" s="163">
        <v>2.9000000000000001E-2</v>
      </c>
      <c r="U383" s="162">
        <f>ROUND(E383*T383,2)</f>
        <v>0.06</v>
      </c>
      <c r="V383" s="152"/>
      <c r="W383" s="152"/>
      <c r="X383" s="152"/>
      <c r="Y383" s="152"/>
      <c r="Z383" s="152"/>
      <c r="AA383" s="152"/>
      <c r="AB383" s="152"/>
      <c r="AC383" s="152"/>
      <c r="AD383" s="152"/>
      <c r="AE383" s="152" t="s">
        <v>193</v>
      </c>
      <c r="AF383" s="152"/>
      <c r="AG383" s="152"/>
      <c r="AH383" s="152"/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AU383" s="152"/>
      <c r="AV383" s="152"/>
      <c r="AW383" s="152"/>
      <c r="AX383" s="152"/>
      <c r="AY383" s="152"/>
      <c r="AZ383" s="152"/>
      <c r="BA383" s="152"/>
      <c r="BB383" s="152"/>
      <c r="BC383" s="152"/>
      <c r="BD383" s="152"/>
      <c r="BE383" s="152"/>
      <c r="BF383" s="152"/>
      <c r="BG383" s="152"/>
      <c r="BH383" s="152"/>
    </row>
    <row r="384" spans="1:60" outlineLevel="1" x14ac:dyDescent="0.25">
      <c r="A384" s="153"/>
      <c r="B384" s="160"/>
      <c r="C384" s="198" t="s">
        <v>517</v>
      </c>
      <c r="D384" s="165"/>
      <c r="E384" s="171">
        <v>2</v>
      </c>
      <c r="F384" s="175"/>
      <c r="G384" s="175"/>
      <c r="H384" s="175"/>
      <c r="I384" s="175"/>
      <c r="J384" s="175"/>
      <c r="K384" s="175"/>
      <c r="L384" s="175"/>
      <c r="M384" s="175"/>
      <c r="N384" s="162"/>
      <c r="O384" s="162"/>
      <c r="P384" s="162"/>
      <c r="Q384" s="162"/>
      <c r="R384" s="162"/>
      <c r="S384" s="162"/>
      <c r="T384" s="163"/>
      <c r="U384" s="162"/>
      <c r="V384" s="152"/>
      <c r="W384" s="152"/>
      <c r="X384" s="152"/>
      <c r="Y384" s="152"/>
      <c r="Z384" s="152"/>
      <c r="AA384" s="152"/>
      <c r="AB384" s="152"/>
      <c r="AC384" s="152"/>
      <c r="AD384" s="152"/>
      <c r="AE384" s="152" t="s">
        <v>203</v>
      </c>
      <c r="AF384" s="152">
        <v>0</v>
      </c>
      <c r="AG384" s="152"/>
      <c r="AH384" s="152"/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 outlineLevel="1" x14ac:dyDescent="0.25">
      <c r="A385" s="153">
        <v>107</v>
      </c>
      <c r="B385" s="160" t="s">
        <v>549</v>
      </c>
      <c r="C385" s="196" t="s">
        <v>550</v>
      </c>
      <c r="D385" s="162" t="s">
        <v>331</v>
      </c>
      <c r="E385" s="169">
        <v>48</v>
      </c>
      <c r="F385" s="174">
        <f>H385+J385</f>
        <v>0</v>
      </c>
      <c r="G385" s="175">
        <f>ROUND(E385*F385,2)</f>
        <v>0</v>
      </c>
      <c r="H385" s="175"/>
      <c r="I385" s="175">
        <f>ROUND(E385*H385,2)</f>
        <v>0</v>
      </c>
      <c r="J385" s="175"/>
      <c r="K385" s="175">
        <f>ROUND(E385*J385,2)</f>
        <v>0</v>
      </c>
      <c r="L385" s="175">
        <v>21</v>
      </c>
      <c r="M385" s="175">
        <f>G385*(1+L385/100)</f>
        <v>0</v>
      </c>
      <c r="N385" s="162">
        <v>2.9E-4</v>
      </c>
      <c r="O385" s="162">
        <f>ROUND(E385*N385,5)</f>
        <v>1.392E-2</v>
      </c>
      <c r="P385" s="162">
        <v>0</v>
      </c>
      <c r="Q385" s="162">
        <f>ROUND(E385*P385,5)</f>
        <v>0</v>
      </c>
      <c r="R385" s="162"/>
      <c r="S385" s="162"/>
      <c r="T385" s="163">
        <v>0.1</v>
      </c>
      <c r="U385" s="162">
        <f>ROUND(E385*T385,2)</f>
        <v>4.8</v>
      </c>
      <c r="V385" s="152"/>
      <c r="W385" s="152"/>
      <c r="X385" s="152"/>
      <c r="Y385" s="152"/>
      <c r="Z385" s="152"/>
      <c r="AA385" s="152"/>
      <c r="AB385" s="152"/>
      <c r="AC385" s="152"/>
      <c r="AD385" s="152"/>
      <c r="AE385" s="152" t="s">
        <v>193</v>
      </c>
      <c r="AF385" s="152"/>
      <c r="AG385" s="152"/>
      <c r="AH385" s="152"/>
      <c r="AI385" s="152"/>
      <c r="AJ385" s="152"/>
      <c r="AK385" s="152"/>
      <c r="AL385" s="152"/>
      <c r="AM385" s="152"/>
      <c r="AN385" s="152"/>
      <c r="AO385" s="152"/>
      <c r="AP385" s="152"/>
      <c r="AQ385" s="152"/>
      <c r="AR385" s="152"/>
      <c r="AS385" s="152"/>
      <c r="AT385" s="152"/>
      <c r="AU385" s="152"/>
      <c r="AV385" s="152"/>
      <c r="AW385" s="152"/>
      <c r="AX385" s="152"/>
      <c r="AY385" s="152"/>
      <c r="AZ385" s="152"/>
      <c r="BA385" s="152"/>
      <c r="BB385" s="152"/>
      <c r="BC385" s="152"/>
      <c r="BD385" s="152"/>
      <c r="BE385" s="152"/>
      <c r="BF385" s="152"/>
      <c r="BG385" s="152"/>
      <c r="BH385" s="152"/>
    </row>
    <row r="386" spans="1:60" outlineLevel="1" x14ac:dyDescent="0.25">
      <c r="A386" s="153"/>
      <c r="B386" s="160"/>
      <c r="C386" s="198" t="s">
        <v>551</v>
      </c>
      <c r="D386" s="165"/>
      <c r="E386" s="171">
        <v>48</v>
      </c>
      <c r="F386" s="175"/>
      <c r="G386" s="175"/>
      <c r="H386" s="175"/>
      <c r="I386" s="175"/>
      <c r="J386" s="175"/>
      <c r="K386" s="175"/>
      <c r="L386" s="175"/>
      <c r="M386" s="175"/>
      <c r="N386" s="162"/>
      <c r="O386" s="162"/>
      <c r="P386" s="162"/>
      <c r="Q386" s="162"/>
      <c r="R386" s="162"/>
      <c r="S386" s="162"/>
      <c r="T386" s="163"/>
      <c r="U386" s="162"/>
      <c r="V386" s="152"/>
      <c r="W386" s="152"/>
      <c r="X386" s="152"/>
      <c r="Y386" s="152"/>
      <c r="Z386" s="152"/>
      <c r="AA386" s="152"/>
      <c r="AB386" s="152"/>
      <c r="AC386" s="152"/>
      <c r="AD386" s="152"/>
      <c r="AE386" s="152" t="s">
        <v>203</v>
      </c>
      <c r="AF386" s="152">
        <v>0</v>
      </c>
      <c r="AG386" s="152"/>
      <c r="AH386" s="152"/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AU386" s="152"/>
      <c r="AV386" s="152"/>
      <c r="AW386" s="152"/>
      <c r="AX386" s="152"/>
      <c r="AY386" s="152"/>
      <c r="AZ386" s="152"/>
      <c r="BA386" s="152"/>
      <c r="BB386" s="152"/>
      <c r="BC386" s="152"/>
      <c r="BD386" s="152"/>
      <c r="BE386" s="152"/>
      <c r="BF386" s="152"/>
      <c r="BG386" s="152"/>
      <c r="BH386" s="152"/>
    </row>
    <row r="387" spans="1:60" ht="20.399999999999999" outlineLevel="1" x14ac:dyDescent="0.25">
      <c r="A387" s="153">
        <v>108</v>
      </c>
      <c r="B387" s="160" t="s">
        <v>552</v>
      </c>
      <c r="C387" s="196" t="s">
        <v>553</v>
      </c>
      <c r="D387" s="162" t="s">
        <v>331</v>
      </c>
      <c r="E387" s="169">
        <v>45.5</v>
      </c>
      <c r="F387" s="174">
        <f>H387+J387</f>
        <v>0</v>
      </c>
      <c r="G387" s="175">
        <f>ROUND(E387*F387,2)</f>
        <v>0</v>
      </c>
      <c r="H387" s="175"/>
      <c r="I387" s="175">
        <f>ROUND(E387*H387,2)</f>
        <v>0</v>
      </c>
      <c r="J387" s="175"/>
      <c r="K387" s="175">
        <f>ROUND(E387*J387,2)</f>
        <v>0</v>
      </c>
      <c r="L387" s="175">
        <v>21</v>
      </c>
      <c r="M387" s="175">
        <f>G387*(1+L387/100)</f>
        <v>0</v>
      </c>
      <c r="N387" s="162">
        <v>6.8799999999999998E-3</v>
      </c>
      <c r="O387" s="162">
        <f>ROUND(E387*N387,5)</f>
        <v>0.31303999999999998</v>
      </c>
      <c r="P387" s="162">
        <v>0</v>
      </c>
      <c r="Q387" s="162">
        <f>ROUND(E387*P387,5)</f>
        <v>0</v>
      </c>
      <c r="R387" s="162"/>
      <c r="S387" s="162"/>
      <c r="T387" s="163">
        <v>1.323</v>
      </c>
      <c r="U387" s="162">
        <f>ROUND(E387*T387,2)</f>
        <v>60.2</v>
      </c>
      <c r="V387" s="152"/>
      <c r="W387" s="152"/>
      <c r="X387" s="152"/>
      <c r="Y387" s="152"/>
      <c r="Z387" s="152"/>
      <c r="AA387" s="152"/>
      <c r="AB387" s="152"/>
      <c r="AC387" s="152"/>
      <c r="AD387" s="152"/>
      <c r="AE387" s="152" t="s">
        <v>193</v>
      </c>
      <c r="AF387" s="152"/>
      <c r="AG387" s="152"/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52"/>
      <c r="BB387" s="152"/>
      <c r="BC387" s="152"/>
      <c r="BD387" s="152"/>
      <c r="BE387" s="152"/>
      <c r="BF387" s="152"/>
      <c r="BG387" s="152"/>
      <c r="BH387" s="152"/>
    </row>
    <row r="388" spans="1:60" outlineLevel="1" x14ac:dyDescent="0.25">
      <c r="A388" s="153"/>
      <c r="B388" s="160"/>
      <c r="C388" s="271" t="s">
        <v>590</v>
      </c>
      <c r="D388" s="272"/>
      <c r="E388" s="273"/>
      <c r="F388" s="274"/>
      <c r="G388" s="275"/>
      <c r="H388" s="175"/>
      <c r="I388" s="175"/>
      <c r="J388" s="175"/>
      <c r="K388" s="175"/>
      <c r="L388" s="175"/>
      <c r="M388" s="175"/>
      <c r="N388" s="162"/>
      <c r="O388" s="162"/>
      <c r="P388" s="162"/>
      <c r="Q388" s="162"/>
      <c r="R388" s="162"/>
      <c r="S388" s="162"/>
      <c r="T388" s="163"/>
      <c r="U388" s="162"/>
      <c r="V388" s="152"/>
      <c r="W388" s="152"/>
      <c r="X388" s="152"/>
      <c r="Y388" s="152"/>
      <c r="Z388" s="152"/>
      <c r="AA388" s="152"/>
      <c r="AB388" s="152"/>
      <c r="AC388" s="152"/>
      <c r="AD388" s="152"/>
      <c r="AE388" s="152" t="s">
        <v>194</v>
      </c>
      <c r="AF388" s="152"/>
      <c r="AG388" s="152"/>
      <c r="AH388" s="152"/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AU388" s="152"/>
      <c r="AV388" s="152"/>
      <c r="AW388" s="152"/>
      <c r="AX388" s="152"/>
      <c r="AY388" s="152"/>
      <c r="AZ388" s="152"/>
      <c r="BA388" s="155" t="str">
        <f>C388</f>
        <v>- atypický sněhový zachytávač s dvěma průběžnými tyčemi z kruhové žárově zinkované oceli,</v>
      </c>
      <c r="BB388" s="152"/>
      <c r="BC388" s="152"/>
      <c r="BD388" s="152"/>
      <c r="BE388" s="152"/>
      <c r="BF388" s="152"/>
      <c r="BG388" s="152"/>
      <c r="BH388" s="152"/>
    </row>
    <row r="389" spans="1:60" outlineLevel="1" x14ac:dyDescent="0.25">
      <c r="A389" s="153"/>
      <c r="B389" s="160"/>
      <c r="C389" s="271" t="s">
        <v>554</v>
      </c>
      <c r="D389" s="272"/>
      <c r="E389" s="273"/>
      <c r="F389" s="274"/>
      <c r="G389" s="275"/>
      <c r="H389" s="175"/>
      <c r="I389" s="175"/>
      <c r="J389" s="175"/>
      <c r="K389" s="175"/>
      <c r="L389" s="175"/>
      <c r="M389" s="175"/>
      <c r="N389" s="162"/>
      <c r="O389" s="162"/>
      <c r="P389" s="162"/>
      <c r="Q389" s="162"/>
      <c r="R389" s="162"/>
      <c r="S389" s="162"/>
      <c r="T389" s="163"/>
      <c r="U389" s="162"/>
      <c r="V389" s="152"/>
      <c r="W389" s="152"/>
      <c r="X389" s="152"/>
      <c r="Y389" s="152"/>
      <c r="Z389" s="152"/>
      <c r="AA389" s="152"/>
      <c r="AB389" s="152"/>
      <c r="AC389" s="152"/>
      <c r="AD389" s="152"/>
      <c r="AE389" s="152" t="s">
        <v>194</v>
      </c>
      <c r="AF389" s="152"/>
      <c r="AG389" s="152"/>
      <c r="AH389" s="152"/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5" t="str">
        <f>C389</f>
        <v xml:space="preserve">  natřený v barvě matné černé, D=10 mm</v>
      </c>
      <c r="BB389" s="152"/>
      <c r="BC389" s="152"/>
      <c r="BD389" s="152"/>
      <c r="BE389" s="152"/>
      <c r="BF389" s="152"/>
      <c r="BG389" s="152"/>
      <c r="BH389" s="152"/>
    </row>
    <row r="390" spans="1:60" outlineLevel="1" x14ac:dyDescent="0.25">
      <c r="A390" s="153"/>
      <c r="B390" s="160"/>
      <c r="C390" s="271" t="s">
        <v>555</v>
      </c>
      <c r="D390" s="272"/>
      <c r="E390" s="273"/>
      <c r="F390" s="274"/>
      <c r="G390" s="275"/>
      <c r="H390" s="175"/>
      <c r="I390" s="175"/>
      <c r="J390" s="175"/>
      <c r="K390" s="175"/>
      <c r="L390" s="175"/>
      <c r="M390" s="175"/>
      <c r="N390" s="162"/>
      <c r="O390" s="162"/>
      <c r="P390" s="162"/>
      <c r="Q390" s="162"/>
      <c r="R390" s="162"/>
      <c r="S390" s="162"/>
      <c r="T390" s="163"/>
      <c r="U390" s="162"/>
      <c r="V390" s="152"/>
      <c r="W390" s="152"/>
      <c r="X390" s="152"/>
      <c r="Y390" s="152"/>
      <c r="Z390" s="152"/>
      <c r="AA390" s="152"/>
      <c r="AB390" s="152"/>
      <c r="AC390" s="152"/>
      <c r="AD390" s="152"/>
      <c r="AE390" s="152" t="s">
        <v>194</v>
      </c>
      <c r="AF390" s="152"/>
      <c r="AG390" s="152"/>
      <c r="AH390" s="152"/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5" t="str">
        <f>C390</f>
        <v>- osová vzdálenost podpor - cca 1050 mm</v>
      </c>
      <c r="BB390" s="152"/>
      <c r="BC390" s="152"/>
      <c r="BD390" s="152"/>
      <c r="BE390" s="152"/>
      <c r="BF390" s="152"/>
      <c r="BG390" s="152"/>
      <c r="BH390" s="152"/>
    </row>
    <row r="391" spans="1:60" outlineLevel="1" x14ac:dyDescent="0.25">
      <c r="A391" s="153"/>
      <c r="B391" s="160"/>
      <c r="C391" s="271" t="s">
        <v>556</v>
      </c>
      <c r="D391" s="272"/>
      <c r="E391" s="273"/>
      <c r="F391" s="274"/>
      <c r="G391" s="275"/>
      <c r="H391" s="175"/>
      <c r="I391" s="175"/>
      <c r="J391" s="175"/>
      <c r="K391" s="175"/>
      <c r="L391" s="175"/>
      <c r="M391" s="175"/>
      <c r="N391" s="162"/>
      <c r="O391" s="162"/>
      <c r="P391" s="162"/>
      <c r="Q391" s="162"/>
      <c r="R391" s="162"/>
      <c r="S391" s="162"/>
      <c r="T391" s="163"/>
      <c r="U391" s="162"/>
      <c r="V391" s="152"/>
      <c r="W391" s="152"/>
      <c r="X391" s="152"/>
      <c r="Y391" s="152"/>
      <c r="Z391" s="152"/>
      <c r="AA391" s="152"/>
      <c r="AB391" s="152"/>
      <c r="AC391" s="152"/>
      <c r="AD391" s="152"/>
      <c r="AE391" s="152" t="s">
        <v>194</v>
      </c>
      <c r="AF391" s="152"/>
      <c r="AG391" s="152"/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55" t="str">
        <f>C391</f>
        <v>- včetně oplechování prostupů střešní krytinou kolem podpor</v>
      </c>
      <c r="BB391" s="152"/>
      <c r="BC391" s="152"/>
      <c r="BD391" s="152"/>
      <c r="BE391" s="152"/>
      <c r="BF391" s="152"/>
      <c r="BG391" s="152"/>
      <c r="BH391" s="152"/>
    </row>
    <row r="392" spans="1:60" outlineLevel="1" x14ac:dyDescent="0.25">
      <c r="A392" s="153"/>
      <c r="B392" s="160"/>
      <c r="C392" s="198" t="s">
        <v>557</v>
      </c>
      <c r="D392" s="165"/>
      <c r="E392" s="171">
        <v>45.5</v>
      </c>
      <c r="F392" s="175"/>
      <c r="G392" s="175"/>
      <c r="H392" s="175"/>
      <c r="I392" s="175"/>
      <c r="J392" s="175"/>
      <c r="K392" s="175"/>
      <c r="L392" s="175"/>
      <c r="M392" s="175"/>
      <c r="N392" s="162"/>
      <c r="O392" s="162"/>
      <c r="P392" s="162"/>
      <c r="Q392" s="162"/>
      <c r="R392" s="162"/>
      <c r="S392" s="162"/>
      <c r="T392" s="163"/>
      <c r="U392" s="162"/>
      <c r="V392" s="152"/>
      <c r="W392" s="152"/>
      <c r="X392" s="152"/>
      <c r="Y392" s="152"/>
      <c r="Z392" s="152"/>
      <c r="AA392" s="152"/>
      <c r="AB392" s="152"/>
      <c r="AC392" s="152"/>
      <c r="AD392" s="152"/>
      <c r="AE392" s="152" t="s">
        <v>203</v>
      </c>
      <c r="AF392" s="152">
        <v>0</v>
      </c>
      <c r="AG392" s="152"/>
      <c r="AH392" s="152"/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outlineLevel="1" x14ac:dyDescent="0.25">
      <c r="A393" s="153">
        <v>109</v>
      </c>
      <c r="B393" s="160" t="s">
        <v>558</v>
      </c>
      <c r="C393" s="196" t="s">
        <v>559</v>
      </c>
      <c r="D393" s="162" t="s">
        <v>301</v>
      </c>
      <c r="E393" s="169">
        <v>6</v>
      </c>
      <c r="F393" s="174">
        <f>H393+J393</f>
        <v>0</v>
      </c>
      <c r="G393" s="175">
        <f>ROUND(E393*F393,2)</f>
        <v>0</v>
      </c>
      <c r="H393" s="175"/>
      <c r="I393" s="175">
        <f>ROUND(E393*H393,2)</f>
        <v>0</v>
      </c>
      <c r="J393" s="175"/>
      <c r="K393" s="175">
        <f>ROUND(E393*J393,2)</f>
        <v>0</v>
      </c>
      <c r="L393" s="175">
        <v>21</v>
      </c>
      <c r="M393" s="175">
        <f>G393*(1+L393/100)</f>
        <v>0</v>
      </c>
      <c r="N393" s="162">
        <v>0</v>
      </c>
      <c r="O393" s="162">
        <f>ROUND(E393*N393,5)</f>
        <v>0</v>
      </c>
      <c r="P393" s="162">
        <v>0</v>
      </c>
      <c r="Q393" s="162">
        <f>ROUND(E393*P393,5)</f>
        <v>0</v>
      </c>
      <c r="R393" s="162"/>
      <c r="S393" s="162"/>
      <c r="T393" s="163">
        <v>2.5569999999999999</v>
      </c>
      <c r="U393" s="162">
        <f>ROUND(E393*T393,2)</f>
        <v>15.34</v>
      </c>
      <c r="V393" s="152"/>
      <c r="W393" s="152"/>
      <c r="X393" s="152"/>
      <c r="Y393" s="152"/>
      <c r="Z393" s="152"/>
      <c r="AA393" s="152"/>
      <c r="AB393" s="152"/>
      <c r="AC393" s="152"/>
      <c r="AD393" s="152"/>
      <c r="AE393" s="152" t="s">
        <v>193</v>
      </c>
      <c r="AF393" s="152"/>
      <c r="AG393" s="152"/>
      <c r="AH393" s="152"/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AU393" s="152"/>
      <c r="AV393" s="152"/>
      <c r="AW393" s="152"/>
      <c r="AX393" s="152"/>
      <c r="AY393" s="152"/>
      <c r="AZ393" s="152"/>
      <c r="BA393" s="152"/>
      <c r="BB393" s="152"/>
      <c r="BC393" s="152"/>
      <c r="BD393" s="152"/>
      <c r="BE393" s="152"/>
      <c r="BF393" s="152"/>
      <c r="BG393" s="152"/>
      <c r="BH393" s="152"/>
    </row>
    <row r="394" spans="1:60" x14ac:dyDescent="0.25">
      <c r="A394" s="154" t="s">
        <v>188</v>
      </c>
      <c r="B394" s="161" t="s">
        <v>155</v>
      </c>
      <c r="C394" s="199" t="s">
        <v>156</v>
      </c>
      <c r="D394" s="166"/>
      <c r="E394" s="172"/>
      <c r="F394" s="177"/>
      <c r="G394" s="177">
        <f>SUMIF(AE395:AE403,"&lt;&gt;NOR",G395:G403)</f>
        <v>0</v>
      </c>
      <c r="H394" s="177"/>
      <c r="I394" s="177">
        <f>SUM(I395:I403)</f>
        <v>0</v>
      </c>
      <c r="J394" s="177"/>
      <c r="K394" s="177">
        <f>SUM(K395:K403)</f>
        <v>0</v>
      </c>
      <c r="L394" s="177"/>
      <c r="M394" s="177">
        <f>SUM(M395:M403)</f>
        <v>0</v>
      </c>
      <c r="N394" s="166"/>
      <c r="O394" s="166">
        <f>SUM(O395:O403)</f>
        <v>0</v>
      </c>
      <c r="P394" s="166"/>
      <c r="Q394" s="166">
        <f>SUM(Q395:Q403)</f>
        <v>0</v>
      </c>
      <c r="R394" s="166"/>
      <c r="S394" s="166"/>
      <c r="T394" s="167"/>
      <c r="U394" s="166">
        <f>SUM(U395:U403)</f>
        <v>0</v>
      </c>
      <c r="AE394" t="s">
        <v>189</v>
      </c>
    </row>
    <row r="395" spans="1:60" ht="20.399999999999999" outlineLevel="1" x14ac:dyDescent="0.25">
      <c r="A395" s="153">
        <v>110</v>
      </c>
      <c r="B395" s="160" t="s">
        <v>560</v>
      </c>
      <c r="C395" s="196" t="s">
        <v>561</v>
      </c>
      <c r="D395" s="162" t="s">
        <v>281</v>
      </c>
      <c r="E395" s="169">
        <v>1</v>
      </c>
      <c r="F395" s="174">
        <f>H395+J395</f>
        <v>0</v>
      </c>
      <c r="G395" s="175">
        <f>ROUND(E395*F395,2)</f>
        <v>0</v>
      </c>
      <c r="H395" s="175"/>
      <c r="I395" s="175">
        <f>ROUND(E395*H395,2)</f>
        <v>0</v>
      </c>
      <c r="J395" s="175"/>
      <c r="K395" s="175">
        <f>ROUND(E395*J395,2)</f>
        <v>0</v>
      </c>
      <c r="L395" s="175">
        <v>21</v>
      </c>
      <c r="M395" s="175">
        <f>G395*(1+L395/100)</f>
        <v>0</v>
      </c>
      <c r="N395" s="162">
        <v>0</v>
      </c>
      <c r="O395" s="162">
        <f>ROUND(E395*N395,5)</f>
        <v>0</v>
      </c>
      <c r="P395" s="162">
        <v>0</v>
      </c>
      <c r="Q395" s="162">
        <f>ROUND(E395*P395,5)</f>
        <v>0</v>
      </c>
      <c r="R395" s="162"/>
      <c r="S395" s="162"/>
      <c r="T395" s="163">
        <v>0</v>
      </c>
      <c r="U395" s="162">
        <f>ROUND(E395*T395,2)</f>
        <v>0</v>
      </c>
      <c r="V395" s="152"/>
      <c r="W395" s="152"/>
      <c r="X395" s="152"/>
      <c r="Y395" s="152"/>
      <c r="Z395" s="152"/>
      <c r="AA395" s="152"/>
      <c r="AB395" s="152"/>
      <c r="AC395" s="152"/>
      <c r="AD395" s="152"/>
      <c r="AE395" s="152" t="s">
        <v>193</v>
      </c>
      <c r="AF395" s="152"/>
      <c r="AG395" s="152"/>
      <c r="AH395" s="152"/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outlineLevel="1" x14ac:dyDescent="0.25">
      <c r="A396" s="153"/>
      <c r="B396" s="160"/>
      <c r="C396" s="271" t="s">
        <v>562</v>
      </c>
      <c r="D396" s="272"/>
      <c r="E396" s="273"/>
      <c r="F396" s="274"/>
      <c r="G396" s="275"/>
      <c r="H396" s="175"/>
      <c r="I396" s="175"/>
      <c r="J396" s="175"/>
      <c r="K396" s="175"/>
      <c r="L396" s="175"/>
      <c r="M396" s="175"/>
      <c r="N396" s="162"/>
      <c r="O396" s="162"/>
      <c r="P396" s="162"/>
      <c r="Q396" s="162"/>
      <c r="R396" s="162"/>
      <c r="S396" s="162"/>
      <c r="T396" s="163"/>
      <c r="U396" s="162"/>
      <c r="V396" s="152"/>
      <c r="W396" s="152"/>
      <c r="X396" s="152"/>
      <c r="Y396" s="152"/>
      <c r="Z396" s="152"/>
      <c r="AA396" s="152"/>
      <c r="AB396" s="152"/>
      <c r="AC396" s="152"/>
      <c r="AD396" s="152"/>
      <c r="AE396" s="152" t="s">
        <v>194</v>
      </c>
      <c r="AF396" s="152"/>
      <c r="AG396" s="152"/>
      <c r="AH396" s="152"/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AU396" s="152"/>
      <c r="AV396" s="152"/>
      <c r="AW396" s="152"/>
      <c r="AX396" s="152"/>
      <c r="AY396" s="152"/>
      <c r="AZ396" s="152"/>
      <c r="BA396" s="155" t="str">
        <f>C396</f>
        <v>- atypická komínová lávka šířky 480 mm a délky 2700 mm,</v>
      </c>
      <c r="BB396" s="152"/>
      <c r="BC396" s="152"/>
      <c r="BD396" s="152"/>
      <c r="BE396" s="152"/>
      <c r="BF396" s="152"/>
      <c r="BG396" s="152"/>
      <c r="BH396" s="152"/>
    </row>
    <row r="397" spans="1:60" outlineLevel="1" x14ac:dyDescent="0.25">
      <c r="A397" s="153"/>
      <c r="B397" s="160"/>
      <c r="C397" s="271" t="s">
        <v>563</v>
      </c>
      <c r="D397" s="272"/>
      <c r="E397" s="273"/>
      <c r="F397" s="274"/>
      <c r="G397" s="275"/>
      <c r="H397" s="175"/>
      <c r="I397" s="175"/>
      <c r="J397" s="175"/>
      <c r="K397" s="175"/>
      <c r="L397" s="175"/>
      <c r="M397" s="175"/>
      <c r="N397" s="162"/>
      <c r="O397" s="162"/>
      <c r="P397" s="162"/>
      <c r="Q397" s="162"/>
      <c r="R397" s="162"/>
      <c r="S397" s="162"/>
      <c r="T397" s="163"/>
      <c r="U397" s="162"/>
      <c r="V397" s="152"/>
      <c r="W397" s="152"/>
      <c r="X397" s="152"/>
      <c r="Y397" s="152"/>
      <c r="Z397" s="152"/>
      <c r="AA397" s="152"/>
      <c r="AB397" s="152"/>
      <c r="AC397" s="152"/>
      <c r="AD397" s="152"/>
      <c r="AE397" s="152" t="s">
        <v>194</v>
      </c>
      <c r="AF397" s="152"/>
      <c r="AG397" s="152"/>
      <c r="AH397" s="152"/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AU397" s="152"/>
      <c r="AV397" s="152"/>
      <c r="AW397" s="152"/>
      <c r="AX397" s="152"/>
      <c r="AY397" s="152"/>
      <c r="AZ397" s="152"/>
      <c r="BA397" s="155" t="str">
        <f>C397</f>
        <v xml:space="preserve">  ocelová konstrukce se zábradlím výšky 1000 mm, s pochozím roštem z dubových fošen</v>
      </c>
      <c r="BB397" s="152"/>
      <c r="BC397" s="152"/>
      <c r="BD397" s="152"/>
      <c r="BE397" s="152"/>
      <c r="BF397" s="152"/>
      <c r="BG397" s="152"/>
      <c r="BH397" s="152"/>
    </row>
    <row r="398" spans="1:60" outlineLevel="1" x14ac:dyDescent="0.25">
      <c r="A398" s="153"/>
      <c r="B398" s="160"/>
      <c r="C398" s="197" t="s">
        <v>564</v>
      </c>
      <c r="D398" s="164"/>
      <c r="E398" s="170"/>
      <c r="F398" s="176"/>
      <c r="G398" s="176"/>
      <c r="H398" s="175"/>
      <c r="I398" s="175"/>
      <c r="J398" s="175"/>
      <c r="K398" s="175"/>
      <c r="L398" s="175"/>
      <c r="M398" s="175"/>
      <c r="N398" s="162"/>
      <c r="O398" s="162"/>
      <c r="P398" s="162"/>
      <c r="Q398" s="162"/>
      <c r="R398" s="162"/>
      <c r="S398" s="162"/>
      <c r="T398" s="163"/>
      <c r="U398" s="162"/>
      <c r="V398" s="152"/>
      <c r="W398" s="152"/>
      <c r="X398" s="152"/>
      <c r="Y398" s="152"/>
      <c r="Z398" s="152"/>
      <c r="AA398" s="152"/>
      <c r="AB398" s="152"/>
      <c r="AC398" s="152"/>
      <c r="AD398" s="152"/>
      <c r="AE398" s="152" t="s">
        <v>194</v>
      </c>
      <c r="AF398" s="152"/>
      <c r="AG398" s="152"/>
      <c r="AH398" s="152"/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AU398" s="152"/>
      <c r="AV398" s="152"/>
      <c r="AW398" s="152"/>
      <c r="AX398" s="152"/>
      <c r="AY398" s="152"/>
      <c r="AZ398" s="152"/>
      <c r="BA398" s="152"/>
      <c r="BB398" s="152"/>
      <c r="BC398" s="152"/>
      <c r="BD398" s="152"/>
      <c r="BE398" s="152"/>
      <c r="BF398" s="152"/>
      <c r="BG398" s="152"/>
      <c r="BH398" s="152"/>
    </row>
    <row r="399" spans="1:60" outlineLevel="1" x14ac:dyDescent="0.25">
      <c r="A399" s="153"/>
      <c r="B399" s="160"/>
      <c r="C399" s="271" t="s">
        <v>212</v>
      </c>
      <c r="D399" s="272"/>
      <c r="E399" s="273"/>
      <c r="F399" s="274"/>
      <c r="G399" s="275"/>
      <c r="H399" s="175"/>
      <c r="I399" s="175"/>
      <c r="J399" s="175"/>
      <c r="K399" s="175"/>
      <c r="L399" s="175"/>
      <c r="M399" s="175"/>
      <c r="N399" s="162"/>
      <c r="O399" s="162"/>
      <c r="P399" s="162"/>
      <c r="Q399" s="162"/>
      <c r="R399" s="162"/>
      <c r="S399" s="162"/>
      <c r="T399" s="163"/>
      <c r="U399" s="162"/>
      <c r="V399" s="152"/>
      <c r="W399" s="152"/>
      <c r="X399" s="152"/>
      <c r="Y399" s="152"/>
      <c r="Z399" s="152"/>
      <c r="AA399" s="152"/>
      <c r="AB399" s="152"/>
      <c r="AC399" s="152"/>
      <c r="AD399" s="152"/>
      <c r="AE399" s="152" t="s">
        <v>194</v>
      </c>
      <c r="AF399" s="152"/>
      <c r="AG399" s="152"/>
      <c r="AH399" s="152"/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AU399" s="152"/>
      <c r="AV399" s="152"/>
      <c r="AW399" s="152"/>
      <c r="AX399" s="152"/>
      <c r="AY399" s="152"/>
      <c r="AZ399" s="152"/>
      <c r="BA399" s="155" t="str">
        <f>C399</f>
        <v>včetně:</v>
      </c>
      <c r="BB399" s="152"/>
      <c r="BC399" s="152"/>
      <c r="BD399" s="152"/>
      <c r="BE399" s="152"/>
      <c r="BF399" s="152"/>
      <c r="BG399" s="152"/>
      <c r="BH399" s="152"/>
    </row>
    <row r="400" spans="1:60" outlineLevel="1" x14ac:dyDescent="0.25">
      <c r="A400" s="153"/>
      <c r="B400" s="160"/>
      <c r="C400" s="271" t="s">
        <v>565</v>
      </c>
      <c r="D400" s="272"/>
      <c r="E400" s="273"/>
      <c r="F400" s="274"/>
      <c r="G400" s="275"/>
      <c r="H400" s="175"/>
      <c r="I400" s="175"/>
      <c r="J400" s="175"/>
      <c r="K400" s="175"/>
      <c r="L400" s="175"/>
      <c r="M400" s="175"/>
      <c r="N400" s="162"/>
      <c r="O400" s="162"/>
      <c r="P400" s="162"/>
      <c r="Q400" s="162"/>
      <c r="R400" s="162"/>
      <c r="S400" s="162"/>
      <c r="T400" s="163"/>
      <c r="U400" s="162"/>
      <c r="V400" s="152"/>
      <c r="W400" s="152"/>
      <c r="X400" s="152"/>
      <c r="Y400" s="152"/>
      <c r="Z400" s="152"/>
      <c r="AA400" s="152"/>
      <c r="AB400" s="152"/>
      <c r="AC400" s="152"/>
      <c r="AD400" s="152"/>
      <c r="AE400" s="152" t="s">
        <v>194</v>
      </c>
      <c r="AF400" s="152"/>
      <c r="AG400" s="152"/>
      <c r="AH400" s="152"/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AU400" s="152"/>
      <c r="AV400" s="152"/>
      <c r="AW400" s="152"/>
      <c r="AX400" s="152"/>
      <c r="AY400" s="152"/>
      <c r="AZ400" s="152"/>
      <c r="BA400" s="155" t="str">
        <f>C400</f>
        <v>- kotvení ke krokvím a do zdiva komínu</v>
      </c>
      <c r="BB400" s="152"/>
      <c r="BC400" s="152"/>
      <c r="BD400" s="152"/>
      <c r="BE400" s="152"/>
      <c r="BF400" s="152"/>
      <c r="BG400" s="152"/>
      <c r="BH400" s="152"/>
    </row>
    <row r="401" spans="1:60" outlineLevel="1" x14ac:dyDescent="0.25">
      <c r="A401" s="153"/>
      <c r="B401" s="160"/>
      <c r="C401" s="271" t="s">
        <v>566</v>
      </c>
      <c r="D401" s="272"/>
      <c r="E401" s="273"/>
      <c r="F401" s="274"/>
      <c r="G401" s="275"/>
      <c r="H401" s="175"/>
      <c r="I401" s="175"/>
      <c r="J401" s="175"/>
      <c r="K401" s="175"/>
      <c r="L401" s="175"/>
      <c r="M401" s="175"/>
      <c r="N401" s="162"/>
      <c r="O401" s="162"/>
      <c r="P401" s="162"/>
      <c r="Q401" s="162"/>
      <c r="R401" s="162"/>
      <c r="S401" s="162"/>
      <c r="T401" s="163"/>
      <c r="U401" s="162"/>
      <c r="V401" s="152"/>
      <c r="W401" s="152"/>
      <c r="X401" s="152"/>
      <c r="Y401" s="152"/>
      <c r="Z401" s="152"/>
      <c r="AA401" s="152"/>
      <c r="AB401" s="152"/>
      <c r="AC401" s="152"/>
      <c r="AD401" s="152"/>
      <c r="AE401" s="152" t="s">
        <v>194</v>
      </c>
      <c r="AF401" s="152"/>
      <c r="AG401" s="152"/>
      <c r="AH401" s="152"/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AU401" s="152"/>
      <c r="AV401" s="152"/>
      <c r="AW401" s="152"/>
      <c r="AX401" s="152"/>
      <c r="AY401" s="152"/>
      <c r="AZ401" s="152"/>
      <c r="BA401" s="155" t="str">
        <f>C401</f>
        <v>- dvojnásobného nátěru ocelové konstrukce antikorozní syntetickou barvou</v>
      </c>
      <c r="BB401" s="152"/>
      <c r="BC401" s="152"/>
      <c r="BD401" s="152"/>
      <c r="BE401" s="152"/>
      <c r="BF401" s="152"/>
      <c r="BG401" s="152"/>
      <c r="BH401" s="152"/>
    </row>
    <row r="402" spans="1:60" outlineLevel="1" x14ac:dyDescent="0.25">
      <c r="A402" s="153"/>
      <c r="B402" s="160"/>
      <c r="C402" s="271" t="s">
        <v>567</v>
      </c>
      <c r="D402" s="272"/>
      <c r="E402" s="273"/>
      <c r="F402" s="274"/>
      <c r="G402" s="275"/>
      <c r="H402" s="175"/>
      <c r="I402" s="175"/>
      <c r="J402" s="175"/>
      <c r="K402" s="175"/>
      <c r="L402" s="175"/>
      <c r="M402" s="175"/>
      <c r="N402" s="162"/>
      <c r="O402" s="162"/>
      <c r="P402" s="162"/>
      <c r="Q402" s="162"/>
      <c r="R402" s="162"/>
      <c r="S402" s="162"/>
      <c r="T402" s="163"/>
      <c r="U402" s="162"/>
      <c r="V402" s="152"/>
      <c r="W402" s="152"/>
      <c r="X402" s="152"/>
      <c r="Y402" s="152"/>
      <c r="Z402" s="152"/>
      <c r="AA402" s="152"/>
      <c r="AB402" s="152"/>
      <c r="AC402" s="152"/>
      <c r="AD402" s="152"/>
      <c r="AE402" s="152" t="s">
        <v>194</v>
      </c>
      <c r="AF402" s="152"/>
      <c r="AG402" s="152"/>
      <c r="AH402" s="152"/>
      <c r="AI402" s="152"/>
      <c r="AJ402" s="152"/>
      <c r="AK402" s="152"/>
      <c r="AL402" s="152"/>
      <c r="AM402" s="152"/>
      <c r="AN402" s="152"/>
      <c r="AO402" s="152"/>
      <c r="AP402" s="152"/>
      <c r="AQ402" s="152"/>
      <c r="AR402" s="152"/>
      <c r="AS402" s="152"/>
      <c r="AT402" s="152"/>
      <c r="AU402" s="152"/>
      <c r="AV402" s="152"/>
      <c r="AW402" s="152"/>
      <c r="AX402" s="152"/>
      <c r="AY402" s="152"/>
      <c r="AZ402" s="152"/>
      <c r="BA402" s="155" t="str">
        <f>C402</f>
        <v xml:space="preserve">  a ošetření dubových fošen dvojnásobným impregnačním nátěrem</v>
      </c>
      <c r="BB402" s="152"/>
      <c r="BC402" s="152"/>
      <c r="BD402" s="152"/>
      <c r="BE402" s="152"/>
      <c r="BF402" s="152"/>
      <c r="BG402" s="152"/>
      <c r="BH402" s="152"/>
    </row>
    <row r="403" spans="1:60" outlineLevel="1" x14ac:dyDescent="0.25">
      <c r="A403" s="153"/>
      <c r="B403" s="160"/>
      <c r="C403" s="271" t="s">
        <v>568</v>
      </c>
      <c r="D403" s="272"/>
      <c r="E403" s="273"/>
      <c r="F403" s="274"/>
      <c r="G403" s="275"/>
      <c r="H403" s="175"/>
      <c r="I403" s="175"/>
      <c r="J403" s="175"/>
      <c r="K403" s="175"/>
      <c r="L403" s="175"/>
      <c r="M403" s="175"/>
      <c r="N403" s="162"/>
      <c r="O403" s="162"/>
      <c r="P403" s="162"/>
      <c r="Q403" s="162"/>
      <c r="R403" s="162"/>
      <c r="S403" s="162"/>
      <c r="T403" s="163"/>
      <c r="U403" s="162"/>
      <c r="V403" s="152"/>
      <c r="W403" s="152"/>
      <c r="X403" s="152"/>
      <c r="Y403" s="152"/>
      <c r="Z403" s="152"/>
      <c r="AA403" s="152"/>
      <c r="AB403" s="152"/>
      <c r="AC403" s="152"/>
      <c r="AD403" s="152"/>
      <c r="AE403" s="152" t="s">
        <v>194</v>
      </c>
      <c r="AF403" s="152"/>
      <c r="AG403" s="152"/>
      <c r="AH403" s="152"/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AU403" s="152"/>
      <c r="AV403" s="152"/>
      <c r="AW403" s="152"/>
      <c r="AX403" s="152"/>
      <c r="AY403" s="152"/>
      <c r="AZ403" s="152"/>
      <c r="BA403" s="155" t="str">
        <f>C403</f>
        <v>- montáže a dodávky</v>
      </c>
      <c r="BB403" s="152"/>
      <c r="BC403" s="152"/>
      <c r="BD403" s="152"/>
      <c r="BE403" s="152"/>
      <c r="BF403" s="152"/>
      <c r="BG403" s="152"/>
      <c r="BH403" s="152"/>
    </row>
    <row r="404" spans="1:60" x14ac:dyDescent="0.25">
      <c r="A404" s="154" t="s">
        <v>188</v>
      </c>
      <c r="B404" s="161" t="s">
        <v>157</v>
      </c>
      <c r="C404" s="199" t="s">
        <v>158</v>
      </c>
      <c r="D404" s="166"/>
      <c r="E404" s="172"/>
      <c r="F404" s="177"/>
      <c r="G404" s="177">
        <f>SUMIF(AE405:AE418,"&lt;&gt;NOR",G405:G418)</f>
        <v>0</v>
      </c>
      <c r="H404" s="177"/>
      <c r="I404" s="177">
        <f>SUM(I405:I418)</f>
        <v>0</v>
      </c>
      <c r="J404" s="177"/>
      <c r="K404" s="177">
        <f>SUM(K405:K418)</f>
        <v>0</v>
      </c>
      <c r="L404" s="177"/>
      <c r="M404" s="177">
        <f>SUM(M405:M418)</f>
        <v>0</v>
      </c>
      <c r="N404" s="166"/>
      <c r="O404" s="166">
        <f>SUM(O405:O418)</f>
        <v>0.28320000000000001</v>
      </c>
      <c r="P404" s="166"/>
      <c r="Q404" s="166">
        <f>SUM(Q405:Q418)</f>
        <v>0</v>
      </c>
      <c r="R404" s="166"/>
      <c r="S404" s="166"/>
      <c r="T404" s="167"/>
      <c r="U404" s="166">
        <f>SUM(U405:U418)</f>
        <v>265.5</v>
      </c>
      <c r="AE404" t="s">
        <v>189</v>
      </c>
    </row>
    <row r="405" spans="1:60" ht="20.399999999999999" outlineLevel="1" x14ac:dyDescent="0.25">
      <c r="A405" s="153">
        <v>111</v>
      </c>
      <c r="B405" s="160" t="s">
        <v>569</v>
      </c>
      <c r="C405" s="196" t="s">
        <v>570</v>
      </c>
      <c r="D405" s="162" t="s">
        <v>192</v>
      </c>
      <c r="E405" s="169">
        <v>60</v>
      </c>
      <c r="F405" s="174">
        <f>H405+J405</f>
        <v>0</v>
      </c>
      <c r="G405" s="175">
        <f>ROUND(E405*F405,2)</f>
        <v>0</v>
      </c>
      <c r="H405" s="175"/>
      <c r="I405" s="175">
        <f>ROUND(E405*H405,2)</f>
        <v>0</v>
      </c>
      <c r="J405" s="175"/>
      <c r="K405" s="175">
        <f>ROUND(E405*J405,2)</f>
        <v>0</v>
      </c>
      <c r="L405" s="175">
        <v>21</v>
      </c>
      <c r="M405" s="175">
        <f>G405*(1+L405/100)</f>
        <v>0</v>
      </c>
      <c r="N405" s="162">
        <v>1.6000000000000001E-4</v>
      </c>
      <c r="O405" s="162">
        <f>ROUND(E405*N405,5)</f>
        <v>9.5999999999999992E-3</v>
      </c>
      <c r="P405" s="162">
        <v>0</v>
      </c>
      <c r="Q405" s="162">
        <f>ROUND(E405*P405,5)</f>
        <v>0</v>
      </c>
      <c r="R405" s="162"/>
      <c r="S405" s="162"/>
      <c r="T405" s="163">
        <v>0.15</v>
      </c>
      <c r="U405" s="162">
        <f>ROUND(E405*T405,2)</f>
        <v>9</v>
      </c>
      <c r="V405" s="152"/>
      <c r="W405" s="152"/>
      <c r="X405" s="152"/>
      <c r="Y405" s="152"/>
      <c r="Z405" s="152"/>
      <c r="AA405" s="152"/>
      <c r="AB405" s="152"/>
      <c r="AC405" s="152"/>
      <c r="AD405" s="152"/>
      <c r="AE405" s="152" t="s">
        <v>193</v>
      </c>
      <c r="AF405" s="152"/>
      <c r="AG405" s="152"/>
      <c r="AH405" s="152"/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AU405" s="152"/>
      <c r="AV405" s="152"/>
      <c r="AW405" s="152"/>
      <c r="AX405" s="152"/>
      <c r="AY405" s="152"/>
      <c r="AZ405" s="152"/>
      <c r="BA405" s="152"/>
      <c r="BB405" s="152"/>
      <c r="BC405" s="152"/>
      <c r="BD405" s="152"/>
      <c r="BE405" s="152"/>
      <c r="BF405" s="152"/>
      <c r="BG405" s="152"/>
      <c r="BH405" s="152"/>
    </row>
    <row r="406" spans="1:60" outlineLevel="1" x14ac:dyDescent="0.25">
      <c r="A406" s="153"/>
      <c r="B406" s="160"/>
      <c r="C406" s="198" t="s">
        <v>220</v>
      </c>
      <c r="D406" s="165"/>
      <c r="E406" s="171"/>
      <c r="F406" s="175"/>
      <c r="G406" s="175"/>
      <c r="H406" s="175"/>
      <c r="I406" s="175"/>
      <c r="J406" s="175"/>
      <c r="K406" s="175"/>
      <c r="L406" s="175"/>
      <c r="M406" s="175"/>
      <c r="N406" s="162"/>
      <c r="O406" s="162"/>
      <c r="P406" s="162"/>
      <c r="Q406" s="162"/>
      <c r="R406" s="162"/>
      <c r="S406" s="162"/>
      <c r="T406" s="163"/>
      <c r="U406" s="162"/>
      <c r="V406" s="152"/>
      <c r="W406" s="152"/>
      <c r="X406" s="152"/>
      <c r="Y406" s="152"/>
      <c r="Z406" s="152"/>
      <c r="AA406" s="152"/>
      <c r="AB406" s="152"/>
      <c r="AC406" s="152"/>
      <c r="AD406" s="152"/>
      <c r="AE406" s="152" t="s">
        <v>203</v>
      </c>
      <c r="AF406" s="152">
        <v>0</v>
      </c>
      <c r="AG406" s="152"/>
      <c r="AH406" s="152"/>
      <c r="AI406" s="152"/>
      <c r="AJ406" s="152"/>
      <c r="AK406" s="152"/>
      <c r="AL406" s="152"/>
      <c r="AM406" s="152"/>
      <c r="AN406" s="152"/>
      <c r="AO406" s="152"/>
      <c r="AP406" s="152"/>
      <c r="AQ406" s="152"/>
      <c r="AR406" s="152"/>
      <c r="AS406" s="152"/>
      <c r="AT406" s="152"/>
      <c r="AU406" s="152"/>
      <c r="AV406" s="152"/>
      <c r="AW406" s="152"/>
      <c r="AX406" s="152"/>
      <c r="AY406" s="152"/>
      <c r="AZ406" s="152"/>
      <c r="BA406" s="152"/>
      <c r="BB406" s="152"/>
      <c r="BC406" s="152"/>
      <c r="BD406" s="152"/>
      <c r="BE406" s="152"/>
      <c r="BF406" s="152"/>
      <c r="BG406" s="152"/>
      <c r="BH406" s="152"/>
    </row>
    <row r="407" spans="1:60" outlineLevel="1" x14ac:dyDescent="0.25">
      <c r="A407" s="153"/>
      <c r="B407" s="160"/>
      <c r="C407" s="198" t="s">
        <v>221</v>
      </c>
      <c r="D407" s="165"/>
      <c r="E407" s="171">
        <v>53.16</v>
      </c>
      <c r="F407" s="175"/>
      <c r="G407" s="175"/>
      <c r="H407" s="175"/>
      <c r="I407" s="175"/>
      <c r="J407" s="175"/>
      <c r="K407" s="175"/>
      <c r="L407" s="175"/>
      <c r="M407" s="175"/>
      <c r="N407" s="162"/>
      <c r="O407" s="162"/>
      <c r="P407" s="162"/>
      <c r="Q407" s="162"/>
      <c r="R407" s="162"/>
      <c r="S407" s="162"/>
      <c r="T407" s="163"/>
      <c r="U407" s="162"/>
      <c r="V407" s="152"/>
      <c r="W407" s="152"/>
      <c r="X407" s="152"/>
      <c r="Y407" s="152"/>
      <c r="Z407" s="152"/>
      <c r="AA407" s="152"/>
      <c r="AB407" s="152"/>
      <c r="AC407" s="152"/>
      <c r="AD407" s="152"/>
      <c r="AE407" s="152" t="s">
        <v>203</v>
      </c>
      <c r="AF407" s="152">
        <v>0</v>
      </c>
      <c r="AG407" s="152"/>
      <c r="AH407" s="152"/>
      <c r="AI407" s="152"/>
      <c r="AJ407" s="152"/>
      <c r="AK407" s="152"/>
      <c r="AL407" s="152"/>
      <c r="AM407" s="152"/>
      <c r="AN407" s="152"/>
      <c r="AO407" s="152"/>
      <c r="AP407" s="152"/>
      <c r="AQ407" s="152"/>
      <c r="AR407" s="152"/>
      <c r="AS407" s="152"/>
      <c r="AT407" s="152"/>
      <c r="AU407" s="152"/>
      <c r="AV407" s="152"/>
      <c r="AW407" s="152"/>
      <c r="AX407" s="152"/>
      <c r="AY407" s="152"/>
      <c r="AZ407" s="152"/>
      <c r="BA407" s="152"/>
      <c r="BB407" s="152"/>
      <c r="BC407" s="152"/>
      <c r="BD407" s="152"/>
      <c r="BE407" s="152"/>
      <c r="BF407" s="152"/>
      <c r="BG407" s="152"/>
      <c r="BH407" s="152"/>
    </row>
    <row r="408" spans="1:60" outlineLevel="1" x14ac:dyDescent="0.25">
      <c r="A408" s="153"/>
      <c r="B408" s="160"/>
      <c r="C408" s="198" t="s">
        <v>222</v>
      </c>
      <c r="D408" s="165"/>
      <c r="E408" s="171">
        <v>6.84</v>
      </c>
      <c r="F408" s="175"/>
      <c r="G408" s="175"/>
      <c r="H408" s="175"/>
      <c r="I408" s="175"/>
      <c r="J408" s="175"/>
      <c r="K408" s="175"/>
      <c r="L408" s="175"/>
      <c r="M408" s="175"/>
      <c r="N408" s="162"/>
      <c r="O408" s="162"/>
      <c r="P408" s="162"/>
      <c r="Q408" s="162"/>
      <c r="R408" s="162"/>
      <c r="S408" s="162"/>
      <c r="T408" s="163"/>
      <c r="U408" s="162"/>
      <c r="V408" s="152"/>
      <c r="W408" s="152"/>
      <c r="X408" s="152"/>
      <c r="Y408" s="152"/>
      <c r="Z408" s="152"/>
      <c r="AA408" s="152"/>
      <c r="AB408" s="152"/>
      <c r="AC408" s="152"/>
      <c r="AD408" s="152"/>
      <c r="AE408" s="152" t="s">
        <v>203</v>
      </c>
      <c r="AF408" s="152">
        <v>0</v>
      </c>
      <c r="AG408" s="152"/>
      <c r="AH408" s="152"/>
      <c r="AI408" s="152"/>
      <c r="AJ408" s="152"/>
      <c r="AK408" s="152"/>
      <c r="AL408" s="152"/>
      <c r="AM408" s="152"/>
      <c r="AN408" s="152"/>
      <c r="AO408" s="152"/>
      <c r="AP408" s="152"/>
      <c r="AQ408" s="152"/>
      <c r="AR408" s="152"/>
      <c r="AS408" s="152"/>
      <c r="AT408" s="152"/>
      <c r="AU408" s="152"/>
      <c r="AV408" s="152"/>
      <c r="AW408" s="152"/>
      <c r="AX408" s="152"/>
      <c r="AY408" s="152"/>
      <c r="AZ408" s="152"/>
      <c r="BA408" s="152"/>
      <c r="BB408" s="152"/>
      <c r="BC408" s="152"/>
      <c r="BD408" s="152"/>
      <c r="BE408" s="152"/>
      <c r="BF408" s="152"/>
      <c r="BG408" s="152"/>
      <c r="BH408" s="152"/>
    </row>
    <row r="409" spans="1:60" ht="20.399999999999999" outlineLevel="1" x14ac:dyDescent="0.25">
      <c r="A409" s="153">
        <v>112</v>
      </c>
      <c r="B409" s="160" t="s">
        <v>571</v>
      </c>
      <c r="C409" s="196" t="s">
        <v>572</v>
      </c>
      <c r="D409" s="162" t="s">
        <v>192</v>
      </c>
      <c r="E409" s="169">
        <v>1710</v>
      </c>
      <c r="F409" s="174">
        <f>H409+J409</f>
        <v>0</v>
      </c>
      <c r="G409" s="175">
        <f>ROUND(E409*F409,2)</f>
        <v>0</v>
      </c>
      <c r="H409" s="175"/>
      <c r="I409" s="175">
        <f>ROUND(E409*H409,2)</f>
        <v>0</v>
      </c>
      <c r="J409" s="175"/>
      <c r="K409" s="175">
        <f>ROUND(E409*J409,2)</f>
        <v>0</v>
      </c>
      <c r="L409" s="175">
        <v>21</v>
      </c>
      <c r="M409" s="175">
        <f>G409*(1+L409/100)</f>
        <v>0</v>
      </c>
      <c r="N409" s="162">
        <v>1.6000000000000001E-4</v>
      </c>
      <c r="O409" s="162">
        <f>ROUND(E409*N409,5)</f>
        <v>0.27360000000000001</v>
      </c>
      <c r="P409" s="162">
        <v>0</v>
      </c>
      <c r="Q409" s="162">
        <f>ROUND(E409*P409,5)</f>
        <v>0</v>
      </c>
      <c r="R409" s="162"/>
      <c r="S409" s="162"/>
      <c r="T409" s="163">
        <v>0.15</v>
      </c>
      <c r="U409" s="162">
        <f>ROUND(E409*T409,2)</f>
        <v>256.5</v>
      </c>
      <c r="V409" s="152"/>
      <c r="W409" s="152"/>
      <c r="X409" s="152"/>
      <c r="Y409" s="152"/>
      <c r="Z409" s="152"/>
      <c r="AA409" s="152"/>
      <c r="AB409" s="152"/>
      <c r="AC409" s="152"/>
      <c r="AD409" s="152"/>
      <c r="AE409" s="152" t="s">
        <v>193</v>
      </c>
      <c r="AF409" s="152"/>
      <c r="AG409" s="152"/>
      <c r="AH409" s="152"/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AU409" s="152"/>
      <c r="AV409" s="152"/>
      <c r="AW409" s="152"/>
      <c r="AX409" s="152"/>
      <c r="AY409" s="152"/>
      <c r="AZ409" s="152"/>
      <c r="BA409" s="152"/>
      <c r="BB409" s="152"/>
      <c r="BC409" s="152"/>
      <c r="BD409" s="152"/>
      <c r="BE409" s="152"/>
      <c r="BF409" s="152"/>
      <c r="BG409" s="152"/>
      <c r="BH409" s="152"/>
    </row>
    <row r="410" spans="1:60" outlineLevel="1" x14ac:dyDescent="0.25">
      <c r="A410" s="153"/>
      <c r="B410" s="160"/>
      <c r="C410" s="198" t="s">
        <v>291</v>
      </c>
      <c r="D410" s="165"/>
      <c r="E410" s="171">
        <v>684</v>
      </c>
      <c r="F410" s="175"/>
      <c r="G410" s="175"/>
      <c r="H410" s="175"/>
      <c r="I410" s="175"/>
      <c r="J410" s="175"/>
      <c r="K410" s="175"/>
      <c r="L410" s="175"/>
      <c r="M410" s="175"/>
      <c r="N410" s="162"/>
      <c r="O410" s="162"/>
      <c r="P410" s="162"/>
      <c r="Q410" s="162"/>
      <c r="R410" s="162"/>
      <c r="S410" s="162"/>
      <c r="T410" s="163"/>
      <c r="U410" s="162"/>
      <c r="V410" s="152"/>
      <c r="W410" s="152"/>
      <c r="X410" s="152"/>
      <c r="Y410" s="152"/>
      <c r="Z410" s="152"/>
      <c r="AA410" s="152"/>
      <c r="AB410" s="152"/>
      <c r="AC410" s="152"/>
      <c r="AD410" s="152"/>
      <c r="AE410" s="152" t="s">
        <v>203</v>
      </c>
      <c r="AF410" s="152">
        <v>0</v>
      </c>
      <c r="AG410" s="152"/>
      <c r="AH410" s="152"/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AU410" s="152"/>
      <c r="AV410" s="152"/>
      <c r="AW410" s="152"/>
      <c r="AX410" s="152"/>
      <c r="AY410" s="152"/>
      <c r="AZ410" s="152"/>
      <c r="BA410" s="152"/>
      <c r="BB410" s="152"/>
      <c r="BC410" s="152"/>
      <c r="BD410" s="152"/>
      <c r="BE410" s="152"/>
      <c r="BF410" s="152"/>
      <c r="BG410" s="152"/>
      <c r="BH410" s="152"/>
    </row>
    <row r="411" spans="1:60" outlineLevel="1" x14ac:dyDescent="0.25">
      <c r="A411" s="153"/>
      <c r="B411" s="160"/>
      <c r="C411" s="198" t="s">
        <v>573</v>
      </c>
      <c r="D411" s="165"/>
      <c r="E411" s="171">
        <v>342</v>
      </c>
      <c r="F411" s="175"/>
      <c r="G411" s="175"/>
      <c r="H411" s="175"/>
      <c r="I411" s="175"/>
      <c r="J411" s="175"/>
      <c r="K411" s="175"/>
      <c r="L411" s="175"/>
      <c r="M411" s="175"/>
      <c r="N411" s="162"/>
      <c r="O411" s="162"/>
      <c r="P411" s="162"/>
      <c r="Q411" s="162"/>
      <c r="R411" s="162"/>
      <c r="S411" s="162"/>
      <c r="T411" s="163"/>
      <c r="U411" s="162"/>
      <c r="V411" s="152"/>
      <c r="W411" s="152"/>
      <c r="X411" s="152"/>
      <c r="Y411" s="152"/>
      <c r="Z411" s="152"/>
      <c r="AA411" s="152"/>
      <c r="AB411" s="152"/>
      <c r="AC411" s="152"/>
      <c r="AD411" s="152"/>
      <c r="AE411" s="152" t="s">
        <v>203</v>
      </c>
      <c r="AF411" s="152">
        <v>0</v>
      </c>
      <c r="AG411" s="152"/>
      <c r="AH411" s="152"/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AU411" s="152"/>
      <c r="AV411" s="152"/>
      <c r="AW411" s="152"/>
      <c r="AX411" s="152"/>
      <c r="AY411" s="152"/>
      <c r="AZ411" s="152"/>
      <c r="BA411" s="152"/>
      <c r="BB411" s="152"/>
      <c r="BC411" s="152"/>
      <c r="BD411" s="152"/>
      <c r="BE411" s="152"/>
      <c r="BF411" s="152"/>
      <c r="BG411" s="152"/>
      <c r="BH411" s="152"/>
    </row>
    <row r="412" spans="1:60" outlineLevel="1" x14ac:dyDescent="0.25">
      <c r="A412" s="153"/>
      <c r="B412" s="160"/>
      <c r="C412" s="198" t="s">
        <v>574</v>
      </c>
      <c r="D412" s="165"/>
      <c r="E412" s="171">
        <v>684</v>
      </c>
      <c r="F412" s="175"/>
      <c r="G412" s="175"/>
      <c r="H412" s="175"/>
      <c r="I412" s="175"/>
      <c r="J412" s="175"/>
      <c r="K412" s="175"/>
      <c r="L412" s="175"/>
      <c r="M412" s="175"/>
      <c r="N412" s="162"/>
      <c r="O412" s="162"/>
      <c r="P412" s="162"/>
      <c r="Q412" s="162"/>
      <c r="R412" s="162"/>
      <c r="S412" s="162"/>
      <c r="T412" s="163"/>
      <c r="U412" s="162"/>
      <c r="V412" s="152"/>
      <c r="W412" s="152"/>
      <c r="X412" s="152"/>
      <c r="Y412" s="152"/>
      <c r="Z412" s="152"/>
      <c r="AA412" s="152"/>
      <c r="AB412" s="152"/>
      <c r="AC412" s="152"/>
      <c r="AD412" s="152"/>
      <c r="AE412" s="152" t="s">
        <v>203</v>
      </c>
      <c r="AF412" s="152">
        <v>0</v>
      </c>
      <c r="AG412" s="152"/>
      <c r="AH412" s="152"/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AU412" s="152"/>
      <c r="AV412" s="152"/>
      <c r="AW412" s="152"/>
      <c r="AX412" s="152"/>
      <c r="AY412" s="152"/>
      <c r="AZ412" s="152"/>
      <c r="BA412" s="152"/>
      <c r="BB412" s="152"/>
      <c r="BC412" s="152"/>
      <c r="BD412" s="152"/>
      <c r="BE412" s="152"/>
      <c r="BF412" s="152"/>
      <c r="BG412" s="152"/>
      <c r="BH412" s="152"/>
    </row>
    <row r="413" spans="1:60" ht="20.399999999999999" outlineLevel="1" x14ac:dyDescent="0.25">
      <c r="A413" s="153">
        <v>113</v>
      </c>
      <c r="B413" s="160" t="s">
        <v>575</v>
      </c>
      <c r="C413" s="196" t="s">
        <v>576</v>
      </c>
      <c r="D413" s="162" t="s">
        <v>281</v>
      </c>
      <c r="E413" s="169">
        <v>1</v>
      </c>
      <c r="F413" s="174">
        <f>H413+J413</f>
        <v>0</v>
      </c>
      <c r="G413" s="175">
        <f>ROUND(E413*F413,2)</f>
        <v>0</v>
      </c>
      <c r="H413" s="175"/>
      <c r="I413" s="175">
        <f>ROUND(E413*H413,2)</f>
        <v>0</v>
      </c>
      <c r="J413" s="175"/>
      <c r="K413" s="175">
        <f>ROUND(E413*J413,2)</f>
        <v>0</v>
      </c>
      <c r="L413" s="175">
        <v>21</v>
      </c>
      <c r="M413" s="175">
        <f>G413*(1+L413/100)</f>
        <v>0</v>
      </c>
      <c r="N413" s="162">
        <v>0</v>
      </c>
      <c r="O413" s="162">
        <f>ROUND(E413*N413,5)</f>
        <v>0</v>
      </c>
      <c r="P413" s="162">
        <v>0</v>
      </c>
      <c r="Q413" s="162">
        <f>ROUND(E413*P413,5)</f>
        <v>0</v>
      </c>
      <c r="R413" s="162"/>
      <c r="S413" s="162"/>
      <c r="T413" s="163">
        <v>0</v>
      </c>
      <c r="U413" s="162">
        <f>ROUND(E413*T413,2)</f>
        <v>0</v>
      </c>
      <c r="V413" s="152"/>
      <c r="W413" s="152"/>
      <c r="X413" s="152"/>
      <c r="Y413" s="152"/>
      <c r="Z413" s="152"/>
      <c r="AA413" s="152"/>
      <c r="AB413" s="152"/>
      <c r="AC413" s="152"/>
      <c r="AD413" s="152"/>
      <c r="AE413" s="152" t="s">
        <v>193</v>
      </c>
      <c r="AF413" s="152"/>
      <c r="AG413" s="152"/>
      <c r="AH413" s="152"/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AU413" s="152"/>
      <c r="AV413" s="152"/>
      <c r="AW413" s="152"/>
      <c r="AX413" s="152"/>
      <c r="AY413" s="152"/>
      <c r="AZ413" s="152"/>
      <c r="BA413" s="152"/>
      <c r="BB413" s="152"/>
      <c r="BC413" s="152"/>
      <c r="BD413" s="152"/>
      <c r="BE413" s="152"/>
      <c r="BF413" s="152"/>
      <c r="BG413" s="152"/>
      <c r="BH413" s="152"/>
    </row>
    <row r="414" spans="1:60" ht="21" outlineLevel="1" x14ac:dyDescent="0.25">
      <c r="A414" s="153"/>
      <c r="B414" s="160"/>
      <c r="C414" s="271" t="s">
        <v>577</v>
      </c>
      <c r="D414" s="272"/>
      <c r="E414" s="273"/>
      <c r="F414" s="274"/>
      <c r="G414" s="275"/>
      <c r="H414" s="175"/>
      <c r="I414" s="175"/>
      <c r="J414" s="175"/>
      <c r="K414" s="175"/>
      <c r="L414" s="175"/>
      <c r="M414" s="175"/>
      <c r="N414" s="162"/>
      <c r="O414" s="162"/>
      <c r="P414" s="162"/>
      <c r="Q414" s="162"/>
      <c r="R414" s="162"/>
      <c r="S414" s="162"/>
      <c r="T414" s="163"/>
      <c r="U414" s="162"/>
      <c r="V414" s="152"/>
      <c r="W414" s="152"/>
      <c r="X414" s="152"/>
      <c r="Y414" s="152"/>
      <c r="Z414" s="152"/>
      <c r="AA414" s="152"/>
      <c r="AB414" s="152"/>
      <c r="AC414" s="152"/>
      <c r="AD414" s="152"/>
      <c r="AE414" s="152" t="s">
        <v>194</v>
      </c>
      <c r="AF414" s="152"/>
      <c r="AG414" s="152"/>
      <c r="AH414" s="152"/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AU414" s="152"/>
      <c r="AV414" s="152"/>
      <c r="AW414" s="152"/>
      <c r="AX414" s="152"/>
      <c r="AY414" s="152"/>
      <c r="AZ414" s="152"/>
      <c r="BA414" s="155" t="str">
        <f>C414</f>
        <v>- ošetření původních i nových příložek, bačkor na vazných trámech a ostatních pomocných kovových prvků v krovu</v>
      </c>
      <c r="BB414" s="152"/>
      <c r="BC414" s="152"/>
      <c r="BD414" s="152"/>
      <c r="BE414" s="152"/>
      <c r="BF414" s="152"/>
      <c r="BG414" s="152"/>
      <c r="BH414" s="152"/>
    </row>
    <row r="415" spans="1:60" outlineLevel="1" x14ac:dyDescent="0.25">
      <c r="A415" s="153"/>
      <c r="B415" s="160"/>
      <c r="C415" s="197" t="s">
        <v>198</v>
      </c>
      <c r="D415" s="164"/>
      <c r="E415" s="170"/>
      <c r="F415" s="176"/>
      <c r="G415" s="176"/>
      <c r="H415" s="175"/>
      <c r="I415" s="175"/>
      <c r="J415" s="175"/>
      <c r="K415" s="175"/>
      <c r="L415" s="175"/>
      <c r="M415" s="175"/>
      <c r="N415" s="162"/>
      <c r="O415" s="162"/>
      <c r="P415" s="162"/>
      <c r="Q415" s="162"/>
      <c r="R415" s="162"/>
      <c r="S415" s="162"/>
      <c r="T415" s="163"/>
      <c r="U415" s="162"/>
      <c r="V415" s="152"/>
      <c r="W415" s="152"/>
      <c r="X415" s="152"/>
      <c r="Y415" s="152"/>
      <c r="Z415" s="152"/>
      <c r="AA415" s="152"/>
      <c r="AB415" s="152"/>
      <c r="AC415" s="152"/>
      <c r="AD415" s="152"/>
      <c r="AE415" s="152" t="s">
        <v>194</v>
      </c>
      <c r="AF415" s="152"/>
      <c r="AG415" s="152"/>
      <c r="AH415" s="152"/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AU415" s="152"/>
      <c r="AV415" s="152"/>
      <c r="AW415" s="152"/>
      <c r="AX415" s="152"/>
      <c r="AY415" s="152"/>
      <c r="AZ415" s="152"/>
      <c r="BA415" s="152"/>
      <c r="BB415" s="152"/>
      <c r="BC415" s="152"/>
      <c r="BD415" s="152"/>
      <c r="BE415" s="152"/>
      <c r="BF415" s="152"/>
      <c r="BG415" s="152"/>
      <c r="BH415" s="152"/>
    </row>
    <row r="416" spans="1:60" outlineLevel="1" x14ac:dyDescent="0.25">
      <c r="A416" s="153"/>
      <c r="B416" s="160"/>
      <c r="C416" s="271" t="s">
        <v>578</v>
      </c>
      <c r="D416" s="272"/>
      <c r="E416" s="273"/>
      <c r="F416" s="274"/>
      <c r="G416" s="275"/>
      <c r="H416" s="175"/>
      <c r="I416" s="175"/>
      <c r="J416" s="175"/>
      <c r="K416" s="175"/>
      <c r="L416" s="175"/>
      <c r="M416" s="175"/>
      <c r="N416" s="162"/>
      <c r="O416" s="162"/>
      <c r="P416" s="162"/>
      <c r="Q416" s="162"/>
      <c r="R416" s="162"/>
      <c r="S416" s="162"/>
      <c r="T416" s="163"/>
      <c r="U416" s="162"/>
      <c r="V416" s="152"/>
      <c r="W416" s="152"/>
      <c r="X416" s="152"/>
      <c r="Y416" s="152"/>
      <c r="Z416" s="152"/>
      <c r="AA416" s="152"/>
      <c r="AB416" s="152"/>
      <c r="AC416" s="152"/>
      <c r="AD416" s="152"/>
      <c r="AE416" s="152" t="s">
        <v>194</v>
      </c>
      <c r="AF416" s="152"/>
      <c r="AG416" s="152"/>
      <c r="AH416" s="152"/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AU416" s="152"/>
      <c r="AV416" s="152"/>
      <c r="AW416" s="152"/>
      <c r="AX416" s="152"/>
      <c r="AY416" s="152"/>
      <c r="AZ416" s="152"/>
      <c r="BA416" s="155" t="str">
        <f>C416</f>
        <v>- odhad nákladů = 5000 Kč/kompl</v>
      </c>
      <c r="BB416" s="152"/>
      <c r="BC416" s="152"/>
      <c r="BD416" s="152"/>
      <c r="BE416" s="152"/>
      <c r="BF416" s="152"/>
      <c r="BG416" s="152"/>
      <c r="BH416" s="152"/>
    </row>
    <row r="417" spans="1:60" outlineLevel="1" x14ac:dyDescent="0.25">
      <c r="A417" s="153"/>
      <c r="B417" s="160"/>
      <c r="C417" s="271" t="s">
        <v>579</v>
      </c>
      <c r="D417" s="272"/>
      <c r="E417" s="273"/>
      <c r="F417" s="274"/>
      <c r="G417" s="275"/>
      <c r="H417" s="175"/>
      <c r="I417" s="175"/>
      <c r="J417" s="175"/>
      <c r="K417" s="175"/>
      <c r="L417" s="175"/>
      <c r="M417" s="175"/>
      <c r="N417" s="162"/>
      <c r="O417" s="162"/>
      <c r="P417" s="162"/>
      <c r="Q417" s="162"/>
      <c r="R417" s="162"/>
      <c r="S417" s="162"/>
      <c r="T417" s="163"/>
      <c r="U417" s="162"/>
      <c r="V417" s="152"/>
      <c r="W417" s="152"/>
      <c r="X417" s="152"/>
      <c r="Y417" s="152"/>
      <c r="Z417" s="152"/>
      <c r="AA417" s="152"/>
      <c r="AB417" s="152"/>
      <c r="AC417" s="152"/>
      <c r="AD417" s="152"/>
      <c r="AE417" s="152" t="s">
        <v>194</v>
      </c>
      <c r="AF417" s="152"/>
      <c r="AG417" s="152"/>
      <c r="AH417" s="152"/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AU417" s="152"/>
      <c r="AV417" s="152"/>
      <c r="AW417" s="152"/>
      <c r="AX417" s="152"/>
      <c r="AY417" s="152"/>
      <c r="AZ417" s="152"/>
      <c r="BA417" s="155" t="str">
        <f>C417</f>
        <v>- obtížně měřitelné množství</v>
      </c>
      <c r="BB417" s="152"/>
      <c r="BC417" s="152"/>
      <c r="BD417" s="152"/>
      <c r="BE417" s="152"/>
      <c r="BF417" s="152"/>
      <c r="BG417" s="152"/>
      <c r="BH417" s="152"/>
    </row>
    <row r="418" spans="1:60" outlineLevel="1" x14ac:dyDescent="0.25">
      <c r="A418" s="153"/>
      <c r="B418" s="160"/>
      <c r="C418" s="271" t="s">
        <v>580</v>
      </c>
      <c r="D418" s="272"/>
      <c r="E418" s="273"/>
      <c r="F418" s="274"/>
      <c r="G418" s="275"/>
      <c r="H418" s="175"/>
      <c r="I418" s="175"/>
      <c r="J418" s="175"/>
      <c r="K418" s="175"/>
      <c r="L418" s="175"/>
      <c r="M418" s="175"/>
      <c r="N418" s="162"/>
      <c r="O418" s="162"/>
      <c r="P418" s="162"/>
      <c r="Q418" s="162"/>
      <c r="R418" s="162"/>
      <c r="S418" s="162"/>
      <c r="T418" s="163"/>
      <c r="U418" s="162"/>
      <c r="V418" s="152"/>
      <c r="W418" s="152"/>
      <c r="X418" s="152"/>
      <c r="Y418" s="152"/>
      <c r="Z418" s="152"/>
      <c r="AA418" s="152"/>
      <c r="AB418" s="152"/>
      <c r="AC418" s="152"/>
      <c r="AD418" s="152"/>
      <c r="AE418" s="152" t="s">
        <v>194</v>
      </c>
      <c r="AF418" s="152"/>
      <c r="AG418" s="152"/>
      <c r="AH418" s="152"/>
      <c r="AI418" s="152"/>
      <c r="AJ418" s="152"/>
      <c r="AK418" s="152"/>
      <c r="AL418" s="152"/>
      <c r="AM418" s="152"/>
      <c r="AN418" s="152"/>
      <c r="AO418" s="152"/>
      <c r="AP418" s="152"/>
      <c r="AQ418" s="152"/>
      <c r="AR418" s="152"/>
      <c r="AS418" s="152"/>
      <c r="AT418" s="152"/>
      <c r="AU418" s="152"/>
      <c r="AV418" s="152"/>
      <c r="AW418" s="152"/>
      <c r="AX418" s="152"/>
      <c r="AY418" s="152"/>
      <c r="AZ418" s="152"/>
      <c r="BA418" s="155" t="str">
        <f>C418</f>
        <v>- fakturace dle skutečné spotřeby materiálu a odpracovaných hodin</v>
      </c>
      <c r="BB418" s="152"/>
      <c r="BC418" s="152"/>
      <c r="BD418" s="152"/>
      <c r="BE418" s="152"/>
      <c r="BF418" s="152"/>
      <c r="BG418" s="152"/>
      <c r="BH418" s="152"/>
    </row>
    <row r="419" spans="1:60" x14ac:dyDescent="0.25">
      <c r="A419" s="154" t="s">
        <v>188</v>
      </c>
      <c r="B419" s="161" t="s">
        <v>159</v>
      </c>
      <c r="C419" s="199" t="s">
        <v>160</v>
      </c>
      <c r="D419" s="166"/>
      <c r="E419" s="172"/>
      <c r="F419" s="177"/>
      <c r="G419" s="177">
        <f>SUMIF(AE420:AE422,"&lt;&gt;NOR",G420:G422)</f>
        <v>0</v>
      </c>
      <c r="H419" s="177"/>
      <c r="I419" s="177">
        <f>SUM(I420:I422)</f>
        <v>0</v>
      </c>
      <c r="J419" s="177"/>
      <c r="K419" s="177">
        <f>SUM(K420:K422)</f>
        <v>0</v>
      </c>
      <c r="L419" s="177"/>
      <c r="M419" s="177">
        <f>SUM(M420:M422)</f>
        <v>0</v>
      </c>
      <c r="N419" s="166"/>
      <c r="O419" s="166">
        <f>SUM(O420:O422)</f>
        <v>0</v>
      </c>
      <c r="P419" s="166"/>
      <c r="Q419" s="166">
        <f>SUM(Q420:Q422)</f>
        <v>0</v>
      </c>
      <c r="R419" s="166"/>
      <c r="S419" s="166"/>
      <c r="T419" s="167"/>
      <c r="U419" s="166">
        <f>SUM(U420:U422)</f>
        <v>0</v>
      </c>
      <c r="AE419" t="s">
        <v>189</v>
      </c>
    </row>
    <row r="420" spans="1:60" ht="20.399999999999999" outlineLevel="1" x14ac:dyDescent="0.25">
      <c r="A420" s="153">
        <v>114</v>
      </c>
      <c r="B420" s="160" t="s">
        <v>581</v>
      </c>
      <c r="C420" s="196" t="s">
        <v>582</v>
      </c>
      <c r="D420" s="162" t="s">
        <v>281</v>
      </c>
      <c r="E420" s="169">
        <v>1</v>
      </c>
      <c r="F420" s="174">
        <f>H420+J420</f>
        <v>0</v>
      </c>
      <c r="G420" s="175">
        <f>ROUND(E420*F420,2)</f>
        <v>0</v>
      </c>
      <c r="H420" s="175"/>
      <c r="I420" s="175">
        <f>ROUND(E420*H420,2)</f>
        <v>0</v>
      </c>
      <c r="J420" s="175"/>
      <c r="K420" s="175">
        <f>ROUND(E420*J420,2)</f>
        <v>0</v>
      </c>
      <c r="L420" s="175">
        <v>21</v>
      </c>
      <c r="M420" s="175">
        <f>G420*(1+L420/100)</f>
        <v>0</v>
      </c>
      <c r="N420" s="162">
        <v>0</v>
      </c>
      <c r="O420" s="162">
        <f>ROUND(E420*N420,5)</f>
        <v>0</v>
      </c>
      <c r="P420" s="162">
        <v>0</v>
      </c>
      <c r="Q420" s="162">
        <f>ROUND(E420*P420,5)</f>
        <v>0</v>
      </c>
      <c r="R420" s="162"/>
      <c r="S420" s="162"/>
      <c r="T420" s="163">
        <v>0</v>
      </c>
      <c r="U420" s="162">
        <f>ROUND(E420*T420,2)</f>
        <v>0</v>
      </c>
      <c r="V420" s="152"/>
      <c r="W420" s="152"/>
      <c r="X420" s="152"/>
      <c r="Y420" s="152"/>
      <c r="Z420" s="152"/>
      <c r="AA420" s="152"/>
      <c r="AB420" s="152"/>
      <c r="AC420" s="152"/>
      <c r="AD420" s="152"/>
      <c r="AE420" s="152" t="s">
        <v>193</v>
      </c>
      <c r="AF420" s="152"/>
      <c r="AG420" s="152"/>
      <c r="AH420" s="152"/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AU420" s="152"/>
      <c r="AV420" s="152"/>
      <c r="AW420" s="152"/>
      <c r="AX420" s="152"/>
      <c r="AY420" s="152"/>
      <c r="AZ420" s="152"/>
      <c r="BA420" s="152"/>
      <c r="BB420" s="152"/>
      <c r="BC420" s="152"/>
      <c r="BD420" s="152"/>
      <c r="BE420" s="152"/>
      <c r="BF420" s="152"/>
      <c r="BG420" s="152"/>
      <c r="BH420" s="152"/>
    </row>
    <row r="421" spans="1:60" outlineLevel="1" x14ac:dyDescent="0.25">
      <c r="A421" s="153"/>
      <c r="B421" s="160"/>
      <c r="C421" s="271" t="s">
        <v>583</v>
      </c>
      <c r="D421" s="272"/>
      <c r="E421" s="273"/>
      <c r="F421" s="274"/>
      <c r="G421" s="275"/>
      <c r="H421" s="175"/>
      <c r="I421" s="175"/>
      <c r="J421" s="175"/>
      <c r="K421" s="175"/>
      <c r="L421" s="175"/>
      <c r="M421" s="175"/>
      <c r="N421" s="162"/>
      <c r="O421" s="162"/>
      <c r="P421" s="162"/>
      <c r="Q421" s="162"/>
      <c r="R421" s="162"/>
      <c r="S421" s="162"/>
      <c r="T421" s="163"/>
      <c r="U421" s="162"/>
      <c r="V421" s="152"/>
      <c r="W421" s="152"/>
      <c r="X421" s="152"/>
      <c r="Y421" s="152"/>
      <c r="Z421" s="152"/>
      <c r="AA421" s="152"/>
      <c r="AB421" s="152"/>
      <c r="AC421" s="152"/>
      <c r="AD421" s="152"/>
      <c r="AE421" s="152" t="s">
        <v>194</v>
      </c>
      <c r="AF421" s="152"/>
      <c r="AG421" s="152"/>
      <c r="AH421" s="152"/>
      <c r="AI421" s="152"/>
      <c r="AJ421" s="152"/>
      <c r="AK421" s="152"/>
      <c r="AL421" s="152"/>
      <c r="AM421" s="152"/>
      <c r="AN421" s="152"/>
      <c r="AO421" s="152"/>
      <c r="AP421" s="152"/>
      <c r="AQ421" s="152"/>
      <c r="AR421" s="152"/>
      <c r="AS421" s="152"/>
      <c r="AT421" s="152"/>
      <c r="AU421" s="152"/>
      <c r="AV421" s="152"/>
      <c r="AW421" s="152"/>
      <c r="AX421" s="152"/>
      <c r="AY421" s="152"/>
      <c r="AZ421" s="152"/>
      <c r="BA421" s="155" t="str">
        <f>C421</f>
        <v>- výkaz výměr a položkový rozpočet dle specialisty EL</v>
      </c>
      <c r="BB421" s="152"/>
      <c r="BC421" s="152"/>
      <c r="BD421" s="152"/>
      <c r="BE421" s="152"/>
      <c r="BF421" s="152"/>
      <c r="BG421" s="152"/>
      <c r="BH421" s="152"/>
    </row>
    <row r="422" spans="1:60" outlineLevel="1" x14ac:dyDescent="0.25">
      <c r="A422" s="153"/>
      <c r="B422" s="160"/>
      <c r="C422" s="271" t="s">
        <v>584</v>
      </c>
      <c r="D422" s="272"/>
      <c r="E422" s="273"/>
      <c r="F422" s="274"/>
      <c r="G422" s="275"/>
      <c r="H422" s="175"/>
      <c r="I422" s="175"/>
      <c r="J422" s="175"/>
      <c r="K422" s="175"/>
      <c r="L422" s="175"/>
      <c r="M422" s="175"/>
      <c r="N422" s="162"/>
      <c r="O422" s="162"/>
      <c r="P422" s="162"/>
      <c r="Q422" s="162"/>
      <c r="R422" s="162"/>
      <c r="S422" s="162"/>
      <c r="T422" s="163"/>
      <c r="U422" s="162"/>
      <c r="V422" s="152"/>
      <c r="W422" s="152"/>
      <c r="X422" s="152"/>
      <c r="Y422" s="152"/>
      <c r="Z422" s="152"/>
      <c r="AA422" s="152"/>
      <c r="AB422" s="152"/>
      <c r="AC422" s="152"/>
      <c r="AD422" s="152"/>
      <c r="AE422" s="152" t="s">
        <v>194</v>
      </c>
      <c r="AF422" s="152"/>
      <c r="AG422" s="152"/>
      <c r="AH422" s="152"/>
      <c r="AI422" s="152"/>
      <c r="AJ422" s="152"/>
      <c r="AK422" s="152"/>
      <c r="AL422" s="152"/>
      <c r="AM422" s="152"/>
      <c r="AN422" s="152"/>
      <c r="AO422" s="152"/>
      <c r="AP422" s="152"/>
      <c r="AQ422" s="152"/>
      <c r="AR422" s="152"/>
      <c r="AS422" s="152"/>
      <c r="AT422" s="152"/>
      <c r="AU422" s="152"/>
      <c r="AV422" s="152"/>
      <c r="AW422" s="152"/>
      <c r="AX422" s="152"/>
      <c r="AY422" s="152"/>
      <c r="AZ422" s="152"/>
      <c r="BA422" s="155" t="str">
        <f>C422</f>
        <v xml:space="preserve">  viz samostatná příloha</v>
      </c>
      <c r="BB422" s="152"/>
      <c r="BC422" s="152"/>
      <c r="BD422" s="152"/>
      <c r="BE422" s="152"/>
      <c r="BF422" s="152"/>
      <c r="BG422" s="152"/>
      <c r="BH422" s="152"/>
    </row>
    <row r="423" spans="1:60" x14ac:dyDescent="0.25">
      <c r="A423" s="154" t="s">
        <v>188</v>
      </c>
      <c r="B423" s="161" t="s">
        <v>161</v>
      </c>
      <c r="C423" s="199" t="s">
        <v>26</v>
      </c>
      <c r="D423" s="166"/>
      <c r="E423" s="172"/>
      <c r="F423" s="177"/>
      <c r="G423" s="177">
        <f>SUMIF(AE424:AE424,"&lt;&gt;NOR",G424:G424)</f>
        <v>0</v>
      </c>
      <c r="H423" s="177"/>
      <c r="I423" s="177">
        <f>SUM(I424:I424)</f>
        <v>0</v>
      </c>
      <c r="J423" s="177"/>
      <c r="K423" s="177">
        <f>SUM(K424:K424)</f>
        <v>0</v>
      </c>
      <c r="L423" s="177"/>
      <c r="M423" s="177">
        <f>SUM(M424:M424)</f>
        <v>0</v>
      </c>
      <c r="N423" s="166"/>
      <c r="O423" s="166">
        <f>SUM(O424:O424)</f>
        <v>0</v>
      </c>
      <c r="P423" s="166"/>
      <c r="Q423" s="166">
        <f>SUM(Q424:Q424)</f>
        <v>0</v>
      </c>
      <c r="R423" s="166"/>
      <c r="S423" s="166"/>
      <c r="T423" s="167"/>
      <c r="U423" s="166">
        <f>SUM(U424:U424)</f>
        <v>0</v>
      </c>
      <c r="AE423" t="s">
        <v>189</v>
      </c>
    </row>
    <row r="424" spans="1:60" outlineLevel="1" x14ac:dyDescent="0.25">
      <c r="A424" s="185">
        <v>115</v>
      </c>
      <c r="B424" s="186" t="s">
        <v>585</v>
      </c>
      <c r="C424" s="201" t="s">
        <v>586</v>
      </c>
      <c r="D424" s="187" t="s">
        <v>587</v>
      </c>
      <c r="E424" s="188">
        <v>1</v>
      </c>
      <c r="F424" s="189">
        <f>H424+J424</f>
        <v>0</v>
      </c>
      <c r="G424" s="190">
        <f>ROUND(E424*F424,2)</f>
        <v>0</v>
      </c>
      <c r="H424" s="190"/>
      <c r="I424" s="190">
        <f>ROUND(E424*H424,2)</f>
        <v>0</v>
      </c>
      <c r="J424" s="190"/>
      <c r="K424" s="190">
        <f>ROUND(E424*J424,2)</f>
        <v>0</v>
      </c>
      <c r="L424" s="190">
        <v>21</v>
      </c>
      <c r="M424" s="190">
        <f>G424*(1+L424/100)</f>
        <v>0</v>
      </c>
      <c r="N424" s="187">
        <v>0</v>
      </c>
      <c r="O424" s="187">
        <f>ROUND(E424*N424,5)</f>
        <v>0</v>
      </c>
      <c r="P424" s="187">
        <v>0</v>
      </c>
      <c r="Q424" s="187">
        <f>ROUND(E424*P424,5)</f>
        <v>0</v>
      </c>
      <c r="R424" s="187"/>
      <c r="S424" s="187"/>
      <c r="T424" s="191">
        <v>0</v>
      </c>
      <c r="U424" s="187">
        <f>ROUND(E424*T424,2)</f>
        <v>0</v>
      </c>
      <c r="V424" s="152"/>
      <c r="W424" s="152"/>
      <c r="X424" s="152"/>
      <c r="Y424" s="152"/>
      <c r="Z424" s="152"/>
      <c r="AA424" s="152"/>
      <c r="AB424" s="152"/>
      <c r="AC424" s="152"/>
      <c r="AD424" s="152"/>
      <c r="AE424" s="152" t="s">
        <v>193</v>
      </c>
      <c r="AF424" s="152"/>
      <c r="AG424" s="152"/>
      <c r="AH424" s="152"/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AU424" s="152"/>
      <c r="AV424" s="152"/>
      <c r="AW424" s="152"/>
      <c r="AX424" s="152"/>
      <c r="AY424" s="152"/>
      <c r="AZ424" s="152"/>
      <c r="BA424" s="152"/>
      <c r="BB424" s="152"/>
      <c r="BC424" s="152"/>
      <c r="BD424" s="152"/>
      <c r="BE424" s="152"/>
      <c r="BF424" s="152"/>
      <c r="BG424" s="152"/>
      <c r="BH424" s="152"/>
    </row>
    <row r="425" spans="1:60" x14ac:dyDescent="0.25">
      <c r="A425" s="6"/>
      <c r="B425" s="7" t="s">
        <v>198</v>
      </c>
      <c r="C425" s="202" t="s">
        <v>198</v>
      </c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AC425">
        <v>15</v>
      </c>
      <c r="AD425">
        <v>21</v>
      </c>
    </row>
    <row r="426" spans="1:60" x14ac:dyDescent="0.25">
      <c r="A426" s="192"/>
      <c r="B426" s="193" t="s">
        <v>28</v>
      </c>
      <c r="C426" s="203" t="s">
        <v>198</v>
      </c>
      <c r="D426" s="194"/>
      <c r="E426" s="194"/>
      <c r="F426" s="194"/>
      <c r="G426" s="195">
        <f>G8+G19+G25+G48+G96+G103+G107+G128+G131+G309+G362+G394+G404+G419+G423</f>
        <v>0</v>
      </c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AC426">
        <f>SUMIF(L7:L424,AC425,G7:G424)</f>
        <v>0</v>
      </c>
      <c r="AD426">
        <f>SUMIF(L7:L424,AD425,G7:G424)</f>
        <v>0</v>
      </c>
      <c r="AE426" t="s">
        <v>591</v>
      </c>
    </row>
    <row r="427" spans="1:60" x14ac:dyDescent="0.25">
      <c r="A427" s="6"/>
      <c r="B427" s="7" t="s">
        <v>198</v>
      </c>
      <c r="C427" s="202" t="s">
        <v>198</v>
      </c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</row>
    <row r="428" spans="1:60" x14ac:dyDescent="0.25">
      <c r="A428" s="6"/>
      <c r="B428" s="7" t="s">
        <v>198</v>
      </c>
      <c r="C428" s="202" t="s">
        <v>198</v>
      </c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</row>
    <row r="429" spans="1:60" x14ac:dyDescent="0.25">
      <c r="A429" s="276" t="s">
        <v>592</v>
      </c>
      <c r="B429" s="276"/>
      <c r="C429" s="277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</row>
    <row r="430" spans="1:60" x14ac:dyDescent="0.25">
      <c r="A430" s="259"/>
      <c r="B430" s="260"/>
      <c r="C430" s="261"/>
      <c r="D430" s="260"/>
      <c r="E430" s="260"/>
      <c r="F430" s="260"/>
      <c r="G430" s="262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AE430" t="s">
        <v>593</v>
      </c>
    </row>
    <row r="431" spans="1:60" x14ac:dyDescent="0.25">
      <c r="A431" s="263"/>
      <c r="B431" s="264"/>
      <c r="C431" s="265"/>
      <c r="D431" s="264"/>
      <c r="E431" s="264"/>
      <c r="F431" s="264"/>
      <c r="G431" s="26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</row>
    <row r="432" spans="1:60" x14ac:dyDescent="0.25">
      <c r="A432" s="263"/>
      <c r="B432" s="264"/>
      <c r="C432" s="265"/>
      <c r="D432" s="264"/>
      <c r="E432" s="264"/>
      <c r="F432" s="264"/>
      <c r="G432" s="26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</row>
    <row r="433" spans="1:31" x14ac:dyDescent="0.25">
      <c r="A433" s="263"/>
      <c r="B433" s="264"/>
      <c r="C433" s="265"/>
      <c r="D433" s="264"/>
      <c r="E433" s="264"/>
      <c r="F433" s="264"/>
      <c r="G433" s="26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</row>
    <row r="434" spans="1:31" x14ac:dyDescent="0.25">
      <c r="A434" s="267"/>
      <c r="B434" s="268"/>
      <c r="C434" s="269"/>
      <c r="D434" s="268"/>
      <c r="E434" s="268"/>
      <c r="F434" s="268"/>
      <c r="G434" s="270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</row>
    <row r="435" spans="1:31" x14ac:dyDescent="0.25">
      <c r="A435" s="6"/>
      <c r="B435" s="7" t="s">
        <v>198</v>
      </c>
      <c r="C435" s="202" t="s">
        <v>198</v>
      </c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</row>
    <row r="436" spans="1:31" x14ac:dyDescent="0.25">
      <c r="C436" s="204"/>
      <c r="AE436" t="s">
        <v>594</v>
      </c>
    </row>
  </sheetData>
  <mergeCells count="109">
    <mergeCell ref="C12:G12"/>
    <mergeCell ref="C13:G13"/>
    <mergeCell ref="C15:G15"/>
    <mergeCell ref="C16:G16"/>
    <mergeCell ref="C17:G17"/>
    <mergeCell ref="C21:G21"/>
    <mergeCell ref="A1:G1"/>
    <mergeCell ref="C2:G2"/>
    <mergeCell ref="C3:G3"/>
    <mergeCell ref="C4:G4"/>
    <mergeCell ref="C10:G10"/>
    <mergeCell ref="C11:G11"/>
    <mergeCell ref="C36:G36"/>
    <mergeCell ref="C37:G37"/>
    <mergeCell ref="C78:G78"/>
    <mergeCell ref="C79:G79"/>
    <mergeCell ref="C80:G80"/>
    <mergeCell ref="C82:G82"/>
    <mergeCell ref="C27:G27"/>
    <mergeCell ref="C28:G28"/>
    <mergeCell ref="C29:G29"/>
    <mergeCell ref="C30:G30"/>
    <mergeCell ref="C34:G34"/>
    <mergeCell ref="C35:G35"/>
    <mergeCell ref="C141:G141"/>
    <mergeCell ref="C142:G142"/>
    <mergeCell ref="C147:G147"/>
    <mergeCell ref="C148:G148"/>
    <mergeCell ref="C154:G154"/>
    <mergeCell ref="C155:G155"/>
    <mergeCell ref="C83:G83"/>
    <mergeCell ref="C84:G84"/>
    <mergeCell ref="C90:G90"/>
    <mergeCell ref="C133:G133"/>
    <mergeCell ref="C135:G135"/>
    <mergeCell ref="C136:G136"/>
    <mergeCell ref="C169:G169"/>
    <mergeCell ref="C170:G170"/>
    <mergeCell ref="C172:G172"/>
    <mergeCell ref="C173:G173"/>
    <mergeCell ref="C176:G176"/>
    <mergeCell ref="C177:G177"/>
    <mergeCell ref="C160:G160"/>
    <mergeCell ref="C161:G161"/>
    <mergeCell ref="C162:G162"/>
    <mergeCell ref="C164:G164"/>
    <mergeCell ref="C165:G165"/>
    <mergeCell ref="C168:G168"/>
    <mergeCell ref="C229:G229"/>
    <mergeCell ref="C234:G234"/>
    <mergeCell ref="C235:G235"/>
    <mergeCell ref="C240:G240"/>
    <mergeCell ref="C241:G241"/>
    <mergeCell ref="C242:G242"/>
    <mergeCell ref="C178:G178"/>
    <mergeCell ref="C180:G180"/>
    <mergeCell ref="C181:G181"/>
    <mergeCell ref="C222:G222"/>
    <mergeCell ref="C223:G223"/>
    <mergeCell ref="C228:G228"/>
    <mergeCell ref="C261:G261"/>
    <mergeCell ref="C266:G266"/>
    <mergeCell ref="C271:G271"/>
    <mergeCell ref="C329:G329"/>
    <mergeCell ref="C330:G330"/>
    <mergeCell ref="C333:G333"/>
    <mergeCell ref="C247:G247"/>
    <mergeCell ref="C248:G248"/>
    <mergeCell ref="C249:G249"/>
    <mergeCell ref="C254:G254"/>
    <mergeCell ref="C255:G255"/>
    <mergeCell ref="C256:G256"/>
    <mergeCell ref="C368:G368"/>
    <mergeCell ref="C369:G369"/>
    <mergeCell ref="C371:G371"/>
    <mergeCell ref="C372:G372"/>
    <mergeCell ref="C373:G373"/>
    <mergeCell ref="C374:G374"/>
    <mergeCell ref="C334:G334"/>
    <mergeCell ref="C337:G337"/>
    <mergeCell ref="C338:G338"/>
    <mergeCell ref="C349:G349"/>
    <mergeCell ref="C352:G352"/>
    <mergeCell ref="C353:G353"/>
    <mergeCell ref="C388:G388"/>
    <mergeCell ref="C389:G389"/>
    <mergeCell ref="C390:G390"/>
    <mergeCell ref="C391:G391"/>
    <mergeCell ref="C396:G396"/>
    <mergeCell ref="C397:G397"/>
    <mergeCell ref="C375:G375"/>
    <mergeCell ref="C376:G376"/>
    <mergeCell ref="C377:G377"/>
    <mergeCell ref="C379:G379"/>
    <mergeCell ref="C380:G380"/>
    <mergeCell ref="C381:G381"/>
    <mergeCell ref="A430:G434"/>
    <mergeCell ref="C416:G416"/>
    <mergeCell ref="C417:G417"/>
    <mergeCell ref="C418:G418"/>
    <mergeCell ref="C421:G421"/>
    <mergeCell ref="C422:G422"/>
    <mergeCell ref="A429:C429"/>
    <mergeCell ref="C399:G399"/>
    <mergeCell ref="C400:G400"/>
    <mergeCell ref="C401:G401"/>
    <mergeCell ref="C402:G402"/>
    <mergeCell ref="C403:G403"/>
    <mergeCell ref="C414:G414"/>
  </mergeCells>
  <pageMargins left="0.39370078740157483" right="0.19685039370078741" top="0.78740157480314965" bottom="0.78740157480314965" header="0.31496062992125984" footer="0.31496062992125984"/>
  <pageSetup paperSize="9" orientation="landscape" horizontalDpi="0" verticalDpi="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2023-06-16T08:36:43Z</dcterms:modified>
</cp:coreProperties>
</file>