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20" windowWidth="23028" windowHeight="11880" activeTab="3"/>
  </bookViews>
  <sheets>
    <sheet name="SOUHRNNÝ LIST STAVBY" sheetId="1" r:id="rId1"/>
    <sheet name="KRYCÍ LIST" sheetId="3" r:id="rId2"/>
    <sheet name="REKAPITULACE" sheetId="4" r:id="rId3"/>
    <sheet name="ROZPOČET" sheetId="5" r:id="rId4"/>
  </sheets>
  <definedNames/>
  <calcPr calcId="162913"/>
</workbook>
</file>

<file path=xl/sharedStrings.xml><?xml version="1.0" encoding="utf-8"?>
<sst xmlns="http://schemas.openxmlformats.org/spreadsheetml/2006/main" count="1033" uniqueCount="510">
  <si>
    <t>POLOŽKOVÝ ROZPOČET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</si>
  <si>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</si>
  <si>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</si>
  <si>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</si>
  <si>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</si>
  <si>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</si>
  <si>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</si>
  <si>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</si>
  <si>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</si>
  <si>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</si>
  <si>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</si>
  <si>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</si>
  <si>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</si>
  <si>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</si>
  <si>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</si>
  <si>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</si>
  <si>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</si>
  <si>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</si>
  <si>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</si>
  <si>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</si>
  <si>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</si>
  <si>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</si>
  <si>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</si>
  <si>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</si>
  <si>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</si>
  <si>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</si>
  <si>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3</t>
  </si>
  <si>
    <t>Svislé konstrukce:</t>
  </si>
  <si>
    <t>M2</t>
  </si>
  <si>
    <t>ZDENI PRIZD TVAR PAL DUTE SMS TL 15CM</t>
  </si>
  <si>
    <t>C-348931121-0</t>
  </si>
  <si>
    <t>M3</t>
  </si>
  <si>
    <t>SVISLÉ KONSTRUKCE CELKEM</t>
  </si>
  <si>
    <t>oddíl 4</t>
  </si>
  <si>
    <t>Vodorovné konstrukce:</t>
  </si>
  <si>
    <t>KS</t>
  </si>
  <si>
    <t>VODOROVNÉ KONSTRUKCE CELKEM</t>
  </si>
  <si>
    <t>oddíl 62</t>
  </si>
  <si>
    <t>Úpravy povrchů vnější:</t>
  </si>
  <si>
    <t>C-629481119-0</t>
  </si>
  <si>
    <t>POTAZ VNE PLOCH PERLINKA ZATMEL+PRICH</t>
  </si>
  <si>
    <t>C-623451146-0</t>
  </si>
  <si>
    <t>C-620601322-0</t>
  </si>
  <si>
    <t>C-627991005-0</t>
  </si>
  <si>
    <t>M</t>
  </si>
  <si>
    <t>ÚPRAVY POVRCHŮ VNĚJŠÍ CELKEM</t>
  </si>
  <si>
    <t>oddíl 9</t>
  </si>
  <si>
    <t>Ostatní konstrukce a práce:</t>
  </si>
  <si>
    <t>C-952901114-0</t>
  </si>
  <si>
    <t>VYCISTENI BUDOV VYSKY PODLAZI NAD 4M</t>
  </si>
  <si>
    <t>C-952902260-0</t>
  </si>
  <si>
    <t>C-952902459-0</t>
  </si>
  <si>
    <t>C-952902464-0</t>
  </si>
  <si>
    <t>RUCNI CIST OCEL KARTACI PODLAHY BETON</t>
  </si>
  <si>
    <t>C-952903119-0</t>
  </si>
  <si>
    <t>C-953943121-0</t>
  </si>
  <si>
    <t>OSAZENI VYROBKU 1 kg DO BETONU</t>
  </si>
  <si>
    <t>C-953943122-0</t>
  </si>
  <si>
    <t>OSAZENI VYROBKU 5 kg DO BETONU</t>
  </si>
  <si>
    <t>C-953946561-0</t>
  </si>
  <si>
    <t>CHEM KOTVA DO BET+K SROUB M12 L 160MM</t>
  </si>
  <si>
    <t>C-959908014-0</t>
  </si>
  <si>
    <t>C-959901212-0</t>
  </si>
  <si>
    <t>C-959905212-0</t>
  </si>
  <si>
    <t>OSTATNÍ KONSTRUKCE A PRÁCE CELKEM</t>
  </si>
  <si>
    <t>oddíl 94</t>
  </si>
  <si>
    <t>Lešení a stavební výtahy:</t>
  </si>
  <si>
    <t>C-941941051-0</t>
  </si>
  <si>
    <t>MTZ LESENI LEH RAD PRIME S 1,5M H 10M</t>
  </si>
  <si>
    <t>C-941941391-0</t>
  </si>
  <si>
    <t>PRIPL ZK MESIC POUZ LESENI K POL 1051</t>
  </si>
  <si>
    <t>C-941941851-0</t>
  </si>
  <si>
    <t>DMTZ LESENI L RAD PRIME S 1,5M H 10M</t>
  </si>
  <si>
    <t>C-941991011-0</t>
  </si>
  <si>
    <t>MTZ OCHRANNE SITE LESENI H DO 10M</t>
  </si>
  <si>
    <t>C-941991811-0</t>
  </si>
  <si>
    <t>DMTZ OCHRANNE SITE LESENI H DO 10M</t>
  </si>
  <si>
    <t>LEŠENÍ A STAVEBNÍ VÝTAHY CELKEM</t>
  </si>
  <si>
    <t>oddíl 96</t>
  </si>
  <si>
    <t>Bourání konstrukcí:</t>
  </si>
  <si>
    <t>C-962032314-0</t>
  </si>
  <si>
    <t>C-967031734-0</t>
  </si>
  <si>
    <t>PRISEKANI ZDIVA CI PAL MV MVC TL 30CM</t>
  </si>
  <si>
    <t>C-966031313-0</t>
  </si>
  <si>
    <t>BOUR CAST RIMS CI VYLOZ 25CM TL 30CM</t>
  </si>
  <si>
    <t>C-978015291-0</t>
  </si>
  <si>
    <t>OTLUC OMITKY MV VC VNEJ STEN 1-4 100%</t>
  </si>
  <si>
    <t>C-965042141-0</t>
  </si>
  <si>
    <t>BOUR PODKLAD Z BETONU TL 10CM 4M2-</t>
  </si>
  <si>
    <t>C-965044121-0</t>
  </si>
  <si>
    <t>BOUR PODKLAD VE STRES KONS S RABIC PL</t>
  </si>
  <si>
    <t>C-965048250-0</t>
  </si>
  <si>
    <t>C-979087311-0</t>
  </si>
  <si>
    <t>VODOR NOSENI K NAKLADCE 10M SUTI</t>
  </si>
  <si>
    <t>T</t>
  </si>
  <si>
    <t>C-979082111-0</t>
  </si>
  <si>
    <t>VNITROSTAV DOPRAVA SUTI A HMOT DO 10M</t>
  </si>
  <si>
    <t>C-979087213-0</t>
  </si>
  <si>
    <t>NAKLADANI NA DOPR PROSTR VYBOUR HMOT</t>
  </si>
  <si>
    <t>C-979083117-0</t>
  </si>
  <si>
    <t>VODOR PREMIST SUTI SKLADKA 6000M</t>
  </si>
  <si>
    <t>C-979083191-0</t>
  </si>
  <si>
    <t>PRIPL ZKD 1000M VODOR PREMIST 6000M-</t>
  </si>
  <si>
    <t>C-979081152-0</t>
  </si>
  <si>
    <t>SKLADKOVNE STAV SUT ZNECISTENA Z 10%</t>
  </si>
  <si>
    <t>BOURÁNÍ KONSTRUKCÍ CELKEM</t>
  </si>
  <si>
    <t>oddíl 99</t>
  </si>
  <si>
    <t>Přesun hmot:</t>
  </si>
  <si>
    <t>C-998009101-0</t>
  </si>
  <si>
    <t>PRESUN HMOT LESENI SAMOSTAT BUDOVANE</t>
  </si>
  <si>
    <t>C-998011001-0</t>
  </si>
  <si>
    <t>PRESUN HMOT BUDOVY ZDENE VYSKY -6M</t>
  </si>
  <si>
    <t>PŘESUN HMOT CELKEM</t>
  </si>
  <si>
    <t>PSV:</t>
  </si>
  <si>
    <t>oddíl 711</t>
  </si>
  <si>
    <t>Izolace proti vodě:</t>
  </si>
  <si>
    <t>C-711111003-0</t>
  </si>
  <si>
    <t>C-711111011-0</t>
  </si>
  <si>
    <t>NATER IZOL ZEM VLHK VOD STUD ASF SUSP</t>
  </si>
  <si>
    <t>C-711142559-0</t>
  </si>
  <si>
    <t>PRITAVENI IZOL ZEM VLHK SVI ASF PASY</t>
  </si>
  <si>
    <t>IZOLACE PROTI VODĚ CELKEM</t>
  </si>
  <si>
    <t>oddíl 712</t>
  </si>
  <si>
    <t>Povlakové krytiny:</t>
  </si>
  <si>
    <t>C-712942963-0</t>
  </si>
  <si>
    <t>C-712191111-0</t>
  </si>
  <si>
    <t>PROVIZ ZAKRYTI STRECH FOLII,PLACHTOU</t>
  </si>
  <si>
    <t>C-712300831-0</t>
  </si>
  <si>
    <t>ODSTR IZOL POVL STRECH PL 1 VRSTVA</t>
  </si>
  <si>
    <t>C-712411111-0</t>
  </si>
  <si>
    <t>IZOL NATER STRECH 30ST STUD SA</t>
  </si>
  <si>
    <t>C-712411115-0</t>
  </si>
  <si>
    <t>C-712300845-0</t>
  </si>
  <si>
    <t>C-712311003-0</t>
  </si>
  <si>
    <t>ADHEZNI MUSTEK POD POVLAK NATERY</t>
  </si>
  <si>
    <t>C-712361703-0</t>
  </si>
  <si>
    <t>IZOL POVL STRECH PL FOLIE PVC-P ZPLNA</t>
  </si>
  <si>
    <t>H-28322012-1</t>
  </si>
  <si>
    <t>FOLIE FATRAFOL-S 810 1,5MM SEDA</t>
  </si>
  <si>
    <t>C-712362701-0</t>
  </si>
  <si>
    <t>IZOL POVL STRECH PL ZESIL SPOJ PASKEM</t>
  </si>
  <si>
    <t>C-712391175-0</t>
  </si>
  <si>
    <t>H-62832142-1</t>
  </si>
  <si>
    <t>H-62836110-1</t>
  </si>
  <si>
    <t>PASY TEZ ASFALT FOALBIT AL S40</t>
  </si>
  <si>
    <t>H-62836115-1</t>
  </si>
  <si>
    <t>C-998712101-0</t>
  </si>
  <si>
    <t>IZOL POVLAKOVA PRESUN HMOT VYSKA -6M</t>
  </si>
  <si>
    <t>POVLAKOVÉ KRYTINY CELKEM</t>
  </si>
  <si>
    <t>oddíl 713</t>
  </si>
  <si>
    <t>Izolace tepelné:</t>
  </si>
  <si>
    <t>C-713100853-0</t>
  </si>
  <si>
    <t>ODSTR IZOL TEP Z PUR PENY TL DO 20CM</t>
  </si>
  <si>
    <t>C-713100941-0</t>
  </si>
  <si>
    <t>PRIPL ZA STRECHU VYSPRAV IZOL TEPELNE</t>
  </si>
  <si>
    <t>C-713141152-0</t>
  </si>
  <si>
    <t>OSAZ IZOL TEPEL STRECH PL VOLNE 2VR</t>
  </si>
  <si>
    <t>H-69366444-1</t>
  </si>
  <si>
    <t>GEOTEXTILIE GEOFILL PPST 300g/m2</t>
  </si>
  <si>
    <t>C-713291112-0</t>
  </si>
  <si>
    <t>IZOL PAROTES STROP PODKL ASF NATER 2x</t>
  </si>
  <si>
    <t>C-713291141-0</t>
  </si>
  <si>
    <t>IZOL PAROTES STROP VRCH NATER</t>
  </si>
  <si>
    <t>C-713291151-0</t>
  </si>
  <si>
    <t>IZOL PAROTES PREPASKOVANI SPAR</t>
  </si>
  <si>
    <t>H-63156585-1</t>
  </si>
  <si>
    <t>H-63156589-1</t>
  </si>
  <si>
    <t>H-63151556-1</t>
  </si>
  <si>
    <t>KLINY ATIKOVE ISOVER AK 10x10CM A</t>
  </si>
  <si>
    <t>C-998713101-0</t>
  </si>
  <si>
    <t>IZOL TEPELNA PRESUN HMOT VYSKA -6M</t>
  </si>
  <si>
    <t>IZOLACE TEPELNÉ CELKEM</t>
  </si>
  <si>
    <t>oddíl 762</t>
  </si>
  <si>
    <t>Konstrukce tesařské:</t>
  </si>
  <si>
    <t>C-762331812-0</t>
  </si>
  <si>
    <t>DMTZ TESAR KROV VAZANY F -224cm2</t>
  </si>
  <si>
    <t>C-762341811-0</t>
  </si>
  <si>
    <t>DMTZ TESAR BEDNENI STRECH Z PRKEN</t>
  </si>
  <si>
    <t>C-762344811-0</t>
  </si>
  <si>
    <t>DMTZ BEDNENI STRESNICH ZLABU Z PRKEN</t>
  </si>
  <si>
    <t>C-762361820-0</t>
  </si>
  <si>
    <t>DMTZ TESAR SPADOVYCH KLINU F -224cm2</t>
  </si>
  <si>
    <t>C-762811811-0</t>
  </si>
  <si>
    <t>DMTZ TESAR ZAKLOP PRKNA HRUBA</t>
  </si>
  <si>
    <t>C-762842811-0</t>
  </si>
  <si>
    <t>DMTZ TESAR PODBITI Z PRKEN</t>
  </si>
  <si>
    <t>C-762313111-0</t>
  </si>
  <si>
    <t>TESAR MTZ SVORNIKU,SROUBU DELKY -15cm</t>
  </si>
  <si>
    <t>C-762321213-0</t>
  </si>
  <si>
    <t>PODPER KONSTR DR VAZNIKU -10kPa ZRIZ</t>
  </si>
  <si>
    <t>C-762321214-0</t>
  </si>
  <si>
    <t>PODPER KONSTR DR VAZNIKU -10kPa ODSTR</t>
  </si>
  <si>
    <t>C-762321911-0</t>
  </si>
  <si>
    <t>ZAVETROVANI A ZTUZENI KROVU PRKNY</t>
  </si>
  <si>
    <t>C-762332130-0</t>
  </si>
  <si>
    <t>TESAR KROV VAZANY HRANENY F -288cm2</t>
  </si>
  <si>
    <t>C-762341026-0</t>
  </si>
  <si>
    <t>ZABEDNENI STRECH DES OSB PD TL 22mm</t>
  </si>
  <si>
    <t>C-762341450-0</t>
  </si>
  <si>
    <t>TESAR BEDNENI STRES ZLABU PRKNA HOBL</t>
  </si>
  <si>
    <t>C-762341650-0</t>
  </si>
  <si>
    <t>TESAR BEDNENI STITU,RIMS PRKNA HOBL</t>
  </si>
  <si>
    <t>H-60510472-1</t>
  </si>
  <si>
    <t>PRKNA SM NEOM A 18-22MM 250-300CM</t>
  </si>
  <si>
    <t>H-60515810-1</t>
  </si>
  <si>
    <t>H-60515834-1</t>
  </si>
  <si>
    <t>HRANOLY BO 2 140x140MM L 625-900CM</t>
  </si>
  <si>
    <t>H-60515822-1</t>
  </si>
  <si>
    <t>H-60515652-1</t>
  </si>
  <si>
    <t>H-60515230-1</t>
  </si>
  <si>
    <t>H-60515240-1</t>
  </si>
  <si>
    <t>C-762361124-0</t>
  </si>
  <si>
    <t>TESAR OSAZ SPAD KLINU STRECH F 224cm2</t>
  </si>
  <si>
    <t>C-762395000-0</t>
  </si>
  <si>
    <t>TESAR STRECHY SPOJOVACI PROSTREDKY</t>
  </si>
  <si>
    <t>C-762495000-0</t>
  </si>
  <si>
    <t>TESAR OBLOZENI SPOJOVACI PROSTREDKY</t>
  </si>
  <si>
    <t>C-762999992-0</t>
  </si>
  <si>
    <t>HZS PRACE TESARSKE SPECIALNI</t>
  </si>
  <si>
    <t>HOD</t>
  </si>
  <si>
    <t>C-998762101-0</t>
  </si>
  <si>
    <t>KONSTR TESAR PRESUN HMOT VYSKA -6M</t>
  </si>
  <si>
    <t>KONSTRUKCE TESAŘSKÉ CELKEM</t>
  </si>
  <si>
    <t>oddíl 764</t>
  </si>
  <si>
    <t>Konstrukce klempířské:</t>
  </si>
  <si>
    <t>C-764322830-0</t>
  </si>
  <si>
    <t>DMTZ KLEMP OKAPU TVR KRYT RS 400 30S</t>
  </si>
  <si>
    <t>C-764331830-0</t>
  </si>
  <si>
    <t>DMTZ KLEMP LEMU ZDI RS 250+330 30S</t>
  </si>
  <si>
    <t>C-764342821-0</t>
  </si>
  <si>
    <t>DMTZ KLEMP LEMU TRUB D 100 HL KR 30S</t>
  </si>
  <si>
    <t>C-764351810-0</t>
  </si>
  <si>
    <t>DMTZ KLEMP ZLAB PODOK 4HR RS 330 30S</t>
  </si>
  <si>
    <t>C-764359810-0</t>
  </si>
  <si>
    <t>DMTZ KLEMP KOTLIKU KONIC D -150 30S</t>
  </si>
  <si>
    <t>C-764391820-0</t>
  </si>
  <si>
    <t>DMTZ KLEMP ZAVETRNE LISTY RS 330 30S</t>
  </si>
  <si>
    <t>C-764421870-0</t>
  </si>
  <si>
    <t>DMTZ KLEMP OPLECHOVANI RIMS RS 500</t>
  </si>
  <si>
    <t>C-764430810-0</t>
  </si>
  <si>
    <t>DMTZ KLEMP OPLECHOVANI ZDI RS 250</t>
  </si>
  <si>
    <t>C-764451802-0</t>
  </si>
  <si>
    <t>DMTZ KLEMP ODPADNICH TRUB 4HRAN S 100</t>
  </si>
  <si>
    <t>C-764453862-0</t>
  </si>
  <si>
    <t>DMTZ KLEMP KOLENE VYTOK 4HRAN S 100</t>
  </si>
  <si>
    <t>C-764454801-0</t>
  </si>
  <si>
    <t>DMTZ KLEMP ODPADNICH TRUB KRUH D 100</t>
  </si>
  <si>
    <t>C-764171897-0</t>
  </si>
  <si>
    <t>C-764174212-0</t>
  </si>
  <si>
    <t>KLEMP OPLECH RIMS LINDAB RS 200MM</t>
  </si>
  <si>
    <t>C-764174314-0</t>
  </si>
  <si>
    <t>KLEMP OPLECH ZDI LINDAB RS 400MM</t>
  </si>
  <si>
    <t>C-764174514-0</t>
  </si>
  <si>
    <t>C-998764101-0</t>
  </si>
  <si>
    <t>KONSTR KLEMPIR PRESUN HMOT VYSKA -6M</t>
  </si>
  <si>
    <t>KONSTRUKCE KLEMPÍŘSKÉ CELKEM</t>
  </si>
  <si>
    <t>oddíl 765</t>
  </si>
  <si>
    <t>Tvrdé krytiny:</t>
  </si>
  <si>
    <t>C-765323870-0</t>
  </si>
  <si>
    <t>TVRDÉ KRYTINY CELKEM</t>
  </si>
  <si>
    <t>MONTÁŽNÍ PRÁCE:</t>
  </si>
  <si>
    <t>oddíl M22</t>
  </si>
  <si>
    <t>Montáže slaboproud:</t>
  </si>
  <si>
    <t>M22</t>
  </si>
  <si>
    <t>MONTÁŽE SLABOPROUD CELKEM</t>
  </si>
  <si>
    <t>Základní rozpočtové náklady stav. objektu celkem (bez DPH) :</t>
  </si>
  <si>
    <t>REKAPITULACE ROZPOČTU</t>
  </si>
  <si>
    <t>Oddíl</t>
  </si>
  <si>
    <t>Název oddílu / řemeslného oboru</t>
  </si>
  <si>
    <t>CENA BEZ DPH</t>
  </si>
  <si>
    <t>Celkem</t>
  </si>
  <si>
    <t>Svislé konstrukce</t>
  </si>
  <si>
    <t>Vodorovné konstrukce</t>
  </si>
  <si>
    <t>Úpravy povrchů vnější</t>
  </si>
  <si>
    <t>Ostatní konstrukce a práce</t>
  </si>
  <si>
    <t>Lešení a stavební výtahy</t>
  </si>
  <si>
    <t>Bourání konstrukcí</t>
  </si>
  <si>
    <t>Přesun hmot</t>
  </si>
  <si>
    <t>HSV CELKEM</t>
  </si>
  <si>
    <t>Izolace proti vodě</t>
  </si>
  <si>
    <t>Povlakové krytiny</t>
  </si>
  <si>
    <t>Izolace tepelné</t>
  </si>
  <si>
    <t>Konstrukce tesařské</t>
  </si>
  <si>
    <t>Konstrukce klempířské</t>
  </si>
  <si>
    <t>Tvrdé krytiny</t>
  </si>
  <si>
    <t>PSV CELKEM</t>
  </si>
  <si>
    <t>Montáže slaboproud</t>
  </si>
  <si>
    <t>MONTÁŽNÍ PRÁCE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</si>
  <si>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</si>
  <si>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</si>
  <si>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</si>
  <si>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</si>
  <si>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</si>
  <si>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</si>
  <si>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SO-01</t>
  </si>
  <si>
    <t/>
  </si>
  <si>
    <t>2020/II</t>
  </si>
  <si>
    <t>Kód stavby:</t>
  </si>
  <si>
    <t>Název stavby:</t>
  </si>
  <si>
    <t>SKP:</t>
  </si>
  <si>
    <t>Účelová M.J:</t>
  </si>
  <si>
    <t>Projektant:</t>
  </si>
  <si>
    <t>Objednatel:</t>
  </si>
  <si>
    <t>Počet listů:</t>
  </si>
  <si>
    <t>Zpracovatel: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</si>
  <si>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</si>
  <si>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</si>
  <si>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</si>
  <si>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</si>
  <si>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</si>
  <si>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</si>
  <si>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</si>
  <si>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</si>
  <si>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</si>
  <si>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</si>
  <si>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</si>
  <si>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</si>
  <si>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</si>
  <si>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</si>
  <si>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</si>
  <si>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</si>
  <si>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</si>
  <si>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</si>
  <si>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</si>
  <si>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</si>
  <si>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</si>
  <si>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</si>
  <si>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</si>
  <si>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</si>
  <si>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</si>
  <si>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</si>
  <si>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</si>
  <si>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</si>
  <si>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</si>
  <si>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</si>
  <si>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</si>
  <si>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</si>
  <si>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</si>
  <si>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</si>
  <si>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</si>
  <si>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</si>
  <si>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</si>
  <si>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</si>
  <si>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</si>
  <si>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</si>
  <si>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</si>
  <si>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</si>
  <si>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</si>
  <si>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</si>
  <si>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</si>
  <si>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</si>
  <si>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</si>
  <si>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</si>
  <si>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</si>
  <si>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</si>
  <si>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 xml:space="preserve">Kód stavby : </t>
  </si>
  <si>
    <t xml:space="preserve">Název stavby : </t>
  </si>
  <si>
    <t xml:space="preserve">Datum: 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</si>
  <si>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</si>
  <si>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</si>
  <si>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</si>
  <si>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</si>
  <si>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</si>
  <si>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</si>
  <si>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</si>
  <si>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</si>
  <si>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</si>
  <si>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</si>
  <si>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</si>
  <si>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</si>
  <si>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</si>
  <si>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Cenová úroveň : 2021/I</t>
  </si>
  <si>
    <t>Datum zpracování : 24.6.2021</t>
  </si>
  <si>
    <t xml:space="preserve">Stavba :  - Hřbitov Kolín střecha obřadní síně </t>
  </si>
  <si>
    <t xml:space="preserve">Objekt : SO-01 - Oprava střechy obřadní síně hřbitova Kolín </t>
  </si>
  <si>
    <t xml:space="preserve">Hřbitov Kolín </t>
  </si>
  <si>
    <t xml:space="preserve">Oprava střechy obřadní síně </t>
  </si>
  <si>
    <t xml:space="preserve">Petr Nobilis </t>
  </si>
  <si>
    <t xml:space="preserve">Město Kolín </t>
  </si>
  <si>
    <t>24.6.2021</t>
  </si>
  <si>
    <t xml:space="preserve">výměry </t>
  </si>
  <si>
    <t>6,0*2,0*0,20</t>
  </si>
  <si>
    <t>m2</t>
  </si>
  <si>
    <t>ZAZDENI OTV STEN -1M2 CD PAL TL 30CM</t>
  </si>
  <si>
    <t>C-340230120-0</t>
  </si>
  <si>
    <t>C-346240121-0</t>
  </si>
  <si>
    <t>12,0*2,0*0,20</t>
  </si>
  <si>
    <t>ZDENI ATIK ZIDEK Z TVARNIC CIHEL KERAM MC</t>
  </si>
  <si>
    <t>0,30*0,80*5,20</t>
  </si>
  <si>
    <t>m3</t>
  </si>
  <si>
    <t>ks</t>
  </si>
  <si>
    <t>vazník sbíjený dl. 11,40 m</t>
  </si>
  <si>
    <t xml:space="preserve">vazník sbíjený dl. 14,90 m </t>
  </si>
  <si>
    <t>R-441135101-R</t>
  </si>
  <si>
    <t>R-441135102-R</t>
  </si>
  <si>
    <t>vazník sbíjený dl. 11,40 - 14,90 m</t>
  </si>
  <si>
    <t>2,0*6,0*1,0</t>
  </si>
  <si>
    <t>OMIT VNE FASÁDNÍ PROHOZ NA ZAZDÍVKY MV HLAZ OCELI SLOZ 3</t>
  </si>
  <si>
    <t>2,0*6,0</t>
  </si>
  <si>
    <t>m</t>
  </si>
  <si>
    <t>plocha střechy cca 582,0m2</t>
  </si>
  <si>
    <t>MTZ ZATEPL VNE PLOCHA PÁSU PO SVODU ROVN EPS70 POLYST -16CM</t>
  </si>
  <si>
    <t>PÁSKA A DILAT TES SPAR OBV PL POLYSTYREN EPS 70F</t>
  </si>
  <si>
    <t>ODSTR ZBYTKU PUR IZOL, POVLAKU, VYKVETU MC MALT</t>
  </si>
  <si>
    <t>VYCISTENI RUBU BETON PLOCHY STŘECHY TLAKOVOU VODOU</t>
  </si>
  <si>
    <t>PRIPL ZA VYCISTENI BETON PROSTOR PO KROVU NAD 3,5M</t>
  </si>
  <si>
    <t>OSETROVANI ATIK A ŘÍMS ZDĚNÝCH A BETONOVYCH PLOCH ZDIVA VODOU</t>
  </si>
  <si>
    <t>(136+32)*0,8*2</t>
  </si>
  <si>
    <t>VYCIST TRHLIN ZDĚNÝCH STEN SIR -5CM HL -30CM</t>
  </si>
  <si>
    <t>31+136+32</t>
  </si>
  <si>
    <t>6,0*2*2</t>
  </si>
  <si>
    <t>6,0*2*2,0</t>
  </si>
  <si>
    <t>UPRAVA SPAR ZDIVA ATIK A ŘÍMS RADK ZDRSNENIM</t>
  </si>
  <si>
    <t>20,0*5,0+16,0*5,0</t>
  </si>
  <si>
    <t>BOURANI ZDIVA ATIK CIHELNYCH MC SMS</t>
  </si>
  <si>
    <t>32,0*0,30*0,30</t>
  </si>
  <si>
    <t>32,0*0,30</t>
  </si>
  <si>
    <t>32,0*0,3*2</t>
  </si>
  <si>
    <t>(5,5+5,2*0,8)*0,10</t>
  </si>
  <si>
    <t>CISTENI PO VYBOUR BETON DO 50% MALTA</t>
  </si>
  <si>
    <t>t</t>
  </si>
  <si>
    <t>15,695*4</t>
  </si>
  <si>
    <t>ADHEZNI MUSTEK POD BETON DESKA VOD IZOL NATERY</t>
  </si>
  <si>
    <t xml:space="preserve">el. soubor oboru elektro bleskosvodu </t>
  </si>
  <si>
    <t>soub</t>
  </si>
  <si>
    <t xml:space="preserve">SOUB </t>
  </si>
  <si>
    <t>IZOL NATER PENETRAČNÍ STRECH 30ST STUD ASF TMEL</t>
  </si>
  <si>
    <t>(22,2+17,50*2)*0,2</t>
  </si>
  <si>
    <t>5,5+16,0+5,2</t>
  </si>
  <si>
    <t>582,0*1,15</t>
  </si>
  <si>
    <t>hod</t>
  </si>
  <si>
    <t>60*2</t>
  </si>
  <si>
    <t>57,2+47,4+7,30+137,6+56,0+111,6+102+7,3</t>
  </si>
  <si>
    <t>MTZ VAZNIK SBÍJENÉ PRIHRAD SVETLOST DO 15M</t>
  </si>
  <si>
    <t>DOPRAVA A MONTÁŽNÍ MATERIÁL KCE PRO MTŽ VAZNIK SVETLOSTI DO 15M</t>
  </si>
  <si>
    <t xml:space="preserve">spojovací prostředky a ostatní práce </t>
  </si>
  <si>
    <t>R-59344900-R</t>
  </si>
  <si>
    <t>17,5*2+15,2</t>
  </si>
  <si>
    <t>20*0,028</t>
  </si>
  <si>
    <t>HRANOLY BO 2 140x120MM L 625-900CM</t>
  </si>
  <si>
    <t>133*0,6</t>
  </si>
  <si>
    <t>HRANOLY BO 2 140x190MM L 625-900CM</t>
  </si>
  <si>
    <t>HRANOLY BO 1 100x160MM L 400-600CM</t>
  </si>
  <si>
    <t>HRANOLY BO 1 120x160MM L 400-600CM</t>
  </si>
  <si>
    <t>HRANOLY SM 1 45x120MM L 200-390CM</t>
  </si>
  <si>
    <t>HRANOLY SM 1 140x25MM L 625-900CM</t>
  </si>
  <si>
    <t>17,5+15,2*8</t>
  </si>
  <si>
    <t>0,56+1,55+0,95+0,15+0,9+1,98+0,62+0,125</t>
  </si>
  <si>
    <t>6,0*3</t>
  </si>
  <si>
    <t>DMTZ DO SUTI FLAC KRYTINA NA TESAŘ KONSTRUKCI</t>
  </si>
  <si>
    <t>3,0*6,0</t>
  </si>
  <si>
    <t>DES PLOCH STRECH tRoof TOP 8CM</t>
  </si>
  <si>
    <t>DES PLOCH STRECH Roof TOP 16CM</t>
  </si>
  <si>
    <t>582,0*1,1</t>
  </si>
  <si>
    <t>DOPLN KCE PRO STRES NEPREDP ZAKL TYP</t>
  </si>
  <si>
    <t>582+ pás pod atikou 330mm 0,33*15,2*2*21,5</t>
  </si>
  <si>
    <t>IZOL FABIONY PLOCHA P1 POD FOLII TEP DESKY/PASY MINER 20CM</t>
  </si>
  <si>
    <t>6,0*2+133+75,0+110,0</t>
  </si>
  <si>
    <t>R-713100835-R</t>
  </si>
  <si>
    <t xml:space="preserve">M </t>
  </si>
  <si>
    <t>FABION PRIPEV IZOL STRECH PL KOTEV PASKAMI</t>
  </si>
  <si>
    <t>22,2+17,50*2+75,0+110,0+32,1</t>
  </si>
  <si>
    <t>582+63,0</t>
  </si>
  <si>
    <t>OPRAVA A UDRZBA BLESKOSV NOSIC PASY PRIT NAIP</t>
  </si>
  <si>
    <t>582+63</t>
  </si>
  <si>
    <t>ODSTR NEBO DMTŽ PRVKŮ A KCÍ VPUSTI IZOL POVL STRECH PL</t>
  </si>
  <si>
    <t>645*1,1</t>
  </si>
  <si>
    <t xml:space="preserve">PASY TEZ ASFALT BITUBITAGIT PROFI PAROTES </t>
  </si>
  <si>
    <t xml:space="preserve">PASY TEZ ASFALT BITALBIT S40 IZOLACE K FABIONUM </t>
  </si>
  <si>
    <t>645,*1,1</t>
  </si>
  <si>
    <t>645*2</t>
  </si>
  <si>
    <t>645*1,15</t>
  </si>
  <si>
    <t>58+105</t>
  </si>
  <si>
    <t>216,6+137,6+56,0+111,6+102,0+7,3</t>
  </si>
  <si>
    <t>KLEMP OPLECH RIMS LINDAB POD ZL 800 MM, POL. K2</t>
  </si>
  <si>
    <t>R-764171816-R</t>
  </si>
  <si>
    <t>KLEMP LEM ZDI ROV LINDAB RS 400MM, POL. K5</t>
  </si>
  <si>
    <t>R-764171836-R</t>
  </si>
  <si>
    <t>KLEMP KOTLIK POL. K 7 LINDAB 4HR 200x300x400MM</t>
  </si>
  <si>
    <t>R-764174116-R</t>
  </si>
  <si>
    <t>KLEMP ZLAB PODOKAP 4HR LINDAB  POL. K 5 RS 500</t>
  </si>
  <si>
    <t>R-764171855-R</t>
  </si>
  <si>
    <t>KLEMP OPLECH FABIONU LINDAB POL. K 3 RS 200 MM</t>
  </si>
  <si>
    <t>R-764174216-R</t>
  </si>
  <si>
    <t>KLEMP OPLECH RIMS POL. K 1 LINDAB RS 600MM</t>
  </si>
  <si>
    <t>KLEMP OPLECH ZDI LINDAB POL K4 RS 660MM</t>
  </si>
  <si>
    <t>R-764174316-R</t>
  </si>
  <si>
    <t>KLEMP ODPAD TROUBY LINDAB 4HRAN S 150 POL. K6</t>
  </si>
  <si>
    <t>8,0+7,0</t>
  </si>
  <si>
    <t xml:space="preserve">DEMONTAZ A SEJMUTÍ BLESKOSOVODU ROZVODŮ Z CÁSTI STŘECHY </t>
  </si>
  <si>
    <t>OPRAVA A UDRŽBA ZEMNIC S BLESKOSV DEL LANA 20 M</t>
  </si>
  <si>
    <t>OPRAVA A OPĚTOVNÉ SESTAVENÍ BLESKOSVODNÉ ROZVODY EPS UCASTNICKA</t>
  </si>
  <si>
    <t>OPRAVA A ÚDRŽBA NASAZENÍ VLOZKY BLESKOSVODU DO PASKY</t>
  </si>
  <si>
    <t xml:space="preserve">OPRAVA A ÚDRŽBA VČ. REVIZE BLESKOSVODU PO OPRAVĚ STŘECHY </t>
  </si>
  <si>
    <t>R-220301461-R</t>
  </si>
  <si>
    <t>R-221522001-R</t>
  </si>
  <si>
    <t>R-220111713-R</t>
  </si>
  <si>
    <t>R-220301456-R</t>
  </si>
  <si>
    <t>R-221552546-R</t>
  </si>
  <si>
    <t>C-623451245-0</t>
  </si>
  <si>
    <t>OMIT VNE FASÁDNÍ UMĚLÁ BŘÍZOLIT MC HLAZ DŘEV SLOZ 3</t>
  </si>
  <si>
    <t>10,0*2</t>
  </si>
  <si>
    <t>V Kolíně dne ………………………</t>
  </si>
  <si>
    <t>…………………………………</t>
  </si>
  <si>
    <t>………………………………</t>
  </si>
  <si>
    <t>objednatel:</t>
  </si>
  <si>
    <t>zhotovitel:</t>
  </si>
  <si>
    <t>město Kolín</t>
  </si>
  <si>
    <t>zast. Michalem Najbrtem,</t>
  </si>
  <si>
    <t>místostarostou města Kolín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</si>
</sst>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"/>
    <numFmt numFmtId="166" formatCode="0.000"/>
    <numFmt numFmtId="167" formatCode="0.0"/>
  </numFmts>
  <fonts count="12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i/>
      <sz val="7"/>
      <color theme="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/>
    </border>
    <border>
      <left style="medium"/>
      <right style="hair"/>
      <top style="thin"/>
      <bottom style="medium"/>
    </border>
    <border>
      <left/>
      <right/>
      <top style="thin"/>
      <bottom/>
    </border>
    <border>
      <left style="hair"/>
      <right/>
      <top style="thin"/>
      <bottom style="medium"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/>
      <right style="medium"/>
      <top style="thin"/>
      <bottom/>
    </border>
    <border>
      <left style="hair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3" xfId="0" applyFont="1" applyBorder="1"/>
    <xf numFmtId="0" fontId="6" fillId="0" borderId="1" xfId="0" applyFont="1" applyBorder="1"/>
    <xf numFmtId="0" fontId="6" fillId="0" borderId="13" xfId="0" applyFont="1" applyBorder="1" applyAlignment="1">
      <alignment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5" xfId="0" applyFont="1" applyBorder="1"/>
    <xf numFmtId="0" fontId="6" fillId="0" borderId="20" xfId="0" applyFont="1" applyBorder="1"/>
    <xf numFmtId="0" fontId="6" fillId="0" borderId="9" xfId="0" applyFont="1" applyBorder="1"/>
    <xf numFmtId="0" fontId="6" fillId="0" borderId="21" xfId="0" applyFont="1" applyBorder="1"/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23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6" fillId="2" borderId="2" xfId="0" applyFont="1" applyFill="1" applyBorder="1"/>
    <xf numFmtId="0" fontId="6" fillId="2" borderId="22" xfId="0" applyFont="1" applyFill="1" applyBorder="1"/>
    <xf numFmtId="0" fontId="6" fillId="2" borderId="2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5" xfId="0" applyFont="1" applyFill="1" applyBorder="1"/>
    <xf numFmtId="0" fontId="6" fillId="2" borderId="26" xfId="0" applyFont="1" applyFill="1" applyBorder="1"/>
    <xf numFmtId="165" fontId="6" fillId="2" borderId="27" xfId="0" applyNumberFormat="1" applyFont="1" applyFill="1" applyBorder="1" applyAlignment="1">
      <alignment vertical="center"/>
    </xf>
    <xf numFmtId="164" fontId="6" fillId="2" borderId="24" xfId="0" applyNumberFormat="1" applyFont="1" applyFill="1" applyBorder="1" applyAlignment="1">
      <alignment vertical="center"/>
    </xf>
    <xf numFmtId="0" fontId="6" fillId="2" borderId="28" xfId="0" applyFont="1" applyFill="1" applyBorder="1"/>
    <xf numFmtId="0" fontId="6" fillId="2" borderId="29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9" xfId="0" applyFont="1" applyFill="1" applyBorder="1"/>
    <xf numFmtId="0" fontId="6" fillId="2" borderId="30" xfId="0" applyFont="1" applyFill="1" applyBorder="1"/>
    <xf numFmtId="165" fontId="6" fillId="2" borderId="31" xfId="0" applyNumberFormat="1" applyFont="1" applyFill="1" applyBorder="1" applyAlignment="1">
      <alignment vertical="center"/>
    </xf>
    <xf numFmtId="0" fontId="6" fillId="2" borderId="32" xfId="0" applyFont="1" applyFill="1" applyBorder="1"/>
    <xf numFmtId="165" fontId="6" fillId="2" borderId="33" xfId="0" applyNumberFormat="1" applyFont="1" applyFill="1" applyBorder="1" applyAlignment="1">
      <alignment vertical="center"/>
    </xf>
    <xf numFmtId="164" fontId="6" fillId="2" borderId="34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0" fontId="0" fillId="0" borderId="35" xfId="0" applyBorder="1"/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2" borderId="38" xfId="0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/>
    <xf numFmtId="0" fontId="5" fillId="0" borderId="44" xfId="0" applyFont="1" applyBorder="1"/>
    <xf numFmtId="0" fontId="6" fillId="0" borderId="43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3" fontId="5" fillId="0" borderId="22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47" xfId="0" applyNumberFormat="1" applyFont="1" applyFill="1" applyBorder="1" applyAlignment="1">
      <alignment vertical="center"/>
    </xf>
    <xf numFmtId="0" fontId="5" fillId="2" borderId="48" xfId="0" applyFont="1" applyFill="1" applyBorder="1"/>
    <xf numFmtId="0" fontId="6" fillId="2" borderId="49" xfId="0" applyFont="1" applyFill="1" applyBorder="1" applyAlignment="1">
      <alignment horizontal="left" vertical="center"/>
    </xf>
    <xf numFmtId="3" fontId="6" fillId="2" borderId="49" xfId="0" applyNumberFormat="1" applyFont="1" applyFill="1" applyBorder="1" applyAlignment="1">
      <alignment vertical="center"/>
    </xf>
    <xf numFmtId="3" fontId="6" fillId="2" borderId="50" xfId="0" applyNumberFormat="1" applyFont="1" applyFill="1" applyBorder="1" applyAlignment="1">
      <alignment vertical="center"/>
    </xf>
    <xf numFmtId="0" fontId="0" fillId="0" borderId="51" xfId="0" applyFont="1" applyBorder="1" applyAlignment="1">
      <alignment horizontal="left" vertical="center"/>
    </xf>
    <xf numFmtId="49" fontId="0" fillId="0" borderId="4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4" fontId="0" fillId="0" borderId="53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3" fontId="0" fillId="0" borderId="55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10" fillId="0" borderId="0" xfId="0" applyFont="1"/>
    <xf numFmtId="0" fontId="10" fillId="2" borderId="59" xfId="0" applyFont="1" applyFill="1" applyBorder="1" applyAlignment="1">
      <alignment horizontal="left" vertical="center"/>
    </xf>
    <xf numFmtId="0" fontId="0" fillId="0" borderId="60" xfId="0" applyFont="1" applyBorder="1" applyAlignment="1">
      <alignment vertical="center"/>
    </xf>
    <xf numFmtId="49" fontId="0" fillId="2" borderId="61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0" fillId="0" borderId="6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63" xfId="0" applyFont="1" applyBorder="1" applyAlignment="1">
      <alignment horizontal="right" vertical="center"/>
    </xf>
    <xf numFmtId="0" fontId="10" fillId="2" borderId="64" xfId="0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vertical="center"/>
    </xf>
    <xf numFmtId="0" fontId="11" fillId="0" borderId="22" xfId="0" applyFont="1" applyBorder="1" applyAlignment="1">
      <alignment horizontal="right" vertical="center"/>
    </xf>
    <xf numFmtId="4" fontId="2" fillId="0" borderId="22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164" fontId="11" fillId="0" borderId="22" xfId="0" applyNumberFormat="1" applyFont="1" applyBorder="1" applyAlignment="1">
      <alignment horizontal="left" vertical="center" wrapText="1"/>
    </xf>
    <xf numFmtId="166" fontId="2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/>
    </xf>
    <xf numFmtId="2" fontId="2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5" xfId="0" applyBorder="1" applyAlignment="1">
      <alignment/>
    </xf>
    <xf numFmtId="3" fontId="0" fillId="0" borderId="4" xfId="0" applyNumberFormat="1" applyFont="1" applyBorder="1" applyAlignment="1">
      <alignment horizontal="right" vertical="center"/>
    </xf>
    <xf numFmtId="0" fontId="10" fillId="2" borderId="48" xfId="0" applyFont="1" applyFill="1" applyBorder="1" applyAlignment="1">
      <alignment horizontal="left" vertical="center"/>
    </xf>
    <xf numFmtId="0" fontId="0" fillId="0" borderId="38" xfId="0" applyBorder="1" applyAlignment="1">
      <alignment/>
    </xf>
    <xf numFmtId="3" fontId="10" fillId="2" borderId="38" xfId="0" applyNumberFormat="1" applyFont="1" applyFill="1" applyBorder="1" applyAlignment="1">
      <alignment horizontal="right" vertical="center"/>
    </xf>
    <xf numFmtId="0" fontId="0" fillId="0" borderId="54" xfId="0" applyFont="1" applyBorder="1" applyAlignment="1">
      <alignment vertical="center"/>
    </xf>
    <xf numFmtId="0" fontId="0" fillId="0" borderId="52" xfId="0" applyBorder="1" applyAlignment="1">
      <alignment/>
    </xf>
    <xf numFmtId="3" fontId="0" fillId="0" borderId="53" xfId="0" applyNumberFormat="1" applyFont="1" applyBorder="1" applyAlignment="1">
      <alignment horizontal="right" vertical="center"/>
    </xf>
    <xf numFmtId="0" fontId="0" fillId="0" borderId="54" xfId="0" applyFont="1" applyBorder="1" applyAlignment="1">
      <alignment/>
    </xf>
    <xf numFmtId="0" fontId="0" fillId="0" borderId="58" xfId="0" applyBorder="1" applyAlignment="1">
      <alignment/>
    </xf>
    <xf numFmtId="0" fontId="0" fillId="0" borderId="66" xfId="0" applyBorder="1" applyAlignment="1">
      <alignment/>
    </xf>
    <xf numFmtId="0" fontId="4" fillId="0" borderId="54" xfId="0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67" xfId="0" applyBorder="1" applyAlignment="1">
      <alignment/>
    </xf>
    <xf numFmtId="3" fontId="0" fillId="0" borderId="43" xfId="0" applyNumberFormat="1" applyFont="1" applyBorder="1" applyAlignment="1">
      <alignment horizontal="right" vertical="center"/>
    </xf>
    <xf numFmtId="49" fontId="0" fillId="0" borderId="28" xfId="0" applyNumberFormat="1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68" xfId="0" applyBorder="1" applyAlignment="1">
      <alignment/>
    </xf>
    <xf numFmtId="49" fontId="0" fillId="0" borderId="33" xfId="0" applyNumberFormat="1" applyFont="1" applyBorder="1" applyAlignment="1">
      <alignment vertical="center"/>
    </xf>
    <xf numFmtId="0" fontId="0" fillId="0" borderId="69" xfId="0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63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11" xfId="0" applyBorder="1" applyAlignment="1">
      <alignment/>
    </xf>
    <xf numFmtId="49" fontId="0" fillId="0" borderId="70" xfId="0" applyNumberFormat="1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71" xfId="0" applyBorder="1" applyAlignment="1">
      <alignment/>
    </xf>
    <xf numFmtId="49" fontId="0" fillId="0" borderId="39" xfId="0" applyNumberFormat="1" applyFont="1" applyBorder="1" applyAlignment="1">
      <alignment vertical="center"/>
    </xf>
    <xf numFmtId="0" fontId="0" fillId="0" borderId="41" xfId="0" applyBorder="1" applyAlignment="1">
      <alignment/>
    </xf>
    <xf numFmtId="0" fontId="9" fillId="0" borderId="48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8" fillId="0" borderId="3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0" fillId="0" borderId="62" xfId="0" applyBorder="1" applyAlignment="1">
      <alignment/>
    </xf>
    <xf numFmtId="49" fontId="0" fillId="2" borderId="29" xfId="0" applyNumberFormat="1" applyFill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10" fillId="2" borderId="3" xfId="0" applyNumberFormat="1" applyFont="1" applyFill="1" applyBorder="1" applyAlignment="1">
      <alignment horizontal="left" vertical="center"/>
    </xf>
    <xf numFmtId="0" fontId="10" fillId="0" borderId="65" xfId="0" applyFont="1" applyBorder="1" applyAlignment="1">
      <alignment/>
    </xf>
    <xf numFmtId="3" fontId="10" fillId="2" borderId="6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52" xfId="0" applyBorder="1" applyAlignment="1">
      <alignment vertical="center"/>
    </xf>
    <xf numFmtId="0" fontId="0" fillId="0" borderId="66" xfId="0" applyBorder="1" applyAlignment="1">
      <alignment vertical="center"/>
    </xf>
    <xf numFmtId="165" fontId="0" fillId="0" borderId="53" xfId="0" applyNumberFormat="1" applyFon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0" fillId="0" borderId="67" xfId="0" applyBorder="1" applyAlignment="1">
      <alignment vertical="center"/>
    </xf>
    <xf numFmtId="165" fontId="0" fillId="0" borderId="43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3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4" xfId="0" applyBorder="1" applyAlignment="1">
      <alignment vertical="center"/>
    </xf>
    <xf numFmtId="0" fontId="4" fillId="0" borderId="42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67" xfId="0" applyBorder="1" applyAlignment="1">
      <alignment/>
    </xf>
    <xf numFmtId="0" fontId="4" fillId="0" borderId="43" xfId="0" applyFont="1" applyBorder="1" applyAlignment="1">
      <alignment vertical="center"/>
    </xf>
    <xf numFmtId="0" fontId="0" fillId="0" borderId="57" xfId="0" applyBorder="1" applyAlignment="1">
      <alignment/>
    </xf>
    <xf numFmtId="49" fontId="0" fillId="0" borderId="19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6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57" xfId="0" applyBorder="1" applyAlignment="1">
      <alignment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/>
    </xf>
    <xf numFmtId="0" fontId="0" fillId="0" borderId="53" xfId="0" applyFont="1" applyBorder="1" applyAlignment="1">
      <alignment horizontal="left" vertical="center"/>
    </xf>
    <xf numFmtId="49" fontId="0" fillId="0" borderId="7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7" xfId="0" applyFont="1" applyBorder="1" applyAlignment="1">
      <alignment/>
    </xf>
    <xf numFmtId="49" fontId="0" fillId="0" borderId="52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77" xfId="0" applyNumberFormat="1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9" fontId="0" fillId="0" borderId="52" xfId="0" applyNumberFormat="1" applyBorder="1" applyAlignment="1">
      <alignment horizontal="left" vertical="center"/>
    </xf>
    <xf numFmtId="49" fontId="0" fillId="0" borderId="52" xfId="0" applyNumberFormat="1" applyFont="1" applyBorder="1" applyAlignment="1">
      <alignment horizontal="left" vertical="center"/>
    </xf>
    <xf numFmtId="0" fontId="0" fillId="0" borderId="63" xfId="0" applyFont="1" applyBorder="1" applyAlignment="1">
      <alignment/>
    </xf>
    <xf numFmtId="49" fontId="0" fillId="2" borderId="28" xfId="0" applyNumberFormat="1" applyFon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2" fillId="0" borderId="79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6" fillId="2" borderId="49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74" xfId="0" applyBorder="1" applyAlignment="1">
      <alignment/>
    </xf>
    <xf numFmtId="0" fontId="2" fillId="0" borderId="4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workbookViewId="0" topLeftCell="A1">
      <selection activeCell="H7" sqref="H7"/>
    </sheetView>
  </sheetViews>
  <sheetFormatPr defaultColWidth="9.140625" defaultRowHeight="12.75"/>
  <cols>
    <col min="1" max="1" width="17.14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7109375" style="0" customWidth="1"/>
  </cols>
  <sheetData>
    <row r="1" spans="1:7" s="3" customFormat="1" ht="28.5" customHeight="1" thickBot="1">
      <c r="A1" s="166" t="s">
        <v>358</v>
      </c>
      <c r="B1" s="160"/>
      <c r="C1" s="160"/>
      <c r="D1" s="160"/>
      <c r="E1" s="160"/>
      <c r="F1" s="160"/>
      <c r="G1" s="160"/>
    </row>
    <row r="2" spans="1:7" s="3" customFormat="1" ht="13.05" customHeight="1">
      <c r="A2" s="110" t="s">
        <v>355</v>
      </c>
      <c r="B2" s="167" t="s">
        <v>356</v>
      </c>
      <c r="C2" s="168"/>
      <c r="D2" s="169"/>
      <c r="E2" s="167" t="s">
        <v>357</v>
      </c>
      <c r="F2" s="168"/>
      <c r="G2" s="170"/>
    </row>
    <row r="3" spans="1:7" s="3" customFormat="1" ht="13.05" customHeight="1">
      <c r="A3" s="111" t="s">
        <v>295</v>
      </c>
      <c r="B3" s="171" t="s">
        <v>376</v>
      </c>
      <c r="C3" s="150"/>
      <c r="D3" s="151"/>
      <c r="E3" s="172" t="s">
        <v>379</v>
      </c>
      <c r="F3" s="150"/>
      <c r="G3" s="153"/>
    </row>
    <row r="4" spans="1:7" s="3" customFormat="1" ht="13.05" customHeight="1">
      <c r="A4" s="154" t="s">
        <v>359</v>
      </c>
      <c r="B4" s="155"/>
      <c r="C4" s="155"/>
      <c r="D4" s="155"/>
      <c r="E4" s="155"/>
      <c r="F4" s="155"/>
      <c r="G4" s="158"/>
    </row>
    <row r="5" spans="1:7" s="3" customFormat="1" ht="13.05" customHeight="1">
      <c r="A5" s="173" t="s">
        <v>375</v>
      </c>
      <c r="B5" s="150"/>
      <c r="C5" s="150"/>
      <c r="D5" s="150"/>
      <c r="E5" s="150"/>
      <c r="F5" s="150"/>
      <c r="G5" s="153"/>
    </row>
    <row r="6" spans="1:7" s="3" customFormat="1" ht="13.05" customHeight="1">
      <c r="A6" s="154" t="s">
        <v>360</v>
      </c>
      <c r="B6" s="155"/>
      <c r="C6" s="155"/>
      <c r="D6" s="156"/>
      <c r="E6" s="112" t="s">
        <v>361</v>
      </c>
      <c r="F6" s="157"/>
      <c r="G6" s="158"/>
    </row>
    <row r="7" spans="1:7" s="3" customFormat="1" ht="13.05" customHeight="1">
      <c r="A7" s="149" t="s">
        <v>295</v>
      </c>
      <c r="B7" s="150"/>
      <c r="C7" s="150"/>
      <c r="D7" s="151"/>
      <c r="E7" s="104" t="s">
        <v>362</v>
      </c>
      <c r="F7" s="152"/>
      <c r="G7" s="153"/>
    </row>
    <row r="8" spans="1:7" s="3" customFormat="1" ht="13.05" customHeight="1">
      <c r="A8" s="154" t="s">
        <v>363</v>
      </c>
      <c r="B8" s="155"/>
      <c r="C8" s="155"/>
      <c r="D8" s="156"/>
      <c r="E8" s="112" t="s">
        <v>361</v>
      </c>
      <c r="F8" s="157"/>
      <c r="G8" s="158"/>
    </row>
    <row r="9" spans="1:7" s="3" customFormat="1" ht="13.05" customHeight="1">
      <c r="A9" s="149" t="s">
        <v>295</v>
      </c>
      <c r="B9" s="150"/>
      <c r="C9" s="150"/>
      <c r="D9" s="151"/>
      <c r="E9" s="104" t="s">
        <v>362</v>
      </c>
      <c r="F9" s="152"/>
      <c r="G9" s="153"/>
    </row>
    <row r="10" spans="1:7" s="3" customFormat="1" ht="13.05" customHeight="1">
      <c r="A10" s="154" t="s">
        <v>364</v>
      </c>
      <c r="B10" s="155"/>
      <c r="C10" s="155"/>
      <c r="D10" s="156"/>
      <c r="E10" s="112" t="s">
        <v>361</v>
      </c>
      <c r="F10" s="157"/>
      <c r="G10" s="158"/>
    </row>
    <row r="11" spans="1:7" s="3" customFormat="1" ht="13.05" customHeight="1">
      <c r="A11" s="149" t="s">
        <v>295</v>
      </c>
      <c r="B11" s="150"/>
      <c r="C11" s="150"/>
      <c r="D11" s="151"/>
      <c r="E11" s="104" t="s">
        <v>362</v>
      </c>
      <c r="F11" s="152"/>
      <c r="G11" s="153"/>
    </row>
    <row r="12" spans="1:7" s="3" customFormat="1" ht="13.05" customHeight="1">
      <c r="A12" s="154" t="s">
        <v>365</v>
      </c>
      <c r="B12" s="155"/>
      <c r="C12" s="155"/>
      <c r="D12" s="156"/>
      <c r="E12" s="112" t="s">
        <v>361</v>
      </c>
      <c r="F12" s="157"/>
      <c r="G12" s="158"/>
    </row>
    <row r="13" spans="1:7" s="3" customFormat="1" ht="13.05" customHeight="1" thickBot="1">
      <c r="A13" s="159" t="s">
        <v>295</v>
      </c>
      <c r="B13" s="160"/>
      <c r="C13" s="160"/>
      <c r="D13" s="161"/>
      <c r="E13" s="104" t="s">
        <v>362</v>
      </c>
      <c r="F13" s="162"/>
      <c r="G13" s="163"/>
    </row>
    <row r="14" spans="1:7" s="3" customFormat="1" ht="28.5" customHeight="1" thickBot="1">
      <c r="A14" s="164" t="s">
        <v>309</v>
      </c>
      <c r="B14" s="134"/>
      <c r="C14" s="134"/>
      <c r="D14" s="134"/>
      <c r="E14" s="134"/>
      <c r="F14" s="134"/>
      <c r="G14" s="165"/>
    </row>
    <row r="15" spans="1:7" s="3" customFormat="1" ht="13.05" customHeight="1">
      <c r="A15" s="145" t="s">
        <v>310</v>
      </c>
      <c r="B15" s="146"/>
      <c r="C15" s="146"/>
      <c r="D15" s="147"/>
      <c r="E15" s="148">
        <f>'KRYCÍ LIST'!E20</f>
        <v>0</v>
      </c>
      <c r="F15" s="146"/>
      <c r="G15" s="113" t="s">
        <v>351</v>
      </c>
    </row>
    <row r="16" spans="1:7" s="3" customFormat="1" ht="13.05" customHeight="1">
      <c r="A16" s="136" t="s">
        <v>366</v>
      </c>
      <c r="B16" s="137"/>
      <c r="C16" s="137"/>
      <c r="D16" s="141"/>
      <c r="E16" s="138">
        <f>SUM('KRYCÍ LIST'!E21:'KRYCÍ LIST'!E23)</f>
        <v>0</v>
      </c>
      <c r="F16" s="137"/>
      <c r="G16" s="114" t="s">
        <v>351</v>
      </c>
    </row>
    <row r="17" spans="1:7" s="3" customFormat="1" ht="13.05" customHeight="1">
      <c r="A17" s="136" t="s">
        <v>311</v>
      </c>
      <c r="B17" s="137"/>
      <c r="C17" s="137"/>
      <c r="D17" s="141"/>
      <c r="E17" s="138">
        <f>'KRYCÍ LIST'!E25</f>
        <v>0</v>
      </c>
      <c r="F17" s="137"/>
      <c r="G17" s="114" t="s">
        <v>351</v>
      </c>
    </row>
    <row r="18" spans="1:7" s="3" customFormat="1" ht="13.05" customHeight="1">
      <c r="A18" s="136" t="s">
        <v>337</v>
      </c>
      <c r="B18" s="137"/>
      <c r="C18" s="137"/>
      <c r="D18" s="141"/>
      <c r="E18" s="138">
        <f>'KRYCÍ LIST'!E26</f>
        <v>0</v>
      </c>
      <c r="F18" s="137"/>
      <c r="G18" s="114" t="s">
        <v>351</v>
      </c>
    </row>
    <row r="19" spans="1:7" s="3" customFormat="1" ht="13.05" customHeight="1">
      <c r="A19" s="136" t="s">
        <v>338</v>
      </c>
      <c r="B19" s="137"/>
      <c r="C19" s="137"/>
      <c r="D19" s="141"/>
      <c r="E19" s="138">
        <f>'KRYCÍ LIST'!E27</f>
        <v>0</v>
      </c>
      <c r="F19" s="137"/>
      <c r="G19" s="114" t="s">
        <v>351</v>
      </c>
    </row>
    <row r="20" spans="1:7" s="3" customFormat="1" ht="13.05" customHeight="1">
      <c r="A20" s="139"/>
      <c r="B20" s="137"/>
      <c r="C20" s="137"/>
      <c r="D20" s="137"/>
      <c r="E20" s="137"/>
      <c r="F20" s="137"/>
      <c r="G20" s="140"/>
    </row>
    <row r="21" spans="1:7" s="3" customFormat="1" ht="13.05" customHeight="1">
      <c r="A21" s="142" t="s">
        <v>367</v>
      </c>
      <c r="B21" s="137"/>
      <c r="C21" s="137"/>
      <c r="D21" s="141"/>
      <c r="E21" s="143">
        <f>'KRYCÍ LIST'!E28</f>
        <v>0</v>
      </c>
      <c r="F21" s="144"/>
      <c r="G21" s="114" t="s">
        <v>351</v>
      </c>
    </row>
    <row r="22" spans="1:7" s="3" customFormat="1" ht="13.05" customHeight="1">
      <c r="A22" s="139"/>
      <c r="B22" s="137"/>
      <c r="C22" s="137"/>
      <c r="D22" s="137"/>
      <c r="E22" s="137"/>
      <c r="F22" s="137"/>
      <c r="G22" s="140"/>
    </row>
    <row r="23" spans="1:7" s="3" customFormat="1" ht="13.05" customHeight="1">
      <c r="A23" s="136" t="s">
        <v>349</v>
      </c>
      <c r="B23" s="137"/>
      <c r="C23" s="137"/>
      <c r="D23" s="115" t="s">
        <v>368</v>
      </c>
      <c r="E23" s="138">
        <f>'KRYCÍ LIST'!H35</f>
        <v>0</v>
      </c>
      <c r="F23" s="137"/>
      <c r="G23" s="114" t="s">
        <v>351</v>
      </c>
    </row>
    <row r="24" spans="1:7" s="3" customFormat="1" ht="13.05" customHeight="1">
      <c r="A24" s="136" t="s">
        <v>352</v>
      </c>
      <c r="B24" s="137"/>
      <c r="C24" s="137"/>
      <c r="D24" s="115" t="s">
        <v>368</v>
      </c>
      <c r="E24" s="138">
        <f>'KRYCÍ LIST'!H36</f>
        <v>0</v>
      </c>
      <c r="F24" s="137"/>
      <c r="G24" s="114" t="s">
        <v>351</v>
      </c>
    </row>
    <row r="25" spans="1:7" s="3" customFormat="1" ht="13.05" customHeight="1">
      <c r="A25" s="136" t="s">
        <v>349</v>
      </c>
      <c r="B25" s="137"/>
      <c r="C25" s="137"/>
      <c r="D25" s="115" t="s">
        <v>369</v>
      </c>
      <c r="E25" s="138">
        <f>'KRYCÍ LIST'!H37</f>
        <v>0</v>
      </c>
      <c r="F25" s="137"/>
      <c r="G25" s="114" t="s">
        <v>351</v>
      </c>
    </row>
    <row r="26" spans="1:7" s="3" customFormat="1" ht="13.05" customHeight="1" thickBot="1">
      <c r="A26" s="130" t="s">
        <v>352</v>
      </c>
      <c r="B26" s="131"/>
      <c r="C26" s="131"/>
      <c r="D26" s="115" t="s">
        <v>369</v>
      </c>
      <c r="E26" s="132">
        <f>'KRYCÍ LIST'!H38</f>
        <v>0</v>
      </c>
      <c r="F26" s="131"/>
      <c r="G26" s="114" t="s">
        <v>351</v>
      </c>
    </row>
    <row r="27" spans="1:7" s="3" customFormat="1" ht="19.5" customHeight="1" thickBot="1">
      <c r="A27" s="133" t="s">
        <v>370</v>
      </c>
      <c r="B27" s="134"/>
      <c r="C27" s="134"/>
      <c r="D27" s="134"/>
      <c r="E27" s="135">
        <f>SUM(E23:E26)</f>
        <v>0</v>
      </c>
      <c r="F27" s="134"/>
      <c r="G27" s="116" t="s">
        <v>351</v>
      </c>
    </row>
    <row r="29" spans="1:7" s="3" customFormat="1" ht="12.75">
      <c r="A29"/>
      <c r="B29"/>
      <c r="C29"/>
      <c r="D29"/>
      <c r="E29"/>
      <c r="F29"/>
      <c r="G29"/>
    </row>
    <row r="30" spans="1:7" s="3" customFormat="1" ht="12.75">
      <c r="A30"/>
      <c r="B30"/>
      <c r="C30"/>
      <c r="D30"/>
      <c r="E30"/>
      <c r="F30"/>
      <c r="G30"/>
    </row>
    <row r="39" spans="1:7" s="3" customFormat="1" ht="12.75">
      <c r="A39"/>
      <c r="B39"/>
      <c r="C39"/>
      <c r="D39"/>
      <c r="E39"/>
      <c r="F39"/>
      <c r="G39"/>
    </row>
    <row r="41" spans="1:7" s="3" customFormat="1" ht="12.75">
      <c r="A41"/>
      <c r="B41"/>
      <c r="C41"/>
      <c r="D41"/>
      <c r="E41"/>
      <c r="F41"/>
      <c r="G41"/>
    </row>
    <row r="42" spans="1:7" s="3" customFormat="1" ht="12.75">
      <c r="A42"/>
      <c r="B42"/>
      <c r="C42"/>
      <c r="D42"/>
      <c r="E42"/>
      <c r="F42"/>
      <c r="G42"/>
    </row>
    <row r="51" spans="1:7" s="3" customFormat="1" ht="12.75">
      <c r="A51"/>
      <c r="B51"/>
      <c r="C51"/>
      <c r="D51"/>
      <c r="E51"/>
      <c r="F51"/>
      <c r="G51"/>
    </row>
  </sheetData>
  <mergeCells count="48"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26:C26"/>
    <mergeCell ref="E26:F26"/>
    <mergeCell ref="A27:D27"/>
    <mergeCell ref="E27:F27"/>
    <mergeCell ref="A23:C23"/>
    <mergeCell ref="E23:F23"/>
    <mergeCell ref="A24:C24"/>
    <mergeCell ref="E24:F24"/>
    <mergeCell ref="A25:C25"/>
    <mergeCell ref="E25:F25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  <headerFooter>
    <oddHeader>&amp;R&amp;"Arial,Tučné"&amp;14Příloha č. 1 k SoD ze dne......................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1">
      <selection activeCell="A30" sqref="A30:D30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4.28125" style="0" customWidth="1"/>
    <col min="4" max="4" width="6.71093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5.00390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45" customHeight="1">
      <c r="A1" s="236" t="s">
        <v>289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0.05" customHeight="1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3.05" customHeight="1">
      <c r="A3" s="237" t="s">
        <v>290</v>
      </c>
      <c r="B3" s="168"/>
      <c r="C3" s="168"/>
      <c r="D3" s="169"/>
      <c r="E3" s="238" t="s">
        <v>291</v>
      </c>
      <c r="F3" s="168"/>
      <c r="G3" s="168"/>
      <c r="H3" s="168"/>
      <c r="I3" s="168"/>
      <c r="J3" s="169"/>
      <c r="K3" s="238" t="s">
        <v>292</v>
      </c>
      <c r="L3" s="169"/>
      <c r="M3" s="90" t="s">
        <v>293</v>
      </c>
    </row>
    <row r="4" spans="1:13" ht="13.05" customHeight="1">
      <c r="A4" s="233" t="s">
        <v>294</v>
      </c>
      <c r="B4" s="150"/>
      <c r="C4" s="150"/>
      <c r="D4" s="151"/>
      <c r="E4" s="234" t="s">
        <v>376</v>
      </c>
      <c r="F4" s="150"/>
      <c r="G4" s="150"/>
      <c r="H4" s="150"/>
      <c r="I4" s="150"/>
      <c r="J4" s="151"/>
      <c r="K4" s="235" t="s">
        <v>295</v>
      </c>
      <c r="L4" s="151"/>
      <c r="M4" s="91" t="s">
        <v>296</v>
      </c>
    </row>
    <row r="5" spans="1:13" ht="13.05" customHeight="1">
      <c r="A5" s="229" t="s">
        <v>297</v>
      </c>
      <c r="B5" s="155"/>
      <c r="C5" s="155"/>
      <c r="D5" s="156"/>
      <c r="E5" s="223" t="s">
        <v>298</v>
      </c>
      <c r="F5" s="155"/>
      <c r="G5" s="155"/>
      <c r="H5" s="155"/>
      <c r="I5" s="155"/>
      <c r="J5" s="156"/>
      <c r="K5" s="223" t="s">
        <v>299</v>
      </c>
      <c r="L5" s="156"/>
      <c r="M5" s="92" t="s">
        <v>300</v>
      </c>
    </row>
    <row r="6" spans="1:13" ht="13.05" customHeight="1">
      <c r="A6" s="233" t="s">
        <v>295</v>
      </c>
      <c r="B6" s="150"/>
      <c r="C6" s="150"/>
      <c r="D6" s="151"/>
      <c r="E6" s="234" t="s">
        <v>375</v>
      </c>
      <c r="F6" s="150"/>
      <c r="G6" s="150"/>
      <c r="H6" s="150"/>
      <c r="I6" s="150"/>
      <c r="J6" s="151"/>
      <c r="K6" s="235" t="s">
        <v>295</v>
      </c>
      <c r="L6" s="151"/>
      <c r="M6" s="91" t="s">
        <v>295</v>
      </c>
    </row>
    <row r="7" spans="1:13" s="3" customFormat="1" ht="13.05" customHeight="1">
      <c r="A7" s="228" t="s">
        <v>301</v>
      </c>
      <c r="B7" s="215"/>
      <c r="C7" s="215"/>
      <c r="D7" s="230" t="s">
        <v>377</v>
      </c>
      <c r="E7" s="215"/>
      <c r="F7" s="215"/>
      <c r="G7" s="217"/>
      <c r="H7" s="221" t="s">
        <v>305</v>
      </c>
      <c r="I7" s="215"/>
      <c r="J7" s="215"/>
      <c r="K7" s="215"/>
      <c r="L7" s="215"/>
      <c r="M7" s="93"/>
    </row>
    <row r="8" spans="1:13" s="3" customFormat="1" ht="13.05" customHeight="1">
      <c r="A8" s="228" t="s">
        <v>302</v>
      </c>
      <c r="B8" s="215"/>
      <c r="C8" s="215"/>
      <c r="D8" s="230" t="s">
        <v>378</v>
      </c>
      <c r="E8" s="215"/>
      <c r="F8" s="215"/>
      <c r="G8" s="217"/>
      <c r="H8" s="221" t="s">
        <v>306</v>
      </c>
      <c r="I8" s="215"/>
      <c r="J8" s="215"/>
      <c r="K8" s="215"/>
      <c r="L8" s="215"/>
      <c r="M8" s="94" t="str">
        <f>IF(M7=0,"",E28/M7)</f>
        <v/>
      </c>
    </row>
    <row r="9" spans="1:13" ht="13.05" customHeight="1">
      <c r="A9" s="228" t="s">
        <v>303</v>
      </c>
      <c r="B9" s="137"/>
      <c r="C9" s="137"/>
      <c r="D9" s="231" t="s">
        <v>295</v>
      </c>
      <c r="E9" s="137"/>
      <c r="F9" s="137"/>
      <c r="G9" s="141"/>
      <c r="H9" s="221" t="s">
        <v>307</v>
      </c>
      <c r="I9" s="137"/>
      <c r="J9" s="137"/>
      <c r="K9" s="225" t="s">
        <v>295</v>
      </c>
      <c r="L9" s="137"/>
      <c r="M9" s="140"/>
    </row>
    <row r="10" spans="1:13" s="3" customFormat="1" ht="13.05" customHeight="1">
      <c r="A10" s="229" t="s">
        <v>304</v>
      </c>
      <c r="B10" s="224"/>
      <c r="C10" s="224"/>
      <c r="D10" s="226" t="s">
        <v>295</v>
      </c>
      <c r="E10" s="224"/>
      <c r="F10" s="224"/>
      <c r="G10" s="232"/>
      <c r="H10" s="223" t="s">
        <v>308</v>
      </c>
      <c r="I10" s="224"/>
      <c r="J10" s="226" t="s">
        <v>295</v>
      </c>
      <c r="K10" s="155"/>
      <c r="L10" s="155"/>
      <c r="M10" s="158"/>
    </row>
    <row r="11" spans="1:13" ht="13.05" customHeight="1" thickBot="1">
      <c r="A11" s="222" t="s">
        <v>295</v>
      </c>
      <c r="B11" s="160"/>
      <c r="C11" s="160"/>
      <c r="D11" s="160"/>
      <c r="E11" s="160"/>
      <c r="F11" s="160"/>
      <c r="G11" s="161"/>
      <c r="H11" s="227" t="s">
        <v>295</v>
      </c>
      <c r="I11" s="160"/>
      <c r="J11" s="160"/>
      <c r="K11" s="160"/>
      <c r="L11" s="160"/>
      <c r="M11" s="163"/>
    </row>
    <row r="12" spans="1:13" ht="28.5" customHeight="1" thickBot="1">
      <c r="A12" s="164" t="s">
        <v>309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65"/>
    </row>
    <row r="13" spans="1:13" ht="13.05" customHeight="1">
      <c r="A13" s="211" t="s">
        <v>310</v>
      </c>
      <c r="B13" s="146"/>
      <c r="C13" s="146"/>
      <c r="D13" s="146"/>
      <c r="E13" s="146"/>
      <c r="F13" s="146"/>
      <c r="G13" s="211" t="s">
        <v>311</v>
      </c>
      <c r="H13" s="146"/>
      <c r="I13" s="146"/>
      <c r="J13" s="146"/>
      <c r="K13" s="146"/>
      <c r="L13" s="146"/>
      <c r="M13" s="218"/>
    </row>
    <row r="14" spans="1:13" s="3" customFormat="1" ht="13.05" customHeight="1">
      <c r="A14" s="219"/>
      <c r="B14" s="221" t="s">
        <v>312</v>
      </c>
      <c r="C14" s="215"/>
      <c r="D14" s="217"/>
      <c r="E14" s="138">
        <f>REKAPITULACE!C31</f>
        <v>0</v>
      </c>
      <c r="F14" s="215"/>
      <c r="G14" s="136" t="s">
        <v>327</v>
      </c>
      <c r="H14" s="204"/>
      <c r="I14" s="204"/>
      <c r="J14" s="205"/>
      <c r="K14" s="96"/>
      <c r="L14" s="97" t="s">
        <v>328</v>
      </c>
      <c r="M14" s="101">
        <f>E20*K14/100</f>
        <v>0</v>
      </c>
    </row>
    <row r="15" spans="1:13" s="3" customFormat="1" ht="13.05" customHeight="1">
      <c r="A15" s="220"/>
      <c r="B15" s="221" t="s">
        <v>313</v>
      </c>
      <c r="C15" s="215"/>
      <c r="D15" s="217"/>
      <c r="E15" s="138">
        <f>REKAPITULACE!D31</f>
        <v>0</v>
      </c>
      <c r="F15" s="215"/>
      <c r="G15" s="136" t="s">
        <v>329</v>
      </c>
      <c r="H15" s="204"/>
      <c r="I15" s="204"/>
      <c r="J15" s="205"/>
      <c r="K15" s="96"/>
      <c r="L15" s="97" t="s">
        <v>328</v>
      </c>
      <c r="M15" s="101">
        <f>E20*K15/100</f>
        <v>0</v>
      </c>
    </row>
    <row r="16" spans="1:13" s="3" customFormat="1" ht="13.05" customHeight="1">
      <c r="A16" s="100" t="s">
        <v>314</v>
      </c>
      <c r="B16" s="216" t="s">
        <v>315</v>
      </c>
      <c r="C16" s="215"/>
      <c r="D16" s="217"/>
      <c r="E16" s="138">
        <f>REKAPITULACE!E16</f>
        <v>0</v>
      </c>
      <c r="F16" s="215"/>
      <c r="G16" s="136" t="s">
        <v>330</v>
      </c>
      <c r="H16" s="204"/>
      <c r="I16" s="204"/>
      <c r="J16" s="205"/>
      <c r="K16" s="96"/>
      <c r="L16" s="97" t="s">
        <v>328</v>
      </c>
      <c r="M16" s="101">
        <f>E20*K16/100</f>
        <v>0</v>
      </c>
    </row>
    <row r="17" spans="1:13" s="3" customFormat="1" ht="13.05" customHeight="1">
      <c r="A17" s="100" t="s">
        <v>316</v>
      </c>
      <c r="B17" s="216" t="s">
        <v>317</v>
      </c>
      <c r="C17" s="215"/>
      <c r="D17" s="217"/>
      <c r="E17" s="138">
        <f>REKAPITULACE!E25</f>
        <v>0</v>
      </c>
      <c r="F17" s="215"/>
      <c r="G17" s="136" t="s">
        <v>331</v>
      </c>
      <c r="H17" s="204"/>
      <c r="I17" s="204"/>
      <c r="J17" s="205"/>
      <c r="K17" s="96"/>
      <c r="L17" s="97" t="s">
        <v>328</v>
      </c>
      <c r="M17" s="101">
        <f>E20*K17/100</f>
        <v>0</v>
      </c>
    </row>
    <row r="18" spans="1:13" s="3" customFormat="1" ht="13.05" customHeight="1">
      <c r="A18" s="100" t="s">
        <v>318</v>
      </c>
      <c r="B18" s="216" t="s">
        <v>319</v>
      </c>
      <c r="C18" s="215"/>
      <c r="D18" s="217"/>
      <c r="E18" s="138">
        <v>0</v>
      </c>
      <c r="F18" s="215"/>
      <c r="G18" s="136" t="s">
        <v>332</v>
      </c>
      <c r="H18" s="204"/>
      <c r="I18" s="204"/>
      <c r="J18" s="205"/>
      <c r="K18" s="96">
        <v>3</v>
      </c>
      <c r="L18" s="97" t="s">
        <v>328</v>
      </c>
      <c r="M18" s="101">
        <f>E20*K18/100</f>
        <v>0</v>
      </c>
    </row>
    <row r="19" spans="1:13" s="3" customFormat="1" ht="13.05" customHeight="1">
      <c r="A19" s="100" t="s">
        <v>320</v>
      </c>
      <c r="B19" s="216" t="s">
        <v>321</v>
      </c>
      <c r="C19" s="215"/>
      <c r="D19" s="217"/>
      <c r="E19" s="138">
        <f>REKAPITULACE!E29</f>
        <v>0</v>
      </c>
      <c r="F19" s="215"/>
      <c r="G19" s="136" t="s">
        <v>333</v>
      </c>
      <c r="H19" s="204"/>
      <c r="I19" s="204"/>
      <c r="J19" s="205"/>
      <c r="K19" s="96">
        <v>1.4</v>
      </c>
      <c r="L19" s="97" t="s">
        <v>328</v>
      </c>
      <c r="M19" s="101">
        <f>E20*K19/100</f>
        <v>0</v>
      </c>
    </row>
    <row r="20" spans="1:13" s="3" customFormat="1" ht="13.05" customHeight="1">
      <c r="A20" s="136" t="s">
        <v>322</v>
      </c>
      <c r="B20" s="204"/>
      <c r="C20" s="204"/>
      <c r="D20" s="205"/>
      <c r="E20" s="138">
        <f>SUM(E16:E19)</f>
        <v>0</v>
      </c>
      <c r="F20" s="215"/>
      <c r="G20" s="136" t="s">
        <v>334</v>
      </c>
      <c r="H20" s="204"/>
      <c r="I20" s="204"/>
      <c r="J20" s="205"/>
      <c r="K20" s="96">
        <v>1.6</v>
      </c>
      <c r="L20" s="97" t="s">
        <v>328</v>
      </c>
      <c r="M20" s="101">
        <f>E20*K20/100</f>
        <v>0</v>
      </c>
    </row>
    <row r="21" spans="1:13" s="3" customFormat="1" ht="13.05" customHeight="1">
      <c r="A21" s="136" t="s">
        <v>323</v>
      </c>
      <c r="B21" s="204"/>
      <c r="C21" s="204"/>
      <c r="D21" s="205"/>
      <c r="E21" s="138">
        <v>0</v>
      </c>
      <c r="F21" s="215"/>
      <c r="G21" s="136" t="s">
        <v>335</v>
      </c>
      <c r="H21" s="204"/>
      <c r="I21" s="204"/>
      <c r="J21" s="205"/>
      <c r="K21" s="96"/>
      <c r="L21" s="97" t="s">
        <v>328</v>
      </c>
      <c r="M21" s="101">
        <f>E20*K21/100</f>
        <v>0</v>
      </c>
    </row>
    <row r="22" spans="1:13" s="3" customFormat="1" ht="13.05" customHeight="1">
      <c r="A22" s="136" t="s">
        <v>324</v>
      </c>
      <c r="B22" s="204"/>
      <c r="C22" s="204"/>
      <c r="D22" s="205"/>
      <c r="E22" s="138">
        <v>0</v>
      </c>
      <c r="F22" s="215"/>
      <c r="G22" s="136" t="s">
        <v>336</v>
      </c>
      <c r="H22" s="204"/>
      <c r="I22" s="204"/>
      <c r="J22" s="205"/>
      <c r="K22" s="96"/>
      <c r="L22" s="97" t="s">
        <v>328</v>
      </c>
      <c r="M22" s="101">
        <f>E20*K22/100</f>
        <v>0</v>
      </c>
    </row>
    <row r="23" spans="1:13" s="3" customFormat="1" ht="13.05" customHeight="1" thickBot="1">
      <c r="A23" s="136" t="s">
        <v>325</v>
      </c>
      <c r="B23" s="204"/>
      <c r="C23" s="204"/>
      <c r="D23" s="205"/>
      <c r="E23" s="138">
        <v>0</v>
      </c>
      <c r="F23" s="215"/>
      <c r="G23" s="154"/>
      <c r="H23" s="157"/>
      <c r="I23" s="157"/>
      <c r="J23" s="203"/>
      <c r="K23" s="98"/>
      <c r="L23" s="99" t="s">
        <v>328</v>
      </c>
      <c r="M23" s="102">
        <f>E20*K23/100</f>
        <v>0</v>
      </c>
    </row>
    <row r="24" spans="1:13" s="3" customFormat="1" ht="13.05" customHeight="1">
      <c r="A24" s="136" t="s">
        <v>326</v>
      </c>
      <c r="B24" s="204"/>
      <c r="C24" s="204"/>
      <c r="D24" s="204"/>
      <c r="E24" s="138">
        <f>SUM(E20:E23)</f>
        <v>0</v>
      </c>
      <c r="F24" s="215"/>
      <c r="G24" s="211" t="s">
        <v>337</v>
      </c>
      <c r="H24" s="146"/>
      <c r="I24" s="146"/>
      <c r="J24" s="146"/>
      <c r="K24" s="146"/>
      <c r="L24" s="146"/>
      <c r="M24" s="212"/>
    </row>
    <row r="25" spans="1:13" s="3" customFormat="1" ht="13.05" customHeight="1">
      <c r="A25" s="136" t="s">
        <v>339</v>
      </c>
      <c r="B25" s="204"/>
      <c r="C25" s="204"/>
      <c r="D25" s="205"/>
      <c r="E25" s="138">
        <f>SUM(M14:M23)</f>
        <v>0</v>
      </c>
      <c r="F25" s="137"/>
      <c r="G25" s="136"/>
      <c r="H25" s="204"/>
      <c r="I25" s="204"/>
      <c r="J25" s="205"/>
      <c r="K25" s="96"/>
      <c r="L25" s="97" t="s">
        <v>328</v>
      </c>
      <c r="M25" s="101">
        <f>E20*K25/100</f>
        <v>0</v>
      </c>
    </row>
    <row r="26" spans="1:13" s="3" customFormat="1" ht="13.05" customHeight="1" thickBot="1">
      <c r="A26" s="136" t="s">
        <v>340</v>
      </c>
      <c r="B26" s="204"/>
      <c r="C26" s="204"/>
      <c r="D26" s="205"/>
      <c r="E26" s="138">
        <f>SUM(M25:M26)</f>
        <v>0</v>
      </c>
      <c r="F26" s="137"/>
      <c r="G26" s="154"/>
      <c r="H26" s="157"/>
      <c r="I26" s="157"/>
      <c r="J26" s="203"/>
      <c r="K26" s="98"/>
      <c r="L26" s="99" t="s">
        <v>328</v>
      </c>
      <c r="M26" s="102">
        <f>E20*K26/100</f>
        <v>0</v>
      </c>
    </row>
    <row r="27" spans="1:13" s="3" customFormat="1" ht="13.05" customHeight="1" thickBot="1">
      <c r="A27" s="154" t="s">
        <v>341</v>
      </c>
      <c r="B27" s="157"/>
      <c r="C27" s="157"/>
      <c r="D27" s="203"/>
      <c r="E27" s="206">
        <f>SUM(M28:M28)</f>
        <v>0</v>
      </c>
      <c r="F27" s="155"/>
      <c r="G27" s="211" t="s">
        <v>338</v>
      </c>
      <c r="H27" s="213"/>
      <c r="I27" s="213"/>
      <c r="J27" s="213"/>
      <c r="K27" s="213"/>
      <c r="L27" s="213"/>
      <c r="M27" s="214"/>
    </row>
    <row r="28" spans="1:13" s="3" customFormat="1" ht="13.05" customHeight="1" thickBot="1">
      <c r="A28" s="207" t="s">
        <v>342</v>
      </c>
      <c r="B28" s="208"/>
      <c r="C28" s="208"/>
      <c r="D28" s="209"/>
      <c r="E28" s="210">
        <f>SUM(E24:E27)</f>
        <v>0</v>
      </c>
      <c r="F28" s="168"/>
      <c r="G28" s="154"/>
      <c r="H28" s="157"/>
      <c r="I28" s="157"/>
      <c r="J28" s="203"/>
      <c r="K28" s="98"/>
      <c r="L28" s="99" t="s">
        <v>328</v>
      </c>
      <c r="M28" s="102">
        <f>E20*K28/100</f>
        <v>0</v>
      </c>
    </row>
    <row r="29" spans="1:13" s="4" customFormat="1" ht="13.05" customHeight="1">
      <c r="A29" s="196" t="s">
        <v>343</v>
      </c>
      <c r="B29" s="197"/>
      <c r="C29" s="197"/>
      <c r="D29" s="198"/>
      <c r="E29" s="199" t="s">
        <v>344</v>
      </c>
      <c r="F29" s="197"/>
      <c r="G29" s="198"/>
      <c r="H29" s="199" t="s">
        <v>345</v>
      </c>
      <c r="I29" s="197"/>
      <c r="J29" s="197"/>
      <c r="K29" s="197"/>
      <c r="L29" s="197"/>
      <c r="M29" s="200"/>
    </row>
    <row r="30" spans="1:13" s="3" customFormat="1" ht="13.05" customHeight="1">
      <c r="A30" s="201"/>
      <c r="B30" s="155"/>
      <c r="C30" s="155"/>
      <c r="D30" s="156"/>
      <c r="E30" s="103" t="s">
        <v>346</v>
      </c>
      <c r="F30" s="157"/>
      <c r="G30" s="156"/>
      <c r="H30" s="103" t="s">
        <v>346</v>
      </c>
      <c r="I30" s="157"/>
      <c r="J30" s="155"/>
      <c r="K30" s="155"/>
      <c r="L30" s="155"/>
      <c r="M30" s="202"/>
    </row>
    <row r="31" spans="1:13" s="3" customFormat="1" ht="13.05" customHeight="1">
      <c r="A31" s="186" t="s">
        <v>347</v>
      </c>
      <c r="B31" s="178"/>
      <c r="C31" s="187">
        <v>44371</v>
      </c>
      <c r="D31" s="188"/>
      <c r="E31" s="103" t="s">
        <v>347</v>
      </c>
      <c r="F31" s="177"/>
      <c r="G31" s="188"/>
      <c r="H31" s="103" t="s">
        <v>347</v>
      </c>
      <c r="I31" s="177"/>
      <c r="J31" s="178"/>
      <c r="K31" s="178"/>
      <c r="L31" s="178"/>
      <c r="M31" s="189"/>
    </row>
    <row r="32" spans="1:13" s="3" customFormat="1" ht="13.05" customHeight="1">
      <c r="A32" s="186"/>
      <c r="B32" s="178"/>
      <c r="C32" s="178"/>
      <c r="D32" s="188"/>
      <c r="E32" s="193" t="s">
        <v>348</v>
      </c>
      <c r="F32" s="178"/>
      <c r="G32" s="188"/>
      <c r="H32" s="193" t="s">
        <v>348</v>
      </c>
      <c r="I32" s="178"/>
      <c r="J32" s="178"/>
      <c r="K32" s="178"/>
      <c r="L32" s="178"/>
      <c r="M32" s="189"/>
    </row>
    <row r="33" spans="1:13" ht="12.75">
      <c r="A33" s="190"/>
      <c r="B33" s="191"/>
      <c r="C33" s="191"/>
      <c r="D33" s="192"/>
      <c r="E33" s="194"/>
      <c r="F33" s="191"/>
      <c r="G33" s="192"/>
      <c r="H33" s="194"/>
      <c r="I33" s="191"/>
      <c r="J33" s="191"/>
      <c r="K33" s="191"/>
      <c r="L33" s="191"/>
      <c r="M33" s="195"/>
    </row>
    <row r="34" spans="1:13" s="3" customFormat="1" ht="56.25" customHeight="1" thickBot="1">
      <c r="A34" s="190"/>
      <c r="B34" s="191"/>
      <c r="C34" s="191"/>
      <c r="D34" s="192"/>
      <c r="E34" s="194"/>
      <c r="F34" s="191"/>
      <c r="G34" s="192"/>
      <c r="H34" s="194"/>
      <c r="I34" s="191"/>
      <c r="J34" s="191"/>
      <c r="K34" s="191"/>
      <c r="L34" s="191"/>
      <c r="M34" s="195"/>
    </row>
    <row r="35" spans="1:13" s="3" customFormat="1" ht="13.05" customHeight="1">
      <c r="A35" s="145" t="s">
        <v>349</v>
      </c>
      <c r="B35" s="183"/>
      <c r="C35" s="183"/>
      <c r="D35" s="184"/>
      <c r="E35" s="185">
        <v>21</v>
      </c>
      <c r="F35" s="146"/>
      <c r="G35" s="105" t="s">
        <v>350</v>
      </c>
      <c r="H35" s="148">
        <f>E28-H37</f>
        <v>0</v>
      </c>
      <c r="I35" s="146"/>
      <c r="J35" s="146"/>
      <c r="K35" s="146"/>
      <c r="L35" s="146"/>
      <c r="M35" s="106" t="s">
        <v>351</v>
      </c>
    </row>
    <row r="36" spans="1:13" s="3" customFormat="1" ht="13.05" customHeight="1">
      <c r="A36" s="136" t="s">
        <v>352</v>
      </c>
      <c r="B36" s="179"/>
      <c r="C36" s="179"/>
      <c r="D36" s="180"/>
      <c r="E36" s="181">
        <v>21</v>
      </c>
      <c r="F36" s="137"/>
      <c r="G36" s="95" t="s">
        <v>350</v>
      </c>
      <c r="H36" s="138">
        <f>H35*E36/100</f>
        <v>0</v>
      </c>
      <c r="I36" s="137"/>
      <c r="J36" s="137"/>
      <c r="K36" s="137"/>
      <c r="L36" s="137"/>
      <c r="M36" s="107" t="s">
        <v>351</v>
      </c>
    </row>
    <row r="37" spans="1:13" s="3" customFormat="1" ht="13.05" customHeight="1">
      <c r="A37" s="136" t="s">
        <v>349</v>
      </c>
      <c r="B37" s="179"/>
      <c r="C37" s="179"/>
      <c r="D37" s="180"/>
      <c r="E37" s="181">
        <v>15</v>
      </c>
      <c r="F37" s="137"/>
      <c r="G37" s="95" t="s">
        <v>350</v>
      </c>
      <c r="H37" s="138">
        <v>0</v>
      </c>
      <c r="I37" s="182"/>
      <c r="J37" s="182"/>
      <c r="K37" s="182"/>
      <c r="L37" s="182"/>
      <c r="M37" s="107" t="s">
        <v>351</v>
      </c>
    </row>
    <row r="38" spans="1:13" s="3" customFormat="1" ht="13.05" customHeight="1">
      <c r="A38" s="136" t="s">
        <v>352</v>
      </c>
      <c r="B38" s="179"/>
      <c r="C38" s="179"/>
      <c r="D38" s="180"/>
      <c r="E38" s="181">
        <v>15</v>
      </c>
      <c r="F38" s="137"/>
      <c r="G38" s="95" t="s">
        <v>350</v>
      </c>
      <c r="H38" s="138">
        <f>H37*E38/100</f>
        <v>0</v>
      </c>
      <c r="I38" s="137"/>
      <c r="J38" s="137"/>
      <c r="K38" s="137"/>
      <c r="L38" s="137"/>
      <c r="M38" s="107" t="s">
        <v>351</v>
      </c>
    </row>
    <row r="39" spans="1:13" s="108" customFormat="1" ht="19.5" customHeight="1" thickBot="1">
      <c r="A39" s="174" t="s">
        <v>353</v>
      </c>
      <c r="B39" s="175"/>
      <c r="C39" s="175"/>
      <c r="D39" s="175"/>
      <c r="E39" s="175"/>
      <c r="F39" s="175"/>
      <c r="G39" s="175"/>
      <c r="H39" s="176">
        <f>SUM(H35:H38)</f>
        <v>0</v>
      </c>
      <c r="I39" s="131"/>
      <c r="J39" s="131"/>
      <c r="K39" s="131"/>
      <c r="L39" s="131"/>
      <c r="M39" s="109" t="s">
        <v>351</v>
      </c>
    </row>
    <row r="40" s="3" customFormat="1" ht="13.05" customHeight="1"/>
    <row r="41" spans="1:13" s="3" customFormat="1" ht="13.05" customHeight="1">
      <c r="A41" s="177" t="s">
        <v>354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</row>
  </sheetData>
  <mergeCells count="110"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 topLeftCell="A1">
      <selection activeCell="D28" sqref="D28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5" width="10.7109375" style="0" customWidth="1"/>
  </cols>
  <sheetData>
    <row r="1" spans="1:5" s="2" customFormat="1" ht="9.6">
      <c r="A1" s="244" t="s">
        <v>373</v>
      </c>
      <c r="B1" s="244"/>
      <c r="C1" s="244"/>
      <c r="D1" s="244" t="s">
        <v>371</v>
      </c>
      <c r="E1" s="244"/>
    </row>
    <row r="2" spans="1:5" s="2" customFormat="1" ht="9.6">
      <c r="A2" s="244" t="s">
        <v>374</v>
      </c>
      <c r="B2" s="244"/>
      <c r="C2" s="244"/>
      <c r="D2" s="244" t="s">
        <v>372</v>
      </c>
      <c r="E2" s="244"/>
    </row>
    <row r="3" s="1" customFormat="1" ht="9.6"/>
    <row r="4" spans="1:5" s="4" customFormat="1" ht="12.75">
      <c r="A4" s="245" t="s">
        <v>266</v>
      </c>
      <c r="B4" s="178"/>
      <c r="C4" s="178"/>
      <c r="D4" s="178"/>
      <c r="E4" s="178"/>
    </row>
    <row r="5" s="1" customFormat="1" ht="10.2" thickBot="1"/>
    <row r="6" spans="1:5" s="1" customFormat="1" ht="9.75" customHeight="1">
      <c r="A6" s="239" t="s">
        <v>267</v>
      </c>
      <c r="B6" s="241" t="s">
        <v>268</v>
      </c>
      <c r="C6" s="243" t="s">
        <v>269</v>
      </c>
      <c r="D6" s="146"/>
      <c r="E6" s="218"/>
    </row>
    <row r="7" spans="1:5" s="1" customFormat="1" ht="9.75" customHeight="1" thickBot="1">
      <c r="A7" s="240"/>
      <c r="B7" s="242"/>
      <c r="C7" s="68" t="s">
        <v>14</v>
      </c>
      <c r="D7" s="69" t="s">
        <v>19</v>
      </c>
      <c r="E7" s="70" t="s">
        <v>270</v>
      </c>
    </row>
    <row r="8" spans="1:5" s="17" customFormat="1" ht="10.2">
      <c r="A8" s="71"/>
      <c r="B8" s="74" t="s">
        <v>25</v>
      </c>
      <c r="C8" s="72"/>
      <c r="D8" s="72"/>
      <c r="E8" s="73"/>
    </row>
    <row r="9" spans="1:5" s="17" customFormat="1" ht="10.2">
      <c r="A9" s="75">
        <v>3</v>
      </c>
      <c r="B9" s="30" t="s">
        <v>271</v>
      </c>
      <c r="C9" s="76">
        <f>ROZPOČET!G18</f>
        <v>0</v>
      </c>
      <c r="D9" s="76">
        <f>ROZPOČET!I18</f>
        <v>0</v>
      </c>
      <c r="E9" s="77">
        <f aca="true" t="shared" si="0" ref="E9:E15">C9+D9</f>
        <v>0</v>
      </c>
    </row>
    <row r="10" spans="1:5" s="17" customFormat="1" ht="10.2">
      <c r="A10" s="78">
        <v>4</v>
      </c>
      <c r="B10" s="79" t="s">
        <v>272</v>
      </c>
      <c r="C10" s="80">
        <f>ROZPOČET!G25</f>
        <v>0</v>
      </c>
      <c r="D10" s="80">
        <f>ROZPOČET!I25</f>
        <v>0</v>
      </c>
      <c r="E10" s="81">
        <f t="shared" si="0"/>
        <v>0</v>
      </c>
    </row>
    <row r="11" spans="1:5" s="17" customFormat="1" ht="10.2">
      <c r="A11" s="78">
        <v>62</v>
      </c>
      <c r="B11" s="79" t="s">
        <v>273</v>
      </c>
      <c r="C11" s="80">
        <f>ROZPOČET!G37</f>
        <v>0</v>
      </c>
      <c r="D11" s="80">
        <f>ROZPOČET!I37</f>
        <v>0</v>
      </c>
      <c r="E11" s="81">
        <f t="shared" si="0"/>
        <v>0</v>
      </c>
    </row>
    <row r="12" spans="1:5" s="17" customFormat="1" ht="10.2">
      <c r="A12" s="78">
        <v>9</v>
      </c>
      <c r="B12" s="79" t="s">
        <v>274</v>
      </c>
      <c r="C12" s="80">
        <f>ROZPOČET!G61</f>
        <v>0</v>
      </c>
      <c r="D12" s="80">
        <f>ROZPOČET!I61</f>
        <v>0</v>
      </c>
      <c r="E12" s="81">
        <f t="shared" si="0"/>
        <v>0</v>
      </c>
    </row>
    <row r="13" spans="1:5" s="17" customFormat="1" ht="10.2">
      <c r="A13" s="78">
        <v>94</v>
      </c>
      <c r="B13" s="79" t="s">
        <v>275</v>
      </c>
      <c r="C13" s="80">
        <f>ROZPOČET!G73</f>
        <v>0</v>
      </c>
      <c r="D13" s="80">
        <f>ROZPOČET!I73</f>
        <v>0</v>
      </c>
      <c r="E13" s="81">
        <f t="shared" si="0"/>
        <v>0</v>
      </c>
    </row>
    <row r="14" spans="1:5" s="17" customFormat="1" ht="10.2">
      <c r="A14" s="78">
        <v>96</v>
      </c>
      <c r="B14" s="79" t="s">
        <v>276</v>
      </c>
      <c r="C14" s="80">
        <f>ROZPOČET!G101</f>
        <v>0</v>
      </c>
      <c r="D14" s="80">
        <f>ROZPOČET!I101</f>
        <v>0</v>
      </c>
      <c r="E14" s="81">
        <f t="shared" si="0"/>
        <v>0</v>
      </c>
    </row>
    <row r="15" spans="1:5" s="17" customFormat="1" ht="10.2">
      <c r="A15" s="78">
        <v>99</v>
      </c>
      <c r="B15" s="79" t="s">
        <v>277</v>
      </c>
      <c r="C15" s="80">
        <f>ROZPOČET!G107</f>
        <v>0</v>
      </c>
      <c r="D15" s="80">
        <f>ROZPOČET!I107</f>
        <v>0</v>
      </c>
      <c r="E15" s="81">
        <f t="shared" si="0"/>
        <v>0</v>
      </c>
    </row>
    <row r="16" spans="1:5" s="17" customFormat="1" ht="10.8" thickBot="1">
      <c r="A16" s="82"/>
      <c r="B16" s="83" t="s">
        <v>278</v>
      </c>
      <c r="C16" s="84">
        <f>SUM(C9:C15)</f>
        <v>0</v>
      </c>
      <c r="D16" s="84">
        <f>SUM(D9:D15)</f>
        <v>0</v>
      </c>
      <c r="E16" s="85">
        <f>SUM(E9:E15)</f>
        <v>0</v>
      </c>
    </row>
    <row r="17" s="1" customFormat="1" ht="10.2" thickBot="1"/>
    <row r="18" spans="1:5" s="17" customFormat="1" ht="10.2">
      <c r="A18" s="71"/>
      <c r="B18" s="74" t="s">
        <v>113</v>
      </c>
      <c r="C18" s="72"/>
      <c r="D18" s="72"/>
      <c r="E18" s="73"/>
    </row>
    <row r="19" spans="1:5" s="17" customFormat="1" ht="10.2">
      <c r="A19" s="75">
        <v>711</v>
      </c>
      <c r="B19" s="30" t="s">
        <v>279</v>
      </c>
      <c r="C19" s="76">
        <f>ROZPOČET!G121</f>
        <v>0</v>
      </c>
      <c r="D19" s="76">
        <f>ROZPOČET!I121</f>
        <v>0</v>
      </c>
      <c r="E19" s="77">
        <f aca="true" t="shared" si="1" ref="E19:E24">C19+D19</f>
        <v>0</v>
      </c>
    </row>
    <row r="20" spans="1:5" s="17" customFormat="1" ht="10.2">
      <c r="A20" s="78">
        <v>712</v>
      </c>
      <c r="B20" s="79" t="s">
        <v>280</v>
      </c>
      <c r="C20" s="80">
        <f>ROZPOČET!G153</f>
        <v>0</v>
      </c>
      <c r="D20" s="80">
        <f>ROZPOČET!I153</f>
        <v>0</v>
      </c>
      <c r="E20" s="81">
        <f t="shared" si="1"/>
        <v>0</v>
      </c>
    </row>
    <row r="21" spans="1:5" s="17" customFormat="1" ht="10.2">
      <c r="A21" s="78">
        <v>713</v>
      </c>
      <c r="B21" s="79" t="s">
        <v>281</v>
      </c>
      <c r="C21" s="80">
        <f>ROZPOČET!G179</f>
        <v>0</v>
      </c>
      <c r="D21" s="80">
        <f>ROZPOČET!I179</f>
        <v>0</v>
      </c>
      <c r="E21" s="81">
        <f t="shared" si="1"/>
        <v>0</v>
      </c>
    </row>
    <row r="22" spans="1:5" s="17" customFormat="1" ht="10.2">
      <c r="A22" s="78">
        <v>762</v>
      </c>
      <c r="B22" s="79" t="s">
        <v>282</v>
      </c>
      <c r="C22" s="80">
        <f>ROZPOČET!G237</f>
        <v>0</v>
      </c>
      <c r="D22" s="80">
        <f>ROZPOČET!I237</f>
        <v>0</v>
      </c>
      <c r="E22" s="81">
        <f t="shared" si="1"/>
        <v>0</v>
      </c>
    </row>
    <row r="23" spans="1:5" s="17" customFormat="1" ht="10.2">
      <c r="A23" s="78">
        <v>764</v>
      </c>
      <c r="B23" s="79" t="s">
        <v>283</v>
      </c>
      <c r="C23" s="80">
        <f>ROZPOČET!G283</f>
        <v>0</v>
      </c>
      <c r="D23" s="80">
        <f>ROZPOČET!I283</f>
        <v>0</v>
      </c>
      <c r="E23" s="81">
        <f t="shared" si="1"/>
        <v>0</v>
      </c>
    </row>
    <row r="24" spans="1:5" s="17" customFormat="1" ht="10.2">
      <c r="A24" s="78">
        <v>765</v>
      </c>
      <c r="B24" s="79" t="s">
        <v>284</v>
      </c>
      <c r="C24" s="80">
        <f>ROZPOČET!G287</f>
        <v>0</v>
      </c>
      <c r="D24" s="80">
        <f>ROZPOČET!I287</f>
        <v>0</v>
      </c>
      <c r="E24" s="81">
        <f t="shared" si="1"/>
        <v>0</v>
      </c>
    </row>
    <row r="25" spans="1:5" s="17" customFormat="1" ht="10.8" thickBot="1">
      <c r="A25" s="82"/>
      <c r="B25" s="83" t="s">
        <v>285</v>
      </c>
      <c r="C25" s="84">
        <f>SUM(C19:C24)</f>
        <v>0</v>
      </c>
      <c r="D25" s="84">
        <f>SUM(D19:D24)</f>
        <v>0</v>
      </c>
      <c r="E25" s="85">
        <f>SUM(E19:E24)</f>
        <v>0</v>
      </c>
    </row>
    <row r="26" s="1" customFormat="1" ht="10.2" thickBot="1"/>
    <row r="27" spans="1:5" s="17" customFormat="1" ht="10.2">
      <c r="A27" s="71"/>
      <c r="B27" s="74" t="s">
        <v>260</v>
      </c>
      <c r="C27" s="72"/>
      <c r="D27" s="72"/>
      <c r="E27" s="73"/>
    </row>
    <row r="28" spans="1:5" s="17" customFormat="1" ht="10.2">
      <c r="A28" s="75" t="s">
        <v>263</v>
      </c>
      <c r="B28" s="30" t="s">
        <v>286</v>
      </c>
      <c r="C28" s="76">
        <f>ROZPOČET!G305</f>
        <v>0</v>
      </c>
      <c r="D28" s="76">
        <f>ROZPOČET!I305</f>
        <v>0</v>
      </c>
      <c r="E28" s="77">
        <f>C28+D28</f>
        <v>0</v>
      </c>
    </row>
    <row r="29" spans="1:5" s="17" customFormat="1" ht="10.8" thickBot="1">
      <c r="A29" s="82"/>
      <c r="B29" s="83" t="s">
        <v>287</v>
      </c>
      <c r="C29" s="84">
        <f>SUM(C28:C28)</f>
        <v>0</v>
      </c>
      <c r="D29" s="84">
        <f>SUM(D28:D28)</f>
        <v>0</v>
      </c>
      <c r="E29" s="85">
        <f>SUM(E28:E28)</f>
        <v>0</v>
      </c>
    </row>
    <row r="30" s="1" customFormat="1" ht="10.2" thickBot="1"/>
    <row r="31" spans="1:5" s="17" customFormat="1" ht="10.8" thickBot="1">
      <c r="A31" s="86"/>
      <c r="B31" s="87" t="s">
        <v>288</v>
      </c>
      <c r="C31" s="88">
        <f>C16+C25+C29</f>
        <v>0</v>
      </c>
      <c r="D31" s="88">
        <f>D16+D25+D29</f>
        <v>0</v>
      </c>
      <c r="E31" s="89">
        <f>E16+E25+E29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2"/>
  <sheetViews>
    <sheetView tabSelected="1" workbookViewId="0" topLeftCell="A211">
      <selection activeCell="H321" sqref="H321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7109375" style="0" customWidth="1"/>
    <col min="10" max="11" width="9.140625" style="0" customWidth="1"/>
  </cols>
  <sheetData>
    <row r="1" spans="1:11" s="2" customFormat="1" ht="9.6">
      <c r="A1" s="244" t="s">
        <v>373</v>
      </c>
      <c r="B1" s="244"/>
      <c r="C1" s="244"/>
      <c r="D1" s="244"/>
      <c r="E1" s="244"/>
      <c r="F1" s="244"/>
      <c r="G1" s="244"/>
      <c r="H1" s="244"/>
      <c r="I1" s="244"/>
      <c r="J1" s="244" t="s">
        <v>371</v>
      </c>
      <c r="K1" s="244"/>
    </row>
    <row r="2" spans="1:11" s="2" customFormat="1" ht="9.6">
      <c r="A2" s="244" t="s">
        <v>374</v>
      </c>
      <c r="B2" s="244"/>
      <c r="C2" s="244"/>
      <c r="D2" s="244"/>
      <c r="E2" s="244"/>
      <c r="F2" s="244"/>
      <c r="G2" s="244"/>
      <c r="H2" s="244"/>
      <c r="I2" s="244"/>
      <c r="J2" s="244" t="s">
        <v>372</v>
      </c>
      <c r="K2" s="244"/>
    </row>
    <row r="3" s="1" customFormat="1" ht="9.6"/>
    <row r="4" spans="1:11" s="3" customFormat="1" ht="12.75">
      <c r="A4" s="245" t="s">
        <v>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="1" customFormat="1" ht="10.2" thickBot="1"/>
    <row r="6" spans="1:11" s="1" customFormat="1" ht="9.75" customHeight="1">
      <c r="A6" s="5" t="s">
        <v>1</v>
      </c>
      <c r="B6" s="247" t="s">
        <v>5</v>
      </c>
      <c r="C6" s="247" t="s">
        <v>7</v>
      </c>
      <c r="D6" s="247" t="s">
        <v>9</v>
      </c>
      <c r="E6" s="247" t="s">
        <v>11</v>
      </c>
      <c r="F6" s="250" t="s">
        <v>13</v>
      </c>
      <c r="G6" s="146"/>
      <c r="H6" s="146"/>
      <c r="I6" s="146"/>
      <c r="J6" s="247" t="s">
        <v>22</v>
      </c>
      <c r="K6" s="170"/>
    </row>
    <row r="7" spans="1:11" s="1" customFormat="1" ht="9.75" customHeight="1">
      <c r="A7" s="6" t="s">
        <v>2</v>
      </c>
      <c r="B7" s="248"/>
      <c r="C7" s="248"/>
      <c r="D7" s="248"/>
      <c r="E7" s="248"/>
      <c r="F7" s="251" t="s">
        <v>14</v>
      </c>
      <c r="G7" s="155"/>
      <c r="H7" s="252" t="s">
        <v>19</v>
      </c>
      <c r="I7" s="155"/>
      <c r="J7" s="248"/>
      <c r="K7" s="249"/>
    </row>
    <row r="8" spans="1:11" s="1" customFormat="1" ht="9.75" customHeight="1">
      <c r="A8" s="6" t="s">
        <v>3</v>
      </c>
      <c r="B8" s="248"/>
      <c r="C8" s="248"/>
      <c r="D8" s="248"/>
      <c r="E8" s="248"/>
      <c r="F8" s="9" t="s">
        <v>15</v>
      </c>
      <c r="G8" s="11" t="s">
        <v>17</v>
      </c>
      <c r="H8" s="13" t="s">
        <v>15</v>
      </c>
      <c r="I8" s="11" t="s">
        <v>17</v>
      </c>
      <c r="J8" s="13" t="s">
        <v>15</v>
      </c>
      <c r="K8" s="15" t="s">
        <v>17</v>
      </c>
    </row>
    <row r="9" spans="1:11" s="1" customFormat="1" ht="9.75" customHeight="1" thickBot="1">
      <c r="A9" s="7" t="s">
        <v>4</v>
      </c>
      <c r="B9" s="8" t="s">
        <v>6</v>
      </c>
      <c r="C9" s="8" t="s">
        <v>8</v>
      </c>
      <c r="D9" s="8" t="s">
        <v>10</v>
      </c>
      <c r="E9" s="8" t="s">
        <v>12</v>
      </c>
      <c r="F9" s="10" t="s">
        <v>16</v>
      </c>
      <c r="G9" s="12" t="s">
        <v>18</v>
      </c>
      <c r="H9" s="14" t="s">
        <v>20</v>
      </c>
      <c r="I9" s="12" t="s">
        <v>21</v>
      </c>
      <c r="J9" s="14" t="s">
        <v>23</v>
      </c>
      <c r="K9" s="16" t="s">
        <v>24</v>
      </c>
    </row>
    <row r="10" spans="1:11" s="18" customFormat="1" ht="10.2">
      <c r="A10" s="20"/>
      <c r="B10" s="19"/>
      <c r="C10" s="21" t="s">
        <v>25</v>
      </c>
      <c r="D10" s="19"/>
      <c r="E10" s="19"/>
      <c r="F10" s="22"/>
      <c r="G10" s="23"/>
      <c r="H10" s="24"/>
      <c r="J10" s="24"/>
      <c r="K10" s="25"/>
    </row>
    <row r="11" spans="1:11" s="18" customFormat="1" ht="10.2">
      <c r="A11" s="28"/>
      <c r="B11" s="29" t="s">
        <v>26</v>
      </c>
      <c r="C11" s="30" t="s">
        <v>27</v>
      </c>
      <c r="D11" s="27"/>
      <c r="E11" s="27"/>
      <c r="F11" s="31"/>
      <c r="G11" s="32"/>
      <c r="H11" s="33"/>
      <c r="I11" s="26"/>
      <c r="J11" s="33"/>
      <c r="K11" s="34"/>
    </row>
    <row r="12" spans="1:11" s="1" customFormat="1" ht="9.6">
      <c r="A12" s="35">
        <v>1</v>
      </c>
      <c r="B12" s="37" t="s">
        <v>384</v>
      </c>
      <c r="C12" s="38" t="s">
        <v>383</v>
      </c>
      <c r="D12" s="39" t="s">
        <v>28</v>
      </c>
      <c r="E12" s="122">
        <v>6</v>
      </c>
      <c r="F12" s="41">
        <v>0</v>
      </c>
      <c r="G12" s="42">
        <f>E12*F12</f>
        <v>0</v>
      </c>
      <c r="H12" s="43">
        <v>0</v>
      </c>
      <c r="I12" s="42">
        <f>E12*H12</f>
        <v>0</v>
      </c>
      <c r="J12" s="40">
        <v>0.02856908</v>
      </c>
      <c r="K12" s="44">
        <f>E12*J12</f>
        <v>0.17141448</v>
      </c>
    </row>
    <row r="13" spans="1:11" s="1" customFormat="1" ht="9.6">
      <c r="A13" s="35"/>
      <c r="B13" s="121" t="s">
        <v>380</v>
      </c>
      <c r="C13" s="118" t="s">
        <v>381</v>
      </c>
      <c r="D13" s="119" t="s">
        <v>382</v>
      </c>
      <c r="E13" s="123">
        <v>6</v>
      </c>
      <c r="F13" s="41"/>
      <c r="G13" s="42"/>
      <c r="H13" s="43"/>
      <c r="I13" s="42"/>
      <c r="J13" s="40"/>
      <c r="K13" s="44"/>
    </row>
    <row r="14" spans="1:11" s="1" customFormat="1" ht="9.6">
      <c r="A14" s="35">
        <f>A12+1</f>
        <v>2</v>
      </c>
      <c r="B14" s="37" t="s">
        <v>385</v>
      </c>
      <c r="C14" s="38" t="s">
        <v>29</v>
      </c>
      <c r="D14" s="39" t="s">
        <v>28</v>
      </c>
      <c r="E14" s="122">
        <v>12</v>
      </c>
      <c r="F14" s="41">
        <v>0</v>
      </c>
      <c r="G14" s="42">
        <f>E14*F14</f>
        <v>0</v>
      </c>
      <c r="H14" s="43">
        <v>0</v>
      </c>
      <c r="I14" s="42">
        <f>E14*H14</f>
        <v>0</v>
      </c>
      <c r="J14" s="40">
        <v>0.021806784</v>
      </c>
      <c r="K14" s="44">
        <f>E14*J14</f>
        <v>0.261681408</v>
      </c>
    </row>
    <row r="15" spans="1:11" s="1" customFormat="1" ht="9.6">
      <c r="A15" s="35"/>
      <c r="B15" s="121" t="s">
        <v>380</v>
      </c>
      <c r="C15" s="118" t="s">
        <v>386</v>
      </c>
      <c r="D15" s="119" t="s">
        <v>382</v>
      </c>
      <c r="E15" s="123">
        <v>12</v>
      </c>
      <c r="F15" s="41"/>
      <c r="G15" s="42"/>
      <c r="H15" s="43"/>
      <c r="I15" s="42"/>
      <c r="J15" s="40"/>
      <c r="K15" s="44"/>
    </row>
    <row r="16" spans="1:11" s="1" customFormat="1" ht="9.6">
      <c r="A16" s="35">
        <f>A14+1</f>
        <v>3</v>
      </c>
      <c r="B16" s="37" t="s">
        <v>30</v>
      </c>
      <c r="C16" s="38" t="s">
        <v>387</v>
      </c>
      <c r="D16" s="39" t="s">
        <v>31</v>
      </c>
      <c r="E16" s="122">
        <v>1.25</v>
      </c>
      <c r="F16" s="41">
        <v>0</v>
      </c>
      <c r="G16" s="42">
        <f>E16*F16</f>
        <v>0</v>
      </c>
      <c r="H16" s="43">
        <v>0</v>
      </c>
      <c r="I16" s="42">
        <f>E16*H16</f>
        <v>0</v>
      </c>
      <c r="J16" s="40">
        <v>0.413016192</v>
      </c>
      <c r="K16" s="44">
        <f>E16*J16</f>
        <v>0.51627024</v>
      </c>
    </row>
    <row r="17" spans="1:11" s="1" customFormat="1" ht="9.6">
      <c r="A17" s="35"/>
      <c r="B17" s="121" t="s">
        <v>380</v>
      </c>
      <c r="C17" s="118" t="s">
        <v>388</v>
      </c>
      <c r="D17" s="119" t="s">
        <v>389</v>
      </c>
      <c r="E17" s="123">
        <v>1.25</v>
      </c>
      <c r="F17" s="41"/>
      <c r="G17" s="42"/>
      <c r="H17" s="43"/>
      <c r="I17" s="117"/>
      <c r="J17" s="40"/>
      <c r="K17" s="44"/>
    </row>
    <row r="18" spans="1:11" s="18" customFormat="1" ht="10.2">
      <c r="A18" s="53"/>
      <c r="B18" s="54">
        <v>3</v>
      </c>
      <c r="C18" s="55" t="s">
        <v>32</v>
      </c>
      <c r="D18" s="56"/>
      <c r="E18" s="56"/>
      <c r="F18" s="57"/>
      <c r="G18" s="58">
        <f>SUM(G12:G16)</f>
        <v>0</v>
      </c>
      <c r="H18" s="59"/>
      <c r="I18" s="60">
        <f>SUM(I12:I16)</f>
        <v>0</v>
      </c>
      <c r="J18" s="59"/>
      <c r="K18" s="61">
        <f>SUM(K12:K16)</f>
        <v>0.949366128</v>
      </c>
    </row>
    <row r="19" spans="1:11" s="18" customFormat="1" ht="10.2">
      <c r="A19" s="28"/>
      <c r="B19" s="29" t="s">
        <v>33</v>
      </c>
      <c r="C19" s="30" t="s">
        <v>34</v>
      </c>
      <c r="D19" s="27"/>
      <c r="E19" s="27"/>
      <c r="F19" s="31"/>
      <c r="G19" s="32"/>
      <c r="H19" s="33"/>
      <c r="I19" s="26"/>
      <c r="J19" s="33"/>
      <c r="K19" s="34"/>
    </row>
    <row r="20" spans="1:11" s="1" customFormat="1" ht="9.6">
      <c r="A20" s="35">
        <f>A16+1</f>
        <v>4</v>
      </c>
      <c r="B20" s="37" t="s">
        <v>393</v>
      </c>
      <c r="C20" s="38" t="s">
        <v>433</v>
      </c>
      <c r="D20" s="39" t="s">
        <v>35</v>
      </c>
      <c r="E20" s="122">
        <v>28</v>
      </c>
      <c r="F20" s="41">
        <v>0</v>
      </c>
      <c r="G20" s="42">
        <f>E20*F20</f>
        <v>0</v>
      </c>
      <c r="H20" s="43">
        <v>0</v>
      </c>
      <c r="I20" s="42">
        <f>E20*H20</f>
        <v>0</v>
      </c>
      <c r="J20" s="40">
        <v>0.195</v>
      </c>
      <c r="K20" s="44">
        <f>E20*J20</f>
        <v>5.46</v>
      </c>
    </row>
    <row r="21" spans="1:11" s="1" customFormat="1" ht="9.6">
      <c r="A21" s="35"/>
      <c r="B21" s="121" t="s">
        <v>380</v>
      </c>
      <c r="C21" s="118" t="s">
        <v>392</v>
      </c>
      <c r="D21" s="119" t="s">
        <v>390</v>
      </c>
      <c r="E21" s="123">
        <v>12</v>
      </c>
      <c r="F21" s="41"/>
      <c r="G21" s="42"/>
      <c r="H21" s="43"/>
      <c r="I21" s="42"/>
      <c r="J21" s="40"/>
      <c r="K21" s="44"/>
    </row>
    <row r="22" spans="1:11" s="1" customFormat="1" ht="9.6">
      <c r="A22" s="35"/>
      <c r="B22" s="121" t="s">
        <v>380</v>
      </c>
      <c r="C22" s="118" t="s">
        <v>391</v>
      </c>
      <c r="D22" s="119" t="s">
        <v>390</v>
      </c>
      <c r="E22" s="123">
        <v>16</v>
      </c>
      <c r="F22" s="41"/>
      <c r="G22" s="42"/>
      <c r="H22" s="43"/>
      <c r="I22" s="42"/>
      <c r="J22" s="40"/>
      <c r="K22" s="44"/>
    </row>
    <row r="23" spans="1:11" s="1" customFormat="1" ht="19.2">
      <c r="A23" s="35">
        <f>A20+1</f>
        <v>5</v>
      </c>
      <c r="B23" s="37" t="s">
        <v>394</v>
      </c>
      <c r="C23" s="38" t="s">
        <v>434</v>
      </c>
      <c r="D23" s="39" t="s">
        <v>35</v>
      </c>
      <c r="E23" s="122">
        <v>28</v>
      </c>
      <c r="F23" s="41">
        <v>0</v>
      </c>
      <c r="G23" s="42">
        <f>E23*F23</f>
        <v>0</v>
      </c>
      <c r="H23" s="43">
        <v>0</v>
      </c>
      <c r="I23" s="42">
        <f>E23*H23</f>
        <v>0</v>
      </c>
      <c r="J23" s="40">
        <v>0.00995418</v>
      </c>
      <c r="K23" s="44">
        <f>E23*J23</f>
        <v>0.27871703999999997</v>
      </c>
    </row>
    <row r="24" spans="1:11" s="1" customFormat="1" ht="9.6">
      <c r="A24" s="35"/>
      <c r="B24" s="121" t="s">
        <v>380</v>
      </c>
      <c r="C24" s="118" t="s">
        <v>395</v>
      </c>
      <c r="D24" s="119" t="s">
        <v>390</v>
      </c>
      <c r="E24" s="123">
        <v>28</v>
      </c>
      <c r="F24" s="41"/>
      <c r="G24" s="42"/>
      <c r="H24" s="43"/>
      <c r="I24" s="117"/>
      <c r="J24" s="40"/>
      <c r="K24" s="44"/>
    </row>
    <row r="25" spans="1:11" s="18" customFormat="1" ht="10.2">
      <c r="A25" s="53"/>
      <c r="B25" s="54">
        <v>4</v>
      </c>
      <c r="C25" s="55" t="s">
        <v>36</v>
      </c>
      <c r="D25" s="56"/>
      <c r="E25" s="56"/>
      <c r="F25" s="57"/>
      <c r="G25" s="58">
        <f>SUM(G20:G23)</f>
        <v>0</v>
      </c>
      <c r="H25" s="59"/>
      <c r="I25" s="60">
        <f>SUM(I20:I23)</f>
        <v>0</v>
      </c>
      <c r="J25" s="59"/>
      <c r="K25" s="61">
        <f>SUM(K20:K23)</f>
        <v>5.73871704</v>
      </c>
    </row>
    <row r="26" spans="1:11" s="18" customFormat="1" ht="10.2">
      <c r="A26" s="28"/>
      <c r="B26" s="29" t="s">
        <v>37</v>
      </c>
      <c r="C26" s="30" t="s">
        <v>38</v>
      </c>
      <c r="D26" s="27"/>
      <c r="E26" s="27"/>
      <c r="F26" s="31"/>
      <c r="G26" s="32"/>
      <c r="H26" s="33"/>
      <c r="I26" s="26"/>
      <c r="J26" s="33"/>
      <c r="K26" s="34"/>
    </row>
    <row r="27" spans="1:11" s="1" customFormat="1" ht="9.6">
      <c r="A27" s="35">
        <f>A23+1</f>
        <v>6</v>
      </c>
      <c r="B27" s="37" t="s">
        <v>39</v>
      </c>
      <c r="C27" s="38" t="s">
        <v>40</v>
      </c>
      <c r="D27" s="39" t="s">
        <v>28</v>
      </c>
      <c r="E27" s="122">
        <v>12</v>
      </c>
      <c r="F27" s="41">
        <v>0</v>
      </c>
      <c r="G27" s="42">
        <f>E27*F27</f>
        <v>0</v>
      </c>
      <c r="H27" s="43">
        <v>0</v>
      </c>
      <c r="I27" s="42">
        <f>E27*H27</f>
        <v>0</v>
      </c>
      <c r="J27" s="40">
        <v>0.004452</v>
      </c>
      <c r="K27" s="44">
        <f>E27*J27</f>
        <v>0.053424</v>
      </c>
    </row>
    <row r="28" spans="1:11" s="1" customFormat="1" ht="9.6">
      <c r="A28" s="35"/>
      <c r="B28" s="121" t="s">
        <v>380</v>
      </c>
      <c r="C28" s="118" t="s">
        <v>396</v>
      </c>
      <c r="D28" s="119" t="s">
        <v>382</v>
      </c>
      <c r="E28" s="123">
        <v>12</v>
      </c>
      <c r="F28" s="41"/>
      <c r="G28" s="42"/>
      <c r="H28" s="43"/>
      <c r="I28" s="42"/>
      <c r="J28" s="40"/>
      <c r="K28" s="44"/>
    </row>
    <row r="29" spans="1:11" s="1" customFormat="1" ht="9.6">
      <c r="A29" s="35">
        <f>A27+1</f>
        <v>7</v>
      </c>
      <c r="B29" s="37" t="s">
        <v>41</v>
      </c>
      <c r="C29" s="38" t="s">
        <v>397</v>
      </c>
      <c r="D29" s="39" t="s">
        <v>28</v>
      </c>
      <c r="E29" s="122">
        <v>12</v>
      </c>
      <c r="F29" s="41">
        <v>0</v>
      </c>
      <c r="G29" s="42">
        <f>E29*F29</f>
        <v>0</v>
      </c>
      <c r="H29" s="43">
        <v>0</v>
      </c>
      <c r="I29" s="42">
        <f>E29*H29</f>
        <v>0</v>
      </c>
      <c r="J29" s="40">
        <v>0.0573245</v>
      </c>
      <c r="K29" s="44">
        <f>E29*J29</f>
        <v>0.687894</v>
      </c>
    </row>
    <row r="30" spans="1:11" s="1" customFormat="1" ht="9.6">
      <c r="A30" s="35"/>
      <c r="B30" s="121" t="s">
        <v>380</v>
      </c>
      <c r="C30" s="118" t="s">
        <v>396</v>
      </c>
      <c r="D30" s="119" t="s">
        <v>382</v>
      </c>
      <c r="E30" s="123">
        <v>12</v>
      </c>
      <c r="F30" s="41"/>
      <c r="G30" s="42"/>
      <c r="H30" s="43"/>
      <c r="I30" s="42"/>
      <c r="J30" s="40"/>
      <c r="K30" s="44"/>
    </row>
    <row r="31" spans="1:11" s="1" customFormat="1" ht="19.2">
      <c r="A31" s="35">
        <f>A29+1</f>
        <v>8</v>
      </c>
      <c r="B31" s="37" t="s">
        <v>42</v>
      </c>
      <c r="C31" s="38" t="s">
        <v>401</v>
      </c>
      <c r="D31" s="39" t="s">
        <v>28</v>
      </c>
      <c r="E31" s="122">
        <v>12</v>
      </c>
      <c r="F31" s="41">
        <v>0</v>
      </c>
      <c r="G31" s="42">
        <f>E31*F31</f>
        <v>0</v>
      </c>
      <c r="H31" s="43">
        <v>0</v>
      </c>
      <c r="I31" s="42">
        <f>E31*H31</f>
        <v>0</v>
      </c>
      <c r="J31" s="40">
        <v>0.0075981</v>
      </c>
      <c r="K31" s="44">
        <f>E31*J31</f>
        <v>0.0911772</v>
      </c>
    </row>
    <row r="32" spans="1:11" s="1" customFormat="1" ht="9.6">
      <c r="A32" s="35"/>
      <c r="B32" s="121" t="s">
        <v>380</v>
      </c>
      <c r="C32" s="118" t="s">
        <v>396</v>
      </c>
      <c r="D32" s="119" t="s">
        <v>382</v>
      </c>
      <c r="E32" s="123">
        <v>12</v>
      </c>
      <c r="F32" s="41"/>
      <c r="G32" s="42"/>
      <c r="H32" s="43"/>
      <c r="I32" s="42"/>
      <c r="J32" s="40"/>
      <c r="K32" s="44"/>
    </row>
    <row r="33" spans="1:11" s="1" customFormat="1" ht="9.6">
      <c r="A33" s="35">
        <f>A31+1</f>
        <v>9</v>
      </c>
      <c r="B33" s="37" t="s">
        <v>43</v>
      </c>
      <c r="C33" s="38" t="s">
        <v>402</v>
      </c>
      <c r="D33" s="39" t="s">
        <v>44</v>
      </c>
      <c r="E33" s="122">
        <v>12</v>
      </c>
      <c r="F33" s="41">
        <v>0</v>
      </c>
      <c r="G33" s="42">
        <f>E33*F33</f>
        <v>0</v>
      </c>
      <c r="H33" s="43">
        <v>0</v>
      </c>
      <c r="I33" s="42">
        <f>E33*H33</f>
        <v>0</v>
      </c>
      <c r="J33" s="40">
        <v>0.00051992</v>
      </c>
      <c r="K33" s="44">
        <f>E33*J33</f>
        <v>0.0062390399999999995</v>
      </c>
    </row>
    <row r="34" spans="1:11" s="1" customFormat="1" ht="9.6">
      <c r="A34" s="35"/>
      <c r="B34" s="121" t="s">
        <v>380</v>
      </c>
      <c r="C34" s="118" t="s">
        <v>398</v>
      </c>
      <c r="D34" s="119" t="s">
        <v>399</v>
      </c>
      <c r="E34" s="123">
        <v>12</v>
      </c>
      <c r="F34" s="41"/>
      <c r="G34" s="42"/>
      <c r="H34" s="43"/>
      <c r="I34" s="117"/>
      <c r="J34" s="40"/>
      <c r="K34" s="44"/>
    </row>
    <row r="35" spans="1:11" s="1" customFormat="1" ht="9.6">
      <c r="A35" s="35">
        <v>10</v>
      </c>
      <c r="B35" s="37" t="s">
        <v>499</v>
      </c>
      <c r="C35" s="38" t="s">
        <v>500</v>
      </c>
      <c r="D35" s="39" t="s">
        <v>28</v>
      </c>
      <c r="E35" s="122">
        <v>20</v>
      </c>
      <c r="F35" s="41">
        <v>0</v>
      </c>
      <c r="G35" s="42">
        <f>E35*F35</f>
        <v>0</v>
      </c>
      <c r="H35" s="43">
        <v>0</v>
      </c>
      <c r="I35" s="42">
        <f>E35*H35</f>
        <v>0</v>
      </c>
      <c r="J35" s="40">
        <v>0.0573245</v>
      </c>
      <c r="K35" s="44">
        <f>E35*J35</f>
        <v>1.14649</v>
      </c>
    </row>
    <row r="36" spans="1:11" s="1" customFormat="1" ht="9.6">
      <c r="A36" s="35"/>
      <c r="B36" s="121" t="s">
        <v>380</v>
      </c>
      <c r="C36" s="118" t="s">
        <v>501</v>
      </c>
      <c r="D36" s="119" t="s">
        <v>382</v>
      </c>
      <c r="E36" s="123">
        <v>20</v>
      </c>
      <c r="F36" s="41"/>
      <c r="G36" s="42"/>
      <c r="H36" s="43"/>
      <c r="I36" s="42"/>
      <c r="J36" s="40"/>
      <c r="K36" s="44"/>
    </row>
    <row r="37" spans="1:11" s="18" customFormat="1" ht="10.2">
      <c r="A37" s="53"/>
      <c r="B37" s="54">
        <v>62</v>
      </c>
      <c r="C37" s="55" t="s">
        <v>45</v>
      </c>
      <c r="D37" s="56"/>
      <c r="E37" s="56"/>
      <c r="F37" s="57"/>
      <c r="G37" s="58">
        <f>SUM(G27:G33)</f>
        <v>0</v>
      </c>
      <c r="H37" s="59"/>
      <c r="I37" s="60">
        <f>SUM(I27:I33)</f>
        <v>0</v>
      </c>
      <c r="J37" s="59"/>
      <c r="K37" s="61">
        <f>SUM(K27:K33)</f>
        <v>0.83873424</v>
      </c>
    </row>
    <row r="38" spans="1:11" s="18" customFormat="1" ht="10.2">
      <c r="A38" s="28"/>
      <c r="B38" s="29" t="s">
        <v>46</v>
      </c>
      <c r="C38" s="30" t="s">
        <v>47</v>
      </c>
      <c r="D38" s="27"/>
      <c r="E38" s="27"/>
      <c r="F38" s="31"/>
      <c r="G38" s="32"/>
      <c r="H38" s="33"/>
      <c r="I38" s="26"/>
      <c r="J38" s="33"/>
      <c r="K38" s="34"/>
    </row>
    <row r="39" spans="1:11" s="1" customFormat="1" ht="9.6">
      <c r="A39" s="35">
        <v>11</v>
      </c>
      <c r="B39" s="37" t="s">
        <v>48</v>
      </c>
      <c r="C39" s="38" t="s">
        <v>49</v>
      </c>
      <c r="D39" s="39" t="s">
        <v>28</v>
      </c>
      <c r="E39" s="122">
        <v>582</v>
      </c>
      <c r="F39" s="41">
        <v>0</v>
      </c>
      <c r="G39" s="42">
        <f>E39*F39</f>
        <v>0</v>
      </c>
      <c r="H39" s="43">
        <v>0</v>
      </c>
      <c r="I39" s="42">
        <f>E39*H39</f>
        <v>0</v>
      </c>
      <c r="J39" s="40">
        <v>4.49E-05</v>
      </c>
      <c r="K39" s="44">
        <f>E39*J39</f>
        <v>0.0261318</v>
      </c>
    </row>
    <row r="40" spans="1:11" s="1" customFormat="1" ht="9.6">
      <c r="A40" s="35"/>
      <c r="B40" s="121" t="s">
        <v>380</v>
      </c>
      <c r="C40" s="118" t="s">
        <v>400</v>
      </c>
      <c r="D40" s="119" t="s">
        <v>382</v>
      </c>
      <c r="E40" s="123">
        <v>582</v>
      </c>
      <c r="F40" s="41"/>
      <c r="G40" s="42"/>
      <c r="H40" s="43"/>
      <c r="I40" s="42"/>
      <c r="J40" s="40"/>
      <c r="K40" s="44"/>
    </row>
    <row r="41" spans="1:11" s="1" customFormat="1" ht="9.6">
      <c r="A41" s="35">
        <f>A39+1</f>
        <v>12</v>
      </c>
      <c r="B41" s="37" t="s">
        <v>50</v>
      </c>
      <c r="C41" s="38" t="s">
        <v>403</v>
      </c>
      <c r="D41" s="39" t="s">
        <v>28</v>
      </c>
      <c r="E41" s="122">
        <v>582</v>
      </c>
      <c r="F41" s="41">
        <v>0</v>
      </c>
      <c r="G41" s="42">
        <f>E41*F41</f>
        <v>0</v>
      </c>
      <c r="H41" s="43">
        <v>0</v>
      </c>
      <c r="I41" s="42">
        <f>E41*H41</f>
        <v>0</v>
      </c>
      <c r="J41" s="40">
        <v>6.6E-05</v>
      </c>
      <c r="K41" s="44">
        <f>E41*J41</f>
        <v>0.038412</v>
      </c>
    </row>
    <row r="42" spans="1:11" s="1" customFormat="1" ht="9.6">
      <c r="A42" s="35"/>
      <c r="B42" s="121" t="s">
        <v>380</v>
      </c>
      <c r="C42" s="118" t="s">
        <v>400</v>
      </c>
      <c r="D42" s="119" t="s">
        <v>382</v>
      </c>
      <c r="E42" s="123">
        <v>582</v>
      </c>
      <c r="F42" s="41"/>
      <c r="G42" s="42"/>
      <c r="H42" s="43"/>
      <c r="I42" s="42"/>
      <c r="J42" s="40"/>
      <c r="K42" s="44"/>
    </row>
    <row r="43" spans="1:11" s="1" customFormat="1" ht="9.6">
      <c r="A43" s="35">
        <f>A41+1</f>
        <v>13</v>
      </c>
      <c r="B43" s="37" t="s">
        <v>51</v>
      </c>
      <c r="C43" s="38" t="s">
        <v>404</v>
      </c>
      <c r="D43" s="39" t="s">
        <v>28</v>
      </c>
      <c r="E43" s="122">
        <v>582</v>
      </c>
      <c r="F43" s="41">
        <v>0</v>
      </c>
      <c r="G43" s="42">
        <f>E43*F43</f>
        <v>0</v>
      </c>
      <c r="H43" s="43">
        <v>0</v>
      </c>
      <c r="I43" s="42">
        <f>E43*H43</f>
        <v>0</v>
      </c>
      <c r="J43" s="40">
        <v>0</v>
      </c>
      <c r="K43" s="44">
        <f>E43*J43</f>
        <v>0</v>
      </c>
    </row>
    <row r="44" spans="1:11" s="1" customFormat="1" ht="9.6">
      <c r="A44" s="35"/>
      <c r="B44" s="121" t="s">
        <v>380</v>
      </c>
      <c r="C44" s="118" t="s">
        <v>400</v>
      </c>
      <c r="D44" s="119" t="s">
        <v>382</v>
      </c>
      <c r="E44" s="123">
        <v>582</v>
      </c>
      <c r="F44" s="41"/>
      <c r="G44" s="42"/>
      <c r="H44" s="43"/>
      <c r="I44" s="42"/>
      <c r="J44" s="40"/>
      <c r="K44" s="44"/>
    </row>
    <row r="45" spans="1:11" s="1" customFormat="1" ht="9.6">
      <c r="A45" s="35">
        <f>A43+1</f>
        <v>14</v>
      </c>
      <c r="B45" s="37" t="s">
        <v>52</v>
      </c>
      <c r="C45" s="38" t="s">
        <v>53</v>
      </c>
      <c r="D45" s="39" t="s">
        <v>28</v>
      </c>
      <c r="E45" s="122">
        <v>582</v>
      </c>
      <c r="F45" s="41">
        <v>0</v>
      </c>
      <c r="G45" s="42">
        <f>E45*F45</f>
        <v>0</v>
      </c>
      <c r="H45" s="43">
        <v>0</v>
      </c>
      <c r="I45" s="42">
        <f>E45*H45</f>
        <v>0</v>
      </c>
      <c r="J45" s="40">
        <v>0</v>
      </c>
      <c r="K45" s="44">
        <f>E45*J45</f>
        <v>0</v>
      </c>
    </row>
    <row r="46" spans="1:11" s="1" customFormat="1" ht="9.6">
      <c r="A46" s="35"/>
      <c r="B46" s="121" t="s">
        <v>380</v>
      </c>
      <c r="C46" s="118" t="s">
        <v>400</v>
      </c>
      <c r="D46" s="119" t="s">
        <v>382</v>
      </c>
      <c r="E46" s="123">
        <v>582</v>
      </c>
      <c r="F46" s="41"/>
      <c r="G46" s="42"/>
      <c r="H46" s="43"/>
      <c r="I46" s="42"/>
      <c r="J46" s="40"/>
      <c r="K46" s="44"/>
    </row>
    <row r="47" spans="1:11" s="1" customFormat="1" ht="9.6">
      <c r="A47" s="35">
        <f>A45+1</f>
        <v>15</v>
      </c>
      <c r="B47" s="37" t="s">
        <v>54</v>
      </c>
      <c r="C47" s="38" t="s">
        <v>405</v>
      </c>
      <c r="D47" s="39" t="s">
        <v>28</v>
      </c>
      <c r="E47" s="122">
        <v>582</v>
      </c>
      <c r="F47" s="41">
        <v>0</v>
      </c>
      <c r="G47" s="42">
        <f>E47*F47</f>
        <v>0</v>
      </c>
      <c r="H47" s="43">
        <v>0</v>
      </c>
      <c r="I47" s="42">
        <f>E47*H47</f>
        <v>0</v>
      </c>
      <c r="J47" s="40">
        <v>0.00020778</v>
      </c>
      <c r="K47" s="44">
        <f>E47*J47</f>
        <v>0.12092796</v>
      </c>
    </row>
    <row r="48" spans="1:11" s="1" customFormat="1" ht="9.6">
      <c r="A48" s="35"/>
      <c r="B48" s="121" t="s">
        <v>380</v>
      </c>
      <c r="C48" s="118" t="s">
        <v>400</v>
      </c>
      <c r="D48" s="119" t="s">
        <v>382</v>
      </c>
      <c r="E48" s="123">
        <v>582</v>
      </c>
      <c r="F48" s="41"/>
      <c r="G48" s="42"/>
      <c r="H48" s="43"/>
      <c r="I48" s="42"/>
      <c r="J48" s="40"/>
      <c r="K48" s="44"/>
    </row>
    <row r="49" spans="1:11" s="1" customFormat="1" ht="9.6">
      <c r="A49" s="35">
        <f>A47+1</f>
        <v>16</v>
      </c>
      <c r="B49" s="37" t="s">
        <v>55</v>
      </c>
      <c r="C49" s="38" t="s">
        <v>56</v>
      </c>
      <c r="D49" s="39" t="s">
        <v>35</v>
      </c>
      <c r="E49" s="122">
        <v>24</v>
      </c>
      <c r="F49" s="41">
        <v>0</v>
      </c>
      <c r="G49" s="42">
        <f>E49*F49</f>
        <v>0</v>
      </c>
      <c r="H49" s="43">
        <v>0</v>
      </c>
      <c r="I49" s="42">
        <f>E49*H49</f>
        <v>0</v>
      </c>
      <c r="J49" s="40">
        <v>8E-05</v>
      </c>
      <c r="K49" s="44">
        <f>E49*J49</f>
        <v>0.0019200000000000003</v>
      </c>
    </row>
    <row r="50" spans="1:11" s="1" customFormat="1" ht="9.6">
      <c r="A50" s="35"/>
      <c r="B50" s="121" t="s">
        <v>380</v>
      </c>
      <c r="C50" s="118">
        <v>24</v>
      </c>
      <c r="D50" s="119" t="s">
        <v>390</v>
      </c>
      <c r="E50" s="123">
        <v>24</v>
      </c>
      <c r="F50" s="41"/>
      <c r="G50" s="42"/>
      <c r="H50" s="43"/>
      <c r="I50" s="42"/>
      <c r="J50" s="40"/>
      <c r="K50" s="44"/>
    </row>
    <row r="51" spans="1:11" s="1" customFormat="1" ht="9.6">
      <c r="A51" s="35">
        <f>A49+1</f>
        <v>17</v>
      </c>
      <c r="B51" s="37" t="s">
        <v>57</v>
      </c>
      <c r="C51" s="38" t="s">
        <v>58</v>
      </c>
      <c r="D51" s="39" t="s">
        <v>35</v>
      </c>
      <c r="E51" s="122">
        <v>20</v>
      </c>
      <c r="F51" s="41">
        <v>0</v>
      </c>
      <c r="G51" s="42">
        <f>E51*F51</f>
        <v>0</v>
      </c>
      <c r="H51" s="43">
        <v>0</v>
      </c>
      <c r="I51" s="42">
        <f>E51*H51</f>
        <v>0</v>
      </c>
      <c r="J51" s="40">
        <v>0.00015</v>
      </c>
      <c r="K51" s="44">
        <f>E51*J51</f>
        <v>0.0029999999999999996</v>
      </c>
    </row>
    <row r="52" spans="1:11" s="1" customFormat="1" ht="9.6">
      <c r="A52" s="35"/>
      <c r="B52" s="121" t="s">
        <v>380</v>
      </c>
      <c r="C52" s="118">
        <v>20</v>
      </c>
      <c r="D52" s="119" t="s">
        <v>390</v>
      </c>
      <c r="E52" s="123">
        <v>20</v>
      </c>
      <c r="F52" s="41"/>
      <c r="G52" s="42"/>
      <c r="H52" s="43"/>
      <c r="I52" s="42"/>
      <c r="J52" s="40"/>
      <c r="K52" s="44"/>
    </row>
    <row r="53" spans="1:11" s="1" customFormat="1" ht="9.6">
      <c r="A53" s="35">
        <f>A51+1</f>
        <v>18</v>
      </c>
      <c r="B53" s="37" t="s">
        <v>59</v>
      </c>
      <c r="C53" s="38" t="s">
        <v>60</v>
      </c>
      <c r="D53" s="39" t="s">
        <v>35</v>
      </c>
      <c r="E53" s="122">
        <v>110</v>
      </c>
      <c r="F53" s="41">
        <v>0</v>
      </c>
      <c r="G53" s="42">
        <f>E53*F53</f>
        <v>0</v>
      </c>
      <c r="H53" s="43">
        <v>0</v>
      </c>
      <c r="I53" s="42">
        <f>E53*H53</f>
        <v>0</v>
      </c>
      <c r="J53" s="40">
        <v>0.00103218</v>
      </c>
      <c r="K53" s="44">
        <f>E53*J53</f>
        <v>0.1135398</v>
      </c>
    </row>
    <row r="54" spans="1:11" s="1" customFormat="1" ht="9.6">
      <c r="A54" s="35"/>
      <c r="B54" s="121" t="s">
        <v>380</v>
      </c>
      <c r="C54" s="118">
        <v>110</v>
      </c>
      <c r="D54" s="119" t="s">
        <v>390</v>
      </c>
      <c r="E54" s="123">
        <v>110</v>
      </c>
      <c r="F54" s="41"/>
      <c r="G54" s="42"/>
      <c r="H54" s="43"/>
      <c r="I54" s="42"/>
      <c r="J54" s="40"/>
      <c r="K54" s="44"/>
    </row>
    <row r="55" spans="1:11" s="1" customFormat="1" ht="19.2">
      <c r="A55" s="35">
        <f>A53+1</f>
        <v>19</v>
      </c>
      <c r="B55" s="37" t="s">
        <v>61</v>
      </c>
      <c r="C55" s="38" t="s">
        <v>406</v>
      </c>
      <c r="D55" s="39" t="s">
        <v>28</v>
      </c>
      <c r="E55" s="122">
        <v>268.8</v>
      </c>
      <c r="F55" s="41">
        <v>0</v>
      </c>
      <c r="G55" s="42">
        <f>E55*F55</f>
        <v>0</v>
      </c>
      <c r="H55" s="43">
        <v>0</v>
      </c>
      <c r="I55" s="42">
        <f>E55*H55</f>
        <v>0</v>
      </c>
      <c r="J55" s="40">
        <v>0</v>
      </c>
      <c r="K55" s="44">
        <f>E55*J55</f>
        <v>0</v>
      </c>
    </row>
    <row r="56" spans="1:11" s="1" customFormat="1" ht="9.6">
      <c r="A56" s="35"/>
      <c r="B56" s="121" t="s">
        <v>380</v>
      </c>
      <c r="C56" s="118" t="s">
        <v>407</v>
      </c>
      <c r="D56" s="119" t="s">
        <v>382</v>
      </c>
      <c r="E56" s="123">
        <v>268.8</v>
      </c>
      <c r="F56" s="41"/>
      <c r="G56" s="42"/>
      <c r="H56" s="43"/>
      <c r="I56" s="42"/>
      <c r="J56" s="40"/>
      <c r="K56" s="44"/>
    </row>
    <row r="57" spans="1:11" s="1" customFormat="1" ht="9.6">
      <c r="A57" s="35">
        <f>A55+1</f>
        <v>20</v>
      </c>
      <c r="B57" s="37" t="s">
        <v>62</v>
      </c>
      <c r="C57" s="38" t="s">
        <v>408</v>
      </c>
      <c r="D57" s="39" t="s">
        <v>44</v>
      </c>
      <c r="E57" s="122">
        <v>198</v>
      </c>
      <c r="F57" s="41">
        <v>0</v>
      </c>
      <c r="G57" s="42">
        <f>E57*F57</f>
        <v>0</v>
      </c>
      <c r="H57" s="43">
        <v>0</v>
      </c>
      <c r="I57" s="42">
        <f>E57*H57</f>
        <v>0</v>
      </c>
      <c r="J57" s="40">
        <v>8.2512E-05</v>
      </c>
      <c r="K57" s="44">
        <f>E57*J57</f>
        <v>0.016337376</v>
      </c>
    </row>
    <row r="58" spans="1:11" s="1" customFormat="1" ht="9.6">
      <c r="A58" s="35"/>
      <c r="B58" s="121" t="s">
        <v>380</v>
      </c>
      <c r="C58" s="118" t="s">
        <v>409</v>
      </c>
      <c r="D58" s="119" t="s">
        <v>399</v>
      </c>
      <c r="E58" s="123">
        <v>198</v>
      </c>
      <c r="F58" s="41"/>
      <c r="G58" s="42"/>
      <c r="H58" s="43"/>
      <c r="I58" s="42"/>
      <c r="J58" s="40"/>
      <c r="K58" s="44"/>
    </row>
    <row r="59" spans="1:11" s="1" customFormat="1" ht="9.6">
      <c r="A59" s="35">
        <f>A57+1</f>
        <v>21</v>
      </c>
      <c r="B59" s="37" t="s">
        <v>63</v>
      </c>
      <c r="C59" s="38" t="s">
        <v>412</v>
      </c>
      <c r="D59" s="39" t="s">
        <v>28</v>
      </c>
      <c r="E59" s="122">
        <v>24</v>
      </c>
      <c r="F59" s="41">
        <v>0</v>
      </c>
      <c r="G59" s="42">
        <f>E59*F59</f>
        <v>0</v>
      </c>
      <c r="H59" s="43">
        <v>0</v>
      </c>
      <c r="I59" s="42">
        <f>E59*H59</f>
        <v>0</v>
      </c>
      <c r="J59" s="40">
        <v>0.001118496</v>
      </c>
      <c r="K59" s="44">
        <f>E59*J59</f>
        <v>0.026843904000000002</v>
      </c>
    </row>
    <row r="60" spans="1:11" s="1" customFormat="1" ht="9.6">
      <c r="A60" s="35"/>
      <c r="B60" s="121" t="s">
        <v>380</v>
      </c>
      <c r="C60" s="118" t="s">
        <v>411</v>
      </c>
      <c r="D60" s="119" t="s">
        <v>382</v>
      </c>
      <c r="E60" s="123">
        <v>24</v>
      </c>
      <c r="F60" s="41"/>
      <c r="G60" s="42"/>
      <c r="H60" s="43"/>
      <c r="I60" s="117"/>
      <c r="J60" s="40"/>
      <c r="K60" s="44"/>
    </row>
    <row r="61" spans="1:11" s="18" customFormat="1" ht="10.2">
      <c r="A61" s="53"/>
      <c r="B61" s="54">
        <v>9</v>
      </c>
      <c r="C61" s="55" t="s">
        <v>64</v>
      </c>
      <c r="D61" s="56"/>
      <c r="E61" s="56"/>
      <c r="F61" s="57"/>
      <c r="G61" s="58">
        <f>SUM(G39:G59)</f>
        <v>0</v>
      </c>
      <c r="H61" s="59"/>
      <c r="I61" s="60">
        <f>SUM(I39:I59)</f>
        <v>0</v>
      </c>
      <c r="J61" s="59"/>
      <c r="K61" s="61">
        <f>SUM(K39:K59)</f>
        <v>0.34711284</v>
      </c>
    </row>
    <row r="62" spans="1:11" s="18" customFormat="1" ht="10.2">
      <c r="A62" s="28"/>
      <c r="B62" s="29" t="s">
        <v>65</v>
      </c>
      <c r="C62" s="30" t="s">
        <v>66</v>
      </c>
      <c r="D62" s="27"/>
      <c r="E62" s="27"/>
      <c r="F62" s="31"/>
      <c r="G62" s="32"/>
      <c r="H62" s="33"/>
      <c r="I62" s="26"/>
      <c r="J62" s="33"/>
      <c r="K62" s="34"/>
    </row>
    <row r="63" spans="1:11" s="1" customFormat="1" ht="9.6">
      <c r="A63" s="35">
        <f>A59+1</f>
        <v>22</v>
      </c>
      <c r="B63" s="37" t="s">
        <v>67</v>
      </c>
      <c r="C63" s="38" t="s">
        <v>68</v>
      </c>
      <c r="D63" s="39" t="s">
        <v>28</v>
      </c>
      <c r="E63" s="122">
        <v>180</v>
      </c>
      <c r="F63" s="41">
        <v>0</v>
      </c>
      <c r="G63" s="42">
        <f>E63*F63</f>
        <v>0</v>
      </c>
      <c r="H63" s="43">
        <v>0</v>
      </c>
      <c r="I63" s="42">
        <f>E63*H63</f>
        <v>0</v>
      </c>
      <c r="J63" s="40">
        <v>0.004</v>
      </c>
      <c r="K63" s="44">
        <f>E63*J63</f>
        <v>0.72</v>
      </c>
    </row>
    <row r="64" spans="1:11" s="1" customFormat="1" ht="9.6">
      <c r="A64" s="35"/>
      <c r="B64" s="121" t="s">
        <v>380</v>
      </c>
      <c r="C64" s="118" t="s">
        <v>413</v>
      </c>
      <c r="D64" s="119" t="s">
        <v>382</v>
      </c>
      <c r="E64" s="123">
        <v>180</v>
      </c>
      <c r="F64" s="41"/>
      <c r="G64" s="42"/>
      <c r="H64" s="43"/>
      <c r="I64" s="42"/>
      <c r="J64" s="40"/>
      <c r="K64" s="44"/>
    </row>
    <row r="65" spans="1:11" s="1" customFormat="1" ht="9.6">
      <c r="A65" s="35">
        <f>A63+1</f>
        <v>23</v>
      </c>
      <c r="B65" s="37" t="s">
        <v>69</v>
      </c>
      <c r="C65" s="38" t="s">
        <v>70</v>
      </c>
      <c r="D65" s="39" t="s">
        <v>28</v>
      </c>
      <c r="E65" s="122">
        <v>360</v>
      </c>
      <c r="F65" s="41">
        <v>0</v>
      </c>
      <c r="G65" s="42">
        <f>E65*F65</f>
        <v>0</v>
      </c>
      <c r="H65" s="43">
        <v>0</v>
      </c>
      <c r="I65" s="42">
        <f>E65*H65</f>
        <v>0</v>
      </c>
      <c r="J65" s="40">
        <v>0.00174656</v>
      </c>
      <c r="K65" s="44">
        <f>E65*J65</f>
        <v>0.6287616</v>
      </c>
    </row>
    <row r="66" spans="1:11" s="1" customFormat="1" ht="9.6">
      <c r="A66" s="35"/>
      <c r="B66" s="121" t="s">
        <v>380</v>
      </c>
      <c r="C66" s="118" t="s">
        <v>413</v>
      </c>
      <c r="D66" s="119" t="s">
        <v>382</v>
      </c>
      <c r="E66" s="123">
        <v>360</v>
      </c>
      <c r="F66" s="41"/>
      <c r="G66" s="42"/>
      <c r="H66" s="43"/>
      <c r="I66" s="42"/>
      <c r="J66" s="40"/>
      <c r="K66" s="44"/>
    </row>
    <row r="67" spans="1:11" s="1" customFormat="1" ht="9.6">
      <c r="A67" s="35">
        <f>A65+1</f>
        <v>24</v>
      </c>
      <c r="B67" s="37" t="s">
        <v>71</v>
      </c>
      <c r="C67" s="38" t="s">
        <v>72</v>
      </c>
      <c r="D67" s="39" t="s">
        <v>28</v>
      </c>
      <c r="E67" s="122">
        <v>180</v>
      </c>
      <c r="F67" s="41">
        <v>0</v>
      </c>
      <c r="G67" s="42">
        <f>E67*F67</f>
        <v>0</v>
      </c>
      <c r="H67" s="43">
        <v>0</v>
      </c>
      <c r="I67" s="42">
        <f>E67*H67</f>
        <v>0</v>
      </c>
      <c r="J67" s="40">
        <v>0.001</v>
      </c>
      <c r="K67" s="44">
        <f>E67*J67</f>
        <v>0.18</v>
      </c>
    </row>
    <row r="68" spans="1:11" s="1" customFormat="1" ht="9.6">
      <c r="A68" s="35"/>
      <c r="B68" s="121" t="s">
        <v>380</v>
      </c>
      <c r="C68" s="118" t="s">
        <v>413</v>
      </c>
      <c r="D68" s="119" t="s">
        <v>382</v>
      </c>
      <c r="E68" s="123">
        <v>180</v>
      </c>
      <c r="F68" s="41"/>
      <c r="G68" s="42"/>
      <c r="H68" s="43"/>
      <c r="I68" s="42"/>
      <c r="J68" s="40"/>
      <c r="K68" s="44"/>
    </row>
    <row r="69" spans="1:11" s="1" customFormat="1" ht="9.6">
      <c r="A69" s="35">
        <f>A67+1</f>
        <v>25</v>
      </c>
      <c r="B69" s="37" t="s">
        <v>73</v>
      </c>
      <c r="C69" s="38" t="s">
        <v>74</v>
      </c>
      <c r="D69" s="39" t="s">
        <v>28</v>
      </c>
      <c r="E69" s="122">
        <v>200</v>
      </c>
      <c r="F69" s="41">
        <v>0</v>
      </c>
      <c r="G69" s="42">
        <f>E69*F69</f>
        <v>0</v>
      </c>
      <c r="H69" s="43">
        <v>0</v>
      </c>
      <c r="I69" s="42">
        <f>E69*H69</f>
        <v>0</v>
      </c>
      <c r="J69" s="40">
        <v>0.001</v>
      </c>
      <c r="K69" s="44">
        <f>E69*J69</f>
        <v>0.2</v>
      </c>
    </row>
    <row r="70" spans="1:11" s="1" customFormat="1" ht="9.6">
      <c r="A70" s="35"/>
      <c r="B70" s="121" t="s">
        <v>380</v>
      </c>
      <c r="C70" s="118">
        <v>200</v>
      </c>
      <c r="D70" s="119" t="s">
        <v>382</v>
      </c>
      <c r="E70" s="123">
        <v>200</v>
      </c>
      <c r="F70" s="41"/>
      <c r="G70" s="42"/>
      <c r="H70" s="43"/>
      <c r="I70" s="42"/>
      <c r="J70" s="40"/>
      <c r="K70" s="44"/>
    </row>
    <row r="71" spans="1:11" s="1" customFormat="1" ht="9.6">
      <c r="A71" s="35">
        <f>A69+1</f>
        <v>26</v>
      </c>
      <c r="B71" s="37" t="s">
        <v>75</v>
      </c>
      <c r="C71" s="38" t="s">
        <v>76</v>
      </c>
      <c r="D71" s="39" t="s">
        <v>28</v>
      </c>
      <c r="E71" s="122">
        <v>200</v>
      </c>
      <c r="F71" s="41">
        <v>0</v>
      </c>
      <c r="G71" s="42">
        <f>E71*F71</f>
        <v>0</v>
      </c>
      <c r="H71" s="43">
        <v>0</v>
      </c>
      <c r="I71" s="42">
        <f>E71*H71</f>
        <v>0</v>
      </c>
      <c r="J71" s="40">
        <v>0</v>
      </c>
      <c r="K71" s="44">
        <f>E71*J71</f>
        <v>0</v>
      </c>
    </row>
    <row r="72" spans="1:11" s="1" customFormat="1" ht="9.6">
      <c r="A72" s="35"/>
      <c r="B72" s="121" t="s">
        <v>380</v>
      </c>
      <c r="C72" s="118">
        <v>200</v>
      </c>
      <c r="D72" s="119" t="s">
        <v>382</v>
      </c>
      <c r="E72" s="123">
        <v>200</v>
      </c>
      <c r="F72" s="41"/>
      <c r="G72" s="42"/>
      <c r="H72" s="43"/>
      <c r="I72" s="117"/>
      <c r="J72" s="40"/>
      <c r="K72" s="44"/>
    </row>
    <row r="73" spans="1:11" s="18" customFormat="1" ht="10.2">
      <c r="A73" s="53"/>
      <c r="B73" s="54">
        <v>94</v>
      </c>
      <c r="C73" s="55" t="s">
        <v>77</v>
      </c>
      <c r="D73" s="56"/>
      <c r="E73" s="56"/>
      <c r="F73" s="57"/>
      <c r="G73" s="58">
        <f>SUM(G63:G71)</f>
        <v>0</v>
      </c>
      <c r="H73" s="59"/>
      <c r="I73" s="60">
        <f>SUM(I63:I71)</f>
        <v>0</v>
      </c>
      <c r="J73" s="59"/>
      <c r="K73" s="61">
        <f>SUM(K63:K71)</f>
        <v>1.7287616</v>
      </c>
    </row>
    <row r="74" spans="1:11" s="18" customFormat="1" ht="10.2">
      <c r="A74" s="28"/>
      <c r="B74" s="29" t="s">
        <v>78</v>
      </c>
      <c r="C74" s="30" t="s">
        <v>79</v>
      </c>
      <c r="D74" s="27"/>
      <c r="E74" s="27"/>
      <c r="F74" s="31"/>
      <c r="G74" s="32"/>
      <c r="H74" s="33"/>
      <c r="I74" s="26"/>
      <c r="J74" s="33"/>
      <c r="K74" s="34"/>
    </row>
    <row r="75" spans="1:11" s="1" customFormat="1" ht="9.6">
      <c r="A75" s="35">
        <f>A71+1</f>
        <v>27</v>
      </c>
      <c r="B75" s="37" t="s">
        <v>80</v>
      </c>
      <c r="C75" s="38" t="s">
        <v>414</v>
      </c>
      <c r="D75" s="39" t="s">
        <v>31</v>
      </c>
      <c r="E75" s="122">
        <v>2.88</v>
      </c>
      <c r="F75" s="41">
        <v>0</v>
      </c>
      <c r="G75" s="42">
        <f>E75*F75</f>
        <v>0</v>
      </c>
      <c r="H75" s="43">
        <v>0</v>
      </c>
      <c r="I75" s="42">
        <f>E75*H75</f>
        <v>0</v>
      </c>
      <c r="J75" s="40">
        <v>1.86281228</v>
      </c>
      <c r="K75" s="44">
        <f>E75*J75</f>
        <v>5.3648993663999995</v>
      </c>
    </row>
    <row r="76" spans="1:11" s="1" customFormat="1" ht="9.6">
      <c r="A76" s="35"/>
      <c r="B76" s="121" t="s">
        <v>380</v>
      </c>
      <c r="C76" s="118" t="s">
        <v>415</v>
      </c>
      <c r="D76" s="119" t="s">
        <v>389</v>
      </c>
      <c r="E76" s="123">
        <v>2.88</v>
      </c>
      <c r="F76" s="41"/>
      <c r="G76" s="42"/>
      <c r="H76" s="43"/>
      <c r="I76" s="42"/>
      <c r="J76" s="40"/>
      <c r="K76" s="44"/>
    </row>
    <row r="77" spans="1:11" s="1" customFormat="1" ht="9.6">
      <c r="A77" s="35">
        <f>A75+1</f>
        <v>28</v>
      </c>
      <c r="B77" s="37" t="s">
        <v>81</v>
      </c>
      <c r="C77" s="38" t="s">
        <v>82</v>
      </c>
      <c r="D77" s="39" t="s">
        <v>28</v>
      </c>
      <c r="E77" s="122">
        <v>9.6</v>
      </c>
      <c r="F77" s="41">
        <v>0</v>
      </c>
      <c r="G77" s="42">
        <f>E77*F77</f>
        <v>0</v>
      </c>
      <c r="H77" s="43">
        <v>0</v>
      </c>
      <c r="I77" s="42">
        <f>E77*H77</f>
        <v>0</v>
      </c>
      <c r="J77" s="40">
        <v>0.5003438</v>
      </c>
      <c r="K77" s="44">
        <f>E77*J77</f>
        <v>4.80330048</v>
      </c>
    </row>
    <row r="78" spans="1:11" s="1" customFormat="1" ht="9.6">
      <c r="A78" s="35"/>
      <c r="B78" s="121" t="s">
        <v>380</v>
      </c>
      <c r="C78" s="118" t="s">
        <v>416</v>
      </c>
      <c r="D78" s="119" t="s">
        <v>382</v>
      </c>
      <c r="E78" s="123">
        <v>9.6</v>
      </c>
      <c r="F78" s="41"/>
      <c r="G78" s="42"/>
      <c r="H78" s="43"/>
      <c r="I78" s="42"/>
      <c r="J78" s="40"/>
      <c r="K78" s="44"/>
    </row>
    <row r="79" spans="1:11" s="1" customFormat="1" ht="9.6">
      <c r="A79" s="35">
        <f>A77+1</f>
        <v>29</v>
      </c>
      <c r="B79" s="37" t="s">
        <v>83</v>
      </c>
      <c r="C79" s="38" t="s">
        <v>84</v>
      </c>
      <c r="D79" s="39" t="s">
        <v>44</v>
      </c>
      <c r="E79" s="122">
        <v>5.2</v>
      </c>
      <c r="F79" s="41">
        <v>0</v>
      </c>
      <c r="G79" s="42">
        <f>E79*F79</f>
        <v>0</v>
      </c>
      <c r="H79" s="43">
        <v>0</v>
      </c>
      <c r="I79" s="42">
        <f>E79*H79</f>
        <v>0</v>
      </c>
      <c r="J79" s="40">
        <v>0.085</v>
      </c>
      <c r="K79" s="44">
        <f>E79*J79</f>
        <v>0.44200000000000006</v>
      </c>
    </row>
    <row r="80" spans="1:11" s="1" customFormat="1" ht="9.6">
      <c r="A80" s="35"/>
      <c r="B80" s="121" t="s">
        <v>380</v>
      </c>
      <c r="C80" s="118">
        <v>5.2</v>
      </c>
      <c r="D80" s="119" t="s">
        <v>399</v>
      </c>
      <c r="E80" s="123">
        <v>5.2</v>
      </c>
      <c r="F80" s="41"/>
      <c r="G80" s="42"/>
      <c r="H80" s="43"/>
      <c r="I80" s="42"/>
      <c r="J80" s="40"/>
      <c r="K80" s="44"/>
    </row>
    <row r="81" spans="1:11" s="1" customFormat="1" ht="9.6">
      <c r="A81" s="35">
        <f>A79+1</f>
        <v>30</v>
      </c>
      <c r="B81" s="37" t="s">
        <v>85</v>
      </c>
      <c r="C81" s="38" t="s">
        <v>86</v>
      </c>
      <c r="D81" s="39" t="s">
        <v>28</v>
      </c>
      <c r="E81" s="122">
        <v>19.2</v>
      </c>
      <c r="F81" s="41">
        <v>0</v>
      </c>
      <c r="G81" s="42">
        <f>E81*F81</f>
        <v>0</v>
      </c>
      <c r="H81" s="43">
        <v>0</v>
      </c>
      <c r="I81" s="42">
        <f>E81*H81</f>
        <v>0</v>
      </c>
      <c r="J81" s="40">
        <v>0.059</v>
      </c>
      <c r="K81" s="44">
        <f>E81*J81</f>
        <v>1.1327999999999998</v>
      </c>
    </row>
    <row r="82" spans="1:11" s="1" customFormat="1" ht="9.6">
      <c r="A82" s="35"/>
      <c r="B82" s="121" t="s">
        <v>380</v>
      </c>
      <c r="C82" s="118" t="s">
        <v>417</v>
      </c>
      <c r="D82" s="119" t="s">
        <v>382</v>
      </c>
      <c r="E82" s="123">
        <v>19.2</v>
      </c>
      <c r="F82" s="41"/>
      <c r="G82" s="42"/>
      <c r="H82" s="43"/>
      <c r="I82" s="42"/>
      <c r="J82" s="40"/>
      <c r="K82" s="44"/>
    </row>
    <row r="83" spans="1:11" s="1" customFormat="1" ht="9.6">
      <c r="A83" s="35">
        <f>A81+1</f>
        <v>31</v>
      </c>
      <c r="B83" s="37" t="s">
        <v>87</v>
      </c>
      <c r="C83" s="38" t="s">
        <v>88</v>
      </c>
      <c r="D83" s="39" t="s">
        <v>31</v>
      </c>
      <c r="E83" s="122">
        <v>0.97</v>
      </c>
      <c r="F83" s="41">
        <v>0</v>
      </c>
      <c r="G83" s="42">
        <f>E83*F83</f>
        <v>0</v>
      </c>
      <c r="H83" s="43">
        <v>0</v>
      </c>
      <c r="I83" s="42">
        <f>E83*H83</f>
        <v>0</v>
      </c>
      <c r="J83" s="40">
        <v>2.3</v>
      </c>
      <c r="K83" s="44">
        <f>E83*J83</f>
        <v>2.231</v>
      </c>
    </row>
    <row r="84" spans="1:11" s="1" customFormat="1" ht="9.6">
      <c r="A84" s="35"/>
      <c r="B84" s="121" t="s">
        <v>380</v>
      </c>
      <c r="C84" s="118" t="s">
        <v>418</v>
      </c>
      <c r="D84" s="119" t="s">
        <v>389</v>
      </c>
      <c r="E84" s="123">
        <v>0.97</v>
      </c>
      <c r="F84" s="41"/>
      <c r="G84" s="42"/>
      <c r="H84" s="43"/>
      <c r="I84" s="42"/>
      <c r="J84" s="40"/>
      <c r="K84" s="44"/>
    </row>
    <row r="85" spans="1:11" s="1" customFormat="1" ht="9.6">
      <c r="A85" s="35">
        <f>A83+1</f>
        <v>32</v>
      </c>
      <c r="B85" s="37" t="s">
        <v>89</v>
      </c>
      <c r="C85" s="38" t="s">
        <v>90</v>
      </c>
      <c r="D85" s="39" t="s">
        <v>28</v>
      </c>
      <c r="E85" s="122">
        <v>19.2</v>
      </c>
      <c r="F85" s="41">
        <v>0</v>
      </c>
      <c r="G85" s="42">
        <f>E85*F85</f>
        <v>0</v>
      </c>
      <c r="H85" s="43">
        <v>0</v>
      </c>
      <c r="I85" s="42">
        <f>E85*H85</f>
        <v>0</v>
      </c>
      <c r="J85" s="40">
        <v>0.088</v>
      </c>
      <c r="K85" s="44">
        <f>E85*J85</f>
        <v>1.6895999999999998</v>
      </c>
    </row>
    <row r="86" spans="1:11" s="1" customFormat="1" ht="9.6">
      <c r="A86" s="35"/>
      <c r="B86" s="121" t="s">
        <v>380</v>
      </c>
      <c r="C86" s="118" t="s">
        <v>417</v>
      </c>
      <c r="D86" s="119" t="s">
        <v>382</v>
      </c>
      <c r="E86" s="123">
        <v>19.2</v>
      </c>
      <c r="F86" s="41"/>
      <c r="G86" s="42"/>
      <c r="H86" s="43"/>
      <c r="I86" s="42"/>
      <c r="J86" s="40"/>
      <c r="K86" s="44"/>
    </row>
    <row r="87" spans="1:11" s="1" customFormat="1" ht="9.6">
      <c r="A87" s="35">
        <f>A85+1</f>
        <v>33</v>
      </c>
      <c r="B87" s="37" t="s">
        <v>91</v>
      </c>
      <c r="C87" s="38" t="s">
        <v>419</v>
      </c>
      <c r="D87" s="39" t="s">
        <v>28</v>
      </c>
      <c r="E87" s="122">
        <v>9.6</v>
      </c>
      <c r="F87" s="41">
        <v>0</v>
      </c>
      <c r="G87" s="42">
        <f>E87*F87</f>
        <v>0</v>
      </c>
      <c r="H87" s="43">
        <v>0</v>
      </c>
      <c r="I87" s="42">
        <f>E87*H87</f>
        <v>0</v>
      </c>
      <c r="J87" s="40">
        <v>0.0033</v>
      </c>
      <c r="K87" s="44">
        <f>E87*J87</f>
        <v>0.03168</v>
      </c>
    </row>
    <row r="88" spans="1:11" s="1" customFormat="1" ht="9.6">
      <c r="A88" s="35"/>
      <c r="B88" s="121" t="s">
        <v>380</v>
      </c>
      <c r="C88" s="118" t="s">
        <v>417</v>
      </c>
      <c r="D88" s="119" t="s">
        <v>382</v>
      </c>
      <c r="E88" s="123">
        <v>9.6</v>
      </c>
      <c r="F88" s="41"/>
      <c r="G88" s="42"/>
      <c r="H88" s="43"/>
      <c r="I88" s="42"/>
      <c r="J88" s="40"/>
      <c r="K88" s="44"/>
    </row>
    <row r="89" spans="1:11" s="1" customFormat="1" ht="9.6">
      <c r="A89" s="35">
        <f>A87+1</f>
        <v>34</v>
      </c>
      <c r="B89" s="37" t="s">
        <v>92</v>
      </c>
      <c r="C89" s="38" t="s">
        <v>93</v>
      </c>
      <c r="D89" s="39" t="s">
        <v>94</v>
      </c>
      <c r="E89" s="40">
        <v>15.695</v>
      </c>
      <c r="F89" s="41">
        <v>0</v>
      </c>
      <c r="G89" s="42">
        <f>E89*F89</f>
        <v>0</v>
      </c>
      <c r="H89" s="43">
        <v>0</v>
      </c>
      <c r="I89" s="42">
        <f>E89*H89</f>
        <v>0</v>
      </c>
      <c r="J89" s="40">
        <v>0</v>
      </c>
      <c r="K89" s="44">
        <f>E89*J89</f>
        <v>0</v>
      </c>
    </row>
    <row r="90" spans="1:11" s="1" customFormat="1" ht="9.6">
      <c r="A90" s="35"/>
      <c r="B90" s="121" t="s">
        <v>380</v>
      </c>
      <c r="C90" s="118">
        <v>15.695</v>
      </c>
      <c r="D90" s="119" t="s">
        <v>420</v>
      </c>
      <c r="E90" s="120">
        <v>15.695</v>
      </c>
      <c r="F90" s="41"/>
      <c r="G90" s="42"/>
      <c r="H90" s="43"/>
      <c r="I90" s="42"/>
      <c r="J90" s="40"/>
      <c r="K90" s="44"/>
    </row>
    <row r="91" spans="1:11" s="1" customFormat="1" ht="9.6">
      <c r="A91" s="35">
        <f>A89+1</f>
        <v>35</v>
      </c>
      <c r="B91" s="37" t="s">
        <v>95</v>
      </c>
      <c r="C91" s="38" t="s">
        <v>96</v>
      </c>
      <c r="D91" s="39" t="s">
        <v>94</v>
      </c>
      <c r="E91" s="40">
        <v>15.695</v>
      </c>
      <c r="F91" s="41">
        <v>0</v>
      </c>
      <c r="G91" s="42">
        <f>E91*F91</f>
        <v>0</v>
      </c>
      <c r="H91" s="43">
        <v>0</v>
      </c>
      <c r="I91" s="42">
        <f>E91*H91</f>
        <v>0</v>
      </c>
      <c r="J91" s="40">
        <v>0</v>
      </c>
      <c r="K91" s="44">
        <f>E91*J91</f>
        <v>0</v>
      </c>
    </row>
    <row r="92" spans="1:11" s="1" customFormat="1" ht="9.6">
      <c r="A92" s="35"/>
      <c r="B92" s="121" t="s">
        <v>380</v>
      </c>
      <c r="C92" s="118">
        <v>15.695</v>
      </c>
      <c r="D92" s="119" t="s">
        <v>420</v>
      </c>
      <c r="E92" s="120">
        <v>15.695</v>
      </c>
      <c r="F92" s="41"/>
      <c r="G92" s="42"/>
      <c r="H92" s="43"/>
      <c r="I92" s="42"/>
      <c r="J92" s="40"/>
      <c r="K92" s="44"/>
    </row>
    <row r="93" spans="1:11" s="1" customFormat="1" ht="9.6">
      <c r="A93" s="35">
        <f>A91+1</f>
        <v>36</v>
      </c>
      <c r="B93" s="37" t="s">
        <v>97</v>
      </c>
      <c r="C93" s="38" t="s">
        <v>98</v>
      </c>
      <c r="D93" s="39" t="s">
        <v>94</v>
      </c>
      <c r="E93" s="40">
        <v>15.695</v>
      </c>
      <c r="F93" s="41">
        <v>0</v>
      </c>
      <c r="G93" s="42">
        <f>E93*F93</f>
        <v>0</v>
      </c>
      <c r="H93" s="43">
        <v>0</v>
      </c>
      <c r="I93" s="42">
        <f>E93*H93</f>
        <v>0</v>
      </c>
      <c r="J93" s="40">
        <v>0</v>
      </c>
      <c r="K93" s="44">
        <f>E93*J93</f>
        <v>0</v>
      </c>
    </row>
    <row r="94" spans="1:11" s="1" customFormat="1" ht="9.6">
      <c r="A94" s="35"/>
      <c r="B94" s="121" t="s">
        <v>380</v>
      </c>
      <c r="C94" s="118">
        <v>15.695</v>
      </c>
      <c r="D94" s="119" t="s">
        <v>420</v>
      </c>
      <c r="E94" s="120">
        <v>15.695</v>
      </c>
      <c r="F94" s="41"/>
      <c r="G94" s="42"/>
      <c r="H94" s="43"/>
      <c r="I94" s="42"/>
      <c r="J94" s="40"/>
      <c r="K94" s="44"/>
    </row>
    <row r="95" spans="1:11" s="1" customFormat="1" ht="9.6">
      <c r="A95" s="35">
        <f>A93+1</f>
        <v>37</v>
      </c>
      <c r="B95" s="37" t="s">
        <v>99</v>
      </c>
      <c r="C95" s="38" t="s">
        <v>100</v>
      </c>
      <c r="D95" s="39" t="s">
        <v>94</v>
      </c>
      <c r="E95" s="40">
        <v>15.695</v>
      </c>
      <c r="F95" s="41">
        <v>0</v>
      </c>
      <c r="G95" s="42">
        <f>E95*F95</f>
        <v>0</v>
      </c>
      <c r="H95" s="43">
        <v>0</v>
      </c>
      <c r="I95" s="42">
        <f>E95*H95</f>
        <v>0</v>
      </c>
      <c r="J95" s="40">
        <v>0</v>
      </c>
      <c r="K95" s="44">
        <f>E95*J95</f>
        <v>0</v>
      </c>
    </row>
    <row r="96" spans="1:11" s="1" customFormat="1" ht="9.6">
      <c r="A96" s="35"/>
      <c r="B96" s="121" t="s">
        <v>380</v>
      </c>
      <c r="C96" s="118">
        <v>15.695</v>
      </c>
      <c r="D96" s="119" t="s">
        <v>420</v>
      </c>
      <c r="E96" s="120">
        <v>15.695</v>
      </c>
      <c r="F96" s="41"/>
      <c r="G96" s="42"/>
      <c r="H96" s="43"/>
      <c r="I96" s="42"/>
      <c r="J96" s="40"/>
      <c r="K96" s="44"/>
    </row>
    <row r="97" spans="1:11" s="1" customFormat="1" ht="9.6">
      <c r="A97" s="35">
        <f>A95+1</f>
        <v>38</v>
      </c>
      <c r="B97" s="37" t="s">
        <v>101</v>
      </c>
      <c r="C97" s="38" t="s">
        <v>102</v>
      </c>
      <c r="D97" s="39" t="s">
        <v>94</v>
      </c>
      <c r="E97" s="40">
        <v>62.78</v>
      </c>
      <c r="F97" s="41">
        <v>0</v>
      </c>
      <c r="G97" s="42">
        <f>E97*F97</f>
        <v>0</v>
      </c>
      <c r="H97" s="43">
        <v>0</v>
      </c>
      <c r="I97" s="42">
        <f>E97*H97</f>
        <v>0</v>
      </c>
      <c r="J97" s="40">
        <v>0</v>
      </c>
      <c r="K97" s="44">
        <f>E97*J97</f>
        <v>0</v>
      </c>
    </row>
    <row r="98" spans="1:11" s="1" customFormat="1" ht="9.6">
      <c r="A98" s="35"/>
      <c r="B98" s="121" t="s">
        <v>380</v>
      </c>
      <c r="C98" s="118" t="s">
        <v>421</v>
      </c>
      <c r="D98" s="119" t="s">
        <v>420</v>
      </c>
      <c r="E98" s="120">
        <v>62.78</v>
      </c>
      <c r="F98" s="41"/>
      <c r="G98" s="42"/>
      <c r="H98" s="43"/>
      <c r="I98" s="42"/>
      <c r="J98" s="40"/>
      <c r="K98" s="44"/>
    </row>
    <row r="99" spans="1:11" s="1" customFormat="1" ht="9.6">
      <c r="A99" s="35">
        <f>A97+1</f>
        <v>39</v>
      </c>
      <c r="B99" s="37" t="s">
        <v>103</v>
      </c>
      <c r="C99" s="38" t="s">
        <v>104</v>
      </c>
      <c r="D99" s="39" t="s">
        <v>94</v>
      </c>
      <c r="E99" s="40">
        <v>15.695</v>
      </c>
      <c r="F99" s="41">
        <v>0</v>
      </c>
      <c r="G99" s="42">
        <f>E99*F99</f>
        <v>0</v>
      </c>
      <c r="H99" s="43">
        <v>0</v>
      </c>
      <c r="I99" s="42">
        <f>E99*H99</f>
        <v>0</v>
      </c>
      <c r="J99" s="40">
        <v>0</v>
      </c>
      <c r="K99" s="44">
        <f>E99*J99</f>
        <v>0</v>
      </c>
    </row>
    <row r="100" spans="1:11" s="1" customFormat="1" ht="9.6">
      <c r="A100" s="35"/>
      <c r="B100" s="121" t="s">
        <v>380</v>
      </c>
      <c r="C100" s="118">
        <v>15.695</v>
      </c>
      <c r="D100" s="119" t="s">
        <v>420</v>
      </c>
      <c r="E100" s="120">
        <v>15.695</v>
      </c>
      <c r="F100" s="41"/>
      <c r="G100" s="42"/>
      <c r="H100" s="43"/>
      <c r="I100" s="117"/>
      <c r="J100" s="40"/>
      <c r="K100" s="44"/>
    </row>
    <row r="101" spans="1:11" s="18" customFormat="1" ht="10.2">
      <c r="A101" s="53"/>
      <c r="B101" s="54">
        <v>96</v>
      </c>
      <c r="C101" s="55" t="s">
        <v>105</v>
      </c>
      <c r="D101" s="56"/>
      <c r="E101" s="56"/>
      <c r="F101" s="57"/>
      <c r="G101" s="58">
        <f>SUM(G75:G99)</f>
        <v>0</v>
      </c>
      <c r="H101" s="59"/>
      <c r="I101" s="60">
        <f>SUM(I75:I99)</f>
        <v>0</v>
      </c>
      <c r="J101" s="59"/>
      <c r="K101" s="61">
        <f>SUM(K75:K99)</f>
        <v>15.6952798464</v>
      </c>
    </row>
    <row r="102" spans="1:11" s="18" customFormat="1" ht="10.2">
      <c r="A102" s="28"/>
      <c r="B102" s="29" t="s">
        <v>106</v>
      </c>
      <c r="C102" s="30" t="s">
        <v>107</v>
      </c>
      <c r="D102" s="27"/>
      <c r="E102" s="27"/>
      <c r="F102" s="31"/>
      <c r="G102" s="32"/>
      <c r="H102" s="33"/>
      <c r="I102" s="26"/>
      <c r="J102" s="33"/>
      <c r="K102" s="34"/>
    </row>
    <row r="103" spans="1:11" s="1" customFormat="1" ht="9.6">
      <c r="A103" s="35">
        <f>A99+1</f>
        <v>40</v>
      </c>
      <c r="B103" s="37" t="s">
        <v>108</v>
      </c>
      <c r="C103" s="38" t="s">
        <v>109</v>
      </c>
      <c r="D103" s="39" t="s">
        <v>94</v>
      </c>
      <c r="E103" s="40">
        <v>1.729</v>
      </c>
      <c r="F103" s="41">
        <v>0</v>
      </c>
      <c r="G103" s="42">
        <f>E103*F103</f>
        <v>0</v>
      </c>
      <c r="H103" s="43">
        <v>0</v>
      </c>
      <c r="I103" s="42">
        <f>E103*H103</f>
        <v>0</v>
      </c>
      <c r="J103" s="40">
        <v>0</v>
      </c>
      <c r="K103" s="44">
        <f>E103*J103</f>
        <v>0</v>
      </c>
    </row>
    <row r="104" spans="1:11" s="1" customFormat="1" ht="9.6">
      <c r="A104" s="35"/>
      <c r="B104" s="121" t="s">
        <v>380</v>
      </c>
      <c r="C104" s="124">
        <f>K73</f>
        <v>1.7287616</v>
      </c>
      <c r="D104" s="119" t="s">
        <v>420</v>
      </c>
      <c r="E104" s="120">
        <v>1.729</v>
      </c>
      <c r="F104" s="41"/>
      <c r="G104" s="42"/>
      <c r="H104" s="43"/>
      <c r="I104" s="42"/>
      <c r="J104" s="40"/>
      <c r="K104" s="44"/>
    </row>
    <row r="105" spans="1:11" s="1" customFormat="1" ht="9.6">
      <c r="A105" s="35">
        <f>A103+1</f>
        <v>41</v>
      </c>
      <c r="B105" s="37" t="s">
        <v>110</v>
      </c>
      <c r="C105" s="38" t="s">
        <v>111</v>
      </c>
      <c r="D105" s="39" t="s">
        <v>94</v>
      </c>
      <c r="E105" s="125">
        <v>7.58</v>
      </c>
      <c r="F105" s="41">
        <v>0</v>
      </c>
      <c r="G105" s="42">
        <f>E105*F105</f>
        <v>0</v>
      </c>
      <c r="H105" s="43">
        <v>0</v>
      </c>
      <c r="I105" s="42">
        <f>E105*H105</f>
        <v>0</v>
      </c>
      <c r="J105" s="40">
        <v>0</v>
      </c>
      <c r="K105" s="44">
        <f>E105*J105</f>
        <v>0</v>
      </c>
    </row>
    <row r="106" spans="1:11" s="1" customFormat="1" ht="9.6">
      <c r="A106" s="35"/>
      <c r="B106" s="121" t="s">
        <v>380</v>
      </c>
      <c r="C106" s="124">
        <f>K18+K25+K37+K61</f>
        <v>7.873930248000001</v>
      </c>
      <c r="D106" s="119" t="s">
        <v>420</v>
      </c>
      <c r="E106" s="120">
        <v>7.58</v>
      </c>
      <c r="F106" s="41"/>
      <c r="G106" s="42"/>
      <c r="H106" s="43"/>
      <c r="I106" s="117"/>
      <c r="J106" s="40"/>
      <c r="K106" s="44"/>
    </row>
    <row r="107" spans="1:11" s="18" customFormat="1" ht="10.8" thickBot="1">
      <c r="A107" s="45"/>
      <c r="B107" s="47">
        <v>99</v>
      </c>
      <c r="C107" s="48" t="s">
        <v>112</v>
      </c>
      <c r="D107" s="46"/>
      <c r="E107" s="46"/>
      <c r="F107" s="49"/>
      <c r="G107" s="51">
        <f>SUM(G103:G105)</f>
        <v>0</v>
      </c>
      <c r="H107" s="50"/>
      <c r="I107" s="62">
        <f>SUM(I103:I105)</f>
        <v>0</v>
      </c>
      <c r="J107" s="50"/>
      <c r="K107" s="52">
        <f>SUM(K103:K105)</f>
        <v>0</v>
      </c>
    </row>
    <row r="108" spans="1:11" ht="13.8" thickBo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s="1" customFormat="1" ht="9.75" customHeight="1">
      <c r="A109" s="5" t="s">
        <v>1</v>
      </c>
      <c r="B109" s="247" t="s">
        <v>5</v>
      </c>
      <c r="C109" s="247" t="s">
        <v>7</v>
      </c>
      <c r="D109" s="247" t="s">
        <v>9</v>
      </c>
      <c r="E109" s="247" t="s">
        <v>11</v>
      </c>
      <c r="F109" s="250" t="s">
        <v>13</v>
      </c>
      <c r="G109" s="146"/>
      <c r="H109" s="146"/>
      <c r="I109" s="146"/>
      <c r="J109" s="247" t="s">
        <v>22</v>
      </c>
      <c r="K109" s="170"/>
    </row>
    <row r="110" spans="1:11" s="1" customFormat="1" ht="9.75" customHeight="1">
      <c r="A110" s="6" t="s">
        <v>2</v>
      </c>
      <c r="B110" s="248"/>
      <c r="C110" s="248"/>
      <c r="D110" s="248"/>
      <c r="E110" s="248"/>
      <c r="F110" s="251" t="s">
        <v>14</v>
      </c>
      <c r="G110" s="155"/>
      <c r="H110" s="252" t="s">
        <v>19</v>
      </c>
      <c r="I110" s="155"/>
      <c r="J110" s="248"/>
      <c r="K110" s="249"/>
    </row>
    <row r="111" spans="1:11" s="1" customFormat="1" ht="9.75" customHeight="1">
      <c r="A111" s="6" t="s">
        <v>3</v>
      </c>
      <c r="B111" s="248"/>
      <c r="C111" s="248"/>
      <c r="D111" s="248"/>
      <c r="E111" s="248"/>
      <c r="F111" s="9" t="s">
        <v>15</v>
      </c>
      <c r="G111" s="11" t="s">
        <v>17</v>
      </c>
      <c r="H111" s="13" t="s">
        <v>15</v>
      </c>
      <c r="I111" s="11" t="s">
        <v>17</v>
      </c>
      <c r="J111" s="13" t="s">
        <v>15</v>
      </c>
      <c r="K111" s="15" t="s">
        <v>17</v>
      </c>
    </row>
    <row r="112" spans="1:11" s="1" customFormat="1" ht="9.75" customHeight="1" thickBot="1">
      <c r="A112" s="7" t="s">
        <v>4</v>
      </c>
      <c r="B112" s="8" t="s">
        <v>6</v>
      </c>
      <c r="C112" s="8" t="s">
        <v>8</v>
      </c>
      <c r="D112" s="8" t="s">
        <v>10</v>
      </c>
      <c r="E112" s="8" t="s">
        <v>12</v>
      </c>
      <c r="F112" s="10" t="s">
        <v>16</v>
      </c>
      <c r="G112" s="12" t="s">
        <v>18</v>
      </c>
      <c r="H112" s="14" t="s">
        <v>20</v>
      </c>
      <c r="I112" s="12" t="s">
        <v>21</v>
      </c>
      <c r="J112" s="14" t="s">
        <v>23</v>
      </c>
      <c r="K112" s="16" t="s">
        <v>24</v>
      </c>
    </row>
    <row r="113" spans="1:11" s="18" customFormat="1" ht="10.2">
      <c r="A113" s="20"/>
      <c r="B113" s="19"/>
      <c r="C113" s="21" t="s">
        <v>113</v>
      </c>
      <c r="D113" s="19"/>
      <c r="E113" s="19"/>
      <c r="F113" s="22"/>
      <c r="G113" s="23"/>
      <c r="H113" s="24"/>
      <c r="J113" s="24"/>
      <c r="K113" s="25"/>
    </row>
    <row r="114" spans="1:11" s="18" customFormat="1" ht="10.2">
      <c r="A114" s="28"/>
      <c r="B114" s="29" t="s">
        <v>114</v>
      </c>
      <c r="C114" s="30" t="s">
        <v>115</v>
      </c>
      <c r="D114" s="27"/>
      <c r="E114" s="27"/>
      <c r="F114" s="31"/>
      <c r="G114" s="32"/>
      <c r="H114" s="33"/>
      <c r="I114" s="26"/>
      <c r="J114" s="33"/>
      <c r="K114" s="34"/>
    </row>
    <row r="115" spans="1:11" s="1" customFormat="1" ht="9.6">
      <c r="A115" s="35">
        <f>A105+1</f>
        <v>42</v>
      </c>
      <c r="B115" s="37" t="s">
        <v>116</v>
      </c>
      <c r="C115" s="38" t="s">
        <v>422</v>
      </c>
      <c r="D115" s="39" t="s">
        <v>28</v>
      </c>
      <c r="E115" s="122">
        <v>645</v>
      </c>
      <c r="F115" s="41">
        <v>0</v>
      </c>
      <c r="G115" s="42">
        <f>E115*F115</f>
        <v>0</v>
      </c>
      <c r="H115" s="43">
        <v>0</v>
      </c>
      <c r="I115" s="42">
        <f>E115*H115</f>
        <v>0</v>
      </c>
      <c r="J115" s="40">
        <v>0.0003</v>
      </c>
      <c r="K115" s="44">
        <f>E115*J115</f>
        <v>0.19349999999999998</v>
      </c>
    </row>
    <row r="116" spans="1:11" s="1" customFormat="1" ht="9.6">
      <c r="A116" s="35"/>
      <c r="B116" s="121" t="s">
        <v>380</v>
      </c>
      <c r="C116" s="126" t="s">
        <v>462</v>
      </c>
      <c r="D116" s="119" t="s">
        <v>382</v>
      </c>
      <c r="E116" s="123">
        <v>645</v>
      </c>
      <c r="F116" s="41"/>
      <c r="G116" s="42"/>
      <c r="H116" s="43"/>
      <c r="I116" s="42"/>
      <c r="J116" s="40"/>
      <c r="K116" s="44"/>
    </row>
    <row r="117" spans="1:11" s="1" customFormat="1" ht="9.6">
      <c r="A117" s="35">
        <f>A115+1</f>
        <v>43</v>
      </c>
      <c r="B117" s="37" t="s">
        <v>117</v>
      </c>
      <c r="C117" s="38" t="s">
        <v>118</v>
      </c>
      <c r="D117" s="39" t="s">
        <v>28</v>
      </c>
      <c r="E117" s="122">
        <v>645</v>
      </c>
      <c r="F117" s="41">
        <v>0</v>
      </c>
      <c r="G117" s="42">
        <f>E117*F117</f>
        <v>0</v>
      </c>
      <c r="H117" s="43">
        <v>0</v>
      </c>
      <c r="I117" s="42">
        <f>E117*H117</f>
        <v>0</v>
      </c>
      <c r="J117" s="40">
        <v>0</v>
      </c>
      <c r="K117" s="44">
        <f>E117*J117</f>
        <v>0</v>
      </c>
    </row>
    <row r="118" spans="1:11" s="1" customFormat="1" ht="9.6">
      <c r="A118" s="35"/>
      <c r="B118" s="121" t="s">
        <v>380</v>
      </c>
      <c r="C118" s="126" t="s">
        <v>462</v>
      </c>
      <c r="D118" s="119" t="s">
        <v>382</v>
      </c>
      <c r="E118" s="123">
        <v>645</v>
      </c>
      <c r="F118" s="41"/>
      <c r="G118" s="42"/>
      <c r="H118" s="43"/>
      <c r="I118" s="42"/>
      <c r="J118" s="40"/>
      <c r="K118" s="44"/>
    </row>
    <row r="119" spans="1:11" s="1" customFormat="1" ht="9.6">
      <c r="A119" s="35">
        <v>43</v>
      </c>
      <c r="B119" s="37" t="s">
        <v>119</v>
      </c>
      <c r="C119" s="38" t="s">
        <v>120</v>
      </c>
      <c r="D119" s="39" t="s">
        <v>28</v>
      </c>
      <c r="E119" s="122">
        <v>32</v>
      </c>
      <c r="F119" s="41">
        <v>0</v>
      </c>
      <c r="G119" s="42">
        <f>E119*F119</f>
        <v>0</v>
      </c>
      <c r="H119" s="43">
        <v>0</v>
      </c>
      <c r="I119" s="42">
        <f>E119*H119</f>
        <v>0</v>
      </c>
      <c r="J119" s="40">
        <v>0.000572392</v>
      </c>
      <c r="K119" s="44">
        <f>E119*J119</f>
        <v>0.018316544</v>
      </c>
    </row>
    <row r="120" spans="1:11" s="1" customFormat="1" ht="9.6">
      <c r="A120" s="35"/>
      <c r="B120" s="121" t="s">
        <v>380</v>
      </c>
      <c r="C120" s="126">
        <v>32</v>
      </c>
      <c r="D120" s="119" t="s">
        <v>382</v>
      </c>
      <c r="E120" s="123">
        <v>32</v>
      </c>
      <c r="F120" s="41"/>
      <c r="G120" s="42"/>
      <c r="H120" s="43"/>
      <c r="I120" s="117"/>
      <c r="J120" s="40"/>
      <c r="K120" s="44"/>
    </row>
    <row r="121" spans="1:11" s="18" customFormat="1" ht="10.2">
      <c r="A121" s="53"/>
      <c r="B121" s="54">
        <v>711</v>
      </c>
      <c r="C121" s="55" t="s">
        <v>121</v>
      </c>
      <c r="D121" s="56"/>
      <c r="E121" s="56"/>
      <c r="F121" s="57"/>
      <c r="G121" s="58">
        <f>SUM(G115:G119)</f>
        <v>0</v>
      </c>
      <c r="H121" s="59"/>
      <c r="I121" s="60">
        <f>SUM(I115:I119)</f>
        <v>0</v>
      </c>
      <c r="J121" s="59"/>
      <c r="K121" s="61">
        <f>SUM(K115:K119)</f>
        <v>0.21181654399999997</v>
      </c>
    </row>
    <row r="122" spans="1:11" s="18" customFormat="1" ht="10.2">
      <c r="A122" s="28"/>
      <c r="B122" s="29" t="s">
        <v>122</v>
      </c>
      <c r="C122" s="30" t="s">
        <v>123</v>
      </c>
      <c r="D122" s="27"/>
      <c r="E122" s="27"/>
      <c r="F122" s="31"/>
      <c r="G122" s="32"/>
      <c r="H122" s="33"/>
      <c r="I122" s="26"/>
      <c r="J122" s="33"/>
      <c r="K122" s="34"/>
    </row>
    <row r="123" spans="1:11" s="1" customFormat="1" ht="9.6">
      <c r="A123" s="35">
        <f>A119+1</f>
        <v>44</v>
      </c>
      <c r="B123" s="37" t="s">
        <v>124</v>
      </c>
      <c r="C123" s="38" t="s">
        <v>463</v>
      </c>
      <c r="D123" s="39" t="s">
        <v>425</v>
      </c>
      <c r="E123" s="122">
        <v>1</v>
      </c>
      <c r="F123" s="41">
        <v>0</v>
      </c>
      <c r="G123" s="42">
        <f>E123*F123</f>
        <v>0</v>
      </c>
      <c r="H123" s="43">
        <v>0</v>
      </c>
      <c r="I123" s="42">
        <f>E123*H123</f>
        <v>0</v>
      </c>
      <c r="J123" s="40">
        <v>0.0001261</v>
      </c>
      <c r="K123" s="44">
        <f>E123*J123</f>
        <v>0.0001261</v>
      </c>
    </row>
    <row r="124" spans="1:11" s="1" customFormat="1" ht="9.6">
      <c r="A124" s="35"/>
      <c r="B124" s="121" t="s">
        <v>380</v>
      </c>
      <c r="C124" s="118" t="s">
        <v>423</v>
      </c>
      <c r="D124" s="119" t="s">
        <v>424</v>
      </c>
      <c r="E124" s="123">
        <v>1</v>
      </c>
      <c r="F124" s="41"/>
      <c r="G124" s="42"/>
      <c r="H124" s="43"/>
      <c r="I124" s="42"/>
      <c r="J124" s="40"/>
      <c r="K124" s="44"/>
    </row>
    <row r="125" spans="1:11" s="1" customFormat="1" ht="9.6">
      <c r="A125" s="35">
        <f>A123+1</f>
        <v>45</v>
      </c>
      <c r="B125" s="37" t="s">
        <v>125</v>
      </c>
      <c r="C125" s="38" t="s">
        <v>126</v>
      </c>
      <c r="D125" s="39" t="s">
        <v>28</v>
      </c>
      <c r="E125" s="122">
        <v>600</v>
      </c>
      <c r="F125" s="41">
        <v>0</v>
      </c>
      <c r="G125" s="42">
        <f>E125*F125</f>
        <v>0</v>
      </c>
      <c r="H125" s="43">
        <v>0</v>
      </c>
      <c r="I125" s="42">
        <f>E125*H125</f>
        <v>0</v>
      </c>
      <c r="J125" s="40">
        <v>1.775E-05</v>
      </c>
      <c r="K125" s="44">
        <f>E125*J125</f>
        <v>0.010650000000000001</v>
      </c>
    </row>
    <row r="126" spans="1:11" s="1" customFormat="1" ht="9.6">
      <c r="A126" s="35"/>
      <c r="B126" s="121" t="s">
        <v>380</v>
      </c>
      <c r="C126" s="118">
        <v>600</v>
      </c>
      <c r="D126" s="119" t="s">
        <v>382</v>
      </c>
      <c r="E126" s="123">
        <v>600</v>
      </c>
      <c r="F126" s="41"/>
      <c r="G126" s="42"/>
      <c r="H126" s="43"/>
      <c r="I126" s="42"/>
      <c r="J126" s="40"/>
      <c r="K126" s="44"/>
    </row>
    <row r="127" spans="1:11" s="1" customFormat="1" ht="9.6">
      <c r="A127" s="35">
        <f>A125+1</f>
        <v>46</v>
      </c>
      <c r="B127" s="37" t="s">
        <v>127</v>
      </c>
      <c r="C127" s="38" t="s">
        <v>128</v>
      </c>
      <c r="D127" s="39" t="s">
        <v>28</v>
      </c>
      <c r="E127" s="122">
        <v>582</v>
      </c>
      <c r="F127" s="41">
        <v>0</v>
      </c>
      <c r="G127" s="42">
        <f>E127*F127</f>
        <v>0</v>
      </c>
      <c r="H127" s="43">
        <v>0</v>
      </c>
      <c r="I127" s="42">
        <f>E127*H127</f>
        <v>0</v>
      </c>
      <c r="J127" s="40">
        <v>0.006</v>
      </c>
      <c r="K127" s="44">
        <f>E127*J127</f>
        <v>3.492</v>
      </c>
    </row>
    <row r="128" spans="1:11" s="1" customFormat="1" ht="9.6">
      <c r="A128" s="35"/>
      <c r="B128" s="121" t="s">
        <v>380</v>
      </c>
      <c r="C128" s="118">
        <v>582</v>
      </c>
      <c r="D128" s="119" t="s">
        <v>382</v>
      </c>
      <c r="E128" s="123">
        <v>582</v>
      </c>
      <c r="F128" s="41"/>
      <c r="G128" s="42"/>
      <c r="H128" s="43"/>
      <c r="I128" s="42"/>
      <c r="J128" s="40"/>
      <c r="K128" s="44"/>
    </row>
    <row r="129" spans="1:11" s="1" customFormat="1" ht="9.6">
      <c r="A129" s="35">
        <f>A127+1</f>
        <v>47</v>
      </c>
      <c r="B129" s="37" t="s">
        <v>129</v>
      </c>
      <c r="C129" s="38" t="s">
        <v>130</v>
      </c>
      <c r="D129" s="39" t="s">
        <v>28</v>
      </c>
      <c r="E129" s="122">
        <v>645</v>
      </c>
      <c r="F129" s="41">
        <v>0</v>
      </c>
      <c r="G129" s="42">
        <f>E129*F129</f>
        <v>0</v>
      </c>
      <c r="H129" s="43">
        <v>0</v>
      </c>
      <c r="I129" s="42">
        <f>E129*H129</f>
        <v>0</v>
      </c>
      <c r="J129" s="40">
        <v>0</v>
      </c>
      <c r="K129" s="44">
        <f>E129*J129</f>
        <v>0</v>
      </c>
    </row>
    <row r="130" spans="1:11" s="1" customFormat="1" ht="9.6">
      <c r="A130" s="35"/>
      <c r="B130" s="121" t="s">
        <v>380</v>
      </c>
      <c r="C130" s="118" t="s">
        <v>464</v>
      </c>
      <c r="D130" s="119" t="s">
        <v>382</v>
      </c>
      <c r="E130" s="123">
        <v>645</v>
      </c>
      <c r="F130" s="41"/>
      <c r="G130" s="42"/>
      <c r="H130" s="43"/>
      <c r="I130" s="42"/>
      <c r="J130" s="40"/>
      <c r="K130" s="44"/>
    </row>
    <row r="131" spans="1:11" s="1" customFormat="1" ht="9.6">
      <c r="A131" s="35">
        <f>A129+1</f>
        <v>48</v>
      </c>
      <c r="B131" s="37" t="s">
        <v>131</v>
      </c>
      <c r="C131" s="38" t="s">
        <v>426</v>
      </c>
      <c r="D131" s="39" t="s">
        <v>28</v>
      </c>
      <c r="E131" s="122">
        <v>645</v>
      </c>
      <c r="F131" s="41">
        <v>0</v>
      </c>
      <c r="G131" s="42">
        <f>E131*F131</f>
        <v>0</v>
      </c>
      <c r="H131" s="43">
        <v>0</v>
      </c>
      <c r="I131" s="42">
        <f>E131*H131</f>
        <v>0</v>
      </c>
      <c r="J131" s="40">
        <v>0</v>
      </c>
      <c r="K131" s="44">
        <f>E131*J131</f>
        <v>0</v>
      </c>
    </row>
    <row r="132" spans="1:11" s="1" customFormat="1" ht="9.6">
      <c r="A132" s="35"/>
      <c r="B132" s="121" t="s">
        <v>380</v>
      </c>
      <c r="C132" s="118" t="s">
        <v>464</v>
      </c>
      <c r="D132" s="119" t="s">
        <v>382</v>
      </c>
      <c r="E132" s="123">
        <v>645</v>
      </c>
      <c r="F132" s="41"/>
      <c r="G132" s="42"/>
      <c r="H132" s="43"/>
      <c r="I132" s="42"/>
      <c r="J132" s="40"/>
      <c r="K132" s="44"/>
    </row>
    <row r="133" spans="1:11" s="1" customFormat="1" ht="9.6">
      <c r="A133" s="35">
        <f>A131+1</f>
        <v>49</v>
      </c>
      <c r="B133" s="37" t="s">
        <v>132</v>
      </c>
      <c r="C133" s="38" t="s">
        <v>465</v>
      </c>
      <c r="D133" s="39" t="s">
        <v>35</v>
      </c>
      <c r="E133" s="122">
        <v>8</v>
      </c>
      <c r="F133" s="41">
        <v>0</v>
      </c>
      <c r="G133" s="42">
        <f>E133*F133</f>
        <v>0</v>
      </c>
      <c r="H133" s="43">
        <v>0</v>
      </c>
      <c r="I133" s="42">
        <f>E133*H133</f>
        <v>0</v>
      </c>
      <c r="J133" s="40">
        <v>0.005</v>
      </c>
      <c r="K133" s="44">
        <f>E133*J133</f>
        <v>0.04</v>
      </c>
    </row>
    <row r="134" spans="1:11" s="1" customFormat="1" ht="9.6">
      <c r="A134" s="35"/>
      <c r="B134" s="121" t="s">
        <v>380</v>
      </c>
      <c r="C134" s="126">
        <v>8</v>
      </c>
      <c r="D134" s="119" t="s">
        <v>390</v>
      </c>
      <c r="E134" s="123">
        <v>8</v>
      </c>
      <c r="F134" s="41"/>
      <c r="G134" s="42"/>
      <c r="H134" s="43"/>
      <c r="I134" s="42"/>
      <c r="J134" s="40"/>
      <c r="K134" s="44"/>
    </row>
    <row r="135" spans="1:11" s="1" customFormat="1" ht="9.6">
      <c r="A135" s="35">
        <f>A133+1</f>
        <v>50</v>
      </c>
      <c r="B135" s="37" t="s">
        <v>133</v>
      </c>
      <c r="C135" s="38" t="s">
        <v>134</v>
      </c>
      <c r="D135" s="39" t="s">
        <v>28</v>
      </c>
      <c r="E135" s="122">
        <v>645</v>
      </c>
      <c r="F135" s="41">
        <v>0</v>
      </c>
      <c r="G135" s="42">
        <f>E135*F135</f>
        <v>0</v>
      </c>
      <c r="H135" s="43">
        <v>0</v>
      </c>
      <c r="I135" s="42">
        <f>E135*H135</f>
        <v>0</v>
      </c>
      <c r="J135" s="40">
        <v>0.0003</v>
      </c>
      <c r="K135" s="44">
        <f>E135*J135</f>
        <v>0.19349999999999998</v>
      </c>
    </row>
    <row r="136" spans="1:11" s="1" customFormat="1" ht="9.6">
      <c r="A136" s="35"/>
      <c r="B136" s="121" t="s">
        <v>380</v>
      </c>
      <c r="C136" s="118" t="s">
        <v>464</v>
      </c>
      <c r="D136" s="119" t="s">
        <v>382</v>
      </c>
      <c r="E136" s="123">
        <v>645</v>
      </c>
      <c r="F136" s="41"/>
      <c r="G136" s="42"/>
      <c r="H136" s="43"/>
      <c r="I136" s="42"/>
      <c r="J136" s="40"/>
      <c r="K136" s="44"/>
    </row>
    <row r="137" spans="1:11" s="1" customFormat="1" ht="9.6">
      <c r="A137" s="35">
        <f>A135+1</f>
        <v>51</v>
      </c>
      <c r="B137" s="37" t="s">
        <v>135</v>
      </c>
      <c r="C137" s="38" t="s">
        <v>136</v>
      </c>
      <c r="D137" s="39" t="s">
        <v>28</v>
      </c>
      <c r="E137" s="122">
        <v>645</v>
      </c>
      <c r="F137" s="41">
        <v>0</v>
      </c>
      <c r="G137" s="42">
        <f>E137*F137</f>
        <v>0</v>
      </c>
      <c r="H137" s="43">
        <v>0</v>
      </c>
      <c r="I137" s="42">
        <f>E137*H137</f>
        <v>0</v>
      </c>
      <c r="J137" s="40">
        <v>0.00088613</v>
      </c>
      <c r="K137" s="44">
        <f>E137*J137</f>
        <v>0.5715538499999999</v>
      </c>
    </row>
    <row r="138" spans="1:11" s="1" customFormat="1" ht="9.6">
      <c r="A138" s="35"/>
      <c r="B138" s="121" t="s">
        <v>380</v>
      </c>
      <c r="C138" s="118" t="s">
        <v>464</v>
      </c>
      <c r="D138" s="119" t="s">
        <v>382</v>
      </c>
      <c r="E138" s="123">
        <v>645</v>
      </c>
      <c r="F138" s="41"/>
      <c r="G138" s="42"/>
      <c r="H138" s="43"/>
      <c r="I138" s="42"/>
      <c r="J138" s="40"/>
      <c r="K138" s="44"/>
    </row>
    <row r="139" spans="1:11" s="1" customFormat="1" ht="9.6">
      <c r="A139" s="35">
        <f>A137+1</f>
        <v>52</v>
      </c>
      <c r="B139" s="37" t="s">
        <v>137</v>
      </c>
      <c r="C139" s="38" t="s">
        <v>138</v>
      </c>
      <c r="D139" s="39" t="s">
        <v>28</v>
      </c>
      <c r="E139" s="122">
        <v>710</v>
      </c>
      <c r="F139" s="41">
        <v>0</v>
      </c>
      <c r="G139" s="42">
        <f>E139*F139</f>
        <v>0</v>
      </c>
      <c r="H139" s="43">
        <v>0</v>
      </c>
      <c r="I139" s="42">
        <f>E139*H139</f>
        <v>0</v>
      </c>
      <c r="J139" s="40">
        <v>0.0019</v>
      </c>
      <c r="K139" s="44">
        <f>E139*J139</f>
        <v>1.349</v>
      </c>
    </row>
    <row r="140" spans="1:11" s="1" customFormat="1" ht="9.6">
      <c r="A140" s="35"/>
      <c r="B140" s="121" t="s">
        <v>380</v>
      </c>
      <c r="C140" s="118" t="s">
        <v>466</v>
      </c>
      <c r="D140" s="119" t="s">
        <v>382</v>
      </c>
      <c r="E140" s="123">
        <v>710</v>
      </c>
      <c r="F140" s="41"/>
      <c r="G140" s="42"/>
      <c r="H140" s="43"/>
      <c r="I140" s="42"/>
      <c r="J140" s="40"/>
      <c r="K140" s="44"/>
    </row>
    <row r="141" spans="1:11" s="1" customFormat="1" ht="9.6">
      <c r="A141" s="35">
        <f>A139+1</f>
        <v>53</v>
      </c>
      <c r="B141" s="37" t="s">
        <v>139</v>
      </c>
      <c r="C141" s="38" t="s">
        <v>140</v>
      </c>
      <c r="D141" s="39" t="s">
        <v>28</v>
      </c>
      <c r="E141" s="122">
        <v>11.45</v>
      </c>
      <c r="F141" s="41">
        <v>0</v>
      </c>
      <c r="G141" s="42">
        <f>E141*F141</f>
        <v>0</v>
      </c>
      <c r="H141" s="43">
        <v>0</v>
      </c>
      <c r="I141" s="42">
        <f>E141*H141</f>
        <v>0</v>
      </c>
      <c r="J141" s="40">
        <v>0.000216875</v>
      </c>
      <c r="K141" s="44">
        <f>E141*J141</f>
        <v>0.0024832187499999997</v>
      </c>
    </row>
    <row r="142" spans="1:11" s="1" customFormat="1" ht="9.6">
      <c r="A142" s="35"/>
      <c r="B142" s="121" t="s">
        <v>380</v>
      </c>
      <c r="C142" s="118" t="s">
        <v>427</v>
      </c>
      <c r="D142" s="119" t="s">
        <v>382</v>
      </c>
      <c r="E142" s="123">
        <v>11.45</v>
      </c>
      <c r="F142" s="41"/>
      <c r="G142" s="42"/>
      <c r="H142" s="43"/>
      <c r="I142" s="42"/>
      <c r="J142" s="40"/>
      <c r="K142" s="44"/>
    </row>
    <row r="143" spans="1:11" s="1" customFormat="1" ht="9.6">
      <c r="A143" s="35">
        <f>A141+1</f>
        <v>54</v>
      </c>
      <c r="B143" s="37" t="s">
        <v>141</v>
      </c>
      <c r="C143" s="38" t="s">
        <v>460</v>
      </c>
      <c r="D143" s="39" t="s">
        <v>44</v>
      </c>
      <c r="E143" s="122">
        <v>256.8</v>
      </c>
      <c r="F143" s="41">
        <v>0</v>
      </c>
      <c r="G143" s="42">
        <f>E143*F143</f>
        <v>0</v>
      </c>
      <c r="H143" s="43">
        <v>0</v>
      </c>
      <c r="I143" s="42">
        <f>E143*H143</f>
        <v>0</v>
      </c>
      <c r="J143" s="40">
        <v>1.96E-05</v>
      </c>
      <c r="K143" s="44">
        <f>E143*J143</f>
        <v>0.00503328</v>
      </c>
    </row>
    <row r="144" spans="1:11" s="1" customFormat="1" ht="9.6">
      <c r="A144" s="35"/>
      <c r="B144" s="121" t="s">
        <v>380</v>
      </c>
      <c r="C144" s="118" t="s">
        <v>461</v>
      </c>
      <c r="D144" s="119" t="s">
        <v>399</v>
      </c>
      <c r="E144" s="123">
        <v>256.8</v>
      </c>
      <c r="F144" s="41"/>
      <c r="G144" s="42"/>
      <c r="H144" s="43"/>
      <c r="I144" s="42"/>
      <c r="J144" s="40"/>
      <c r="K144" s="44"/>
    </row>
    <row r="145" spans="1:11" s="1" customFormat="1" ht="9.6">
      <c r="A145" s="35">
        <f>A143+1</f>
        <v>55</v>
      </c>
      <c r="B145" s="37" t="s">
        <v>142</v>
      </c>
      <c r="C145" s="38" t="s">
        <v>467</v>
      </c>
      <c r="D145" s="39" t="s">
        <v>28</v>
      </c>
      <c r="E145" s="122">
        <v>710</v>
      </c>
      <c r="F145" s="41">
        <v>0</v>
      </c>
      <c r="G145" s="42">
        <f>E145*F145</f>
        <v>0</v>
      </c>
      <c r="H145" s="43">
        <v>0</v>
      </c>
      <c r="I145" s="42">
        <f>E145*H145</f>
        <v>0</v>
      </c>
      <c r="J145" s="40">
        <v>0.0053</v>
      </c>
      <c r="K145" s="44">
        <f>E145*J145</f>
        <v>3.763</v>
      </c>
    </row>
    <row r="146" spans="1:11" s="1" customFormat="1" ht="9.6">
      <c r="A146" s="35"/>
      <c r="B146" s="121" t="s">
        <v>380</v>
      </c>
      <c r="C146" s="118" t="s">
        <v>466</v>
      </c>
      <c r="D146" s="119" t="s">
        <v>382</v>
      </c>
      <c r="E146" s="123">
        <v>710</v>
      </c>
      <c r="F146" s="41"/>
      <c r="G146" s="42"/>
      <c r="H146" s="43"/>
      <c r="I146" s="42"/>
      <c r="J146" s="40"/>
      <c r="K146" s="44"/>
    </row>
    <row r="147" spans="1:11" s="1" customFormat="1" ht="9.6">
      <c r="A147" s="35">
        <f>A145+1</f>
        <v>56</v>
      </c>
      <c r="B147" s="37" t="s">
        <v>143</v>
      </c>
      <c r="C147" s="38" t="s">
        <v>144</v>
      </c>
      <c r="D147" s="39" t="s">
        <v>28</v>
      </c>
      <c r="E147" s="122">
        <v>710</v>
      </c>
      <c r="F147" s="41">
        <v>0</v>
      </c>
      <c r="G147" s="42">
        <f>E147*F147</f>
        <v>0</v>
      </c>
      <c r="H147" s="43">
        <v>0</v>
      </c>
      <c r="I147" s="42">
        <f>E147*H147</f>
        <v>0</v>
      </c>
      <c r="J147" s="40">
        <v>0.0048</v>
      </c>
      <c r="K147" s="44">
        <f>E147*J147</f>
        <v>3.408</v>
      </c>
    </row>
    <row r="148" spans="1:11" s="1" customFormat="1" ht="9.6">
      <c r="A148" s="35"/>
      <c r="B148" s="121" t="s">
        <v>380</v>
      </c>
      <c r="C148" s="118" t="s">
        <v>469</v>
      </c>
      <c r="D148" s="119" t="s">
        <v>382</v>
      </c>
      <c r="E148" s="123">
        <v>710</v>
      </c>
      <c r="F148" s="41"/>
      <c r="G148" s="42"/>
      <c r="H148" s="43"/>
      <c r="I148" s="42"/>
      <c r="J148" s="40"/>
      <c r="K148" s="44"/>
    </row>
    <row r="149" spans="1:11" s="1" customFormat="1" ht="9.6">
      <c r="A149" s="35">
        <f>A147+1</f>
        <v>57</v>
      </c>
      <c r="B149" s="37" t="s">
        <v>145</v>
      </c>
      <c r="C149" s="38" t="s">
        <v>468</v>
      </c>
      <c r="D149" s="39" t="s">
        <v>28</v>
      </c>
      <c r="E149" s="122">
        <v>26.7</v>
      </c>
      <c r="F149" s="41">
        <v>0</v>
      </c>
      <c r="G149" s="42">
        <f>E149*F149</f>
        <v>0</v>
      </c>
      <c r="H149" s="43">
        <v>0</v>
      </c>
      <c r="I149" s="42">
        <f>E149*H149</f>
        <v>0</v>
      </c>
      <c r="J149" s="40">
        <v>0.0054</v>
      </c>
      <c r="K149" s="44">
        <f>E149*J149</f>
        <v>0.14418</v>
      </c>
    </row>
    <row r="150" spans="1:11" s="1" customFormat="1" ht="9.6">
      <c r="A150" s="35"/>
      <c r="B150" s="121" t="s">
        <v>380</v>
      </c>
      <c r="C150" s="118" t="s">
        <v>428</v>
      </c>
      <c r="D150" s="119" t="s">
        <v>382</v>
      </c>
      <c r="E150" s="123">
        <v>26.7</v>
      </c>
      <c r="F150" s="41"/>
      <c r="G150" s="42"/>
      <c r="H150" s="43"/>
      <c r="I150" s="42"/>
      <c r="J150" s="40"/>
      <c r="K150" s="44"/>
    </row>
    <row r="151" spans="1:11" s="1" customFormat="1" ht="9.6">
      <c r="A151" s="35">
        <f>A149+1</f>
        <v>58</v>
      </c>
      <c r="B151" s="37" t="s">
        <v>146</v>
      </c>
      <c r="C151" s="38" t="s">
        <v>147</v>
      </c>
      <c r="D151" s="39" t="s">
        <v>94</v>
      </c>
      <c r="E151" s="40">
        <v>12.98</v>
      </c>
      <c r="F151" s="41">
        <v>0</v>
      </c>
      <c r="G151" s="42">
        <f>E151*F151</f>
        <v>0</v>
      </c>
      <c r="H151" s="43">
        <v>0</v>
      </c>
      <c r="I151" s="42">
        <f>E151*H151</f>
        <v>0</v>
      </c>
      <c r="J151" s="40">
        <v>0</v>
      </c>
      <c r="K151" s="44">
        <f>E151*J151</f>
        <v>0</v>
      </c>
    </row>
    <row r="152" spans="1:11" s="1" customFormat="1" ht="9.6">
      <c r="A152" s="35"/>
      <c r="B152" s="121" t="s">
        <v>380</v>
      </c>
      <c r="C152" s="124">
        <f>K153</f>
        <v>12.97952644875</v>
      </c>
      <c r="D152" s="119" t="s">
        <v>420</v>
      </c>
      <c r="E152" s="120">
        <v>12.98</v>
      </c>
      <c r="F152" s="41"/>
      <c r="G152" s="42"/>
      <c r="H152" s="43"/>
      <c r="I152" s="117"/>
      <c r="J152" s="40"/>
      <c r="K152" s="44"/>
    </row>
    <row r="153" spans="1:11" s="18" customFormat="1" ht="10.2">
      <c r="A153" s="53"/>
      <c r="B153" s="54">
        <v>712</v>
      </c>
      <c r="C153" s="55" t="s">
        <v>148</v>
      </c>
      <c r="D153" s="56"/>
      <c r="E153" s="56"/>
      <c r="F153" s="57"/>
      <c r="G153" s="58">
        <f>SUM(G123:G151)</f>
        <v>0</v>
      </c>
      <c r="H153" s="59"/>
      <c r="I153" s="60">
        <f>SUM(I123:I151)</f>
        <v>0</v>
      </c>
      <c r="J153" s="59"/>
      <c r="K153" s="61">
        <f>SUM(K123:K151)</f>
        <v>12.97952644875</v>
      </c>
    </row>
    <row r="154" spans="1:11" s="18" customFormat="1" ht="10.2">
      <c r="A154" s="28"/>
      <c r="B154" s="29" t="s">
        <v>149</v>
      </c>
      <c r="C154" s="30" t="s">
        <v>150</v>
      </c>
      <c r="D154" s="27"/>
      <c r="E154" s="27"/>
      <c r="F154" s="31"/>
      <c r="G154" s="32"/>
      <c r="H154" s="33"/>
      <c r="I154" s="26"/>
      <c r="J154" s="33"/>
      <c r="K154" s="34"/>
    </row>
    <row r="155" spans="1:11" s="1" customFormat="1" ht="9.6">
      <c r="A155" s="35">
        <f>A151+1</f>
        <v>59</v>
      </c>
      <c r="B155" s="37" t="s">
        <v>151</v>
      </c>
      <c r="C155" s="38" t="s">
        <v>152</v>
      </c>
      <c r="D155" s="39" t="s">
        <v>28</v>
      </c>
      <c r="E155" s="122">
        <v>512</v>
      </c>
      <c r="F155" s="41">
        <v>0</v>
      </c>
      <c r="G155" s="42">
        <f>E155*F155</f>
        <v>0</v>
      </c>
      <c r="H155" s="43">
        <v>0</v>
      </c>
      <c r="I155" s="42">
        <f>E155*H155</f>
        <v>0</v>
      </c>
      <c r="J155" s="40">
        <v>0.008</v>
      </c>
      <c r="K155" s="44">
        <f>E155*J155</f>
        <v>4.096</v>
      </c>
    </row>
    <row r="156" spans="1:11" s="1" customFormat="1" ht="9.6">
      <c r="A156" s="35"/>
      <c r="B156" s="121" t="s">
        <v>380</v>
      </c>
      <c r="C156" s="118">
        <v>512</v>
      </c>
      <c r="D156" s="119" t="s">
        <v>382</v>
      </c>
      <c r="E156" s="123">
        <v>512</v>
      </c>
      <c r="F156" s="41"/>
      <c r="G156" s="42"/>
      <c r="H156" s="43"/>
      <c r="I156" s="42"/>
      <c r="J156" s="40"/>
      <c r="K156" s="44"/>
    </row>
    <row r="157" spans="1:11" s="1" customFormat="1" ht="9.6">
      <c r="A157" s="35">
        <f>A155+1</f>
        <v>60</v>
      </c>
      <c r="B157" s="37" t="s">
        <v>153</v>
      </c>
      <c r="C157" s="38" t="s">
        <v>154</v>
      </c>
      <c r="D157" s="39" t="s">
        <v>35</v>
      </c>
      <c r="E157" s="122">
        <v>512</v>
      </c>
      <c r="F157" s="41">
        <v>0</v>
      </c>
      <c r="G157" s="42">
        <f>E157*F157</f>
        <v>0</v>
      </c>
      <c r="H157" s="43">
        <v>0</v>
      </c>
      <c r="I157" s="42">
        <f>E157*H157</f>
        <v>0</v>
      </c>
      <c r="J157" s="40">
        <v>0</v>
      </c>
      <c r="K157" s="44">
        <f>E157*J157</f>
        <v>0</v>
      </c>
    </row>
    <row r="158" spans="1:11" s="1" customFormat="1" ht="9.6">
      <c r="A158" s="35"/>
      <c r="B158" s="121" t="s">
        <v>380</v>
      </c>
      <c r="C158" s="118">
        <v>512</v>
      </c>
      <c r="D158" s="119" t="s">
        <v>382</v>
      </c>
      <c r="E158" s="123">
        <v>512</v>
      </c>
      <c r="F158" s="41"/>
      <c r="G158" s="42"/>
      <c r="H158" s="43"/>
      <c r="I158" s="42"/>
      <c r="J158" s="40"/>
      <c r="K158" s="44"/>
    </row>
    <row r="159" spans="1:11" s="1" customFormat="1" ht="19.2">
      <c r="A159" s="35">
        <f>A157+1</f>
        <v>61</v>
      </c>
      <c r="B159" s="37" t="s">
        <v>458</v>
      </c>
      <c r="C159" s="38" t="s">
        <v>456</v>
      </c>
      <c r="D159" s="39" t="s">
        <v>459</v>
      </c>
      <c r="E159" s="122">
        <v>330</v>
      </c>
      <c r="F159" s="41">
        <v>0</v>
      </c>
      <c r="G159" s="42">
        <f>E159*F159</f>
        <v>0</v>
      </c>
      <c r="H159" s="43">
        <v>0</v>
      </c>
      <c r="I159" s="42">
        <f>E159*H159</f>
        <v>0</v>
      </c>
      <c r="J159" s="40">
        <v>0.012</v>
      </c>
      <c r="K159" s="44">
        <f>E159*J159</f>
        <v>3.96</v>
      </c>
    </row>
    <row r="160" spans="1:11" s="1" customFormat="1" ht="9.6">
      <c r="A160" s="35"/>
      <c r="B160" s="121" t="s">
        <v>380</v>
      </c>
      <c r="C160" s="118" t="s">
        <v>457</v>
      </c>
      <c r="D160" s="119" t="s">
        <v>399</v>
      </c>
      <c r="E160" s="123">
        <v>330</v>
      </c>
      <c r="F160" s="41"/>
      <c r="G160" s="42"/>
      <c r="H160" s="43"/>
      <c r="I160" s="42"/>
      <c r="J160" s="40"/>
      <c r="K160" s="44"/>
    </row>
    <row r="161" spans="1:11" s="1" customFormat="1" ht="9.6">
      <c r="A161" s="35">
        <f>A159+1</f>
        <v>62</v>
      </c>
      <c r="B161" s="37" t="s">
        <v>155</v>
      </c>
      <c r="C161" s="38" t="s">
        <v>156</v>
      </c>
      <c r="D161" s="39" t="s">
        <v>28</v>
      </c>
      <c r="E161" s="122">
        <v>1290</v>
      </c>
      <c r="F161" s="41">
        <v>0</v>
      </c>
      <c r="G161" s="42">
        <f>E161*F161</f>
        <v>0</v>
      </c>
      <c r="H161" s="43">
        <v>0</v>
      </c>
      <c r="I161" s="42">
        <f>E161*H161</f>
        <v>0</v>
      </c>
      <c r="J161" s="40">
        <v>0</v>
      </c>
      <c r="K161" s="44">
        <f>E161*J161</f>
        <v>0</v>
      </c>
    </row>
    <row r="162" spans="1:11" s="1" customFormat="1" ht="9.6">
      <c r="A162" s="35"/>
      <c r="B162" s="121" t="s">
        <v>380</v>
      </c>
      <c r="C162" s="118" t="s">
        <v>470</v>
      </c>
      <c r="D162" s="119" t="s">
        <v>382</v>
      </c>
      <c r="E162" s="123">
        <v>1290</v>
      </c>
      <c r="F162" s="41"/>
      <c r="G162" s="42"/>
      <c r="H162" s="43"/>
      <c r="I162" s="42"/>
      <c r="J162" s="40"/>
      <c r="K162" s="44"/>
    </row>
    <row r="163" spans="1:11" s="1" customFormat="1" ht="9.6">
      <c r="A163" s="35">
        <f>A161+1</f>
        <v>63</v>
      </c>
      <c r="B163" s="37" t="s">
        <v>157</v>
      </c>
      <c r="C163" s="38" t="s">
        <v>158</v>
      </c>
      <c r="D163" s="39" t="s">
        <v>28</v>
      </c>
      <c r="E163" s="122">
        <v>741.8</v>
      </c>
      <c r="F163" s="41">
        <v>0</v>
      </c>
      <c r="G163" s="42">
        <f>E163*F163</f>
        <v>0</v>
      </c>
      <c r="H163" s="43">
        <v>0</v>
      </c>
      <c r="I163" s="42">
        <f>E163*H163</f>
        <v>0</v>
      </c>
      <c r="J163" s="40">
        <v>0.0003</v>
      </c>
      <c r="K163" s="44">
        <f>E163*J163</f>
        <v>0.22253999999999996</v>
      </c>
    </row>
    <row r="164" spans="1:11" s="1" customFormat="1" ht="9.6">
      <c r="A164" s="35"/>
      <c r="B164" s="121" t="s">
        <v>380</v>
      </c>
      <c r="C164" s="118" t="s">
        <v>471</v>
      </c>
      <c r="D164" s="119" t="s">
        <v>382</v>
      </c>
      <c r="E164" s="123">
        <v>741.8</v>
      </c>
      <c r="F164" s="41"/>
      <c r="G164" s="42"/>
      <c r="H164" s="43"/>
      <c r="I164" s="42"/>
      <c r="J164" s="40"/>
      <c r="K164" s="44"/>
    </row>
    <row r="165" spans="1:11" s="1" customFormat="1" ht="9.6">
      <c r="A165" s="35">
        <f>A163+1</f>
        <v>64</v>
      </c>
      <c r="B165" s="37" t="s">
        <v>159</v>
      </c>
      <c r="C165" s="38" t="s">
        <v>160</v>
      </c>
      <c r="D165" s="39" t="s">
        <v>28</v>
      </c>
      <c r="E165" s="122">
        <v>645</v>
      </c>
      <c r="F165" s="41">
        <v>0</v>
      </c>
      <c r="G165" s="42">
        <f>E165*F165</f>
        <v>0</v>
      </c>
      <c r="H165" s="43">
        <v>0</v>
      </c>
      <c r="I165" s="42">
        <f>E165*H165</f>
        <v>0</v>
      </c>
      <c r="J165" s="40">
        <v>0.004403534</v>
      </c>
      <c r="K165" s="44">
        <f>E165*J165</f>
        <v>2.84027943</v>
      </c>
    </row>
    <row r="166" spans="1:11" s="1" customFormat="1" ht="9.6">
      <c r="A166" s="35"/>
      <c r="B166" s="121" t="s">
        <v>380</v>
      </c>
      <c r="C166" s="118">
        <v>645</v>
      </c>
      <c r="D166" s="119" t="s">
        <v>382</v>
      </c>
      <c r="E166" s="123">
        <v>645</v>
      </c>
      <c r="F166" s="41"/>
      <c r="G166" s="42"/>
      <c r="H166" s="43"/>
      <c r="I166" s="42"/>
      <c r="J166" s="40"/>
      <c r="K166" s="44"/>
    </row>
    <row r="167" spans="1:11" s="1" customFormat="1" ht="9.6">
      <c r="A167" s="35">
        <f>A165+1</f>
        <v>65</v>
      </c>
      <c r="B167" s="37" t="s">
        <v>161</v>
      </c>
      <c r="C167" s="38" t="s">
        <v>162</v>
      </c>
      <c r="D167" s="39" t="s">
        <v>28</v>
      </c>
      <c r="E167" s="122">
        <v>645</v>
      </c>
      <c r="F167" s="41">
        <v>0</v>
      </c>
      <c r="G167" s="42">
        <f>E167*F167</f>
        <v>0</v>
      </c>
      <c r="H167" s="43">
        <v>0</v>
      </c>
      <c r="I167" s="42">
        <f>E167*H167</f>
        <v>0</v>
      </c>
      <c r="J167" s="40">
        <v>0.002273534</v>
      </c>
      <c r="K167" s="44">
        <f>E167*J167</f>
        <v>1.4664294299999998</v>
      </c>
    </row>
    <row r="168" spans="1:11" s="1" customFormat="1" ht="9.6">
      <c r="A168" s="35"/>
      <c r="B168" s="121" t="s">
        <v>380</v>
      </c>
      <c r="C168" s="118">
        <v>645</v>
      </c>
      <c r="D168" s="119" t="s">
        <v>382</v>
      </c>
      <c r="E168" s="123">
        <v>645</v>
      </c>
      <c r="F168" s="41"/>
      <c r="G168" s="42"/>
      <c r="H168" s="43"/>
      <c r="I168" s="42"/>
      <c r="J168" s="40"/>
      <c r="K168" s="44"/>
    </row>
    <row r="169" spans="1:11" s="1" customFormat="1" ht="9.6">
      <c r="A169" s="35">
        <f>A167+1</f>
        <v>66</v>
      </c>
      <c r="B169" s="37" t="s">
        <v>163</v>
      </c>
      <c r="C169" s="38" t="s">
        <v>164</v>
      </c>
      <c r="D169" s="39" t="s">
        <v>28</v>
      </c>
      <c r="E169" s="122">
        <v>32</v>
      </c>
      <c r="F169" s="41">
        <v>0</v>
      </c>
      <c r="G169" s="42">
        <f>E169*F169</f>
        <v>0</v>
      </c>
      <c r="H169" s="43">
        <v>0</v>
      </c>
      <c r="I169" s="42">
        <f>E169*H169</f>
        <v>0</v>
      </c>
      <c r="J169" s="40">
        <v>0.002</v>
      </c>
      <c r="K169" s="44">
        <f>E169*J169</f>
        <v>0.064</v>
      </c>
    </row>
    <row r="170" spans="1:11" s="1" customFormat="1" ht="9.6">
      <c r="A170" s="35"/>
      <c r="B170" s="121" t="s">
        <v>380</v>
      </c>
      <c r="C170" s="118">
        <v>32</v>
      </c>
      <c r="D170" s="119" t="s">
        <v>382</v>
      </c>
      <c r="E170" s="123">
        <v>32</v>
      </c>
      <c r="F170" s="41"/>
      <c r="G170" s="42"/>
      <c r="H170" s="43"/>
      <c r="I170" s="42"/>
      <c r="J170" s="40"/>
      <c r="K170" s="44"/>
    </row>
    <row r="171" spans="1:11" s="1" customFormat="1" ht="9.6">
      <c r="A171" s="35">
        <f>A169+1</f>
        <v>67</v>
      </c>
      <c r="B171" s="37" t="s">
        <v>165</v>
      </c>
      <c r="C171" s="38" t="s">
        <v>451</v>
      </c>
      <c r="D171" s="39" t="s">
        <v>28</v>
      </c>
      <c r="E171" s="122">
        <v>620</v>
      </c>
      <c r="F171" s="41">
        <v>0</v>
      </c>
      <c r="G171" s="42">
        <f>E171*F171</f>
        <v>0</v>
      </c>
      <c r="H171" s="43">
        <v>0</v>
      </c>
      <c r="I171" s="42">
        <f>E171*H171</f>
        <v>0</v>
      </c>
      <c r="J171" s="40">
        <v>0.0084</v>
      </c>
      <c r="K171" s="44">
        <f>E171*J171</f>
        <v>5.207999999999999</v>
      </c>
    </row>
    <row r="172" spans="1:11" s="1" customFormat="1" ht="9.6">
      <c r="A172" s="35"/>
      <c r="B172" s="121" t="s">
        <v>380</v>
      </c>
      <c r="C172" s="118" t="s">
        <v>453</v>
      </c>
      <c r="D172" s="119" t="s">
        <v>382</v>
      </c>
      <c r="E172" s="123">
        <v>620</v>
      </c>
      <c r="F172" s="41"/>
      <c r="G172" s="42"/>
      <c r="H172" s="43"/>
      <c r="I172" s="42"/>
      <c r="J172" s="40"/>
      <c r="K172" s="44"/>
    </row>
    <row r="173" spans="1:11" s="1" customFormat="1" ht="9.6">
      <c r="A173" s="35">
        <f>A171+1</f>
        <v>68</v>
      </c>
      <c r="B173" s="37" t="s">
        <v>166</v>
      </c>
      <c r="C173" s="38" t="s">
        <v>452</v>
      </c>
      <c r="D173" s="39" t="s">
        <v>28</v>
      </c>
      <c r="E173" s="122">
        <v>682</v>
      </c>
      <c r="F173" s="41">
        <v>0</v>
      </c>
      <c r="G173" s="42">
        <f>E173*F173</f>
        <v>0</v>
      </c>
      <c r="H173" s="43">
        <v>0</v>
      </c>
      <c r="I173" s="42">
        <f>E173*H173</f>
        <v>0</v>
      </c>
      <c r="J173" s="40">
        <v>0.0168</v>
      </c>
      <c r="K173" s="44">
        <f>E173*J173</f>
        <v>11.4576</v>
      </c>
    </row>
    <row r="174" spans="1:11" s="1" customFormat="1" ht="9.6">
      <c r="A174" s="35"/>
      <c r="B174" s="121" t="s">
        <v>380</v>
      </c>
      <c r="C174" s="118" t="s">
        <v>429</v>
      </c>
      <c r="D174" s="119" t="s">
        <v>382</v>
      </c>
      <c r="E174" s="123">
        <v>682</v>
      </c>
      <c r="F174" s="41"/>
      <c r="G174" s="42"/>
      <c r="H174" s="43"/>
      <c r="I174" s="42"/>
      <c r="J174" s="40"/>
      <c r="K174" s="44"/>
    </row>
    <row r="175" spans="1:11" s="1" customFormat="1" ht="9.6">
      <c r="A175" s="35">
        <f>A173+1</f>
        <v>69</v>
      </c>
      <c r="B175" s="37" t="s">
        <v>167</v>
      </c>
      <c r="C175" s="38" t="s">
        <v>168</v>
      </c>
      <c r="D175" s="39" t="s">
        <v>44</v>
      </c>
      <c r="E175" s="122">
        <v>120</v>
      </c>
      <c r="F175" s="41">
        <v>0</v>
      </c>
      <c r="G175" s="42">
        <f>E175*F175</f>
        <v>0</v>
      </c>
      <c r="H175" s="43">
        <v>0</v>
      </c>
      <c r="I175" s="42">
        <f>E175*H175</f>
        <v>0</v>
      </c>
      <c r="J175" s="40">
        <v>0.001425</v>
      </c>
      <c r="K175" s="44">
        <f>E175*J175</f>
        <v>0.171</v>
      </c>
    </row>
    <row r="176" spans="1:11" s="1" customFormat="1" ht="9.6">
      <c r="A176" s="35"/>
      <c r="B176" s="121" t="s">
        <v>380</v>
      </c>
      <c r="C176" s="118" t="s">
        <v>431</v>
      </c>
      <c r="D176" s="119" t="s">
        <v>399</v>
      </c>
      <c r="E176" s="123">
        <v>120</v>
      </c>
      <c r="F176" s="41"/>
      <c r="G176" s="42"/>
      <c r="H176" s="43"/>
      <c r="I176" s="42"/>
      <c r="J176" s="40"/>
      <c r="K176" s="44"/>
    </row>
    <row r="177" spans="1:11" s="1" customFormat="1" ht="9.6">
      <c r="A177" s="35">
        <f>A175+1</f>
        <v>70</v>
      </c>
      <c r="B177" s="37" t="s">
        <v>169</v>
      </c>
      <c r="C177" s="38" t="s">
        <v>170</v>
      </c>
      <c r="D177" s="39" t="s">
        <v>94</v>
      </c>
      <c r="E177" s="36">
        <v>29.486</v>
      </c>
      <c r="F177" s="41">
        <v>0</v>
      </c>
      <c r="G177" s="42">
        <f>E177*F177</f>
        <v>0</v>
      </c>
      <c r="H177" s="43">
        <v>0</v>
      </c>
      <c r="I177" s="42">
        <f>E177*H177</f>
        <v>0</v>
      </c>
      <c r="J177" s="40">
        <v>0</v>
      </c>
      <c r="K177" s="44">
        <f>E177*J177</f>
        <v>0</v>
      </c>
    </row>
    <row r="178" spans="1:11" s="1" customFormat="1" ht="9.6">
      <c r="A178" s="35"/>
      <c r="B178" s="121" t="s">
        <v>380</v>
      </c>
      <c r="C178" s="124">
        <f>K179</f>
        <v>29.48584886</v>
      </c>
      <c r="D178" s="119" t="s">
        <v>420</v>
      </c>
      <c r="E178" s="120">
        <v>29.486</v>
      </c>
      <c r="F178" s="41"/>
      <c r="G178" s="42"/>
      <c r="H178" s="43"/>
      <c r="I178" s="117"/>
      <c r="J178" s="40"/>
      <c r="K178" s="44"/>
    </row>
    <row r="179" spans="1:11" s="18" customFormat="1" ht="10.2">
      <c r="A179" s="53"/>
      <c r="B179" s="54">
        <v>713</v>
      </c>
      <c r="C179" s="55" t="s">
        <v>171</v>
      </c>
      <c r="D179" s="56"/>
      <c r="E179" s="56"/>
      <c r="F179" s="57"/>
      <c r="G179" s="58">
        <f>SUM(G155:G177)</f>
        <v>0</v>
      </c>
      <c r="H179" s="59"/>
      <c r="I179" s="60">
        <f>SUM(I155:I177)</f>
        <v>0</v>
      </c>
      <c r="J179" s="59"/>
      <c r="K179" s="61">
        <f>SUM(K155:K177)</f>
        <v>29.48584886</v>
      </c>
    </row>
    <row r="180" spans="1:11" s="18" customFormat="1" ht="10.2">
      <c r="A180" s="28"/>
      <c r="B180" s="29" t="s">
        <v>172</v>
      </c>
      <c r="C180" s="30" t="s">
        <v>173</v>
      </c>
      <c r="D180" s="27"/>
      <c r="E180" s="27"/>
      <c r="F180" s="31"/>
      <c r="G180" s="32"/>
      <c r="H180" s="33"/>
      <c r="I180" s="26"/>
      <c r="J180" s="33"/>
      <c r="K180" s="34"/>
    </row>
    <row r="181" spans="1:11" s="1" customFormat="1" ht="9.6">
      <c r="A181" s="35">
        <f>A177+1</f>
        <v>71</v>
      </c>
      <c r="B181" s="127" t="s">
        <v>174</v>
      </c>
      <c r="C181" s="38" t="s">
        <v>175</v>
      </c>
      <c r="D181" s="39" t="s">
        <v>44</v>
      </c>
      <c r="E181" s="122">
        <v>415.3</v>
      </c>
      <c r="F181" s="41">
        <v>0</v>
      </c>
      <c r="G181" s="42">
        <f>E181*F181</f>
        <v>0</v>
      </c>
      <c r="H181" s="43">
        <v>0</v>
      </c>
      <c r="I181" s="42">
        <f>E181*H181</f>
        <v>0</v>
      </c>
      <c r="J181" s="40">
        <v>0.014</v>
      </c>
      <c r="K181" s="44">
        <f>E181*J181</f>
        <v>5.8142000000000005</v>
      </c>
    </row>
    <row r="182" spans="1:11" s="1" customFormat="1" ht="9.6">
      <c r="A182" s="35"/>
      <c r="B182" s="121" t="s">
        <v>380</v>
      </c>
      <c r="C182" s="118" t="s">
        <v>432</v>
      </c>
      <c r="D182" s="119" t="s">
        <v>399</v>
      </c>
      <c r="E182" s="123">
        <v>415.3</v>
      </c>
      <c r="F182" s="41"/>
      <c r="G182" s="42"/>
      <c r="H182" s="43"/>
      <c r="I182" s="42"/>
      <c r="J182" s="40"/>
      <c r="K182" s="44"/>
    </row>
    <row r="183" spans="1:11" s="1" customFormat="1" ht="9.6">
      <c r="A183" s="35">
        <f>A181+1</f>
        <v>72</v>
      </c>
      <c r="B183" s="37" t="s">
        <v>176</v>
      </c>
      <c r="C183" s="38" t="s">
        <v>177</v>
      </c>
      <c r="D183" s="39" t="s">
        <v>28</v>
      </c>
      <c r="E183" s="122">
        <v>163</v>
      </c>
      <c r="F183" s="41">
        <v>0</v>
      </c>
      <c r="G183" s="42">
        <f>E183*F183</f>
        <v>0</v>
      </c>
      <c r="H183" s="43">
        <v>0</v>
      </c>
      <c r="I183" s="42">
        <f>E183*H183</f>
        <v>0</v>
      </c>
      <c r="J183" s="40">
        <v>0.015</v>
      </c>
      <c r="K183" s="44">
        <f>E183*J183</f>
        <v>2.445</v>
      </c>
    </row>
    <row r="184" spans="1:11" s="1" customFormat="1" ht="9.6">
      <c r="A184" s="35"/>
      <c r="B184" s="121" t="s">
        <v>380</v>
      </c>
      <c r="C184" s="118" t="s">
        <v>472</v>
      </c>
      <c r="D184" s="119" t="s">
        <v>382</v>
      </c>
      <c r="E184" s="123">
        <v>163</v>
      </c>
      <c r="F184" s="41"/>
      <c r="G184" s="42"/>
      <c r="H184" s="43"/>
      <c r="I184" s="42"/>
      <c r="J184" s="40"/>
      <c r="K184" s="44"/>
    </row>
    <row r="185" spans="1:11" s="1" customFormat="1" ht="9.6">
      <c r="A185" s="35">
        <f>A183+1</f>
        <v>73</v>
      </c>
      <c r="B185" s="37" t="s">
        <v>178</v>
      </c>
      <c r="C185" s="38" t="s">
        <v>179</v>
      </c>
      <c r="D185" s="39" t="s">
        <v>28</v>
      </c>
      <c r="E185" s="122">
        <v>32</v>
      </c>
      <c r="F185" s="41">
        <v>0</v>
      </c>
      <c r="G185" s="42">
        <f>E185*F185</f>
        <v>0</v>
      </c>
      <c r="H185" s="43">
        <v>0</v>
      </c>
      <c r="I185" s="42">
        <f>E185*H185</f>
        <v>0</v>
      </c>
      <c r="J185" s="40">
        <v>0.011</v>
      </c>
      <c r="K185" s="44">
        <f>E185*J185</f>
        <v>0.352</v>
      </c>
    </row>
    <row r="186" spans="1:11" s="1" customFormat="1" ht="9.6">
      <c r="A186" s="35"/>
      <c r="B186" s="121" t="s">
        <v>380</v>
      </c>
      <c r="C186" s="118">
        <v>32</v>
      </c>
      <c r="D186" s="119" t="s">
        <v>382</v>
      </c>
      <c r="E186" s="123">
        <v>32</v>
      </c>
      <c r="F186" s="41"/>
      <c r="G186" s="42"/>
      <c r="H186" s="43"/>
      <c r="I186" s="42"/>
      <c r="J186" s="40"/>
      <c r="K186" s="44"/>
    </row>
    <row r="187" spans="1:11" s="1" customFormat="1" ht="9.6">
      <c r="A187" s="35">
        <f>A185+1</f>
        <v>74</v>
      </c>
      <c r="B187" s="37" t="s">
        <v>180</v>
      </c>
      <c r="C187" s="38" t="s">
        <v>181</v>
      </c>
      <c r="D187" s="39" t="s">
        <v>44</v>
      </c>
      <c r="E187" s="122">
        <v>24</v>
      </c>
      <c r="F187" s="41">
        <v>0</v>
      </c>
      <c r="G187" s="42">
        <f>E187*F187</f>
        <v>0</v>
      </c>
      <c r="H187" s="43">
        <v>0</v>
      </c>
      <c r="I187" s="42">
        <f>E187*H187</f>
        <v>0</v>
      </c>
      <c r="J187" s="40">
        <v>0.014</v>
      </c>
      <c r="K187" s="44">
        <f>E187*J187</f>
        <v>0.336</v>
      </c>
    </row>
    <row r="188" spans="1:11" s="1" customFormat="1" ht="9.6">
      <c r="A188" s="35"/>
      <c r="B188" s="121" t="s">
        <v>380</v>
      </c>
      <c r="C188" s="118">
        <v>24</v>
      </c>
      <c r="D188" s="119" t="s">
        <v>399</v>
      </c>
      <c r="E188" s="123">
        <v>24</v>
      </c>
      <c r="F188" s="41"/>
      <c r="G188" s="42"/>
      <c r="H188" s="43"/>
      <c r="I188" s="42"/>
      <c r="J188" s="40"/>
      <c r="K188" s="44"/>
    </row>
    <row r="189" spans="1:11" s="1" customFormat="1" ht="9.6">
      <c r="A189" s="35">
        <f>A187+1</f>
        <v>75</v>
      </c>
      <c r="B189" s="37" t="s">
        <v>182</v>
      </c>
      <c r="C189" s="38" t="s">
        <v>183</v>
      </c>
      <c r="D189" s="39" t="s">
        <v>28</v>
      </c>
      <c r="E189" s="122">
        <v>52</v>
      </c>
      <c r="F189" s="41">
        <v>0</v>
      </c>
      <c r="G189" s="42">
        <f>E189*F189</f>
        <v>0</v>
      </c>
      <c r="H189" s="43">
        <v>0</v>
      </c>
      <c r="I189" s="42">
        <f>E189*H189</f>
        <v>0</v>
      </c>
      <c r="J189" s="40">
        <v>0.014</v>
      </c>
      <c r="K189" s="44">
        <f>E189*J189</f>
        <v>0.728</v>
      </c>
    </row>
    <row r="190" spans="1:11" s="1" customFormat="1" ht="9.6">
      <c r="A190" s="35"/>
      <c r="B190" s="121" t="s">
        <v>380</v>
      </c>
      <c r="C190" s="118">
        <v>52</v>
      </c>
      <c r="D190" s="119" t="s">
        <v>382</v>
      </c>
      <c r="E190" s="123">
        <v>52</v>
      </c>
      <c r="F190" s="41"/>
      <c r="G190" s="42"/>
      <c r="H190" s="43"/>
      <c r="I190" s="42"/>
      <c r="J190" s="40"/>
      <c r="K190" s="44"/>
    </row>
    <row r="191" spans="1:11" s="1" customFormat="1" ht="9.6">
      <c r="A191" s="35">
        <f>A189+1</f>
        <v>76</v>
      </c>
      <c r="B191" s="37" t="s">
        <v>184</v>
      </c>
      <c r="C191" s="38" t="s">
        <v>185</v>
      </c>
      <c r="D191" s="39" t="s">
        <v>28</v>
      </c>
      <c r="E191" s="122">
        <v>64</v>
      </c>
      <c r="F191" s="41">
        <v>0</v>
      </c>
      <c r="G191" s="42">
        <f>E191*F191</f>
        <v>0</v>
      </c>
      <c r="H191" s="43">
        <v>0</v>
      </c>
      <c r="I191" s="42">
        <f>E191*H191</f>
        <v>0</v>
      </c>
      <c r="J191" s="40">
        <v>0.014165024</v>
      </c>
      <c r="K191" s="44">
        <f>E191*J191</f>
        <v>0.906561536</v>
      </c>
    </row>
    <row r="192" spans="1:11" s="1" customFormat="1" ht="9.6">
      <c r="A192" s="35"/>
      <c r="B192" s="121" t="s">
        <v>380</v>
      </c>
      <c r="C192" s="118">
        <v>64</v>
      </c>
      <c r="D192" s="119" t="s">
        <v>382</v>
      </c>
      <c r="E192" s="123">
        <v>64</v>
      </c>
      <c r="F192" s="41"/>
      <c r="G192" s="42"/>
      <c r="H192" s="43"/>
      <c r="I192" s="42"/>
      <c r="J192" s="40"/>
      <c r="K192" s="44"/>
    </row>
    <row r="193" spans="1:11" s="1" customFormat="1" ht="9.6">
      <c r="A193" s="35">
        <f>A191+1</f>
        <v>77</v>
      </c>
      <c r="B193" s="37" t="s">
        <v>186</v>
      </c>
      <c r="C193" s="38" t="s">
        <v>187</v>
      </c>
      <c r="D193" s="39" t="s">
        <v>35</v>
      </c>
      <c r="E193" s="122">
        <v>48</v>
      </c>
      <c r="F193" s="41">
        <v>0</v>
      </c>
      <c r="G193" s="42">
        <f>E193*F193</f>
        <v>0</v>
      </c>
      <c r="H193" s="43">
        <v>0</v>
      </c>
      <c r="I193" s="42">
        <f>E193*H193</f>
        <v>0</v>
      </c>
      <c r="J193" s="40">
        <v>0</v>
      </c>
      <c r="K193" s="44">
        <f>E193*J193</f>
        <v>0</v>
      </c>
    </row>
    <row r="194" spans="1:11" s="1" customFormat="1" ht="9.6">
      <c r="A194" s="35"/>
      <c r="B194" s="121" t="s">
        <v>380</v>
      </c>
      <c r="C194" s="118">
        <v>48</v>
      </c>
      <c r="D194" s="119" t="s">
        <v>390</v>
      </c>
      <c r="E194" s="123">
        <v>48</v>
      </c>
      <c r="F194" s="41"/>
      <c r="G194" s="42"/>
      <c r="H194" s="43"/>
      <c r="I194" s="42"/>
      <c r="J194" s="40"/>
      <c r="K194" s="44"/>
    </row>
    <row r="195" spans="1:11" s="1" customFormat="1" ht="9.6">
      <c r="A195" s="35">
        <f>A193+1</f>
        <v>78</v>
      </c>
      <c r="B195" s="37" t="s">
        <v>188</v>
      </c>
      <c r="C195" s="38" t="s">
        <v>189</v>
      </c>
      <c r="D195" s="39" t="s">
        <v>44</v>
      </c>
      <c r="E195" s="122">
        <v>24</v>
      </c>
      <c r="F195" s="41">
        <v>0</v>
      </c>
      <c r="G195" s="42">
        <f>E195*F195</f>
        <v>0</v>
      </c>
      <c r="H195" s="43">
        <v>0</v>
      </c>
      <c r="I195" s="42">
        <f>E195*H195</f>
        <v>0</v>
      </c>
      <c r="J195" s="40">
        <v>0.000529024</v>
      </c>
      <c r="K195" s="44">
        <f>E195*J195</f>
        <v>0.012696576000000001</v>
      </c>
    </row>
    <row r="196" spans="1:11" s="1" customFormat="1" ht="9.6">
      <c r="A196" s="35"/>
      <c r="B196" s="121" t="s">
        <v>380</v>
      </c>
      <c r="C196" s="118">
        <v>24</v>
      </c>
      <c r="D196" s="119" t="s">
        <v>399</v>
      </c>
      <c r="E196" s="123">
        <v>24</v>
      </c>
      <c r="F196" s="41"/>
      <c r="G196" s="42"/>
      <c r="H196" s="43"/>
      <c r="I196" s="42"/>
      <c r="J196" s="40"/>
      <c r="K196" s="44"/>
    </row>
    <row r="197" spans="1:11" s="1" customFormat="1" ht="9.6">
      <c r="A197" s="35">
        <f>A195+1</f>
        <v>79</v>
      </c>
      <c r="B197" s="37" t="s">
        <v>190</v>
      </c>
      <c r="C197" s="38" t="s">
        <v>191</v>
      </c>
      <c r="D197" s="39" t="s">
        <v>44</v>
      </c>
      <c r="E197" s="122">
        <v>24</v>
      </c>
      <c r="F197" s="41">
        <v>0</v>
      </c>
      <c r="G197" s="42">
        <f>E197*F197</f>
        <v>0</v>
      </c>
      <c r="H197" s="43">
        <v>0</v>
      </c>
      <c r="I197" s="42">
        <f>E197*H197</f>
        <v>0</v>
      </c>
      <c r="J197" s="40">
        <v>0</v>
      </c>
      <c r="K197" s="44">
        <f>E197*J197</f>
        <v>0</v>
      </c>
    </row>
    <row r="198" spans="1:11" s="1" customFormat="1" ht="9.6">
      <c r="A198" s="35"/>
      <c r="B198" s="121" t="s">
        <v>380</v>
      </c>
      <c r="C198" s="118">
        <v>24</v>
      </c>
      <c r="D198" s="119" t="s">
        <v>399</v>
      </c>
      <c r="E198" s="123">
        <v>24</v>
      </c>
      <c r="F198" s="41"/>
      <c r="G198" s="42"/>
      <c r="H198" s="43"/>
      <c r="I198" s="42"/>
      <c r="J198" s="40"/>
      <c r="K198" s="44"/>
    </row>
    <row r="199" spans="1:11" s="1" customFormat="1" ht="9.6">
      <c r="A199" s="35">
        <f>A197+1</f>
        <v>80</v>
      </c>
      <c r="B199" s="37" t="s">
        <v>192</v>
      </c>
      <c r="C199" s="38" t="s">
        <v>193</v>
      </c>
      <c r="D199" s="39" t="s">
        <v>44</v>
      </c>
      <c r="E199" s="122">
        <v>24</v>
      </c>
      <c r="F199" s="41">
        <v>0</v>
      </c>
      <c r="G199" s="42">
        <f>E199*F199</f>
        <v>0</v>
      </c>
      <c r="H199" s="43">
        <v>0</v>
      </c>
      <c r="I199" s="42">
        <f>E199*H199</f>
        <v>0</v>
      </c>
      <c r="J199" s="40">
        <v>0.002469824</v>
      </c>
      <c r="K199" s="44">
        <f>E199*J199</f>
        <v>0.059275775999999995</v>
      </c>
    </row>
    <row r="200" spans="1:11" s="1" customFormat="1" ht="9.6">
      <c r="A200" s="35"/>
      <c r="B200" s="121" t="s">
        <v>380</v>
      </c>
      <c r="C200" s="118">
        <v>24</v>
      </c>
      <c r="D200" s="119" t="s">
        <v>399</v>
      </c>
      <c r="E200" s="123">
        <v>24</v>
      </c>
      <c r="F200" s="41"/>
      <c r="G200" s="42"/>
      <c r="H200" s="43"/>
      <c r="I200" s="42"/>
      <c r="J200" s="40"/>
      <c r="K200" s="44"/>
    </row>
    <row r="201" spans="1:11" s="1" customFormat="1" ht="9.6">
      <c r="A201" s="35">
        <f>A199+1</f>
        <v>81</v>
      </c>
      <c r="B201" s="37" t="s">
        <v>194</v>
      </c>
      <c r="C201" s="38" t="s">
        <v>195</v>
      </c>
      <c r="D201" s="39" t="s">
        <v>44</v>
      </c>
      <c r="E201" s="122">
        <v>631.1</v>
      </c>
      <c r="F201" s="41">
        <v>0</v>
      </c>
      <c r="G201" s="42">
        <f>E201*F201</f>
        <v>0</v>
      </c>
      <c r="H201" s="43">
        <v>0</v>
      </c>
      <c r="I201" s="42">
        <f>E201*H201</f>
        <v>0</v>
      </c>
      <c r="J201" s="40">
        <v>0.0009854</v>
      </c>
      <c r="K201" s="44">
        <f>E201*J201</f>
        <v>0.62188594</v>
      </c>
    </row>
    <row r="202" spans="1:11" s="1" customFormat="1" ht="9.6">
      <c r="A202" s="35"/>
      <c r="B202" s="121" t="s">
        <v>380</v>
      </c>
      <c r="C202" s="118" t="s">
        <v>473</v>
      </c>
      <c r="D202" s="119" t="s">
        <v>399</v>
      </c>
      <c r="E202" s="123">
        <v>631.1</v>
      </c>
      <c r="F202" s="41"/>
      <c r="G202" s="42"/>
      <c r="H202" s="43"/>
      <c r="I202" s="42"/>
      <c r="J202" s="40"/>
      <c r="K202" s="44"/>
    </row>
    <row r="203" spans="1:11" s="1" customFormat="1" ht="9.6">
      <c r="A203" s="35">
        <f>A201+1</f>
        <v>82</v>
      </c>
      <c r="B203" s="37" t="s">
        <v>436</v>
      </c>
      <c r="C203" s="38" t="s">
        <v>454</v>
      </c>
      <c r="D203" s="39" t="s">
        <v>31</v>
      </c>
      <c r="E203" s="122">
        <v>6.84</v>
      </c>
      <c r="F203" s="41">
        <v>0</v>
      </c>
      <c r="G203" s="42">
        <f>E203*F203</f>
        <v>0</v>
      </c>
      <c r="H203" s="43">
        <v>0</v>
      </c>
      <c r="I203" s="42">
        <f>E203*H203</f>
        <v>0</v>
      </c>
      <c r="J203" s="40">
        <v>2.5</v>
      </c>
      <c r="K203" s="44">
        <f>E203*J203</f>
        <v>17.1</v>
      </c>
    </row>
    <row r="204" spans="1:11" s="1" customFormat="1" ht="9.6">
      <c r="A204" s="35"/>
      <c r="B204" s="121" t="s">
        <v>380</v>
      </c>
      <c r="C204" s="118" t="s">
        <v>435</v>
      </c>
      <c r="D204" s="119" t="s">
        <v>389</v>
      </c>
      <c r="E204" s="123">
        <v>6.84</v>
      </c>
      <c r="F204" s="41"/>
      <c r="G204" s="42"/>
      <c r="H204" s="43"/>
      <c r="I204" s="42"/>
      <c r="J204" s="40"/>
      <c r="K204" s="44"/>
    </row>
    <row r="205" spans="1:11" s="1" customFormat="1" ht="9.6">
      <c r="A205" s="35">
        <f>A203+1</f>
        <v>83</v>
      </c>
      <c r="B205" s="37" t="s">
        <v>196</v>
      </c>
      <c r="C205" s="38" t="s">
        <v>197</v>
      </c>
      <c r="D205" s="39" t="s">
        <v>28</v>
      </c>
      <c r="E205" s="122">
        <v>797.7</v>
      </c>
      <c r="F205" s="41">
        <v>0</v>
      </c>
      <c r="G205" s="42">
        <f>E205*F205</f>
        <v>0</v>
      </c>
      <c r="H205" s="43">
        <v>0</v>
      </c>
      <c r="I205" s="42">
        <f>E205*H205</f>
        <v>0</v>
      </c>
      <c r="J205" s="40">
        <v>0.014794</v>
      </c>
      <c r="K205" s="44">
        <f>E205*J205</f>
        <v>11.8011738</v>
      </c>
    </row>
    <row r="206" spans="1:11" s="1" customFormat="1" ht="9.6">
      <c r="A206" s="35"/>
      <c r="B206" s="121" t="s">
        <v>380</v>
      </c>
      <c r="C206" s="118" t="s">
        <v>455</v>
      </c>
      <c r="D206" s="119" t="s">
        <v>382</v>
      </c>
      <c r="E206" s="123">
        <v>797.7</v>
      </c>
      <c r="F206" s="41"/>
      <c r="G206" s="42"/>
      <c r="H206" s="43"/>
      <c r="I206" s="42"/>
      <c r="J206" s="40"/>
      <c r="K206" s="44"/>
    </row>
    <row r="207" spans="1:11" s="1" customFormat="1" ht="9.6">
      <c r="A207" s="35">
        <v>84</v>
      </c>
      <c r="B207" s="37" t="s">
        <v>198</v>
      </c>
      <c r="C207" s="38" t="s">
        <v>199</v>
      </c>
      <c r="D207" s="39" t="s">
        <v>28</v>
      </c>
      <c r="E207" s="122">
        <v>50.2</v>
      </c>
      <c r="F207" s="41">
        <v>0</v>
      </c>
      <c r="G207" s="42">
        <f>E207*F207</f>
        <v>0</v>
      </c>
      <c r="H207" s="43">
        <v>0</v>
      </c>
      <c r="I207" s="42">
        <f>E207*H207</f>
        <v>0</v>
      </c>
      <c r="J207" s="40">
        <v>0.00024</v>
      </c>
      <c r="K207" s="44">
        <f>E207*J207</f>
        <v>0.012048000000000001</v>
      </c>
    </row>
    <row r="208" spans="1:11" s="1" customFormat="1" ht="9.6">
      <c r="A208" s="35"/>
      <c r="B208" s="121" t="s">
        <v>380</v>
      </c>
      <c r="C208" s="118" t="s">
        <v>437</v>
      </c>
      <c r="D208" s="119" t="s">
        <v>382</v>
      </c>
      <c r="E208" s="123">
        <v>50.2</v>
      </c>
      <c r="F208" s="41"/>
      <c r="G208" s="42"/>
      <c r="H208" s="43"/>
      <c r="I208" s="42"/>
      <c r="J208" s="40"/>
      <c r="K208" s="44"/>
    </row>
    <row r="209" spans="1:11" s="1" customFormat="1" ht="10.2" customHeight="1">
      <c r="A209" s="35">
        <f>A207+1</f>
        <v>85</v>
      </c>
      <c r="B209" s="37" t="s">
        <v>200</v>
      </c>
      <c r="C209" s="38" t="s">
        <v>201</v>
      </c>
      <c r="D209" s="39" t="s">
        <v>28</v>
      </c>
      <c r="E209" s="122">
        <v>79.8</v>
      </c>
      <c r="F209" s="41">
        <v>0</v>
      </c>
      <c r="G209" s="42">
        <f>E209*F209</f>
        <v>0</v>
      </c>
      <c r="H209" s="43">
        <v>0</v>
      </c>
      <c r="I209" s="42">
        <f>E209*H209</f>
        <v>0</v>
      </c>
      <c r="J209" s="40">
        <v>0.00024</v>
      </c>
      <c r="K209" s="44">
        <f>E209*J209</f>
        <v>0.019152</v>
      </c>
    </row>
    <row r="210" spans="1:11" s="1" customFormat="1" ht="10.2" customHeight="1">
      <c r="A210" s="35"/>
      <c r="B210" s="121" t="s">
        <v>380</v>
      </c>
      <c r="C210" s="118" t="s">
        <v>440</v>
      </c>
      <c r="D210" s="119" t="s">
        <v>382</v>
      </c>
      <c r="E210" s="123">
        <v>79.8</v>
      </c>
      <c r="F210" s="41"/>
      <c r="G210" s="42"/>
      <c r="H210" s="43"/>
      <c r="I210" s="42"/>
      <c r="J210" s="40"/>
      <c r="K210" s="44"/>
    </row>
    <row r="211" spans="1:11" s="1" customFormat="1" ht="9.6">
      <c r="A211" s="35">
        <f>A209+1</f>
        <v>86</v>
      </c>
      <c r="B211" s="37" t="s">
        <v>202</v>
      </c>
      <c r="C211" s="38" t="s">
        <v>203</v>
      </c>
      <c r="D211" s="39" t="s">
        <v>31</v>
      </c>
      <c r="E211" s="122">
        <v>0.56</v>
      </c>
      <c r="F211" s="41">
        <v>0</v>
      </c>
      <c r="G211" s="42">
        <f>E211*F211</f>
        <v>0</v>
      </c>
      <c r="H211" s="43">
        <v>0</v>
      </c>
      <c r="I211" s="42">
        <f>E211*H211</f>
        <v>0</v>
      </c>
      <c r="J211" s="40">
        <v>0.47</v>
      </c>
      <c r="K211" s="44">
        <f>E211*J211</f>
        <v>0.2632</v>
      </c>
    </row>
    <row r="212" spans="1:11" s="1" customFormat="1" ht="9.6">
      <c r="A212" s="35"/>
      <c r="B212" s="121" t="s">
        <v>380</v>
      </c>
      <c r="C212" s="118" t="s">
        <v>438</v>
      </c>
      <c r="D212" s="119" t="s">
        <v>389</v>
      </c>
      <c r="E212" s="123">
        <v>0.56</v>
      </c>
      <c r="F212" s="41"/>
      <c r="G212" s="42"/>
      <c r="H212" s="43"/>
      <c r="I212" s="42"/>
      <c r="J212" s="40"/>
      <c r="K212" s="44"/>
    </row>
    <row r="213" spans="1:11" s="1" customFormat="1" ht="9.6">
      <c r="A213" s="35">
        <f>A211+1</f>
        <v>87</v>
      </c>
      <c r="B213" s="37" t="s">
        <v>204</v>
      </c>
      <c r="C213" s="38" t="s">
        <v>441</v>
      </c>
      <c r="D213" s="39" t="s">
        <v>31</v>
      </c>
      <c r="E213" s="122">
        <v>1.55</v>
      </c>
      <c r="F213" s="41">
        <v>0</v>
      </c>
      <c r="G213" s="42">
        <f>E213*F213</f>
        <v>0</v>
      </c>
      <c r="H213" s="43">
        <v>0</v>
      </c>
      <c r="I213" s="42">
        <f>E213*H213</f>
        <v>0</v>
      </c>
      <c r="J213" s="40">
        <v>0.55</v>
      </c>
      <c r="K213" s="44">
        <f>E213*J213</f>
        <v>0.8525000000000001</v>
      </c>
    </row>
    <row r="214" spans="1:11" s="1" customFormat="1" ht="9.6">
      <c r="A214" s="35"/>
      <c r="B214" s="121" t="s">
        <v>380</v>
      </c>
      <c r="C214" s="118">
        <v>1.55</v>
      </c>
      <c r="D214" s="119" t="s">
        <v>389</v>
      </c>
      <c r="E214" s="123">
        <v>1.55</v>
      </c>
      <c r="F214" s="41"/>
      <c r="G214" s="42"/>
      <c r="H214" s="43"/>
      <c r="I214" s="42"/>
      <c r="J214" s="40"/>
      <c r="K214" s="44"/>
    </row>
    <row r="215" spans="1:11" s="1" customFormat="1" ht="9.6">
      <c r="A215" s="35">
        <f>A213+1</f>
        <v>88</v>
      </c>
      <c r="B215" s="37" t="s">
        <v>205</v>
      </c>
      <c r="C215" s="38" t="s">
        <v>206</v>
      </c>
      <c r="D215" s="39" t="s">
        <v>31</v>
      </c>
      <c r="E215" s="122">
        <v>0.95</v>
      </c>
      <c r="F215" s="41">
        <v>0</v>
      </c>
      <c r="G215" s="42">
        <f>E215*F215</f>
        <v>0</v>
      </c>
      <c r="H215" s="43">
        <v>0</v>
      </c>
      <c r="I215" s="42">
        <f>E215*H215</f>
        <v>0</v>
      </c>
      <c r="J215" s="40">
        <v>0.55</v>
      </c>
      <c r="K215" s="44">
        <f>E215*J215</f>
        <v>0.5225</v>
      </c>
    </row>
    <row r="216" spans="1:11" s="1" customFormat="1" ht="9.6">
      <c r="A216" s="35"/>
      <c r="B216" s="121" t="s">
        <v>380</v>
      </c>
      <c r="C216" s="118">
        <v>0.95</v>
      </c>
      <c r="D216" s="119" t="s">
        <v>389</v>
      </c>
      <c r="E216" s="123">
        <v>0.95</v>
      </c>
      <c r="F216" s="41"/>
      <c r="G216" s="42"/>
      <c r="H216" s="43"/>
      <c r="I216" s="42"/>
      <c r="J216" s="40"/>
      <c r="K216" s="44"/>
    </row>
    <row r="217" spans="1:11" s="1" customFormat="1" ht="9.6">
      <c r="A217" s="35">
        <f>A215+1</f>
        <v>89</v>
      </c>
      <c r="B217" s="37" t="s">
        <v>207</v>
      </c>
      <c r="C217" s="38" t="s">
        <v>439</v>
      </c>
      <c r="D217" s="39" t="s">
        <v>31</v>
      </c>
      <c r="E217" s="122">
        <v>0.15</v>
      </c>
      <c r="F217" s="41">
        <v>0</v>
      </c>
      <c r="G217" s="42">
        <f>E217*F217</f>
        <v>0</v>
      </c>
      <c r="H217" s="43">
        <v>0</v>
      </c>
      <c r="I217" s="42">
        <f>E217*H217</f>
        <v>0</v>
      </c>
      <c r="J217" s="40">
        <v>0.55</v>
      </c>
      <c r="K217" s="44">
        <f>E217*J217</f>
        <v>0.0825</v>
      </c>
    </row>
    <row r="218" spans="1:11" s="1" customFormat="1" ht="9.6">
      <c r="A218" s="35"/>
      <c r="B218" s="121" t="s">
        <v>380</v>
      </c>
      <c r="C218" s="118">
        <v>0.15</v>
      </c>
      <c r="D218" s="119" t="s">
        <v>389</v>
      </c>
      <c r="E218" s="123">
        <v>0.15</v>
      </c>
      <c r="F218" s="41"/>
      <c r="G218" s="42"/>
      <c r="H218" s="43"/>
      <c r="I218" s="42"/>
      <c r="J218" s="40"/>
      <c r="K218" s="44"/>
    </row>
    <row r="219" spans="1:11" s="1" customFormat="1" ht="9.6">
      <c r="A219" s="35">
        <f>A217+1</f>
        <v>90</v>
      </c>
      <c r="B219" s="37" t="s">
        <v>208</v>
      </c>
      <c r="C219" s="38" t="s">
        <v>442</v>
      </c>
      <c r="D219" s="39" t="s">
        <v>31</v>
      </c>
      <c r="E219" s="122">
        <v>0.9</v>
      </c>
      <c r="F219" s="41">
        <v>0</v>
      </c>
      <c r="G219" s="42">
        <f>E219*F219</f>
        <v>0</v>
      </c>
      <c r="H219" s="43">
        <v>0</v>
      </c>
      <c r="I219" s="42">
        <f>E219*H219</f>
        <v>0</v>
      </c>
      <c r="J219" s="40">
        <v>0.55</v>
      </c>
      <c r="K219" s="44">
        <f>E219*J219</f>
        <v>0.49500000000000005</v>
      </c>
    </row>
    <row r="220" spans="1:11" s="1" customFormat="1" ht="9.6">
      <c r="A220" s="35"/>
      <c r="B220" s="121" t="s">
        <v>380</v>
      </c>
      <c r="C220" s="118">
        <v>0.9</v>
      </c>
      <c r="D220" s="119" t="s">
        <v>389</v>
      </c>
      <c r="E220" s="123">
        <v>0.9</v>
      </c>
      <c r="F220" s="41"/>
      <c r="G220" s="42"/>
      <c r="H220" s="43"/>
      <c r="I220" s="42"/>
      <c r="J220" s="40"/>
      <c r="K220" s="44"/>
    </row>
    <row r="221" spans="1:11" s="1" customFormat="1" ht="9.6">
      <c r="A221" s="35">
        <f>A219+1</f>
        <v>91</v>
      </c>
      <c r="B221" s="37" t="s">
        <v>208</v>
      </c>
      <c r="C221" s="38" t="s">
        <v>443</v>
      </c>
      <c r="D221" s="39" t="s">
        <v>31</v>
      </c>
      <c r="E221" s="122">
        <v>1.98</v>
      </c>
      <c r="F221" s="41">
        <v>0</v>
      </c>
      <c r="G221" s="42">
        <f>E221*F221</f>
        <v>0</v>
      </c>
      <c r="H221" s="43">
        <v>0</v>
      </c>
      <c r="I221" s="42">
        <f>E221*H221</f>
        <v>0</v>
      </c>
      <c r="J221" s="40">
        <v>0.55</v>
      </c>
      <c r="K221" s="44">
        <f>E221*J221</f>
        <v>1.089</v>
      </c>
    </row>
    <row r="222" spans="1:11" s="1" customFormat="1" ht="9.6">
      <c r="A222" s="35"/>
      <c r="B222" s="121" t="s">
        <v>380</v>
      </c>
      <c r="C222" s="118">
        <v>1.98</v>
      </c>
      <c r="D222" s="119" t="s">
        <v>389</v>
      </c>
      <c r="E222" s="123">
        <v>1.98</v>
      </c>
      <c r="F222" s="41"/>
      <c r="G222" s="42"/>
      <c r="H222" s="43"/>
      <c r="I222" s="42"/>
      <c r="J222" s="40"/>
      <c r="K222" s="44"/>
    </row>
    <row r="223" spans="1:11" s="1" customFormat="1" ht="9.6">
      <c r="A223" s="35">
        <f>A221+1</f>
        <v>92</v>
      </c>
      <c r="B223" s="37" t="s">
        <v>209</v>
      </c>
      <c r="C223" s="38" t="s">
        <v>444</v>
      </c>
      <c r="D223" s="39" t="s">
        <v>31</v>
      </c>
      <c r="E223" s="122">
        <v>0.62</v>
      </c>
      <c r="F223" s="41">
        <v>0</v>
      </c>
      <c r="G223" s="42">
        <f>E223*F223</f>
        <v>0</v>
      </c>
      <c r="H223" s="43">
        <v>0</v>
      </c>
      <c r="I223" s="42">
        <f>E223*H223</f>
        <v>0</v>
      </c>
      <c r="J223" s="40">
        <v>0.47</v>
      </c>
      <c r="K223" s="44">
        <f>E223*J223</f>
        <v>0.2914</v>
      </c>
    </row>
    <row r="224" spans="1:11" s="1" customFormat="1" ht="9.6">
      <c r="A224" s="35"/>
      <c r="B224" s="121" t="s">
        <v>380</v>
      </c>
      <c r="C224" s="118">
        <v>0.62</v>
      </c>
      <c r="D224" s="119" t="s">
        <v>389</v>
      </c>
      <c r="E224" s="123">
        <v>0.62</v>
      </c>
      <c r="F224" s="41"/>
      <c r="G224" s="42"/>
      <c r="H224" s="43"/>
      <c r="I224" s="42"/>
      <c r="J224" s="40"/>
      <c r="K224" s="44"/>
    </row>
    <row r="225" spans="1:11" s="1" customFormat="1" ht="9.6">
      <c r="A225" s="35">
        <f>A223+1</f>
        <v>93</v>
      </c>
      <c r="B225" s="37" t="s">
        <v>210</v>
      </c>
      <c r="C225" s="38" t="s">
        <v>445</v>
      </c>
      <c r="D225" s="39" t="s">
        <v>31</v>
      </c>
      <c r="E225" s="36">
        <v>0.125</v>
      </c>
      <c r="F225" s="41">
        <v>0</v>
      </c>
      <c r="G225" s="42">
        <f>E225*F225</f>
        <v>0</v>
      </c>
      <c r="H225" s="43">
        <v>0</v>
      </c>
      <c r="I225" s="42">
        <f>E225*H225</f>
        <v>0</v>
      </c>
      <c r="J225" s="40">
        <v>0.47</v>
      </c>
      <c r="K225" s="44">
        <f>E225*J225</f>
        <v>0.05875</v>
      </c>
    </row>
    <row r="226" spans="1:11" s="1" customFormat="1" ht="9.6">
      <c r="A226" s="35"/>
      <c r="B226" s="121" t="s">
        <v>380</v>
      </c>
      <c r="C226" s="118">
        <v>0.125</v>
      </c>
      <c r="D226" s="119" t="s">
        <v>389</v>
      </c>
      <c r="E226" s="120">
        <v>0.125</v>
      </c>
      <c r="F226" s="41"/>
      <c r="G226" s="42"/>
      <c r="H226" s="43"/>
      <c r="I226" s="42"/>
      <c r="J226" s="40"/>
      <c r="K226" s="44"/>
    </row>
    <row r="227" spans="1:11" s="1" customFormat="1" ht="9.6">
      <c r="A227" s="35">
        <f>A225+1</f>
        <v>94</v>
      </c>
      <c r="B227" s="37" t="s">
        <v>211</v>
      </c>
      <c r="C227" s="38" t="s">
        <v>212</v>
      </c>
      <c r="D227" s="39" t="s">
        <v>44</v>
      </c>
      <c r="E227" s="128">
        <v>139.1</v>
      </c>
      <c r="F227" s="41">
        <v>0</v>
      </c>
      <c r="G227" s="42">
        <f>E227*F227</f>
        <v>0</v>
      </c>
      <c r="H227" s="43">
        <v>0</v>
      </c>
      <c r="I227" s="42">
        <f>E227*H227</f>
        <v>0</v>
      </c>
      <c r="J227" s="40">
        <v>0</v>
      </c>
      <c r="K227" s="44">
        <f>E227*J227</f>
        <v>0</v>
      </c>
    </row>
    <row r="228" spans="1:11" s="1" customFormat="1" ht="9.6">
      <c r="A228" s="35"/>
      <c r="B228" s="121" t="s">
        <v>380</v>
      </c>
      <c r="C228" s="118" t="s">
        <v>446</v>
      </c>
      <c r="D228" s="119" t="s">
        <v>399</v>
      </c>
      <c r="E228" s="123">
        <v>139.1</v>
      </c>
      <c r="F228" s="41"/>
      <c r="G228" s="42"/>
      <c r="H228" s="43"/>
      <c r="I228" s="42"/>
      <c r="J228" s="40"/>
      <c r="K228" s="44"/>
    </row>
    <row r="229" spans="1:11" s="1" customFormat="1" ht="9.6">
      <c r="A229" s="35">
        <f>A227+1</f>
        <v>95</v>
      </c>
      <c r="B229" s="37" t="s">
        <v>213</v>
      </c>
      <c r="C229" s="38" t="s">
        <v>214</v>
      </c>
      <c r="D229" s="39" t="s">
        <v>31</v>
      </c>
      <c r="E229" s="122">
        <v>6.835</v>
      </c>
      <c r="F229" s="41">
        <v>0</v>
      </c>
      <c r="G229" s="42">
        <f>E229*F229</f>
        <v>0</v>
      </c>
      <c r="H229" s="43">
        <v>0</v>
      </c>
      <c r="I229" s="42">
        <f>E229*H229</f>
        <v>0</v>
      </c>
      <c r="J229" s="40">
        <v>0.021207569</v>
      </c>
      <c r="K229" s="44">
        <f>E229*J229</f>
        <v>0.14495373411499998</v>
      </c>
    </row>
    <row r="230" spans="1:11" s="1" customFormat="1" ht="9.6">
      <c r="A230" s="35"/>
      <c r="B230" s="121" t="s">
        <v>380</v>
      </c>
      <c r="C230" s="118" t="s">
        <v>447</v>
      </c>
      <c r="D230" s="119" t="s">
        <v>389</v>
      </c>
      <c r="E230" s="123">
        <v>6.835</v>
      </c>
      <c r="F230" s="41"/>
      <c r="G230" s="42"/>
      <c r="H230" s="43"/>
      <c r="I230" s="42"/>
      <c r="J230" s="40"/>
      <c r="K230" s="44"/>
    </row>
    <row r="231" spans="1:11" s="1" customFormat="1" ht="9.6">
      <c r="A231" s="35">
        <f>A229+1</f>
        <v>96</v>
      </c>
      <c r="B231" s="37" t="s">
        <v>215</v>
      </c>
      <c r="C231" s="38" t="s">
        <v>216</v>
      </c>
      <c r="D231" s="39" t="s">
        <v>28</v>
      </c>
      <c r="E231" s="122">
        <v>20</v>
      </c>
      <c r="F231" s="41">
        <v>0</v>
      </c>
      <c r="G231" s="42">
        <f>E231*F231</f>
        <v>0</v>
      </c>
      <c r="H231" s="43">
        <v>0</v>
      </c>
      <c r="I231" s="42">
        <f>E231*H231</f>
        <v>0</v>
      </c>
      <c r="J231" s="40">
        <v>0.000298913</v>
      </c>
      <c r="K231" s="44">
        <f>E231*J231</f>
        <v>0.00597826</v>
      </c>
    </row>
    <row r="232" spans="1:11" s="1" customFormat="1" ht="9.6">
      <c r="A232" s="35"/>
      <c r="B232" s="121" t="s">
        <v>380</v>
      </c>
      <c r="C232" s="118">
        <v>20</v>
      </c>
      <c r="D232" s="119" t="s">
        <v>382</v>
      </c>
      <c r="E232" s="123">
        <v>20</v>
      </c>
      <c r="F232" s="41"/>
      <c r="G232" s="42"/>
      <c r="H232" s="43"/>
      <c r="I232" s="42"/>
      <c r="J232" s="40"/>
      <c r="K232" s="44"/>
    </row>
    <row r="233" spans="1:11" s="1" customFormat="1" ht="9.6">
      <c r="A233" s="35">
        <v>97</v>
      </c>
      <c r="B233" s="37" t="s">
        <v>217</v>
      </c>
      <c r="C233" s="38" t="s">
        <v>218</v>
      </c>
      <c r="D233" s="39" t="s">
        <v>219</v>
      </c>
      <c r="E233" s="122">
        <v>15</v>
      </c>
      <c r="F233" s="41">
        <v>0</v>
      </c>
      <c r="G233" s="42">
        <f>E233*F233</f>
        <v>0</v>
      </c>
      <c r="H233" s="43">
        <v>0</v>
      </c>
      <c r="I233" s="42">
        <f>E233*H233</f>
        <v>0</v>
      </c>
      <c r="J233" s="40">
        <v>0</v>
      </c>
      <c r="K233" s="44">
        <f>E233*J233</f>
        <v>0</v>
      </c>
    </row>
    <row r="234" spans="1:11" s="1" customFormat="1" ht="9.6">
      <c r="A234" s="35"/>
      <c r="B234" s="121" t="s">
        <v>380</v>
      </c>
      <c r="C234" s="118">
        <v>15</v>
      </c>
      <c r="D234" s="119" t="s">
        <v>430</v>
      </c>
      <c r="E234" s="123">
        <v>15</v>
      </c>
      <c r="F234" s="41"/>
      <c r="G234" s="42"/>
      <c r="H234" s="43"/>
      <c r="I234" s="42"/>
      <c r="J234" s="40"/>
      <c r="K234" s="44"/>
    </row>
    <row r="235" spans="1:11" s="1" customFormat="1" ht="9.6">
      <c r="A235" s="35">
        <f>A233+1</f>
        <v>98</v>
      </c>
      <c r="B235" s="37" t="s">
        <v>220</v>
      </c>
      <c r="C235" s="38" t="s">
        <v>221</v>
      </c>
      <c r="D235" s="39" t="s">
        <v>94</v>
      </c>
      <c r="E235" s="122">
        <v>36.47</v>
      </c>
      <c r="F235" s="41">
        <v>0</v>
      </c>
      <c r="G235" s="42">
        <f>E235*F235</f>
        <v>0</v>
      </c>
      <c r="H235" s="43">
        <v>0</v>
      </c>
      <c r="I235" s="42">
        <f>E235*H235</f>
        <v>0</v>
      </c>
      <c r="J235" s="40">
        <v>0</v>
      </c>
      <c r="K235" s="44">
        <f>E235*J235</f>
        <v>0</v>
      </c>
    </row>
    <row r="236" spans="1:11" s="1" customFormat="1" ht="9.6">
      <c r="A236" s="35"/>
      <c r="B236" s="121" t="s">
        <v>380</v>
      </c>
      <c r="C236" s="118">
        <v>36.47</v>
      </c>
      <c r="D236" s="119" t="s">
        <v>420</v>
      </c>
      <c r="E236" s="123">
        <v>36.47</v>
      </c>
      <c r="F236" s="41"/>
      <c r="G236" s="42"/>
      <c r="H236" s="43"/>
      <c r="I236" s="117"/>
      <c r="J236" s="40"/>
      <c r="K236" s="44"/>
    </row>
    <row r="237" spans="1:11" s="18" customFormat="1" ht="10.2">
      <c r="A237" s="53"/>
      <c r="B237" s="54">
        <v>762</v>
      </c>
      <c r="C237" s="55" t="s">
        <v>222</v>
      </c>
      <c r="D237" s="56"/>
      <c r="E237" s="56"/>
      <c r="F237" s="57"/>
      <c r="G237" s="58">
        <f>SUM(G181:G235)</f>
        <v>0</v>
      </c>
      <c r="H237" s="59"/>
      <c r="I237" s="60">
        <f>SUM(I181:I235)</f>
        <v>0</v>
      </c>
      <c r="J237" s="59"/>
      <c r="K237" s="61">
        <f>SUM(K181:K235)</f>
        <v>44.013775622115</v>
      </c>
    </row>
    <row r="238" spans="1:11" s="18" customFormat="1" ht="10.2">
      <c r="A238" s="28"/>
      <c r="B238" s="29" t="s">
        <v>223</v>
      </c>
      <c r="C238" s="30" t="s">
        <v>224</v>
      </c>
      <c r="D238" s="27"/>
      <c r="E238" s="27"/>
      <c r="F238" s="31"/>
      <c r="G238" s="32"/>
      <c r="H238" s="33"/>
      <c r="I238" s="26"/>
      <c r="J238" s="33"/>
      <c r="K238" s="34"/>
    </row>
    <row r="239" spans="1:11" s="1" customFormat="1" ht="9.6">
      <c r="A239" s="35">
        <f>A235+1</f>
        <v>99</v>
      </c>
      <c r="B239" s="37" t="s">
        <v>225</v>
      </c>
      <c r="C239" s="38" t="s">
        <v>226</v>
      </c>
      <c r="D239" s="39" t="s">
        <v>44</v>
      </c>
      <c r="E239" s="122">
        <v>136</v>
      </c>
      <c r="F239" s="41">
        <v>0</v>
      </c>
      <c r="G239" s="42">
        <f>E239*F239</f>
        <v>0</v>
      </c>
      <c r="H239" s="43">
        <v>0</v>
      </c>
      <c r="I239" s="42">
        <f>E239*H239</f>
        <v>0</v>
      </c>
      <c r="J239" s="40">
        <v>0.003</v>
      </c>
      <c r="K239" s="44">
        <f>E239*J239</f>
        <v>0.40800000000000003</v>
      </c>
    </row>
    <row r="240" spans="1:11" s="1" customFormat="1" ht="9.6">
      <c r="A240" s="35"/>
      <c r="B240" s="121" t="s">
        <v>380</v>
      </c>
      <c r="C240" s="118">
        <v>136</v>
      </c>
      <c r="D240" s="119" t="s">
        <v>399</v>
      </c>
      <c r="E240" s="123">
        <v>136</v>
      </c>
      <c r="F240" s="41"/>
      <c r="G240" s="42"/>
      <c r="H240" s="43"/>
      <c r="I240" s="42"/>
      <c r="J240" s="40"/>
      <c r="K240" s="44"/>
    </row>
    <row r="241" spans="1:11" s="1" customFormat="1" ht="9.6">
      <c r="A241" s="35">
        <f>A239+1</f>
        <v>100</v>
      </c>
      <c r="B241" s="37" t="s">
        <v>227</v>
      </c>
      <c r="C241" s="38" t="s">
        <v>228</v>
      </c>
      <c r="D241" s="39" t="s">
        <v>44</v>
      </c>
      <c r="E241" s="122">
        <v>31</v>
      </c>
      <c r="F241" s="41">
        <v>0</v>
      </c>
      <c r="G241" s="42">
        <f>E241*F241</f>
        <v>0</v>
      </c>
      <c r="H241" s="43">
        <v>0</v>
      </c>
      <c r="I241" s="42">
        <f>E241*H241</f>
        <v>0</v>
      </c>
      <c r="J241" s="40">
        <v>0.002</v>
      </c>
      <c r="K241" s="44">
        <f>E241*J241</f>
        <v>0.062</v>
      </c>
    </row>
    <row r="242" spans="1:11" s="1" customFormat="1" ht="9.6">
      <c r="A242" s="35"/>
      <c r="B242" s="121" t="s">
        <v>380</v>
      </c>
      <c r="C242" s="118">
        <v>31</v>
      </c>
      <c r="D242" s="119" t="s">
        <v>399</v>
      </c>
      <c r="E242" s="123">
        <v>31</v>
      </c>
      <c r="F242" s="41"/>
      <c r="G242" s="42"/>
      <c r="H242" s="43"/>
      <c r="I242" s="42"/>
      <c r="J242" s="40"/>
      <c r="K242" s="44"/>
    </row>
    <row r="243" spans="1:11" s="1" customFormat="1" ht="9.6">
      <c r="A243" s="35">
        <f>A241+1</f>
        <v>101</v>
      </c>
      <c r="B243" s="37" t="s">
        <v>229</v>
      </c>
      <c r="C243" s="38" t="s">
        <v>230</v>
      </c>
      <c r="D243" s="39" t="s">
        <v>35</v>
      </c>
      <c r="E243" s="122">
        <v>32</v>
      </c>
      <c r="F243" s="41">
        <v>0</v>
      </c>
      <c r="G243" s="42">
        <f>E243*F243</f>
        <v>0</v>
      </c>
      <c r="H243" s="43">
        <v>0</v>
      </c>
      <c r="I243" s="42">
        <f>E243*H243</f>
        <v>0</v>
      </c>
      <c r="J243" s="40">
        <v>0.0024</v>
      </c>
      <c r="K243" s="44">
        <f>E243*J243</f>
        <v>0.0768</v>
      </c>
    </row>
    <row r="244" spans="1:11" s="1" customFormat="1" ht="9.6">
      <c r="A244" s="35"/>
      <c r="B244" s="121" t="s">
        <v>380</v>
      </c>
      <c r="C244" s="118">
        <v>32</v>
      </c>
      <c r="D244" s="119" t="s">
        <v>390</v>
      </c>
      <c r="E244" s="123">
        <v>32</v>
      </c>
      <c r="F244" s="41"/>
      <c r="G244" s="42"/>
      <c r="H244" s="43"/>
      <c r="I244" s="42"/>
      <c r="J244" s="40"/>
      <c r="K244" s="44"/>
    </row>
    <row r="245" spans="1:11" s="1" customFormat="1" ht="9.6">
      <c r="A245" s="35">
        <f>A243+1</f>
        <v>102</v>
      </c>
      <c r="B245" s="37" t="s">
        <v>231</v>
      </c>
      <c r="C245" s="38" t="s">
        <v>232</v>
      </c>
      <c r="D245" s="39" t="s">
        <v>44</v>
      </c>
      <c r="E245" s="122">
        <v>31</v>
      </c>
      <c r="F245" s="41">
        <v>0</v>
      </c>
      <c r="G245" s="42">
        <f>E245*F245</f>
        <v>0</v>
      </c>
      <c r="H245" s="43">
        <v>0</v>
      </c>
      <c r="I245" s="42">
        <f>E245*H245</f>
        <v>0</v>
      </c>
      <c r="J245" s="40">
        <v>0.003</v>
      </c>
      <c r="K245" s="44">
        <f>E245*J245</f>
        <v>0.093</v>
      </c>
    </row>
    <row r="246" spans="1:11" s="1" customFormat="1" ht="9.6">
      <c r="A246" s="35"/>
      <c r="B246" s="121" t="s">
        <v>380</v>
      </c>
      <c r="C246" s="118">
        <v>31</v>
      </c>
      <c r="D246" s="119" t="s">
        <v>399</v>
      </c>
      <c r="E246" s="123">
        <v>31</v>
      </c>
      <c r="F246" s="41"/>
      <c r="G246" s="42"/>
      <c r="H246" s="43"/>
      <c r="I246" s="42"/>
      <c r="J246" s="40"/>
      <c r="K246" s="44"/>
    </row>
    <row r="247" spans="1:11" s="1" customFormat="1" ht="9.6">
      <c r="A247" s="35">
        <f>A245+1</f>
        <v>103</v>
      </c>
      <c r="B247" s="37" t="s">
        <v>233</v>
      </c>
      <c r="C247" s="38" t="s">
        <v>234</v>
      </c>
      <c r="D247" s="39" t="s">
        <v>35</v>
      </c>
      <c r="E247" s="122">
        <v>4</v>
      </c>
      <c r="F247" s="41">
        <v>0</v>
      </c>
      <c r="G247" s="42">
        <f>E247*F247</f>
        <v>0</v>
      </c>
      <c r="H247" s="43">
        <v>0</v>
      </c>
      <c r="I247" s="42">
        <f>E247*H247</f>
        <v>0</v>
      </c>
      <c r="J247" s="40">
        <v>0.001</v>
      </c>
      <c r="K247" s="44">
        <f>E247*J247</f>
        <v>0.004</v>
      </c>
    </row>
    <row r="248" spans="1:11" s="1" customFormat="1" ht="9.6">
      <c r="A248" s="35"/>
      <c r="B248" s="121" t="s">
        <v>380</v>
      </c>
      <c r="C248" s="118">
        <v>4</v>
      </c>
      <c r="D248" s="119" t="s">
        <v>390</v>
      </c>
      <c r="E248" s="123">
        <v>4</v>
      </c>
      <c r="F248" s="41"/>
      <c r="G248" s="42"/>
      <c r="H248" s="43"/>
      <c r="I248" s="42"/>
      <c r="J248" s="40"/>
      <c r="K248" s="44"/>
    </row>
    <row r="249" spans="1:11" s="1" customFormat="1" ht="9.6">
      <c r="A249" s="35">
        <f>A247+1</f>
        <v>104</v>
      </c>
      <c r="B249" s="37" t="s">
        <v>235</v>
      </c>
      <c r="C249" s="38" t="s">
        <v>236</v>
      </c>
      <c r="D249" s="39" t="s">
        <v>44</v>
      </c>
      <c r="E249" s="122">
        <v>5.2</v>
      </c>
      <c r="F249" s="41">
        <v>0</v>
      </c>
      <c r="G249" s="42">
        <f>E249*F249</f>
        <v>0</v>
      </c>
      <c r="H249" s="43">
        <v>0</v>
      </c>
      <c r="I249" s="42">
        <f>E249*H249</f>
        <v>0</v>
      </c>
      <c r="J249" s="40">
        <v>0.001</v>
      </c>
      <c r="K249" s="44">
        <f>E249*J249</f>
        <v>0.005200000000000001</v>
      </c>
    </row>
    <row r="250" spans="1:11" s="1" customFormat="1" ht="9.6">
      <c r="A250" s="35"/>
      <c r="B250" s="121" t="s">
        <v>380</v>
      </c>
      <c r="C250" s="118">
        <v>5.2</v>
      </c>
      <c r="D250" s="119" t="s">
        <v>399</v>
      </c>
      <c r="E250" s="123">
        <v>5.2</v>
      </c>
      <c r="F250" s="41"/>
      <c r="G250" s="42"/>
      <c r="H250" s="43"/>
      <c r="I250" s="42"/>
      <c r="J250" s="40"/>
      <c r="K250" s="44"/>
    </row>
    <row r="251" spans="1:11" s="1" customFormat="1" ht="9.6">
      <c r="A251" s="35">
        <f>A249+1</f>
        <v>105</v>
      </c>
      <c r="B251" s="37" t="s">
        <v>237</v>
      </c>
      <c r="C251" s="38" t="s">
        <v>238</v>
      </c>
      <c r="D251" s="39" t="s">
        <v>44</v>
      </c>
      <c r="E251" s="122">
        <v>32</v>
      </c>
      <c r="F251" s="41">
        <v>0</v>
      </c>
      <c r="G251" s="42">
        <f>E251*F251</f>
        <v>0</v>
      </c>
      <c r="H251" s="43">
        <v>0</v>
      </c>
      <c r="I251" s="42">
        <f>E251*H251</f>
        <v>0</v>
      </c>
      <c r="J251" s="40">
        <v>0.002</v>
      </c>
      <c r="K251" s="44">
        <f>E251*J251</f>
        <v>0.064</v>
      </c>
    </row>
    <row r="252" spans="1:11" s="1" customFormat="1" ht="9.6">
      <c r="A252" s="35"/>
      <c r="B252" s="121" t="s">
        <v>380</v>
      </c>
      <c r="C252" s="118">
        <v>32</v>
      </c>
      <c r="D252" s="119" t="s">
        <v>399</v>
      </c>
      <c r="E252" s="123">
        <v>32</v>
      </c>
      <c r="F252" s="41"/>
      <c r="G252" s="42"/>
      <c r="H252" s="43"/>
      <c r="I252" s="42"/>
      <c r="J252" s="40"/>
      <c r="K252" s="44"/>
    </row>
    <row r="253" spans="1:11" s="1" customFormat="1" ht="9.6">
      <c r="A253" s="35">
        <f>A251+1</f>
        <v>106</v>
      </c>
      <c r="B253" s="37" t="s">
        <v>239</v>
      </c>
      <c r="C253" s="38" t="s">
        <v>240</v>
      </c>
      <c r="D253" s="39" t="s">
        <v>44</v>
      </c>
      <c r="E253" s="122">
        <v>5.2</v>
      </c>
      <c r="F253" s="41">
        <v>0</v>
      </c>
      <c r="G253" s="42">
        <f>E253*F253</f>
        <v>0</v>
      </c>
      <c r="H253" s="43">
        <v>0</v>
      </c>
      <c r="I253" s="42">
        <f>E253*H253</f>
        <v>0</v>
      </c>
      <c r="J253" s="40">
        <v>0.001</v>
      </c>
      <c r="K253" s="44">
        <f>E253*J253</f>
        <v>0.005200000000000001</v>
      </c>
    </row>
    <row r="254" spans="1:11" s="1" customFormat="1" ht="9.6">
      <c r="A254" s="35"/>
      <c r="B254" s="121" t="s">
        <v>380</v>
      </c>
      <c r="C254" s="118">
        <v>5.2</v>
      </c>
      <c r="D254" s="119" t="s">
        <v>399</v>
      </c>
      <c r="E254" s="123">
        <v>5.2</v>
      </c>
      <c r="F254" s="41"/>
      <c r="G254" s="42"/>
      <c r="H254" s="43"/>
      <c r="I254" s="42"/>
      <c r="J254" s="40"/>
      <c r="K254" s="44"/>
    </row>
    <row r="255" spans="1:11" s="1" customFormat="1" ht="9.6">
      <c r="A255" s="35">
        <f>A253+1</f>
        <v>107</v>
      </c>
      <c r="B255" s="37" t="s">
        <v>241</v>
      </c>
      <c r="C255" s="38" t="s">
        <v>242</v>
      </c>
      <c r="D255" s="39" t="s">
        <v>44</v>
      </c>
      <c r="E255" s="122">
        <v>15</v>
      </c>
      <c r="F255" s="41">
        <v>0</v>
      </c>
      <c r="G255" s="42">
        <f>E255*F255</f>
        <v>0</v>
      </c>
      <c r="H255" s="43">
        <v>0</v>
      </c>
      <c r="I255" s="42">
        <f>E255*H255</f>
        <v>0</v>
      </c>
      <c r="J255" s="40">
        <v>0.003</v>
      </c>
      <c r="K255" s="44">
        <f>E255*J255</f>
        <v>0.045</v>
      </c>
    </row>
    <row r="256" spans="1:11" s="1" customFormat="1" ht="9.6">
      <c r="A256" s="35"/>
      <c r="B256" s="121" t="s">
        <v>380</v>
      </c>
      <c r="C256" s="118">
        <v>15</v>
      </c>
      <c r="D256" s="119" t="s">
        <v>399</v>
      </c>
      <c r="E256" s="123">
        <v>15</v>
      </c>
      <c r="F256" s="41"/>
      <c r="G256" s="42"/>
      <c r="H256" s="43"/>
      <c r="I256" s="42"/>
      <c r="J256" s="40"/>
      <c r="K256" s="44"/>
    </row>
    <row r="257" spans="1:11" s="1" customFormat="1" ht="9.6">
      <c r="A257" s="35">
        <f>A255+1</f>
        <v>108</v>
      </c>
      <c r="B257" s="37" t="s">
        <v>243</v>
      </c>
      <c r="C257" s="38" t="s">
        <v>244</v>
      </c>
      <c r="D257" s="39" t="s">
        <v>35</v>
      </c>
      <c r="E257" s="122">
        <v>3</v>
      </c>
      <c r="F257" s="41">
        <v>0</v>
      </c>
      <c r="G257" s="42">
        <f>E257*F257</f>
        <v>0</v>
      </c>
      <c r="H257" s="43">
        <v>0</v>
      </c>
      <c r="I257" s="42">
        <f>E257*H257</f>
        <v>0</v>
      </c>
      <c r="J257" s="40">
        <v>0.001</v>
      </c>
      <c r="K257" s="44">
        <f>E257*J257</f>
        <v>0.003</v>
      </c>
    </row>
    <row r="258" spans="1:11" s="1" customFormat="1" ht="9.6">
      <c r="A258" s="35"/>
      <c r="B258" s="121" t="s">
        <v>380</v>
      </c>
      <c r="C258" s="118">
        <v>3</v>
      </c>
      <c r="D258" s="119" t="s">
        <v>390</v>
      </c>
      <c r="E258" s="123">
        <v>3</v>
      </c>
      <c r="F258" s="41"/>
      <c r="G258" s="42"/>
      <c r="H258" s="43"/>
      <c r="I258" s="42"/>
      <c r="J258" s="40"/>
      <c r="K258" s="44"/>
    </row>
    <row r="259" spans="1:11" s="1" customFormat="1" ht="9.6">
      <c r="A259" s="35">
        <f>A257+1</f>
        <v>109</v>
      </c>
      <c r="B259" s="37" t="s">
        <v>245</v>
      </c>
      <c r="C259" s="38" t="s">
        <v>246</v>
      </c>
      <c r="D259" s="39" t="s">
        <v>44</v>
      </c>
      <c r="E259" s="122">
        <v>18</v>
      </c>
      <c r="F259" s="41">
        <v>0</v>
      </c>
      <c r="G259" s="42">
        <f>E259*F259</f>
        <v>0</v>
      </c>
      <c r="H259" s="43">
        <v>0</v>
      </c>
      <c r="I259" s="42">
        <f>E259*H259</f>
        <v>0</v>
      </c>
      <c r="J259" s="40">
        <v>0.002</v>
      </c>
      <c r="K259" s="44">
        <f>E259*J259</f>
        <v>0.036000000000000004</v>
      </c>
    </row>
    <row r="260" spans="1:11" s="1" customFormat="1" ht="9.6">
      <c r="A260" s="35"/>
      <c r="B260" s="121" t="s">
        <v>380</v>
      </c>
      <c r="C260" s="118" t="s">
        <v>448</v>
      </c>
      <c r="D260" s="119" t="s">
        <v>399</v>
      </c>
      <c r="E260" s="123">
        <v>18</v>
      </c>
      <c r="F260" s="41"/>
      <c r="G260" s="42"/>
      <c r="H260" s="43"/>
      <c r="I260" s="42"/>
      <c r="J260" s="40"/>
      <c r="K260" s="44"/>
    </row>
    <row r="261" spans="1:11" s="1" customFormat="1" ht="9.6">
      <c r="A261" s="35">
        <f>A259+1</f>
        <v>110</v>
      </c>
      <c r="B261" s="37" t="s">
        <v>475</v>
      </c>
      <c r="C261" s="38" t="s">
        <v>474</v>
      </c>
      <c r="D261" s="39" t="s">
        <v>44</v>
      </c>
      <c r="E261" s="122">
        <v>60</v>
      </c>
      <c r="F261" s="41">
        <v>0</v>
      </c>
      <c r="G261" s="42">
        <f>E261*F261</f>
        <v>0</v>
      </c>
      <c r="H261" s="43">
        <v>0</v>
      </c>
      <c r="I261" s="42">
        <f>E261*H261</f>
        <v>0</v>
      </c>
      <c r="J261" s="40">
        <v>0.003170586</v>
      </c>
      <c r="K261" s="44">
        <f>E261*J261</f>
        <v>0.19023516</v>
      </c>
    </row>
    <row r="262" spans="1:11" s="1" customFormat="1" ht="9.6">
      <c r="A262" s="35"/>
      <c r="B262" s="121" t="s">
        <v>380</v>
      </c>
      <c r="C262" s="118">
        <v>60</v>
      </c>
      <c r="D262" s="119" t="s">
        <v>399</v>
      </c>
      <c r="E262" s="123">
        <v>60</v>
      </c>
      <c r="F262" s="41"/>
      <c r="G262" s="42"/>
      <c r="H262" s="43"/>
      <c r="I262" s="42"/>
      <c r="J262" s="40"/>
      <c r="K262" s="44"/>
    </row>
    <row r="263" spans="1:11" s="1" customFormat="1" ht="9.6">
      <c r="A263" s="35">
        <f>A261+1</f>
        <v>111</v>
      </c>
      <c r="B263" s="37" t="s">
        <v>477</v>
      </c>
      <c r="C263" s="38" t="s">
        <v>476</v>
      </c>
      <c r="D263" s="39" t="s">
        <v>44</v>
      </c>
      <c r="E263" s="122">
        <v>32.5</v>
      </c>
      <c r="F263" s="41">
        <v>0</v>
      </c>
      <c r="G263" s="42">
        <f>E263*F263</f>
        <v>0</v>
      </c>
      <c r="H263" s="43">
        <v>0</v>
      </c>
      <c r="I263" s="42">
        <f>E263*H263</f>
        <v>0</v>
      </c>
      <c r="J263" s="40">
        <v>0.003669</v>
      </c>
      <c r="K263" s="44">
        <f>E263*J263</f>
        <v>0.1192425</v>
      </c>
    </row>
    <row r="264" spans="1:11" s="1" customFormat="1" ht="9.6">
      <c r="A264" s="35"/>
      <c r="B264" s="121" t="s">
        <v>380</v>
      </c>
      <c r="C264" s="118">
        <v>32.5</v>
      </c>
      <c r="D264" s="119" t="s">
        <v>399</v>
      </c>
      <c r="E264" s="123">
        <v>32.5</v>
      </c>
      <c r="F264" s="41"/>
      <c r="G264" s="42"/>
      <c r="H264" s="43"/>
      <c r="I264" s="42"/>
      <c r="J264" s="40"/>
      <c r="K264" s="44"/>
    </row>
    <row r="265" spans="1:11" s="1" customFormat="1" ht="9.6">
      <c r="A265" s="35">
        <f>A263+1</f>
        <v>112</v>
      </c>
      <c r="B265" s="37" t="s">
        <v>247</v>
      </c>
      <c r="C265" s="38" t="s">
        <v>478</v>
      </c>
      <c r="D265" s="39" t="s">
        <v>35</v>
      </c>
      <c r="E265" s="122">
        <v>3</v>
      </c>
      <c r="F265" s="41">
        <v>0</v>
      </c>
      <c r="G265" s="42">
        <f>E265*F265</f>
        <v>0</v>
      </c>
      <c r="H265" s="43">
        <v>0</v>
      </c>
      <c r="I265" s="42">
        <f>E265*H265</f>
        <v>0</v>
      </c>
      <c r="J265" s="40">
        <v>0.0032489</v>
      </c>
      <c r="K265" s="44">
        <f>E265*J265</f>
        <v>0.0097467</v>
      </c>
    </row>
    <row r="266" spans="1:11" s="1" customFormat="1" ht="9.6">
      <c r="A266" s="35"/>
      <c r="B266" s="121" t="s">
        <v>380</v>
      </c>
      <c r="C266" s="118">
        <v>3</v>
      </c>
      <c r="D266" s="119" t="s">
        <v>390</v>
      </c>
      <c r="E266" s="123">
        <v>3</v>
      </c>
      <c r="F266" s="41"/>
      <c r="G266" s="42"/>
      <c r="H266" s="43"/>
      <c r="I266" s="42"/>
      <c r="J266" s="40"/>
      <c r="K266" s="44"/>
    </row>
    <row r="267" spans="1:11" s="1" customFormat="1" ht="9.6">
      <c r="A267" s="35">
        <f>A265+1</f>
        <v>113</v>
      </c>
      <c r="B267" s="37" t="s">
        <v>479</v>
      </c>
      <c r="C267" s="38" t="s">
        <v>482</v>
      </c>
      <c r="D267" s="39" t="s">
        <v>44</v>
      </c>
      <c r="E267" s="122">
        <v>31</v>
      </c>
      <c r="F267" s="41">
        <v>0</v>
      </c>
      <c r="G267" s="42">
        <f>E267*F267</f>
        <v>0</v>
      </c>
      <c r="H267" s="43">
        <v>0</v>
      </c>
      <c r="I267" s="42">
        <f>E267*H267</f>
        <v>0</v>
      </c>
      <c r="J267" s="40">
        <v>0.0019644</v>
      </c>
      <c r="K267" s="44">
        <f>E267*J267</f>
        <v>0.060896399999999996</v>
      </c>
    </row>
    <row r="268" spans="1:11" s="1" customFormat="1" ht="9.6">
      <c r="A268" s="35"/>
      <c r="B268" s="121" t="s">
        <v>380</v>
      </c>
      <c r="C268" s="118">
        <v>31</v>
      </c>
      <c r="D268" s="119" t="s">
        <v>399</v>
      </c>
      <c r="E268" s="123">
        <v>31</v>
      </c>
      <c r="F268" s="41"/>
      <c r="G268" s="42"/>
      <c r="H268" s="43"/>
      <c r="I268" s="42"/>
      <c r="J268" s="40"/>
      <c r="K268" s="44"/>
    </row>
    <row r="269" spans="1:11" s="1" customFormat="1" ht="9.6">
      <c r="A269" s="35">
        <f>A267+1</f>
        <v>114</v>
      </c>
      <c r="B269" s="37" t="s">
        <v>481</v>
      </c>
      <c r="C269" s="38" t="s">
        <v>480</v>
      </c>
      <c r="D269" s="39" t="s">
        <v>44</v>
      </c>
      <c r="E269" s="122">
        <v>32.5</v>
      </c>
      <c r="F269" s="41">
        <v>0</v>
      </c>
      <c r="G269" s="42">
        <f>E269*F269</f>
        <v>0</v>
      </c>
      <c r="H269" s="43">
        <v>0</v>
      </c>
      <c r="I269" s="42">
        <f>E269*H269</f>
        <v>0</v>
      </c>
      <c r="J269" s="40">
        <v>0.002598</v>
      </c>
      <c r="K269" s="44">
        <f>E269*J269</f>
        <v>0.084435</v>
      </c>
    </row>
    <row r="270" spans="1:11" s="1" customFormat="1" ht="9.6">
      <c r="A270" s="35"/>
      <c r="B270" s="121" t="s">
        <v>380</v>
      </c>
      <c r="C270" s="118">
        <v>32.5</v>
      </c>
      <c r="D270" s="119" t="s">
        <v>399</v>
      </c>
      <c r="E270" s="123">
        <v>32.5</v>
      </c>
      <c r="F270" s="41"/>
      <c r="G270" s="42"/>
      <c r="H270" s="43"/>
      <c r="I270" s="42"/>
      <c r="J270" s="40"/>
      <c r="K270" s="44"/>
    </row>
    <row r="271" spans="1:11" s="1" customFormat="1" ht="9.6">
      <c r="A271" s="35">
        <f>A269+1</f>
        <v>115</v>
      </c>
      <c r="B271" s="37" t="s">
        <v>248</v>
      </c>
      <c r="C271" s="38" t="s">
        <v>249</v>
      </c>
      <c r="D271" s="39" t="s">
        <v>44</v>
      </c>
      <c r="E271" s="122">
        <v>5.2</v>
      </c>
      <c r="F271" s="41">
        <v>0</v>
      </c>
      <c r="G271" s="42">
        <f>E271*F271</f>
        <v>0</v>
      </c>
      <c r="H271" s="43">
        <v>0</v>
      </c>
      <c r="I271" s="42">
        <f>E271*H271</f>
        <v>0</v>
      </c>
      <c r="J271" s="40">
        <v>0.0010572</v>
      </c>
      <c r="K271" s="44">
        <f>E271*J271</f>
        <v>0.005497439999999999</v>
      </c>
    </row>
    <row r="272" spans="1:11" s="1" customFormat="1" ht="9.6">
      <c r="A272" s="35"/>
      <c r="B272" s="121" t="s">
        <v>380</v>
      </c>
      <c r="C272" s="118">
        <v>5.2</v>
      </c>
      <c r="D272" s="119" t="s">
        <v>399</v>
      </c>
      <c r="E272" s="123">
        <v>5.2</v>
      </c>
      <c r="F272" s="41"/>
      <c r="G272" s="42"/>
      <c r="H272" s="43"/>
      <c r="I272" s="42"/>
      <c r="J272" s="40"/>
      <c r="K272" s="44"/>
    </row>
    <row r="273" spans="1:11" s="1" customFormat="1" ht="9.6">
      <c r="A273" s="35">
        <f>A271+1</f>
        <v>116</v>
      </c>
      <c r="B273" s="37" t="s">
        <v>483</v>
      </c>
      <c r="C273" s="38" t="s">
        <v>484</v>
      </c>
      <c r="D273" s="39" t="s">
        <v>44</v>
      </c>
      <c r="E273" s="122">
        <v>24</v>
      </c>
      <c r="F273" s="41">
        <v>0</v>
      </c>
      <c r="G273" s="42">
        <f>E273*F273</f>
        <v>0</v>
      </c>
      <c r="H273" s="43">
        <v>0</v>
      </c>
      <c r="I273" s="42">
        <f>E273*H273</f>
        <v>0</v>
      </c>
      <c r="J273" s="40">
        <v>0.002418</v>
      </c>
      <c r="K273" s="44">
        <f>E273*J273</f>
        <v>0.058032</v>
      </c>
    </row>
    <row r="274" spans="1:11" s="1" customFormat="1" ht="9.6">
      <c r="A274" s="35"/>
      <c r="B274" s="121" t="s">
        <v>380</v>
      </c>
      <c r="C274" s="118">
        <v>24</v>
      </c>
      <c r="D274" s="119" t="s">
        <v>399</v>
      </c>
      <c r="E274" s="123">
        <v>24</v>
      </c>
      <c r="F274" s="41"/>
      <c r="G274" s="42"/>
      <c r="H274" s="43"/>
      <c r="I274" s="42"/>
      <c r="J274" s="40"/>
      <c r="K274" s="44"/>
    </row>
    <row r="275" spans="1:11" s="1" customFormat="1" ht="9.6">
      <c r="A275" s="35">
        <f>A273+1</f>
        <v>117</v>
      </c>
      <c r="B275" s="37" t="s">
        <v>250</v>
      </c>
      <c r="C275" s="38" t="s">
        <v>251</v>
      </c>
      <c r="D275" s="39" t="s">
        <v>44</v>
      </c>
      <c r="E275" s="122">
        <v>31</v>
      </c>
      <c r="F275" s="41">
        <v>0</v>
      </c>
      <c r="G275" s="42">
        <f>E275*F275</f>
        <v>0</v>
      </c>
      <c r="H275" s="43">
        <v>0</v>
      </c>
      <c r="I275" s="42">
        <f>E275*H275</f>
        <v>0</v>
      </c>
      <c r="J275" s="40">
        <v>0.0019644</v>
      </c>
      <c r="K275" s="44">
        <f>E275*J275</f>
        <v>0.060896399999999996</v>
      </c>
    </row>
    <row r="276" spans="1:11" s="1" customFormat="1" ht="9.6">
      <c r="A276" s="35"/>
      <c r="B276" s="121" t="s">
        <v>380</v>
      </c>
      <c r="C276" s="118">
        <v>31</v>
      </c>
      <c r="D276" s="119" t="s">
        <v>399</v>
      </c>
      <c r="E276" s="123">
        <v>31</v>
      </c>
      <c r="F276" s="41"/>
      <c r="G276" s="42"/>
      <c r="H276" s="43"/>
      <c r="I276" s="42"/>
      <c r="J276" s="40"/>
      <c r="K276" s="44"/>
    </row>
    <row r="277" spans="1:11" s="1" customFormat="1" ht="9.6">
      <c r="A277" s="35">
        <f>A275+1</f>
        <v>118</v>
      </c>
      <c r="B277" s="37" t="s">
        <v>486</v>
      </c>
      <c r="C277" s="38" t="s">
        <v>485</v>
      </c>
      <c r="D277" s="39" t="s">
        <v>44</v>
      </c>
      <c r="E277" s="122">
        <v>60</v>
      </c>
      <c r="F277" s="41">
        <v>0</v>
      </c>
      <c r="G277" s="42">
        <f>E277*F277</f>
        <v>0</v>
      </c>
      <c r="H277" s="43">
        <v>0</v>
      </c>
      <c r="I277" s="42">
        <f>E277*H277</f>
        <v>0</v>
      </c>
      <c r="J277" s="40">
        <v>0.00314376</v>
      </c>
      <c r="K277" s="44">
        <f>E277*J277</f>
        <v>0.18862559999999998</v>
      </c>
    </row>
    <row r="278" spans="1:11" s="1" customFormat="1" ht="9.6">
      <c r="A278" s="35"/>
      <c r="B278" s="121" t="s">
        <v>380</v>
      </c>
      <c r="C278" s="118">
        <v>24</v>
      </c>
      <c r="D278" s="119" t="s">
        <v>399</v>
      </c>
      <c r="E278" s="123">
        <v>60</v>
      </c>
      <c r="F278" s="41"/>
      <c r="G278" s="42"/>
      <c r="H278" s="43"/>
      <c r="I278" s="42"/>
      <c r="J278" s="40"/>
      <c r="K278" s="44"/>
    </row>
    <row r="279" spans="1:11" s="1" customFormat="1" ht="9.6">
      <c r="A279" s="35">
        <f>A277+1</f>
        <v>119</v>
      </c>
      <c r="B279" s="37" t="s">
        <v>252</v>
      </c>
      <c r="C279" s="38" t="s">
        <v>487</v>
      </c>
      <c r="D279" s="39" t="s">
        <v>44</v>
      </c>
      <c r="E279" s="122">
        <v>15</v>
      </c>
      <c r="F279" s="41">
        <v>0</v>
      </c>
      <c r="G279" s="42">
        <f>E279*F279</f>
        <v>0</v>
      </c>
      <c r="H279" s="43">
        <v>0</v>
      </c>
      <c r="I279" s="42">
        <f>E279*H279</f>
        <v>0</v>
      </c>
      <c r="J279" s="40">
        <v>0.0040728</v>
      </c>
      <c r="K279" s="44">
        <f>E279*J279</f>
        <v>0.061091999999999994</v>
      </c>
    </row>
    <row r="280" spans="1:11" s="1" customFormat="1" ht="9.6">
      <c r="A280" s="35"/>
      <c r="B280" s="121" t="s">
        <v>380</v>
      </c>
      <c r="C280" s="118" t="s">
        <v>488</v>
      </c>
      <c r="D280" s="119" t="s">
        <v>399</v>
      </c>
      <c r="E280" s="123">
        <v>15</v>
      </c>
      <c r="F280" s="41"/>
      <c r="G280" s="42"/>
      <c r="H280" s="43"/>
      <c r="I280" s="42"/>
      <c r="J280" s="40"/>
      <c r="K280" s="44"/>
    </row>
    <row r="281" spans="1:11" s="1" customFormat="1" ht="9.6">
      <c r="A281" s="35">
        <f>A279+1</f>
        <v>120</v>
      </c>
      <c r="B281" s="37" t="s">
        <v>253</v>
      </c>
      <c r="C281" s="38" t="s">
        <v>254</v>
      </c>
      <c r="D281" s="39" t="s">
        <v>94</v>
      </c>
      <c r="E281" s="36">
        <v>1.641</v>
      </c>
      <c r="F281" s="41">
        <v>0</v>
      </c>
      <c r="G281" s="42">
        <f>E281*F281</f>
        <v>0</v>
      </c>
      <c r="H281" s="43">
        <v>0</v>
      </c>
      <c r="I281" s="42">
        <f>E281*H281</f>
        <v>0</v>
      </c>
      <c r="J281" s="40">
        <v>0</v>
      </c>
      <c r="K281" s="44">
        <f>E281*J281</f>
        <v>0</v>
      </c>
    </row>
    <row r="282" spans="1:11" s="1" customFormat="1" ht="9.6">
      <c r="A282" s="35"/>
      <c r="B282" s="121" t="s">
        <v>380</v>
      </c>
      <c r="C282" s="118">
        <v>1.641</v>
      </c>
      <c r="D282" s="119" t="s">
        <v>420</v>
      </c>
      <c r="E282" s="120">
        <v>1.641</v>
      </c>
      <c r="F282" s="41"/>
      <c r="G282" s="42"/>
      <c r="H282" s="43"/>
      <c r="I282" s="117"/>
      <c r="J282" s="40"/>
      <c r="K282" s="44"/>
    </row>
    <row r="283" spans="1:11" s="18" customFormat="1" ht="10.2">
      <c r="A283" s="53"/>
      <c r="B283" s="54">
        <v>764</v>
      </c>
      <c r="C283" s="55" t="s">
        <v>255</v>
      </c>
      <c r="D283" s="56"/>
      <c r="E283" s="56"/>
      <c r="F283" s="57"/>
      <c r="G283" s="58">
        <f>SUM(G239:G281)</f>
        <v>0</v>
      </c>
      <c r="H283" s="59"/>
      <c r="I283" s="60">
        <f>SUM(I239:I281)</f>
        <v>0</v>
      </c>
      <c r="J283" s="59"/>
      <c r="K283" s="61">
        <f>SUM(K239:K281)</f>
        <v>1.6408992000000002</v>
      </c>
    </row>
    <row r="284" spans="1:11" s="18" customFormat="1" ht="10.2">
      <c r="A284" s="28"/>
      <c r="B284" s="29" t="s">
        <v>256</v>
      </c>
      <c r="C284" s="30" t="s">
        <v>257</v>
      </c>
      <c r="D284" s="27"/>
      <c r="E284" s="27"/>
      <c r="F284" s="31"/>
      <c r="G284" s="32"/>
      <c r="H284" s="33"/>
      <c r="I284" s="26"/>
      <c r="J284" s="33"/>
      <c r="K284" s="34"/>
    </row>
    <row r="285" spans="1:11" s="1" customFormat="1" ht="9.6">
      <c r="A285" s="35">
        <f>A281+1</f>
        <v>121</v>
      </c>
      <c r="B285" s="37" t="s">
        <v>258</v>
      </c>
      <c r="C285" s="38" t="s">
        <v>449</v>
      </c>
      <c r="D285" s="39" t="s">
        <v>28</v>
      </c>
      <c r="E285" s="122">
        <v>58</v>
      </c>
      <c r="F285" s="41">
        <v>0</v>
      </c>
      <c r="G285" s="42">
        <f>E285*F285</f>
        <v>0</v>
      </c>
      <c r="H285" s="43">
        <v>0</v>
      </c>
      <c r="I285" s="42">
        <f>E285*H285</f>
        <v>0</v>
      </c>
      <c r="J285" s="40">
        <v>0</v>
      </c>
      <c r="K285" s="44">
        <f>E285*J285</f>
        <v>0</v>
      </c>
    </row>
    <row r="286" spans="1:11" s="1" customFormat="1" ht="9.6">
      <c r="A286" s="35"/>
      <c r="B286" s="121" t="s">
        <v>380</v>
      </c>
      <c r="C286" s="118">
        <v>58</v>
      </c>
      <c r="D286" s="119" t="s">
        <v>382</v>
      </c>
      <c r="E286" s="123">
        <v>58</v>
      </c>
      <c r="F286" s="41"/>
      <c r="G286" s="42"/>
      <c r="H286" s="43"/>
      <c r="I286" s="117"/>
      <c r="J286" s="40"/>
      <c r="K286" s="44"/>
    </row>
    <row r="287" spans="1:11" s="18" customFormat="1" ht="10.8" thickBot="1">
      <c r="A287" s="45"/>
      <c r="B287" s="47">
        <v>765</v>
      </c>
      <c r="C287" s="48" t="s">
        <v>259</v>
      </c>
      <c r="D287" s="46"/>
      <c r="E287" s="46"/>
      <c r="F287" s="49"/>
      <c r="G287" s="51">
        <f>SUM(G285:G285)</f>
        <v>0</v>
      </c>
      <c r="H287" s="50"/>
      <c r="I287" s="62">
        <f>SUM(I285:I285)</f>
        <v>0</v>
      </c>
      <c r="J287" s="50"/>
      <c r="K287" s="52">
        <f>SUM(K285:K285)</f>
        <v>0</v>
      </c>
    </row>
    <row r="288" spans="1:11" ht="13.8" thickBo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1:11" s="1" customFormat="1" ht="9.75" customHeight="1">
      <c r="A289" s="5" t="s">
        <v>1</v>
      </c>
      <c r="B289" s="247" t="s">
        <v>5</v>
      </c>
      <c r="C289" s="247" t="s">
        <v>7</v>
      </c>
      <c r="D289" s="247" t="s">
        <v>9</v>
      </c>
      <c r="E289" s="247" t="s">
        <v>11</v>
      </c>
      <c r="F289" s="250" t="s">
        <v>13</v>
      </c>
      <c r="G289" s="146"/>
      <c r="H289" s="146"/>
      <c r="I289" s="146"/>
      <c r="J289" s="247" t="s">
        <v>22</v>
      </c>
      <c r="K289" s="170"/>
    </row>
    <row r="290" spans="1:11" s="1" customFormat="1" ht="9.75" customHeight="1">
      <c r="A290" s="6" t="s">
        <v>2</v>
      </c>
      <c r="B290" s="248"/>
      <c r="C290" s="248"/>
      <c r="D290" s="248"/>
      <c r="E290" s="248"/>
      <c r="F290" s="251" t="s">
        <v>14</v>
      </c>
      <c r="G290" s="155"/>
      <c r="H290" s="252" t="s">
        <v>19</v>
      </c>
      <c r="I290" s="155"/>
      <c r="J290" s="248"/>
      <c r="K290" s="249"/>
    </row>
    <row r="291" spans="1:11" s="1" customFormat="1" ht="9.75" customHeight="1">
      <c r="A291" s="6" t="s">
        <v>3</v>
      </c>
      <c r="B291" s="248"/>
      <c r="C291" s="248"/>
      <c r="D291" s="248"/>
      <c r="E291" s="248"/>
      <c r="F291" s="9" t="s">
        <v>15</v>
      </c>
      <c r="G291" s="11" t="s">
        <v>17</v>
      </c>
      <c r="H291" s="13" t="s">
        <v>15</v>
      </c>
      <c r="I291" s="11" t="s">
        <v>17</v>
      </c>
      <c r="J291" s="13" t="s">
        <v>15</v>
      </c>
      <c r="K291" s="15" t="s">
        <v>17</v>
      </c>
    </row>
    <row r="292" spans="1:11" s="1" customFormat="1" ht="9.75" customHeight="1" thickBot="1">
      <c r="A292" s="7" t="s">
        <v>4</v>
      </c>
      <c r="B292" s="8" t="s">
        <v>6</v>
      </c>
      <c r="C292" s="8" t="s">
        <v>8</v>
      </c>
      <c r="D292" s="8" t="s">
        <v>10</v>
      </c>
      <c r="E292" s="8" t="s">
        <v>12</v>
      </c>
      <c r="F292" s="10" t="s">
        <v>16</v>
      </c>
      <c r="G292" s="12" t="s">
        <v>18</v>
      </c>
      <c r="H292" s="14" t="s">
        <v>20</v>
      </c>
      <c r="I292" s="12" t="s">
        <v>21</v>
      </c>
      <c r="J292" s="14" t="s">
        <v>23</v>
      </c>
      <c r="K292" s="16" t="s">
        <v>24</v>
      </c>
    </row>
    <row r="293" spans="1:11" s="18" customFormat="1" ht="10.2">
      <c r="A293" s="20"/>
      <c r="B293" s="19"/>
      <c r="C293" s="21" t="s">
        <v>260</v>
      </c>
      <c r="D293" s="19"/>
      <c r="E293" s="19"/>
      <c r="F293" s="22"/>
      <c r="G293" s="23"/>
      <c r="H293" s="24"/>
      <c r="J293" s="24"/>
      <c r="K293" s="25"/>
    </row>
    <row r="294" spans="1:11" s="18" customFormat="1" ht="10.2">
      <c r="A294" s="28"/>
      <c r="B294" s="29" t="s">
        <v>261</v>
      </c>
      <c r="C294" s="30" t="s">
        <v>262</v>
      </c>
      <c r="D294" s="27"/>
      <c r="E294" s="27"/>
      <c r="F294" s="31"/>
      <c r="G294" s="32"/>
      <c r="H294" s="33"/>
      <c r="I294" s="26"/>
      <c r="J294" s="33"/>
      <c r="K294" s="34"/>
    </row>
    <row r="295" spans="1:11" s="1" customFormat="1" ht="19.2">
      <c r="A295" s="35">
        <f>A285+1</f>
        <v>122</v>
      </c>
      <c r="B295" s="37" t="s">
        <v>495</v>
      </c>
      <c r="C295" s="38" t="s">
        <v>489</v>
      </c>
      <c r="D295" s="39" t="s">
        <v>35</v>
      </c>
      <c r="E295" s="122">
        <v>24</v>
      </c>
      <c r="F295" s="41">
        <v>0</v>
      </c>
      <c r="G295" s="42">
        <f>E295*F295</f>
        <v>0</v>
      </c>
      <c r="H295" s="43">
        <v>0</v>
      </c>
      <c r="I295" s="42">
        <f>E295*H295</f>
        <v>0</v>
      </c>
      <c r="J295" s="40">
        <v>0</v>
      </c>
      <c r="K295" s="44">
        <f>E295*J295</f>
        <v>0</v>
      </c>
    </row>
    <row r="296" spans="1:11" s="1" customFormat="1" ht="9.6">
      <c r="A296" s="35"/>
      <c r="B296" s="121" t="s">
        <v>380</v>
      </c>
      <c r="C296" s="118" t="s">
        <v>410</v>
      </c>
      <c r="D296" s="119" t="s">
        <v>390</v>
      </c>
      <c r="E296" s="123">
        <v>24</v>
      </c>
      <c r="F296" s="41"/>
      <c r="G296" s="42"/>
      <c r="H296" s="43"/>
      <c r="I296" s="42"/>
      <c r="J296" s="40"/>
      <c r="K296" s="44"/>
    </row>
    <row r="297" spans="1:11" s="1" customFormat="1" ht="9.6">
      <c r="A297" s="35">
        <f>A295+1</f>
        <v>123</v>
      </c>
      <c r="B297" s="37" t="s">
        <v>496</v>
      </c>
      <c r="C297" s="38" t="s">
        <v>490</v>
      </c>
      <c r="D297" s="39" t="s">
        <v>35</v>
      </c>
      <c r="E297" s="122">
        <v>4</v>
      </c>
      <c r="F297" s="41">
        <v>0</v>
      </c>
      <c r="G297" s="42">
        <f>E297*F297</f>
        <v>0</v>
      </c>
      <c r="H297" s="43">
        <v>0</v>
      </c>
      <c r="I297" s="42">
        <f>E297*H297</f>
        <v>0</v>
      </c>
      <c r="J297" s="40">
        <v>0</v>
      </c>
      <c r="K297" s="44">
        <f>E297*J297</f>
        <v>0</v>
      </c>
    </row>
    <row r="298" spans="1:11" s="1" customFormat="1" ht="9.6">
      <c r="A298" s="35"/>
      <c r="B298" s="121" t="s">
        <v>380</v>
      </c>
      <c r="C298" s="118">
        <v>4</v>
      </c>
      <c r="D298" s="119" t="s">
        <v>390</v>
      </c>
      <c r="E298" s="123">
        <v>4</v>
      </c>
      <c r="F298" s="41"/>
      <c r="G298" s="42"/>
      <c r="H298" s="43"/>
      <c r="I298" s="42"/>
      <c r="J298" s="40"/>
      <c r="K298" s="44"/>
    </row>
    <row r="299" spans="1:11" s="1" customFormat="1" ht="19.2">
      <c r="A299" s="35">
        <f>A297+1</f>
        <v>124</v>
      </c>
      <c r="B299" s="37" t="s">
        <v>497</v>
      </c>
      <c r="C299" s="38" t="s">
        <v>491</v>
      </c>
      <c r="D299" s="39" t="s">
        <v>35</v>
      </c>
      <c r="E299" s="122">
        <v>18</v>
      </c>
      <c r="F299" s="41">
        <v>0</v>
      </c>
      <c r="G299" s="42">
        <f>E299*F299</f>
        <v>0</v>
      </c>
      <c r="H299" s="43">
        <v>0</v>
      </c>
      <c r="I299" s="42">
        <f>E299*H299</f>
        <v>0</v>
      </c>
      <c r="J299" s="40">
        <v>0</v>
      </c>
      <c r="K299" s="44">
        <f>E299*J299</f>
        <v>0</v>
      </c>
    </row>
    <row r="300" spans="1:11" s="1" customFormat="1" ht="9.6">
      <c r="A300" s="35"/>
      <c r="B300" s="121" t="s">
        <v>380</v>
      </c>
      <c r="C300" s="118" t="s">
        <v>450</v>
      </c>
      <c r="D300" s="119" t="s">
        <v>35</v>
      </c>
      <c r="E300" s="123">
        <v>18</v>
      </c>
      <c r="F300" s="41"/>
      <c r="G300" s="42"/>
      <c r="H300" s="43"/>
      <c r="I300" s="42"/>
      <c r="J300" s="40"/>
      <c r="K300" s="44"/>
    </row>
    <row r="301" spans="1:11" s="1" customFormat="1" ht="19.2">
      <c r="A301" s="35">
        <f>A299+1</f>
        <v>125</v>
      </c>
      <c r="B301" s="37" t="s">
        <v>494</v>
      </c>
      <c r="C301" s="38" t="s">
        <v>493</v>
      </c>
      <c r="D301" s="39" t="s">
        <v>35</v>
      </c>
      <c r="E301" s="122">
        <v>3</v>
      </c>
      <c r="F301" s="41">
        <v>0</v>
      </c>
      <c r="G301" s="42">
        <f>E301*F301</f>
        <v>0</v>
      </c>
      <c r="H301" s="43">
        <v>0</v>
      </c>
      <c r="I301" s="42">
        <f>E301*H301</f>
        <v>0</v>
      </c>
      <c r="J301" s="40">
        <v>0</v>
      </c>
      <c r="K301" s="44">
        <f>E301*J301</f>
        <v>0</v>
      </c>
    </row>
    <row r="302" spans="1:11" s="1" customFormat="1" ht="9.6">
      <c r="A302" s="35"/>
      <c r="B302" s="121" t="s">
        <v>380</v>
      </c>
      <c r="C302" s="118">
        <v>3</v>
      </c>
      <c r="D302" s="119" t="s">
        <v>35</v>
      </c>
      <c r="E302" s="123">
        <v>3</v>
      </c>
      <c r="F302" s="41"/>
      <c r="G302" s="42"/>
      <c r="H302" s="43"/>
      <c r="I302" s="42"/>
      <c r="J302" s="40"/>
      <c r="K302" s="44"/>
    </row>
    <row r="303" spans="1:11" s="1" customFormat="1" ht="9.6">
      <c r="A303" s="35">
        <f>A301+1</f>
        <v>126</v>
      </c>
      <c r="B303" s="37" t="s">
        <v>498</v>
      </c>
      <c r="C303" s="38" t="s">
        <v>492</v>
      </c>
      <c r="D303" s="39" t="s">
        <v>35</v>
      </c>
      <c r="E303" s="122">
        <v>4</v>
      </c>
      <c r="F303" s="41">
        <v>0</v>
      </c>
      <c r="G303" s="42">
        <f>E303*F303</f>
        <v>0</v>
      </c>
      <c r="H303" s="43">
        <v>0</v>
      </c>
      <c r="I303" s="42">
        <f>E303*H303</f>
        <v>0</v>
      </c>
      <c r="J303" s="40">
        <v>0</v>
      </c>
      <c r="K303" s="44">
        <f>E303*J303</f>
        <v>0</v>
      </c>
    </row>
    <row r="304" spans="1:11" s="1" customFormat="1" ht="9.6">
      <c r="A304" s="35"/>
      <c r="B304" s="121" t="s">
        <v>380</v>
      </c>
      <c r="C304" s="118">
        <v>4</v>
      </c>
      <c r="D304" s="119" t="s">
        <v>390</v>
      </c>
      <c r="E304" s="123">
        <v>4</v>
      </c>
      <c r="F304" s="41"/>
      <c r="G304" s="42"/>
      <c r="H304" s="43"/>
      <c r="I304" s="117"/>
      <c r="J304" s="40"/>
      <c r="K304" s="44"/>
    </row>
    <row r="305" spans="1:11" s="18" customFormat="1" ht="10.8" thickBot="1">
      <c r="A305" s="45"/>
      <c r="B305" s="47" t="s">
        <v>263</v>
      </c>
      <c r="C305" s="48" t="s">
        <v>264</v>
      </c>
      <c r="D305" s="46"/>
      <c r="E305" s="46"/>
      <c r="F305" s="49"/>
      <c r="G305" s="51">
        <f>SUM(G295:G303)</f>
        <v>0</v>
      </c>
      <c r="H305" s="50"/>
      <c r="I305" s="62">
        <f>SUM(I295:I303)</f>
        <v>0</v>
      </c>
      <c r="J305" s="50"/>
      <c r="K305" s="52">
        <f>SUM(K295:K303)</f>
        <v>0</v>
      </c>
    </row>
    <row r="306" spans="1:11" ht="13.8" thickBo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</row>
    <row r="307" spans="1:11" s="18" customFormat="1" ht="13.8" thickBot="1">
      <c r="A307" s="64"/>
      <c r="B307" s="65"/>
      <c r="C307" s="67" t="s">
        <v>265</v>
      </c>
      <c r="D307" s="66"/>
      <c r="E307" s="66"/>
      <c r="F307" s="66"/>
      <c r="G307" s="66"/>
      <c r="H307" s="66"/>
      <c r="I307" s="66"/>
      <c r="J307" s="246">
        <f>'KRYCÍ LIST'!E20</f>
        <v>0</v>
      </c>
      <c r="K307" s="165"/>
    </row>
    <row r="312" spans="2:4" ht="12.75">
      <c r="B312" s="129" t="s">
        <v>502</v>
      </c>
      <c r="D312" s="129" t="s">
        <v>502</v>
      </c>
    </row>
    <row r="313" ht="12.75">
      <c r="B313" s="129"/>
    </row>
    <row r="314" ht="12.75">
      <c r="B314" s="129"/>
    </row>
    <row r="315" ht="12.75">
      <c r="B315" s="129"/>
    </row>
    <row r="316" ht="12.75">
      <c r="B316" s="129"/>
    </row>
    <row r="317" ht="12.75">
      <c r="B317" s="129"/>
    </row>
    <row r="318" spans="2:4" ht="12.75">
      <c r="B318" s="129" t="s">
        <v>503</v>
      </c>
      <c r="D318" s="129" t="s">
        <v>504</v>
      </c>
    </row>
    <row r="319" spans="2:4" ht="12.75">
      <c r="B319" s="129" t="s">
        <v>505</v>
      </c>
      <c r="D319" s="129" t="s">
        <v>506</v>
      </c>
    </row>
    <row r="320" ht="12.75">
      <c r="B320" s="129" t="s">
        <v>507</v>
      </c>
    </row>
    <row r="321" ht="12.75">
      <c r="B321" s="129" t="s">
        <v>508</v>
      </c>
    </row>
    <row r="322" ht="12.75">
      <c r="B322" s="129" t="s">
        <v>509</v>
      </c>
    </row>
  </sheetData>
  <mergeCells count="30">
    <mergeCell ref="A1:I1"/>
    <mergeCell ref="J1:K1"/>
    <mergeCell ref="A2:I2"/>
    <mergeCell ref="J2:K2"/>
    <mergeCell ref="A4:K4"/>
    <mergeCell ref="F7:G7"/>
    <mergeCell ref="H7:I7"/>
    <mergeCell ref="J6:K7"/>
    <mergeCell ref="B109:B111"/>
    <mergeCell ref="C109:C111"/>
    <mergeCell ref="D109:D111"/>
    <mergeCell ref="E109:E111"/>
    <mergeCell ref="F109:I109"/>
    <mergeCell ref="F110:G110"/>
    <mergeCell ref="H110:I110"/>
    <mergeCell ref="B6:B8"/>
    <mergeCell ref="C6:C8"/>
    <mergeCell ref="D6:D8"/>
    <mergeCell ref="E6:E8"/>
    <mergeCell ref="F6:I6"/>
    <mergeCell ref="J307:K307"/>
    <mergeCell ref="J109:K110"/>
    <mergeCell ref="B289:B291"/>
    <mergeCell ref="C289:C291"/>
    <mergeCell ref="D289:D291"/>
    <mergeCell ref="E289:E291"/>
    <mergeCell ref="F289:I289"/>
    <mergeCell ref="F290:G290"/>
    <mergeCell ref="H290:I290"/>
    <mergeCell ref="J289:K290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Vokoun</dc:creator>
  <cp:keywords/>
  <dc:description/>
  <cp:lastModifiedBy>Foffová Jana</cp:lastModifiedBy>
  <dcterms:created xsi:type="dcterms:W3CDTF">2021-06-24T21:24:45Z</dcterms:created>
  <dcterms:modified xsi:type="dcterms:W3CDTF">2023-06-07T05:44:31Z</dcterms:modified>
  <cp:category/>
  <cp:version/>
  <cp:contentType/>
  <cp:contentStatus/>
</cp:coreProperties>
</file>