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4725" yWindow="0" windowWidth="15030" windowHeight="14955" activeTab="2"/>
  </bookViews>
  <sheets>
    <sheet name="rozpiska" sheetId="9" r:id="rId1"/>
    <sheet name="Rozpočet_první_krok" sheetId="1" r:id="rId2"/>
    <sheet name="Rozpočet_druhý_krok" sheetId="6" r:id="rId3"/>
    <sheet name="přehled" sheetId="7" r:id="rId4"/>
  </sheets>
  <definedNames>
    <definedName name="_">#REF!</definedName>
    <definedName name="__">#REF!</definedName>
    <definedName name="____">#REF!</definedName>
    <definedName name="_____">#REF!</definedName>
    <definedName name="_______________">#REF!</definedName>
    <definedName name="______1">#REF!</definedName>
    <definedName name="___9">#REF!</definedName>
    <definedName name="__1">#REF!</definedName>
    <definedName name="__158">#REF!</definedName>
    <definedName name="_1">#REF!</definedName>
    <definedName name="_10">#REF!</definedName>
    <definedName name="_100">#REF!</definedName>
    <definedName name="_10Excel_BuiltIn_Print_Area_3_1_1_1_1_1" localSheetId="0">#REF!</definedName>
    <definedName name="_10Excel_BuiltIn_Print_Area_3_1_1_1_1_1">#REF!</definedName>
    <definedName name="_11">#REF!</definedName>
    <definedName name="_11111">#REF!</definedName>
    <definedName name="_11Excel_BuiltIn_Print_Area_4_1">#REF!</definedName>
    <definedName name="_12Excel_BuiltIn_Print_Area_4_1_1">#REF!</definedName>
    <definedName name="_13">#REF!</definedName>
    <definedName name="_13Excel_BuiltIn_Print_Area_5_1_1">#REF!</definedName>
    <definedName name="_14Excel_BuiltIn_Print_Area_6_1">#REF!</definedName>
    <definedName name="_158">#REF!</definedName>
    <definedName name="_15Excel_BuiltIn_Print_Area_6_1_1_1">#REF!</definedName>
    <definedName name="_16Excel_BuiltIn_Print_Area_7_1">#REF!</definedName>
    <definedName name="_17Excel_BuiltIn_Print_Area_7_1_1">#REF!</definedName>
    <definedName name="_18Excel_BuiltIn_Print_Area_8_1_1_1_1">#REF!</definedName>
    <definedName name="_19Excel_BuiltIn_Print_Area_9_1_1">#REF!</definedName>
    <definedName name="_1Excel_BuiltIn_Print_Area_1_1">#REF!</definedName>
    <definedName name="_2_3_5">#REF!</definedName>
    <definedName name="_2Excel_BuiltIn_Print_Area_1_1_1_1_1_1">#REF!</definedName>
    <definedName name="_3">#REF!</definedName>
    <definedName name="_3Excel_BuiltIn_Print_Area_1_1_1_1_1_1_1_1">#REF!</definedName>
    <definedName name="_4Excel_BuiltIn_Print_Area_13_1">#REF!</definedName>
    <definedName name="_5Excel_BuiltIn_Print_Area_2_1">#REF!</definedName>
    <definedName name="_6_1_2">#REF!</definedName>
    <definedName name="_6Excel_BuiltIn_Print_Area_2_1_1">#REF!</definedName>
    <definedName name="_7">#REF!</definedName>
    <definedName name="_7Excel_BuiltIn_Print_Area_3_1">#REF!</definedName>
    <definedName name="_8Excel_BuiltIn_Print_Area_3_1_1">#REF!</definedName>
    <definedName name="_9">#REF!</definedName>
    <definedName name="_9Excel_BuiltIn_Print_Area_3_1_1_1_1">#REF!</definedName>
    <definedName name="_AUTO">#REF!</definedName>
    <definedName name="_W">#REF!</definedName>
    <definedName name="ASD">#REF!</definedName>
    <definedName name="ASDFG">#REF!</definedName>
    <definedName name="Excel_BuiltIn_Print_Area_1_1" localSheetId="0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"$#REF!.$A$1:$E$142"</definedName>
    <definedName name="Excel_BuiltIn_Print_Area_1_1_1_1_1_1_1_1">#REF!</definedName>
    <definedName name="Excel_BuiltIn_Print_Area_1_1_1_1_1_1_1_1_1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_1">#REF!</definedName>
    <definedName name="Excel_BuiltIn_Print_Titles_3">#REF!</definedName>
    <definedName name="Excel_BuiltIn_Print_Titles_4">#REF!</definedName>
    <definedName name="Excel_BuiltIn_Print_Titles_4_1">"$#REF!.$#REF!$#REF!:$#REF!$#REF!"</definedName>
    <definedName name="Excel_BuiltIn_Print_Titles_5">#REF!</definedName>
    <definedName name="Excel_BuiltIn_Print_Titles_7">#REF!</definedName>
    <definedName name="h">#REF!</definedName>
    <definedName name="CH">#REF!</definedName>
    <definedName name="I">#REF!</definedName>
    <definedName name="II">#REF!</definedName>
    <definedName name="_xlnm.Print_Area" localSheetId="3">'přehled'!$A$1:$L$31</definedName>
    <definedName name="_xlnm.Print_Area" localSheetId="0">'rozpiska'!$A$1:$J$59</definedName>
    <definedName name="_xlnm.Print_Area" localSheetId="2">'Rozpočet_druhý_krok'!$A$1:$G$153</definedName>
    <definedName name="_xlnm.Print_Area" localSheetId="1">'Rozpočet_první_krok'!$A$1:$G$131</definedName>
    <definedName name="PITOMEC">#REF!</definedName>
    <definedName name="PRDEL">#REF!</definedName>
    <definedName name="Q">#REF!</definedName>
    <definedName name="QQ">#REF!</definedName>
    <definedName name="TRDLO">#REF!</definedName>
    <definedName name="TRUBKA">#REF!</definedName>
    <definedName name="XXXXXX">#REF!</definedName>
    <definedName name="XY">#REF!</definedName>
    <definedName name="ZUIO">#REF!</definedName>
    <definedName name="_xlnm.Print_Titles" localSheetId="1">'Rozpočet_první_krok'!$1:$1</definedName>
    <definedName name="_xlnm.Print_Titles" localSheetId="2">'Rozpočet_druhý_krok'!$1:$1</definedName>
  </definedNames>
  <calcPr calcId="191029"/>
  <extLst/>
</workbook>
</file>

<file path=xl/sharedStrings.xml><?xml version="1.0" encoding="utf-8"?>
<sst xmlns="http://schemas.openxmlformats.org/spreadsheetml/2006/main" count="459" uniqueCount="159">
  <si>
    <t>ks</t>
  </si>
  <si>
    <t>m3</t>
  </si>
  <si>
    <t>mezisoučet</t>
  </si>
  <si>
    <t>Následná péče v 1. roce po realizaci</t>
  </si>
  <si>
    <t>m2</t>
  </si>
  <si>
    <t>Následná péče v 2. roce po realizaci</t>
  </si>
  <si>
    <t>Následná péče v 3. roce po realizaci</t>
  </si>
  <si>
    <t>kg</t>
  </si>
  <si>
    <t>Výchovný a zdravotní řez 1x</t>
  </si>
  <si>
    <t>Následná péče v 1. roce po realizaci celkem bez DPH</t>
  </si>
  <si>
    <t>Následná péče v 2. roce po realizaci celkem bez DPH</t>
  </si>
  <si>
    <t>Následná péče v 3. roce po realizaci celkem bez DPH</t>
  </si>
  <si>
    <t>Rekapitulace rozpočtu</t>
  </si>
  <si>
    <t>Realizace celkem</t>
  </si>
  <si>
    <t>Následná péče celkem</t>
  </si>
  <si>
    <t>celkem bez DPH</t>
  </si>
  <si>
    <t>DPH 21 %</t>
  </si>
  <si>
    <t>celkem vč. DPH</t>
  </si>
  <si>
    <t>Výsadba dřevin</t>
  </si>
  <si>
    <t>Výsadbový materiál - dřeviny</t>
  </si>
  <si>
    <t>Výsadba dřevin celkem bez DPH</t>
  </si>
  <si>
    <t xml:space="preserve">kompostová zemina vč. dopravy </t>
  </si>
  <si>
    <t xml:space="preserve">Ing. Jarmila Hrůzová </t>
  </si>
  <si>
    <t xml:space="preserve"> Akce:</t>
  </si>
  <si>
    <t>Vilémov 292, 582 83 VILÉMOV</t>
  </si>
  <si>
    <t>autorizovaný architekt pro obor</t>
  </si>
  <si>
    <t>krajinářská architektura</t>
  </si>
  <si>
    <t xml:space="preserve"> Katastrální území:</t>
  </si>
  <si>
    <t xml:space="preserve"> Datum:</t>
  </si>
  <si>
    <t>č. autorizace 685</t>
  </si>
  <si>
    <t>IČO: 14783240</t>
  </si>
  <si>
    <t xml:space="preserve"> Zpracoval:</t>
  </si>
  <si>
    <t xml:space="preserve"> Ing. Jarmila Hrůzová</t>
  </si>
  <si>
    <t>Číslo paré:</t>
  </si>
  <si>
    <t>mob.: +420 776 198 133</t>
  </si>
  <si>
    <t xml:space="preserve"> Obsah:</t>
  </si>
  <si>
    <t>odběr vody v místě - vodné-stočné</t>
  </si>
  <si>
    <t>Následná péče v 4. roce po realizaci celkem bez DPH</t>
  </si>
  <si>
    <t>Následná péče v 4. roce po realizaci</t>
  </si>
  <si>
    <t>Následná péče v 5. roce po realizaci</t>
  </si>
  <si>
    <t>Následná péče v 5. roce po realizaci celkem bez DPH</t>
  </si>
  <si>
    <t>Ceny prací vycházejí z katalogu ÚRS, ceny materiálů jsou včetně nákladů na pořízení, dopravu, meziskládkování, a jsou dle ceníků významných tuzemských dodavatelů. V cenách jsou zahrnuty i náklady na úklid ploch, naložení, odvoz, složení a skládkovné případného odpadu.</t>
  </si>
  <si>
    <t>jedn.</t>
  </si>
  <si>
    <t>mn.</t>
  </si>
  <si>
    <t>cena/jedn (Kč)</t>
  </si>
  <si>
    <t>cena celkem (Kč)</t>
  </si>
  <si>
    <t>Kácení dřevin</t>
  </si>
  <si>
    <t>R-položka</t>
  </si>
  <si>
    <t>Kácení jehličnatých stromů o prům. na pařezu do 300 mm, včetně odklizení, naložení na dopr. prostředek, odvozu a likvidace, vč. případného poplatku za skládkovné</t>
  </si>
  <si>
    <t>Odstranění nevhodných dřevin do 100 m2 v do 1 m s odstraněním pařezů v rovině nebo svahu do 1:5 (břečťan a zimostráz) včetně odklizení, naložení na dopr. prostředek, odvozu a likvidace, vč. případného poplatku za skládkovné</t>
  </si>
  <si>
    <t>Odstranění nevhodných dřevin do 100 m2 v nad 1 m s odstraněním pařezů v rovině nebo svahu do 1:5 (dřeviny o prům. do 100 mm, dřevina=0,5m2) včetně odklizení, naložení na dopr. prostředek, odvozu a likvidace, vč. případného poplatku za skládkovné</t>
  </si>
  <si>
    <t>2x</t>
  </si>
  <si>
    <t>3x</t>
  </si>
  <si>
    <t>4x</t>
  </si>
  <si>
    <t>Rýhy pro výsadbu s výměnou 50 % půdy zeminy tř 1 až 4 hl do 0,4 m š přes 0,2 do 0,4 m v rovině a svahu do 1:5</t>
  </si>
  <si>
    <t>promísení půdního kondicionéru  se zeminou v rýze</t>
  </si>
  <si>
    <t>Výsadba dřevin s balem</t>
  </si>
  <si>
    <t>půdní kondicioner (např. Terracottem, Agrisorb) do rýhy v dávce dle konkrétního přípravku a pokynů výrobce</t>
  </si>
  <si>
    <t>Výsadba živého plotu s balem v rovině a svahu do 1:5 (zeravy a zimostrázy)</t>
  </si>
  <si>
    <t>Zalití rostlin vodou plocha do 20 m2 (zerav 20l/rostlina, zimostráz 5 l rostlina)</t>
  </si>
  <si>
    <t>Berberis buxifolia ´Nana´ (dřišťál zimostrázový)</t>
  </si>
  <si>
    <t>Thuja occidentalis ´Smargd´ - zerav západní</t>
  </si>
  <si>
    <t>listnaté keře kont. min. 2 l, 20-30 cm</t>
  </si>
  <si>
    <t>stromy jehličnaté kont. min. 7,5 l, 80-100 cm</t>
  </si>
  <si>
    <t>řez dřeviny při výsadbě (pouze odstranění poškozených výhonů)</t>
  </si>
  <si>
    <t>Mulčování rostlin kůrou tl do 0,1 m v rovině a svahu do 1:5</t>
  </si>
  <si>
    <t>mulčovací kůra  nebo jemná štěpka</t>
  </si>
  <si>
    <t>Odstranění pařezů D přes 0,2 do 0,3 m v rovině a svahu do 1:5 s odklizením do 20 m, včetně naložení na dopr. prostředek, odvozu a likvidace, vč. případného poplatku za skládkovné</t>
  </si>
  <si>
    <t>Kácení dřevin celkem bez DPH</t>
  </si>
  <si>
    <t>Rostliny živých plotů</t>
  </si>
  <si>
    <t>zalití jedné rostlíny</t>
  </si>
  <si>
    <t>mučování</t>
  </si>
  <si>
    <r>
      <t xml:space="preserve">Zalití dřevin v dávce 20l/zerav, 5 l/ dřišťál - dle potřeby, předpoklad </t>
    </r>
    <r>
      <rPr>
        <b/>
        <sz val="9"/>
        <rFont val="Arial Narrow"/>
        <family val="2"/>
      </rPr>
      <t>8x</t>
    </r>
    <r>
      <rPr>
        <sz val="9"/>
        <rFont val="Arial Narrow"/>
        <family val="2"/>
      </rPr>
      <t>, včetně specifikace vody, předpokládá se odběr v místě hřbitova</t>
    </r>
  </si>
  <si>
    <r>
      <t>Zalití dřevin v dávce 20l/zerav, 5 l/ dřišťál - dle potřeby, předpoklad 6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, včetně specifikace vody, předpokládá se odběr v místě hřbitova</t>
    </r>
  </si>
  <si>
    <r>
      <t>Zalití dřevin v dávce 20l/zerav, 5 l/ dřišťál - dle potřeby, předpoklad 4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, včetně specifikace vody, předpokládá se odběr v místě hřbitova</t>
    </r>
  </si>
  <si>
    <t>Úprava okraje záhonu 3x (okraje dřišťálového plůtku)</t>
  </si>
  <si>
    <t>Vypletí a úprava mulčovaných ploch 3x</t>
  </si>
  <si>
    <t>Doplnění mulče vč. materiálu (0,05 m3/m2) 1x</t>
  </si>
  <si>
    <t>Zmlazení dřevin</t>
  </si>
  <si>
    <t>Hluboký zmlazovací řez na tisech v rovině a svahu do 1:5 s odklizením do 20 m, včetně naložení na dopr. prostředek, odvozu a likvidace, vč. případného poplatku za skládkovné</t>
  </si>
  <si>
    <t>Sesazení živého plotu ze zeravů (8m) na výšku 1,7 m v rovině a svahu do 1:5, s odklizením ořezané hmoty do 20 m, včetně naložení na dopr. prostředek, odvozu a likvidace, vč. případného poplatku za skládkovné</t>
  </si>
  <si>
    <t xml:space="preserve">Kompostová zemina vč. dopravy </t>
  </si>
  <si>
    <t>Odplevelení půdy pod tisy (3,5m2) a zeravy (5,5m2) a navrstvení 10 cm kompostu</t>
  </si>
  <si>
    <t>Zalití rostlin vodou plocha do 20 m2 (zerav 30 l/m2)</t>
  </si>
  <si>
    <t>Zmlazení dřevin celkem bez DPH</t>
  </si>
  <si>
    <t>Odstranění nevhodných dřevin do 100 m2 v do 1 m s odstraněním pařezů v rovině nebo svahu do 1:5 (břečťan) včetně odklizení, naložení na dopr. prostředek, odvozu a likvidace, vč. případného poplatku za skládkovné</t>
  </si>
  <si>
    <t>m</t>
  </si>
  <si>
    <t>Zalití rostlin vodou plocha do 20 m2 (zerav 20l/rostlina)</t>
  </si>
  <si>
    <r>
      <t xml:space="preserve">Zalití dřevin v dávce 20l/zerav - dle potřeby, předpoklad </t>
    </r>
    <r>
      <rPr>
        <b/>
        <sz val="9"/>
        <rFont val="Arial Narrow"/>
        <family val="2"/>
      </rPr>
      <t>8x</t>
    </r>
    <r>
      <rPr>
        <sz val="9"/>
        <rFont val="Arial Narrow"/>
        <family val="2"/>
      </rPr>
      <t>, včetně specifikace vody, předpokládá se odběr v místě hřbitova</t>
    </r>
  </si>
  <si>
    <r>
      <t>Zalití dřevin v dávce 20l/zerav - dle potřeby, předpoklad 6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, včetně specifikace vody, předpokládá se odběr v místě hřbitova</t>
    </r>
  </si>
  <si>
    <r>
      <t>Zalití dřevin v dávce 20l/zerav - dle potřeby, předpoklad 4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, včetně specifikace vody, předpokládá se odběr v místě hřbitova</t>
    </r>
  </si>
  <si>
    <t>Rostliny živých plotů nových</t>
  </si>
  <si>
    <t>Rostliny živých plotů stávajících</t>
  </si>
  <si>
    <t>Výchovný a zdravotní řez na vysázených dřevinách 1x</t>
  </si>
  <si>
    <t>Výchovný a zdravotní řez na zmlazených dřevinách 1x</t>
  </si>
  <si>
    <r>
      <t>Zalití zmlazených dřevin v dávce 30 l/m2 - dle potřeby, předpoklad 6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, včetně specifikace vody, předpokládá se odběr v místě hřbitova</t>
    </r>
  </si>
  <si>
    <t>Vypletí a úprava půdy pod zmlazenými dřevinami 3x</t>
  </si>
  <si>
    <t xml:space="preserve"> Město Kolín</t>
  </si>
  <si>
    <t xml:space="preserve"> Kolín</t>
  </si>
  <si>
    <t>VI. 2021</t>
  </si>
  <si>
    <t xml:space="preserve">Obnova živých plotů - I. etapa - přehled </t>
  </si>
  <si>
    <t>První krok - únor - duben včetně 2022</t>
  </si>
  <si>
    <t>Úplná obnova živých plotů</t>
  </si>
  <si>
    <t>pořadové číslo plotu v situaci</t>
  </si>
  <si>
    <t>taxon dřevin stávajícícího plotu</t>
  </si>
  <si>
    <t xml:space="preserve">výška stávajícího plotu </t>
  </si>
  <si>
    <t>délka stávajícího plotu (u zimostrázu m2)</t>
  </si>
  <si>
    <t>šířka mezery mezi náhrobky</t>
  </si>
  <si>
    <t>stávajcí dřeviny (ks) průměr do 100 mm na pařezu (zprůměrovaná velikost)</t>
  </si>
  <si>
    <t>stávajcí dřeviny (ks) průměr do 300 mm na pařezu (zprůměrovaná velikost)</t>
  </si>
  <si>
    <t>plocha odstraňovaného břečťanu a zimostrázu (m2)</t>
  </si>
  <si>
    <t>délka nově vysazovaného plotu (m)</t>
  </si>
  <si>
    <t>celkový počet vysazovaných Thuja occidentalis ´Smaragd´ (2,5 ks/m)</t>
  </si>
  <si>
    <t>celkový počet vysazovaných Berberis buxifolia Nana (5 ks/m)</t>
  </si>
  <si>
    <t>mulčování (m2)</t>
  </si>
  <si>
    <t>Thuja occidentalis, Thuja occ. ´Malonyana´</t>
  </si>
  <si>
    <t>65 - 79 - 88 cm</t>
  </si>
  <si>
    <t>7b</t>
  </si>
  <si>
    <t xml:space="preserve"> 64 -96 cm</t>
  </si>
  <si>
    <t>86 -98 - 74 cm</t>
  </si>
  <si>
    <t>Thuja occ. ´Malonyana´, Thuja plicata, Chamaecyparis pis. ´Plumosa´</t>
  </si>
  <si>
    <t>88 cm a více</t>
  </si>
  <si>
    <t>17b</t>
  </si>
  <si>
    <t>Buxus sempervierens</t>
  </si>
  <si>
    <t>Thuja occidentalis a Chamaecyparis lawsoniana v kult.</t>
  </si>
  <si>
    <t>2_7</t>
  </si>
  <si>
    <t>celkem</t>
  </si>
  <si>
    <t>Druhý krok - říjen 2022 - květen včetně 2023</t>
  </si>
  <si>
    <t>délka stávajícího plotu</t>
  </si>
  <si>
    <t>plocha odstraňovaného břečťanu (m2)</t>
  </si>
  <si>
    <t>77 - 102 - 88 - 78 cm</t>
  </si>
  <si>
    <t>7a</t>
  </si>
  <si>
    <t>Thuja occidentalis</t>
  </si>
  <si>
    <t>60 - 84 - 86 - 87 cm</t>
  </si>
  <si>
    <t>86 - 88 - 68 cm</t>
  </si>
  <si>
    <t>4_7</t>
  </si>
  <si>
    <t>Zmlazení  jednotlivých dřevin a sesazení živého plotu - obcobí vegetačního klidu 2022-23 a pro zmlazení tisu květen 2023</t>
  </si>
  <si>
    <t>sesazení dřevin na výšku 1,6 - 1,8, úprava i z boku ks</t>
  </si>
  <si>
    <t>hluboký zmlazovací řez (ks)</t>
  </si>
  <si>
    <t>termín</t>
  </si>
  <si>
    <t>přihnojení kompostem (m2)</t>
  </si>
  <si>
    <t>Thuja occ. ´Malonyana´</t>
  </si>
  <si>
    <t>67 - 87 cm</t>
  </si>
  <si>
    <t>*</t>
  </si>
  <si>
    <t>Taxus baccata</t>
  </si>
  <si>
    <t>V.</t>
  </si>
  <si>
    <t>* období vegetačního klidu, mimo větší mrazy</t>
  </si>
  <si>
    <t xml:space="preserve"> Investor:</t>
  </si>
  <si>
    <t xml:space="preserve"> Karlovo náměstí 78, 280 12 Kolín</t>
  </si>
  <si>
    <t xml:space="preserve"> Obecní úřad:</t>
  </si>
  <si>
    <t xml:space="preserve"> Stupeň:</t>
  </si>
  <si>
    <t xml:space="preserve"> Prováděcí projekt</t>
  </si>
  <si>
    <t xml:space="preserve"> Centrální hřbitov Kolín - živé ploty                                 </t>
  </si>
  <si>
    <t>I. etapa obnovy</t>
  </si>
  <si>
    <t>3   VÝKAZ VÝMĚR</t>
  </si>
  <si>
    <t>OBNOVA ŽIVÝCH PLOTŮ - I. ETAPA - PRVNÍ KROK - VÝKAZ VÝMĚR</t>
  </si>
  <si>
    <t>OBNOVA ŽIVÝCH PLOTŮ - I. ETAPA - DRUHÝ KROK - VÝKAZ VÝMĚR</t>
  </si>
  <si>
    <t>Výkaz výměr</t>
  </si>
  <si>
    <t>Výsadba živého plotu s balem v rovině a svahu do 1:5 (zeravy)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</si>
</sst>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Kč&quot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14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  <scheme val="minor"/>
    </font>
    <font>
      <sz val="10"/>
      <name val="Arial CE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sz val="14"/>
      <color rgb="FFFF0000"/>
      <name val="Arial Narrow"/>
      <family val="2"/>
    </font>
    <font>
      <sz val="9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12"/>
      <color rgb="FF00B050"/>
      <name val="Arial Narrow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i/>
      <sz val="8"/>
      <color rgb="FF00B050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sz val="11"/>
      <name val="Arial Narrow"/>
      <family val="2"/>
    </font>
    <font>
      <i/>
      <sz val="9"/>
      <color rgb="FF00B050"/>
      <name val="Arial Narrow"/>
      <family val="2"/>
    </font>
    <font>
      <i/>
      <sz val="11"/>
      <name val="Arial Narrow"/>
      <family val="2"/>
    </font>
    <font>
      <b/>
      <sz val="9"/>
      <color rgb="FFFFFF00"/>
      <name val="Arial Narrow"/>
      <family val="2"/>
    </font>
    <font>
      <b/>
      <i/>
      <sz val="8"/>
      <color rgb="FFFFFF00"/>
      <name val="Arial Narrow"/>
      <family val="2"/>
    </font>
    <font>
      <b/>
      <i/>
      <sz val="10"/>
      <color rgb="FFFFFF00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4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</cellStyleXfs>
  <cellXfs count="281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22">
      <alignment/>
      <protection/>
    </xf>
    <xf numFmtId="49" fontId="18" fillId="2" borderId="1" xfId="23" applyNumberFormat="1" applyFont="1" applyFill="1" applyBorder="1" applyAlignment="1">
      <alignment horizontal="left" vertical="top" wrapText="1" indent="3"/>
      <protection/>
    </xf>
    <xf numFmtId="49" fontId="10" fillId="2" borderId="2" xfId="23" applyNumberFormat="1" applyFont="1" applyFill="1" applyBorder="1" applyAlignment="1">
      <alignment vertical="center"/>
      <protection/>
    </xf>
    <xf numFmtId="49" fontId="10" fillId="2" borderId="3" xfId="23" applyNumberFormat="1" applyFont="1" applyFill="1" applyBorder="1" applyAlignment="1">
      <alignment vertical="center"/>
      <protection/>
    </xf>
    <xf numFmtId="49" fontId="3" fillId="2" borderId="4" xfId="23" applyNumberFormat="1" applyFont="1" applyFill="1" applyBorder="1" applyAlignment="1">
      <alignment vertical="center"/>
      <protection/>
    </xf>
    <xf numFmtId="49" fontId="3" fillId="2" borderId="5" xfId="23" applyNumberFormat="1" applyFont="1" applyFill="1" applyBorder="1" applyAlignment="1">
      <alignment vertical="center"/>
      <protection/>
    </xf>
    <xf numFmtId="49" fontId="10" fillId="2" borderId="6" xfId="23" applyNumberFormat="1" applyFont="1" applyFill="1" applyBorder="1" applyAlignment="1">
      <alignment horizontal="left" vertical="center"/>
      <protection/>
    </xf>
    <xf numFmtId="49" fontId="10" fillId="2" borderId="7" xfId="23" applyNumberFormat="1" applyFont="1" applyFill="1" applyBorder="1" applyAlignment="1">
      <alignment vertical="center"/>
      <protection/>
    </xf>
    <xf numFmtId="0" fontId="3" fillId="2" borderId="0" xfId="23" applyFont="1" applyFill="1">
      <alignment/>
      <protection/>
    </xf>
    <xf numFmtId="0" fontId="3" fillId="2" borderId="0" xfId="23" applyFont="1" applyFill="1" applyAlignment="1">
      <alignment vertical="center"/>
      <protection/>
    </xf>
    <xf numFmtId="0" fontId="3" fillId="2" borderId="0" xfId="23" applyFont="1" applyFill="1" applyAlignment="1">
      <alignment horizontal="center"/>
      <protection/>
    </xf>
    <xf numFmtId="0" fontId="3" fillId="2" borderId="0" xfId="23" applyFont="1" applyFill="1" applyAlignment="1">
      <alignment horizontal="left"/>
      <protection/>
    </xf>
    <xf numFmtId="49" fontId="18" fillId="2" borderId="0" xfId="23" applyNumberFormat="1" applyFont="1" applyFill="1" applyAlignment="1">
      <alignment horizontal="left" vertical="top" wrapText="1" indent="3"/>
      <protection/>
    </xf>
    <xf numFmtId="49" fontId="10" fillId="2" borderId="8" xfId="23" applyNumberFormat="1" applyFont="1" applyFill="1" applyBorder="1" applyAlignment="1">
      <alignment horizontal="left" vertical="center"/>
      <protection/>
    </xf>
    <xf numFmtId="0" fontId="3" fillId="2" borderId="0" xfId="23" applyFont="1" applyFill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vertical="center" wrapText="1"/>
    </xf>
    <xf numFmtId="4" fontId="21" fillId="3" borderId="1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9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4" fontId="4" fillId="3" borderId="13" xfId="0" applyNumberFormat="1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49" fontId="3" fillId="2" borderId="4" xfId="23" applyNumberFormat="1" applyFont="1" applyFill="1" applyBorder="1" applyAlignment="1">
      <alignment horizontal="left" vertical="center"/>
      <protection/>
    </xf>
    <xf numFmtId="49" fontId="3" fillId="2" borderId="5" xfId="23" applyNumberFormat="1" applyFont="1" applyFill="1" applyBorder="1" applyAlignment="1">
      <alignment horizontal="left" vertical="center"/>
      <protection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35" fillId="0" borderId="0" xfId="24" applyFont="1" applyAlignment="1">
      <alignment horizontal="left" vertical="center"/>
      <protection/>
    </xf>
    <xf numFmtId="0" fontId="0" fillId="0" borderId="0" xfId="24">
      <alignment/>
      <protection/>
    </xf>
    <xf numFmtId="0" fontId="36" fillId="0" borderId="0" xfId="24" applyFont="1" applyAlignment="1">
      <alignment horizontal="left" vertical="center"/>
      <protection/>
    </xf>
    <xf numFmtId="0" fontId="34" fillId="0" borderId="0" xfId="24" applyFont="1" applyAlignment="1">
      <alignment horizontal="center" textRotation="90" wrapText="1"/>
      <protection/>
    </xf>
    <xf numFmtId="0" fontId="37" fillId="0" borderId="0" xfId="24" applyFont="1">
      <alignment/>
      <protection/>
    </xf>
    <xf numFmtId="0" fontId="38" fillId="0" borderId="0" xfId="24" applyFont="1">
      <alignment/>
      <protection/>
    </xf>
    <xf numFmtId="0" fontId="39" fillId="0" borderId="9" xfId="24" applyFont="1" applyBorder="1" applyAlignment="1">
      <alignment horizontal="left" vertical="center"/>
      <protection/>
    </xf>
    <xf numFmtId="0" fontId="34" fillId="0" borderId="9" xfId="24" applyFont="1" applyBorder="1" applyAlignment="1">
      <alignment horizontal="center" textRotation="90" wrapText="1"/>
      <protection/>
    </xf>
    <xf numFmtId="0" fontId="34" fillId="0" borderId="29" xfId="24" applyFont="1" applyBorder="1" applyAlignment="1">
      <alignment horizontal="center" textRotation="90" wrapText="1"/>
      <protection/>
    </xf>
    <xf numFmtId="0" fontId="34" fillId="0" borderId="30" xfId="24" applyFont="1" applyBorder="1" applyAlignment="1">
      <alignment horizontal="center" textRotation="90" wrapText="1"/>
      <protection/>
    </xf>
    <xf numFmtId="0" fontId="34" fillId="0" borderId="31" xfId="24" applyFont="1" applyBorder="1" applyAlignment="1">
      <alignment horizontal="center" textRotation="90" wrapText="1"/>
      <protection/>
    </xf>
    <xf numFmtId="0" fontId="39" fillId="0" borderId="32" xfId="24" applyFont="1" applyBorder="1" applyAlignment="1">
      <alignment horizontal="center" vertical="center" wrapText="1"/>
      <protection/>
    </xf>
    <xf numFmtId="0" fontId="40" fillId="0" borderId="33" xfId="24" applyFont="1" applyBorder="1" applyAlignment="1">
      <alignment vertical="center" wrapText="1"/>
      <protection/>
    </xf>
    <xf numFmtId="0" fontId="40" fillId="0" borderId="33" xfId="24" applyFont="1" applyBorder="1" applyAlignment="1">
      <alignment horizontal="center" vertical="center" wrapText="1"/>
      <protection/>
    </xf>
    <xf numFmtId="0" fontId="40" fillId="0" borderId="34" xfId="24" applyFont="1" applyBorder="1" applyAlignment="1">
      <alignment horizontal="center" vertical="center" wrapText="1"/>
      <protection/>
    </xf>
    <xf numFmtId="0" fontId="40" fillId="0" borderId="35" xfId="24" applyFont="1" applyBorder="1" applyAlignment="1">
      <alignment horizontal="center" vertical="center" wrapText="1"/>
      <protection/>
    </xf>
    <xf numFmtId="0" fontId="40" fillId="0" borderId="0" xfId="24" applyFont="1" applyAlignment="1">
      <alignment vertical="top" wrapText="1"/>
      <protection/>
    </xf>
    <xf numFmtId="0" fontId="40" fillId="0" borderId="0" xfId="24" applyFont="1" applyAlignment="1">
      <alignment vertical="center" wrapText="1"/>
      <protection/>
    </xf>
    <xf numFmtId="0" fontId="39" fillId="0" borderId="36" xfId="24" applyFont="1" applyBorder="1" applyAlignment="1">
      <alignment horizontal="center" vertical="center" wrapText="1"/>
      <protection/>
    </xf>
    <xf numFmtId="0" fontId="40" fillId="0" borderId="37" xfId="24" applyFont="1" applyBorder="1" applyAlignment="1">
      <alignment vertical="center" wrapText="1"/>
      <protection/>
    </xf>
    <xf numFmtId="0" fontId="40" fillId="0" borderId="37" xfId="24" applyFont="1" applyBorder="1" applyAlignment="1">
      <alignment horizontal="center" vertical="center" wrapText="1"/>
      <protection/>
    </xf>
    <xf numFmtId="0" fontId="40" fillId="0" borderId="21" xfId="24" applyFont="1" applyBorder="1" applyAlignment="1">
      <alignment horizontal="center" vertical="center" wrapText="1"/>
      <protection/>
    </xf>
    <xf numFmtId="0" fontId="40" fillId="0" borderId="38" xfId="24" applyFont="1" applyBorder="1" applyAlignment="1">
      <alignment horizontal="center" vertical="center" wrapText="1"/>
      <protection/>
    </xf>
    <xf numFmtId="0" fontId="39" fillId="0" borderId="39" xfId="24" applyFont="1" applyBorder="1" applyAlignment="1">
      <alignment horizontal="center" vertical="center" wrapText="1"/>
      <protection/>
    </xf>
    <xf numFmtId="0" fontId="40" fillId="0" borderId="40" xfId="24" applyFont="1" applyBorder="1" applyAlignment="1">
      <alignment vertical="center" wrapText="1"/>
      <protection/>
    </xf>
    <xf numFmtId="0" fontId="40" fillId="0" borderId="40" xfId="24" applyFont="1" applyBorder="1" applyAlignment="1">
      <alignment horizontal="center" vertical="center" wrapText="1"/>
      <protection/>
    </xf>
    <xf numFmtId="0" fontId="40" fillId="0" borderId="41" xfId="24" applyFont="1" applyBorder="1" applyAlignment="1">
      <alignment horizontal="center" vertical="center" wrapText="1"/>
      <protection/>
    </xf>
    <xf numFmtId="0" fontId="40" fillId="0" borderId="42" xfId="24" applyFont="1" applyBorder="1" applyAlignment="1">
      <alignment horizontal="center" vertical="center" wrapText="1"/>
      <protection/>
    </xf>
    <xf numFmtId="0" fontId="40" fillId="0" borderId="37" xfId="24" applyFont="1" applyBorder="1" applyAlignment="1">
      <alignment horizontal="left" vertical="center" wrapText="1"/>
      <protection/>
    </xf>
    <xf numFmtId="16" fontId="40" fillId="0" borderId="37" xfId="24" applyNumberFormat="1" applyFont="1" applyBorder="1" applyAlignment="1">
      <alignment horizontal="center" vertical="center" wrapText="1"/>
      <protection/>
    </xf>
    <xf numFmtId="0" fontId="40" fillId="0" borderId="29" xfId="24" applyFont="1" applyBorder="1" applyAlignment="1">
      <alignment horizontal="center" vertical="center" wrapText="1"/>
      <protection/>
    </xf>
    <xf numFmtId="0" fontId="39" fillId="0" borderId="30" xfId="24" applyFont="1" applyBorder="1" applyAlignment="1">
      <alignment vertical="center" wrapText="1"/>
      <protection/>
    </xf>
    <xf numFmtId="0" fontId="40" fillId="0" borderId="30" xfId="24" applyFont="1" applyBorder="1" applyAlignment="1">
      <alignment horizontal="center" vertical="center" wrapText="1"/>
      <protection/>
    </xf>
    <xf numFmtId="0" fontId="39" fillId="0" borderId="30" xfId="24" applyFont="1" applyBorder="1" applyAlignment="1">
      <alignment horizontal="center" vertical="center" wrapText="1"/>
      <protection/>
    </xf>
    <xf numFmtId="0" fontId="39" fillId="0" borderId="31" xfId="24" applyFont="1" applyBorder="1" applyAlignment="1">
      <alignment horizontal="center" vertical="center" wrapText="1"/>
      <protection/>
    </xf>
    <xf numFmtId="0" fontId="40" fillId="0" borderId="0" xfId="24" applyFont="1" applyAlignment="1">
      <alignment horizontal="center" vertical="center" wrapText="1"/>
      <protection/>
    </xf>
    <xf numFmtId="0" fontId="39" fillId="0" borderId="0" xfId="24" applyFont="1" applyAlignment="1">
      <alignment vertical="center" wrapText="1"/>
      <protection/>
    </xf>
    <xf numFmtId="0" fontId="39" fillId="0" borderId="0" xfId="24" applyFont="1" applyAlignment="1">
      <alignment horizontal="center" vertical="center" wrapText="1"/>
      <protection/>
    </xf>
    <xf numFmtId="0" fontId="0" fillId="0" borderId="0" xfId="24" applyAlignment="1">
      <alignment vertical="center"/>
      <protection/>
    </xf>
    <xf numFmtId="0" fontId="0" fillId="0" borderId="0" xfId="24" applyAlignment="1">
      <alignment horizontal="center" vertical="center"/>
      <protection/>
    </xf>
    <xf numFmtId="0" fontId="39" fillId="0" borderId="43" xfId="24" applyFont="1" applyBorder="1" applyAlignment="1">
      <alignment horizontal="center" vertical="center" wrapText="1"/>
      <protection/>
    </xf>
    <xf numFmtId="0" fontId="40" fillId="0" borderId="44" xfId="24" applyFont="1" applyBorder="1" applyAlignment="1">
      <alignment horizontal="left" vertical="center" wrapText="1"/>
      <protection/>
    </xf>
    <xf numFmtId="0" fontId="40" fillId="0" borderId="44" xfId="24" applyFont="1" applyBorder="1" applyAlignment="1">
      <alignment horizontal="center" vertical="center" wrapText="1"/>
      <protection/>
    </xf>
    <xf numFmtId="0" fontId="40" fillId="0" borderId="4" xfId="24" applyFont="1" applyBorder="1" applyAlignment="1">
      <alignment horizontal="center" vertical="center" wrapText="1"/>
      <protection/>
    </xf>
    <xf numFmtId="0" fontId="39" fillId="0" borderId="5" xfId="24" applyFont="1" applyBorder="1" applyAlignment="1">
      <alignment vertical="center" wrapText="1"/>
      <protection/>
    </xf>
    <xf numFmtId="0" fontId="40" fillId="0" borderId="5" xfId="24" applyFont="1" applyBorder="1" applyAlignment="1">
      <alignment horizontal="center" vertical="center" wrapText="1"/>
      <protection/>
    </xf>
    <xf numFmtId="0" fontId="39" fillId="0" borderId="5" xfId="24" applyFont="1" applyBorder="1" applyAlignment="1">
      <alignment horizontal="center" vertical="center" wrapText="1"/>
      <protection/>
    </xf>
    <xf numFmtId="0" fontId="39" fillId="0" borderId="24" xfId="24" applyFont="1" applyBorder="1" applyAlignment="1">
      <alignment horizontal="center" vertical="center" wrapText="1"/>
      <protection/>
    </xf>
    <xf numFmtId="0" fontId="40" fillId="0" borderId="33" xfId="24" applyFont="1" applyBorder="1" applyAlignment="1">
      <alignment horizontal="left" vertical="center" wrapText="1"/>
      <protection/>
    </xf>
    <xf numFmtId="0" fontId="0" fillId="0" borderId="33" xfId="24" applyBorder="1">
      <alignment/>
      <protection/>
    </xf>
    <xf numFmtId="0" fontId="40" fillId="0" borderId="44" xfId="24" applyFont="1" applyBorder="1" applyAlignment="1">
      <alignment vertical="center" wrapText="1"/>
      <protection/>
    </xf>
    <xf numFmtId="0" fontId="0" fillId="0" borderId="44" xfId="24" applyBorder="1">
      <alignment/>
      <protection/>
    </xf>
    <xf numFmtId="0" fontId="40" fillId="0" borderId="45" xfId="24" applyFont="1" applyBorder="1" applyAlignment="1">
      <alignment horizontal="center" vertical="center" wrapText="1"/>
      <protection/>
    </xf>
    <xf numFmtId="0" fontId="40" fillId="0" borderId="0" xfId="24" applyFont="1" applyAlignment="1">
      <alignment horizontal="left" vertical="center" wrapText="1"/>
      <protection/>
    </xf>
    <xf numFmtId="0" fontId="0" fillId="0" borderId="0" xfId="24" applyAlignment="1">
      <alignment horizontal="center"/>
      <protection/>
    </xf>
    <xf numFmtId="49" fontId="18" fillId="2" borderId="46" xfId="23" applyNumberFormat="1" applyFont="1" applyFill="1" applyBorder="1" applyAlignment="1">
      <alignment horizontal="left" vertical="top" wrapText="1" indent="3"/>
      <protection/>
    </xf>
    <xf numFmtId="49" fontId="5" fillId="2" borderId="47" xfId="23" applyNumberFormat="1" applyFont="1" applyFill="1" applyBorder="1" applyAlignment="1">
      <alignment horizontal="center"/>
      <protection/>
    </xf>
    <xf numFmtId="49" fontId="5" fillId="2" borderId="47" xfId="23" applyNumberFormat="1" applyFont="1" applyFill="1" applyBorder="1" applyAlignment="1">
      <alignment horizontal="center" vertical="center"/>
      <protection/>
    </xf>
    <xf numFmtId="49" fontId="3" fillId="2" borderId="48" xfId="23" applyNumberFormat="1" applyFont="1" applyFill="1" applyBorder="1" applyAlignment="1">
      <alignment horizontal="center" vertical="center"/>
      <protection/>
    </xf>
    <xf numFmtId="49" fontId="10" fillId="2" borderId="5" xfId="23" applyNumberFormat="1" applyFont="1" applyFill="1" applyBorder="1" applyAlignment="1">
      <alignment horizontal="left" vertical="center"/>
      <protection/>
    </xf>
    <xf numFmtId="49" fontId="10" fillId="2" borderId="49" xfId="23" applyNumberFormat="1" applyFont="1" applyFill="1" applyBorder="1" applyAlignment="1">
      <alignment horizontal="center" vertical="center"/>
      <protection/>
    </xf>
    <xf numFmtId="0" fontId="3" fillId="0" borderId="0" xfId="22" applyFont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41" fillId="2" borderId="47" xfId="23" applyNumberFormat="1" applyFont="1" applyFill="1" applyBorder="1" applyAlignment="1">
      <alignment horizontal="center" vertical="center"/>
      <protection/>
    </xf>
    <xf numFmtId="49" fontId="41" fillId="2" borderId="50" xfId="23" applyNumberFormat="1" applyFont="1" applyFill="1" applyBorder="1" applyAlignment="1">
      <alignment horizontal="center" vertical="center"/>
      <protection/>
    </xf>
    <xf numFmtId="49" fontId="3" fillId="2" borderId="4" xfId="23" applyNumberFormat="1" applyFont="1" applyFill="1" applyBorder="1" applyAlignment="1">
      <alignment horizontal="left" vertical="center"/>
      <protection/>
    </xf>
    <xf numFmtId="49" fontId="3" fillId="2" borderId="5" xfId="23" applyNumberFormat="1" applyFont="1" applyFill="1" applyBorder="1" applyAlignment="1">
      <alignment horizontal="left" vertical="center"/>
      <protection/>
    </xf>
    <xf numFmtId="49" fontId="10" fillId="2" borderId="51" xfId="23" applyNumberFormat="1" applyFont="1" applyFill="1" applyBorder="1" applyAlignment="1">
      <alignment horizontal="left" vertical="center"/>
      <protection/>
    </xf>
    <xf numFmtId="49" fontId="10" fillId="2" borderId="52" xfId="23" applyNumberFormat="1" applyFont="1" applyFill="1" applyBorder="1" applyAlignment="1">
      <alignment horizontal="left" vertical="center"/>
      <protection/>
    </xf>
    <xf numFmtId="49" fontId="10" fillId="2" borderId="53" xfId="23" applyNumberFormat="1" applyFont="1" applyFill="1" applyBorder="1" applyAlignment="1">
      <alignment horizontal="left" vertical="center"/>
      <protection/>
    </xf>
    <xf numFmtId="49" fontId="17" fillId="2" borderId="1" xfId="23" applyNumberFormat="1" applyFont="1" applyFill="1" applyBorder="1" applyAlignment="1">
      <alignment horizontal="left" vertical="top" indent="2"/>
      <protection/>
    </xf>
    <xf numFmtId="49" fontId="17" fillId="2" borderId="0" xfId="23" applyNumberFormat="1" applyFont="1" applyFill="1" applyAlignment="1">
      <alignment horizontal="left" vertical="top" indent="2"/>
      <protection/>
    </xf>
    <xf numFmtId="49" fontId="17" fillId="2" borderId="54" xfId="23" applyNumberFormat="1" applyFont="1" applyFill="1" applyBorder="1" applyAlignment="1">
      <alignment horizontal="left" vertical="top" indent="2"/>
      <protection/>
    </xf>
    <xf numFmtId="49" fontId="17" fillId="2" borderId="55" xfId="23" applyNumberFormat="1" applyFont="1" applyFill="1" applyBorder="1" applyAlignment="1">
      <alignment horizontal="left" vertical="top" indent="2"/>
      <protection/>
    </xf>
    <xf numFmtId="49" fontId="16" fillId="2" borderId="49" xfId="23" applyNumberFormat="1" applyFont="1" applyFill="1" applyBorder="1" applyAlignment="1">
      <alignment horizontal="center" vertical="center"/>
      <protection/>
    </xf>
    <xf numFmtId="49" fontId="16" fillId="2" borderId="47" xfId="23" applyNumberFormat="1" applyFont="1" applyFill="1" applyBorder="1" applyAlignment="1">
      <alignment horizontal="center" vertical="center"/>
      <protection/>
    </xf>
    <xf numFmtId="49" fontId="16" fillId="2" borderId="50" xfId="23" applyNumberFormat="1" applyFont="1" applyFill="1" applyBorder="1" applyAlignment="1">
      <alignment horizontal="center" vertical="center"/>
      <protection/>
    </xf>
    <xf numFmtId="49" fontId="10" fillId="2" borderId="56" xfId="23" applyNumberFormat="1" applyFont="1" applyFill="1" applyBorder="1" applyAlignment="1">
      <alignment horizontal="left" vertical="center"/>
      <protection/>
    </xf>
    <xf numFmtId="49" fontId="10" fillId="2" borderId="57" xfId="23" applyNumberFormat="1" applyFont="1" applyFill="1" applyBorder="1" applyAlignment="1">
      <alignment horizontal="left" vertical="center"/>
      <protection/>
    </xf>
    <xf numFmtId="49" fontId="10" fillId="2" borderId="58" xfId="23" applyNumberFormat="1" applyFont="1" applyFill="1" applyBorder="1" applyAlignment="1">
      <alignment horizontal="left" vertical="center"/>
      <protection/>
    </xf>
    <xf numFmtId="0" fontId="19" fillId="2" borderId="0" xfId="23" applyFont="1" applyFill="1" applyAlignment="1">
      <alignment horizontal="center"/>
      <protection/>
    </xf>
    <xf numFmtId="49" fontId="17" fillId="2" borderId="1" xfId="23" applyNumberFormat="1" applyFont="1" applyFill="1" applyBorder="1" applyAlignment="1">
      <alignment horizontal="center" vertical="center" wrapText="1"/>
      <protection/>
    </xf>
    <xf numFmtId="49" fontId="17" fillId="2" borderId="0" xfId="23" applyNumberFormat="1" applyFont="1" applyFill="1" applyAlignment="1">
      <alignment horizontal="center" vertical="center" wrapText="1"/>
      <protection/>
    </xf>
    <xf numFmtId="49" fontId="17" fillId="2" borderId="46" xfId="23" applyNumberFormat="1" applyFont="1" applyFill="1" applyBorder="1" applyAlignment="1">
      <alignment horizontal="center" vertical="center" wrapText="1"/>
      <protection/>
    </xf>
    <xf numFmtId="49" fontId="3" fillId="2" borderId="59" xfId="23" applyNumberFormat="1" applyFont="1" applyFill="1" applyBorder="1" applyAlignment="1">
      <alignment horizontal="left" vertical="center"/>
      <protection/>
    </xf>
    <xf numFmtId="49" fontId="3" fillId="2" borderId="60" xfId="23" applyNumberFormat="1" applyFont="1" applyFill="1" applyBorder="1" applyAlignment="1">
      <alignment horizontal="left" vertical="center"/>
      <protection/>
    </xf>
    <xf numFmtId="49" fontId="3" fillId="2" borderId="61" xfId="23" applyNumberFormat="1" applyFont="1" applyFill="1" applyBorder="1" applyAlignment="1">
      <alignment horizontal="left" vertical="center"/>
      <protection/>
    </xf>
    <xf numFmtId="49" fontId="3" fillId="2" borderId="8" xfId="23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40" fillId="0" borderId="0" xfId="24" applyFont="1" applyAlignment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6" xfId="20"/>
    <cellStyle name="Normální 3" xfId="21"/>
    <cellStyle name="Normální 7" xfId="22"/>
    <cellStyle name="normální_Obnova vegetace z Operačního programu Životní prostředí" xfId="23"/>
    <cellStyle name="Normální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FA9B-36F6-4BA6-8F28-834444C26521}">
  <sheetPr>
    <tabColor rgb="FFFFFF00"/>
  </sheetPr>
  <dimension ref="B46:S59"/>
  <sheetViews>
    <sheetView showGridLines="0" view="pageBreakPreview" zoomScaleSheetLayoutView="100" workbookViewId="0" topLeftCell="A28"/>
  </sheetViews>
  <sheetFormatPr defaultColWidth="9.140625" defaultRowHeight="15"/>
  <cols>
    <col min="1" max="1" width="1.8515625" style="7" customWidth="1"/>
    <col min="2" max="2" width="17.57421875" style="7" customWidth="1"/>
    <col min="3" max="3" width="21.28125" style="7" customWidth="1"/>
    <col min="4" max="4" width="12.28125" style="7" customWidth="1"/>
    <col min="5" max="5" width="9.140625" style="7" customWidth="1"/>
    <col min="6" max="6" width="10.7109375" style="7" customWidth="1"/>
    <col min="7" max="7" width="6.28125" style="7" customWidth="1"/>
    <col min="8" max="8" width="10.7109375" style="7" customWidth="1"/>
    <col min="9" max="9" width="2.28125" style="7" customWidth="1"/>
    <col min="10" max="10" width="2.421875" style="7" customWidth="1"/>
    <col min="11" max="11" width="9.140625" style="7" customWidth="1"/>
    <col min="12" max="12" width="31.8515625" style="7" customWidth="1"/>
    <col min="13" max="13" width="61.7109375" style="7" customWidth="1"/>
    <col min="14" max="257" width="9.140625" style="7" customWidth="1"/>
    <col min="258" max="258" width="2.8515625" style="7" customWidth="1"/>
    <col min="259" max="259" width="21.28125" style="7" customWidth="1"/>
    <col min="260" max="260" width="12.28125" style="7" customWidth="1"/>
    <col min="261" max="261" width="9.140625" style="7" customWidth="1"/>
    <col min="262" max="262" width="10.7109375" style="7" customWidth="1"/>
    <col min="263" max="263" width="6.28125" style="7" customWidth="1"/>
    <col min="264" max="264" width="10.7109375" style="7" customWidth="1"/>
    <col min="265" max="265" width="2.28125" style="7" customWidth="1"/>
    <col min="266" max="266" width="9.140625" style="7" hidden="1" customWidth="1"/>
    <col min="267" max="267" width="9.140625" style="7" customWidth="1"/>
    <col min="268" max="268" width="31.8515625" style="7" customWidth="1"/>
    <col min="269" max="269" width="61.7109375" style="7" customWidth="1"/>
    <col min="270" max="513" width="9.140625" style="7" customWidth="1"/>
    <col min="514" max="514" width="2.8515625" style="7" customWidth="1"/>
    <col min="515" max="515" width="21.28125" style="7" customWidth="1"/>
    <col min="516" max="516" width="12.28125" style="7" customWidth="1"/>
    <col min="517" max="517" width="9.140625" style="7" customWidth="1"/>
    <col min="518" max="518" width="10.7109375" style="7" customWidth="1"/>
    <col min="519" max="519" width="6.28125" style="7" customWidth="1"/>
    <col min="520" max="520" width="10.7109375" style="7" customWidth="1"/>
    <col min="521" max="521" width="2.28125" style="7" customWidth="1"/>
    <col min="522" max="522" width="9.140625" style="7" hidden="1" customWidth="1"/>
    <col min="523" max="523" width="9.140625" style="7" customWidth="1"/>
    <col min="524" max="524" width="31.8515625" style="7" customWidth="1"/>
    <col min="525" max="525" width="61.7109375" style="7" customWidth="1"/>
    <col min="526" max="769" width="9.140625" style="7" customWidth="1"/>
    <col min="770" max="770" width="2.8515625" style="7" customWidth="1"/>
    <col min="771" max="771" width="21.28125" style="7" customWidth="1"/>
    <col min="772" max="772" width="12.28125" style="7" customWidth="1"/>
    <col min="773" max="773" width="9.140625" style="7" customWidth="1"/>
    <col min="774" max="774" width="10.7109375" style="7" customWidth="1"/>
    <col min="775" max="775" width="6.28125" style="7" customWidth="1"/>
    <col min="776" max="776" width="10.7109375" style="7" customWidth="1"/>
    <col min="777" max="777" width="2.28125" style="7" customWidth="1"/>
    <col min="778" max="778" width="9.140625" style="7" hidden="1" customWidth="1"/>
    <col min="779" max="779" width="9.140625" style="7" customWidth="1"/>
    <col min="780" max="780" width="31.8515625" style="7" customWidth="1"/>
    <col min="781" max="781" width="61.7109375" style="7" customWidth="1"/>
    <col min="782" max="1025" width="9.140625" style="7" customWidth="1"/>
    <col min="1026" max="1026" width="2.8515625" style="7" customWidth="1"/>
    <col min="1027" max="1027" width="21.28125" style="7" customWidth="1"/>
    <col min="1028" max="1028" width="12.28125" style="7" customWidth="1"/>
    <col min="1029" max="1029" width="9.140625" style="7" customWidth="1"/>
    <col min="1030" max="1030" width="10.7109375" style="7" customWidth="1"/>
    <col min="1031" max="1031" width="6.28125" style="7" customWidth="1"/>
    <col min="1032" max="1032" width="10.7109375" style="7" customWidth="1"/>
    <col min="1033" max="1033" width="2.28125" style="7" customWidth="1"/>
    <col min="1034" max="1034" width="9.140625" style="7" hidden="1" customWidth="1"/>
    <col min="1035" max="1035" width="9.140625" style="7" customWidth="1"/>
    <col min="1036" max="1036" width="31.8515625" style="7" customWidth="1"/>
    <col min="1037" max="1037" width="61.7109375" style="7" customWidth="1"/>
    <col min="1038" max="1281" width="9.140625" style="7" customWidth="1"/>
    <col min="1282" max="1282" width="2.8515625" style="7" customWidth="1"/>
    <col min="1283" max="1283" width="21.28125" style="7" customWidth="1"/>
    <col min="1284" max="1284" width="12.28125" style="7" customWidth="1"/>
    <col min="1285" max="1285" width="9.140625" style="7" customWidth="1"/>
    <col min="1286" max="1286" width="10.7109375" style="7" customWidth="1"/>
    <col min="1287" max="1287" width="6.28125" style="7" customWidth="1"/>
    <col min="1288" max="1288" width="10.7109375" style="7" customWidth="1"/>
    <col min="1289" max="1289" width="2.28125" style="7" customWidth="1"/>
    <col min="1290" max="1290" width="9.140625" style="7" hidden="1" customWidth="1"/>
    <col min="1291" max="1291" width="9.140625" style="7" customWidth="1"/>
    <col min="1292" max="1292" width="31.8515625" style="7" customWidth="1"/>
    <col min="1293" max="1293" width="61.7109375" style="7" customWidth="1"/>
    <col min="1294" max="1537" width="9.140625" style="7" customWidth="1"/>
    <col min="1538" max="1538" width="2.8515625" style="7" customWidth="1"/>
    <col min="1539" max="1539" width="21.28125" style="7" customWidth="1"/>
    <col min="1540" max="1540" width="12.28125" style="7" customWidth="1"/>
    <col min="1541" max="1541" width="9.140625" style="7" customWidth="1"/>
    <col min="1542" max="1542" width="10.7109375" style="7" customWidth="1"/>
    <col min="1543" max="1543" width="6.28125" style="7" customWidth="1"/>
    <col min="1544" max="1544" width="10.7109375" style="7" customWidth="1"/>
    <col min="1545" max="1545" width="2.28125" style="7" customWidth="1"/>
    <col min="1546" max="1546" width="9.140625" style="7" hidden="1" customWidth="1"/>
    <col min="1547" max="1547" width="9.140625" style="7" customWidth="1"/>
    <col min="1548" max="1548" width="31.8515625" style="7" customWidth="1"/>
    <col min="1549" max="1549" width="61.7109375" style="7" customWidth="1"/>
    <col min="1550" max="1793" width="9.140625" style="7" customWidth="1"/>
    <col min="1794" max="1794" width="2.8515625" style="7" customWidth="1"/>
    <col min="1795" max="1795" width="21.28125" style="7" customWidth="1"/>
    <col min="1796" max="1796" width="12.28125" style="7" customWidth="1"/>
    <col min="1797" max="1797" width="9.140625" style="7" customWidth="1"/>
    <col min="1798" max="1798" width="10.7109375" style="7" customWidth="1"/>
    <col min="1799" max="1799" width="6.28125" style="7" customWidth="1"/>
    <col min="1800" max="1800" width="10.7109375" style="7" customWidth="1"/>
    <col min="1801" max="1801" width="2.28125" style="7" customWidth="1"/>
    <col min="1802" max="1802" width="9.140625" style="7" hidden="1" customWidth="1"/>
    <col min="1803" max="1803" width="9.140625" style="7" customWidth="1"/>
    <col min="1804" max="1804" width="31.8515625" style="7" customWidth="1"/>
    <col min="1805" max="1805" width="61.7109375" style="7" customWidth="1"/>
    <col min="1806" max="2049" width="9.140625" style="7" customWidth="1"/>
    <col min="2050" max="2050" width="2.8515625" style="7" customWidth="1"/>
    <col min="2051" max="2051" width="21.28125" style="7" customWidth="1"/>
    <col min="2052" max="2052" width="12.28125" style="7" customWidth="1"/>
    <col min="2053" max="2053" width="9.140625" style="7" customWidth="1"/>
    <col min="2054" max="2054" width="10.7109375" style="7" customWidth="1"/>
    <col min="2055" max="2055" width="6.28125" style="7" customWidth="1"/>
    <col min="2056" max="2056" width="10.7109375" style="7" customWidth="1"/>
    <col min="2057" max="2057" width="2.28125" style="7" customWidth="1"/>
    <col min="2058" max="2058" width="9.140625" style="7" hidden="1" customWidth="1"/>
    <col min="2059" max="2059" width="9.140625" style="7" customWidth="1"/>
    <col min="2060" max="2060" width="31.8515625" style="7" customWidth="1"/>
    <col min="2061" max="2061" width="61.7109375" style="7" customWidth="1"/>
    <col min="2062" max="2305" width="9.140625" style="7" customWidth="1"/>
    <col min="2306" max="2306" width="2.8515625" style="7" customWidth="1"/>
    <col min="2307" max="2307" width="21.28125" style="7" customWidth="1"/>
    <col min="2308" max="2308" width="12.28125" style="7" customWidth="1"/>
    <col min="2309" max="2309" width="9.140625" style="7" customWidth="1"/>
    <col min="2310" max="2310" width="10.7109375" style="7" customWidth="1"/>
    <col min="2311" max="2311" width="6.28125" style="7" customWidth="1"/>
    <col min="2312" max="2312" width="10.7109375" style="7" customWidth="1"/>
    <col min="2313" max="2313" width="2.28125" style="7" customWidth="1"/>
    <col min="2314" max="2314" width="9.140625" style="7" hidden="1" customWidth="1"/>
    <col min="2315" max="2315" width="9.140625" style="7" customWidth="1"/>
    <col min="2316" max="2316" width="31.8515625" style="7" customWidth="1"/>
    <col min="2317" max="2317" width="61.7109375" style="7" customWidth="1"/>
    <col min="2318" max="2561" width="9.140625" style="7" customWidth="1"/>
    <col min="2562" max="2562" width="2.8515625" style="7" customWidth="1"/>
    <col min="2563" max="2563" width="21.28125" style="7" customWidth="1"/>
    <col min="2564" max="2564" width="12.28125" style="7" customWidth="1"/>
    <col min="2565" max="2565" width="9.140625" style="7" customWidth="1"/>
    <col min="2566" max="2566" width="10.7109375" style="7" customWidth="1"/>
    <col min="2567" max="2567" width="6.28125" style="7" customWidth="1"/>
    <col min="2568" max="2568" width="10.7109375" style="7" customWidth="1"/>
    <col min="2569" max="2569" width="2.28125" style="7" customWidth="1"/>
    <col min="2570" max="2570" width="9.140625" style="7" hidden="1" customWidth="1"/>
    <col min="2571" max="2571" width="9.140625" style="7" customWidth="1"/>
    <col min="2572" max="2572" width="31.8515625" style="7" customWidth="1"/>
    <col min="2573" max="2573" width="61.7109375" style="7" customWidth="1"/>
    <col min="2574" max="2817" width="9.140625" style="7" customWidth="1"/>
    <col min="2818" max="2818" width="2.8515625" style="7" customWidth="1"/>
    <col min="2819" max="2819" width="21.28125" style="7" customWidth="1"/>
    <col min="2820" max="2820" width="12.28125" style="7" customWidth="1"/>
    <col min="2821" max="2821" width="9.140625" style="7" customWidth="1"/>
    <col min="2822" max="2822" width="10.7109375" style="7" customWidth="1"/>
    <col min="2823" max="2823" width="6.28125" style="7" customWidth="1"/>
    <col min="2824" max="2824" width="10.7109375" style="7" customWidth="1"/>
    <col min="2825" max="2825" width="2.28125" style="7" customWidth="1"/>
    <col min="2826" max="2826" width="9.140625" style="7" hidden="1" customWidth="1"/>
    <col min="2827" max="2827" width="9.140625" style="7" customWidth="1"/>
    <col min="2828" max="2828" width="31.8515625" style="7" customWidth="1"/>
    <col min="2829" max="2829" width="61.7109375" style="7" customWidth="1"/>
    <col min="2830" max="3073" width="9.140625" style="7" customWidth="1"/>
    <col min="3074" max="3074" width="2.8515625" style="7" customWidth="1"/>
    <col min="3075" max="3075" width="21.28125" style="7" customWidth="1"/>
    <col min="3076" max="3076" width="12.28125" style="7" customWidth="1"/>
    <col min="3077" max="3077" width="9.140625" style="7" customWidth="1"/>
    <col min="3078" max="3078" width="10.7109375" style="7" customWidth="1"/>
    <col min="3079" max="3079" width="6.28125" style="7" customWidth="1"/>
    <col min="3080" max="3080" width="10.7109375" style="7" customWidth="1"/>
    <col min="3081" max="3081" width="2.28125" style="7" customWidth="1"/>
    <col min="3082" max="3082" width="9.140625" style="7" hidden="1" customWidth="1"/>
    <col min="3083" max="3083" width="9.140625" style="7" customWidth="1"/>
    <col min="3084" max="3084" width="31.8515625" style="7" customWidth="1"/>
    <col min="3085" max="3085" width="61.7109375" style="7" customWidth="1"/>
    <col min="3086" max="3329" width="9.140625" style="7" customWidth="1"/>
    <col min="3330" max="3330" width="2.8515625" style="7" customWidth="1"/>
    <col min="3331" max="3331" width="21.28125" style="7" customWidth="1"/>
    <col min="3332" max="3332" width="12.28125" style="7" customWidth="1"/>
    <col min="3333" max="3333" width="9.140625" style="7" customWidth="1"/>
    <col min="3334" max="3334" width="10.7109375" style="7" customWidth="1"/>
    <col min="3335" max="3335" width="6.28125" style="7" customWidth="1"/>
    <col min="3336" max="3336" width="10.7109375" style="7" customWidth="1"/>
    <col min="3337" max="3337" width="2.28125" style="7" customWidth="1"/>
    <col min="3338" max="3338" width="9.140625" style="7" hidden="1" customWidth="1"/>
    <col min="3339" max="3339" width="9.140625" style="7" customWidth="1"/>
    <col min="3340" max="3340" width="31.8515625" style="7" customWidth="1"/>
    <col min="3341" max="3341" width="61.7109375" style="7" customWidth="1"/>
    <col min="3342" max="3585" width="9.140625" style="7" customWidth="1"/>
    <col min="3586" max="3586" width="2.8515625" style="7" customWidth="1"/>
    <col min="3587" max="3587" width="21.28125" style="7" customWidth="1"/>
    <col min="3588" max="3588" width="12.28125" style="7" customWidth="1"/>
    <col min="3589" max="3589" width="9.140625" style="7" customWidth="1"/>
    <col min="3590" max="3590" width="10.7109375" style="7" customWidth="1"/>
    <col min="3591" max="3591" width="6.28125" style="7" customWidth="1"/>
    <col min="3592" max="3592" width="10.7109375" style="7" customWidth="1"/>
    <col min="3593" max="3593" width="2.28125" style="7" customWidth="1"/>
    <col min="3594" max="3594" width="9.140625" style="7" hidden="1" customWidth="1"/>
    <col min="3595" max="3595" width="9.140625" style="7" customWidth="1"/>
    <col min="3596" max="3596" width="31.8515625" style="7" customWidth="1"/>
    <col min="3597" max="3597" width="61.7109375" style="7" customWidth="1"/>
    <col min="3598" max="3841" width="9.140625" style="7" customWidth="1"/>
    <col min="3842" max="3842" width="2.8515625" style="7" customWidth="1"/>
    <col min="3843" max="3843" width="21.28125" style="7" customWidth="1"/>
    <col min="3844" max="3844" width="12.28125" style="7" customWidth="1"/>
    <col min="3845" max="3845" width="9.140625" style="7" customWidth="1"/>
    <col min="3846" max="3846" width="10.7109375" style="7" customWidth="1"/>
    <col min="3847" max="3847" width="6.28125" style="7" customWidth="1"/>
    <col min="3848" max="3848" width="10.7109375" style="7" customWidth="1"/>
    <col min="3849" max="3849" width="2.28125" style="7" customWidth="1"/>
    <col min="3850" max="3850" width="9.140625" style="7" hidden="1" customWidth="1"/>
    <col min="3851" max="3851" width="9.140625" style="7" customWidth="1"/>
    <col min="3852" max="3852" width="31.8515625" style="7" customWidth="1"/>
    <col min="3853" max="3853" width="61.7109375" style="7" customWidth="1"/>
    <col min="3854" max="4097" width="9.140625" style="7" customWidth="1"/>
    <col min="4098" max="4098" width="2.8515625" style="7" customWidth="1"/>
    <col min="4099" max="4099" width="21.28125" style="7" customWidth="1"/>
    <col min="4100" max="4100" width="12.28125" style="7" customWidth="1"/>
    <col min="4101" max="4101" width="9.140625" style="7" customWidth="1"/>
    <col min="4102" max="4102" width="10.7109375" style="7" customWidth="1"/>
    <col min="4103" max="4103" width="6.28125" style="7" customWidth="1"/>
    <col min="4104" max="4104" width="10.7109375" style="7" customWidth="1"/>
    <col min="4105" max="4105" width="2.28125" style="7" customWidth="1"/>
    <col min="4106" max="4106" width="9.140625" style="7" hidden="1" customWidth="1"/>
    <col min="4107" max="4107" width="9.140625" style="7" customWidth="1"/>
    <col min="4108" max="4108" width="31.8515625" style="7" customWidth="1"/>
    <col min="4109" max="4109" width="61.7109375" style="7" customWidth="1"/>
    <col min="4110" max="4353" width="9.140625" style="7" customWidth="1"/>
    <col min="4354" max="4354" width="2.8515625" style="7" customWidth="1"/>
    <col min="4355" max="4355" width="21.28125" style="7" customWidth="1"/>
    <col min="4356" max="4356" width="12.28125" style="7" customWidth="1"/>
    <col min="4357" max="4357" width="9.140625" style="7" customWidth="1"/>
    <col min="4358" max="4358" width="10.7109375" style="7" customWidth="1"/>
    <col min="4359" max="4359" width="6.28125" style="7" customWidth="1"/>
    <col min="4360" max="4360" width="10.7109375" style="7" customWidth="1"/>
    <col min="4361" max="4361" width="2.28125" style="7" customWidth="1"/>
    <col min="4362" max="4362" width="9.140625" style="7" hidden="1" customWidth="1"/>
    <col min="4363" max="4363" width="9.140625" style="7" customWidth="1"/>
    <col min="4364" max="4364" width="31.8515625" style="7" customWidth="1"/>
    <col min="4365" max="4365" width="61.7109375" style="7" customWidth="1"/>
    <col min="4366" max="4609" width="9.140625" style="7" customWidth="1"/>
    <col min="4610" max="4610" width="2.8515625" style="7" customWidth="1"/>
    <col min="4611" max="4611" width="21.28125" style="7" customWidth="1"/>
    <col min="4612" max="4612" width="12.28125" style="7" customWidth="1"/>
    <col min="4613" max="4613" width="9.140625" style="7" customWidth="1"/>
    <col min="4614" max="4614" width="10.7109375" style="7" customWidth="1"/>
    <col min="4615" max="4615" width="6.28125" style="7" customWidth="1"/>
    <col min="4616" max="4616" width="10.7109375" style="7" customWidth="1"/>
    <col min="4617" max="4617" width="2.28125" style="7" customWidth="1"/>
    <col min="4618" max="4618" width="9.140625" style="7" hidden="1" customWidth="1"/>
    <col min="4619" max="4619" width="9.140625" style="7" customWidth="1"/>
    <col min="4620" max="4620" width="31.8515625" style="7" customWidth="1"/>
    <col min="4621" max="4621" width="61.7109375" style="7" customWidth="1"/>
    <col min="4622" max="4865" width="9.140625" style="7" customWidth="1"/>
    <col min="4866" max="4866" width="2.8515625" style="7" customWidth="1"/>
    <col min="4867" max="4867" width="21.28125" style="7" customWidth="1"/>
    <col min="4868" max="4868" width="12.28125" style="7" customWidth="1"/>
    <col min="4869" max="4869" width="9.140625" style="7" customWidth="1"/>
    <col min="4870" max="4870" width="10.7109375" style="7" customWidth="1"/>
    <col min="4871" max="4871" width="6.28125" style="7" customWidth="1"/>
    <col min="4872" max="4872" width="10.7109375" style="7" customWidth="1"/>
    <col min="4873" max="4873" width="2.28125" style="7" customWidth="1"/>
    <col min="4874" max="4874" width="9.140625" style="7" hidden="1" customWidth="1"/>
    <col min="4875" max="4875" width="9.140625" style="7" customWidth="1"/>
    <col min="4876" max="4876" width="31.8515625" style="7" customWidth="1"/>
    <col min="4877" max="4877" width="61.7109375" style="7" customWidth="1"/>
    <col min="4878" max="5121" width="9.140625" style="7" customWidth="1"/>
    <col min="5122" max="5122" width="2.8515625" style="7" customWidth="1"/>
    <col min="5123" max="5123" width="21.28125" style="7" customWidth="1"/>
    <col min="5124" max="5124" width="12.28125" style="7" customWidth="1"/>
    <col min="5125" max="5125" width="9.140625" style="7" customWidth="1"/>
    <col min="5126" max="5126" width="10.7109375" style="7" customWidth="1"/>
    <col min="5127" max="5127" width="6.28125" style="7" customWidth="1"/>
    <col min="5128" max="5128" width="10.7109375" style="7" customWidth="1"/>
    <col min="5129" max="5129" width="2.28125" style="7" customWidth="1"/>
    <col min="5130" max="5130" width="9.140625" style="7" hidden="1" customWidth="1"/>
    <col min="5131" max="5131" width="9.140625" style="7" customWidth="1"/>
    <col min="5132" max="5132" width="31.8515625" style="7" customWidth="1"/>
    <col min="5133" max="5133" width="61.7109375" style="7" customWidth="1"/>
    <col min="5134" max="5377" width="9.140625" style="7" customWidth="1"/>
    <col min="5378" max="5378" width="2.8515625" style="7" customWidth="1"/>
    <col min="5379" max="5379" width="21.28125" style="7" customWidth="1"/>
    <col min="5380" max="5380" width="12.28125" style="7" customWidth="1"/>
    <col min="5381" max="5381" width="9.140625" style="7" customWidth="1"/>
    <col min="5382" max="5382" width="10.7109375" style="7" customWidth="1"/>
    <col min="5383" max="5383" width="6.28125" style="7" customWidth="1"/>
    <col min="5384" max="5384" width="10.7109375" style="7" customWidth="1"/>
    <col min="5385" max="5385" width="2.28125" style="7" customWidth="1"/>
    <col min="5386" max="5386" width="9.140625" style="7" hidden="1" customWidth="1"/>
    <col min="5387" max="5387" width="9.140625" style="7" customWidth="1"/>
    <col min="5388" max="5388" width="31.8515625" style="7" customWidth="1"/>
    <col min="5389" max="5389" width="61.7109375" style="7" customWidth="1"/>
    <col min="5390" max="5633" width="9.140625" style="7" customWidth="1"/>
    <col min="5634" max="5634" width="2.8515625" style="7" customWidth="1"/>
    <col min="5635" max="5635" width="21.28125" style="7" customWidth="1"/>
    <col min="5636" max="5636" width="12.28125" style="7" customWidth="1"/>
    <col min="5637" max="5637" width="9.140625" style="7" customWidth="1"/>
    <col min="5638" max="5638" width="10.7109375" style="7" customWidth="1"/>
    <col min="5639" max="5639" width="6.28125" style="7" customWidth="1"/>
    <col min="5640" max="5640" width="10.7109375" style="7" customWidth="1"/>
    <col min="5641" max="5641" width="2.28125" style="7" customWidth="1"/>
    <col min="5642" max="5642" width="9.140625" style="7" hidden="1" customWidth="1"/>
    <col min="5643" max="5643" width="9.140625" style="7" customWidth="1"/>
    <col min="5644" max="5644" width="31.8515625" style="7" customWidth="1"/>
    <col min="5645" max="5645" width="61.7109375" style="7" customWidth="1"/>
    <col min="5646" max="5889" width="9.140625" style="7" customWidth="1"/>
    <col min="5890" max="5890" width="2.8515625" style="7" customWidth="1"/>
    <col min="5891" max="5891" width="21.28125" style="7" customWidth="1"/>
    <col min="5892" max="5892" width="12.28125" style="7" customWidth="1"/>
    <col min="5893" max="5893" width="9.140625" style="7" customWidth="1"/>
    <col min="5894" max="5894" width="10.7109375" style="7" customWidth="1"/>
    <col min="5895" max="5895" width="6.28125" style="7" customWidth="1"/>
    <col min="5896" max="5896" width="10.7109375" style="7" customWidth="1"/>
    <col min="5897" max="5897" width="2.28125" style="7" customWidth="1"/>
    <col min="5898" max="5898" width="9.140625" style="7" hidden="1" customWidth="1"/>
    <col min="5899" max="5899" width="9.140625" style="7" customWidth="1"/>
    <col min="5900" max="5900" width="31.8515625" style="7" customWidth="1"/>
    <col min="5901" max="5901" width="61.7109375" style="7" customWidth="1"/>
    <col min="5902" max="6145" width="9.140625" style="7" customWidth="1"/>
    <col min="6146" max="6146" width="2.8515625" style="7" customWidth="1"/>
    <col min="6147" max="6147" width="21.28125" style="7" customWidth="1"/>
    <col min="6148" max="6148" width="12.28125" style="7" customWidth="1"/>
    <col min="6149" max="6149" width="9.140625" style="7" customWidth="1"/>
    <col min="6150" max="6150" width="10.7109375" style="7" customWidth="1"/>
    <col min="6151" max="6151" width="6.28125" style="7" customWidth="1"/>
    <col min="6152" max="6152" width="10.7109375" style="7" customWidth="1"/>
    <col min="6153" max="6153" width="2.28125" style="7" customWidth="1"/>
    <col min="6154" max="6154" width="9.140625" style="7" hidden="1" customWidth="1"/>
    <col min="6155" max="6155" width="9.140625" style="7" customWidth="1"/>
    <col min="6156" max="6156" width="31.8515625" style="7" customWidth="1"/>
    <col min="6157" max="6157" width="61.7109375" style="7" customWidth="1"/>
    <col min="6158" max="6401" width="9.140625" style="7" customWidth="1"/>
    <col min="6402" max="6402" width="2.8515625" style="7" customWidth="1"/>
    <col min="6403" max="6403" width="21.28125" style="7" customWidth="1"/>
    <col min="6404" max="6404" width="12.28125" style="7" customWidth="1"/>
    <col min="6405" max="6405" width="9.140625" style="7" customWidth="1"/>
    <col min="6406" max="6406" width="10.7109375" style="7" customWidth="1"/>
    <col min="6407" max="6407" width="6.28125" style="7" customWidth="1"/>
    <col min="6408" max="6408" width="10.7109375" style="7" customWidth="1"/>
    <col min="6409" max="6409" width="2.28125" style="7" customWidth="1"/>
    <col min="6410" max="6410" width="9.140625" style="7" hidden="1" customWidth="1"/>
    <col min="6411" max="6411" width="9.140625" style="7" customWidth="1"/>
    <col min="6412" max="6412" width="31.8515625" style="7" customWidth="1"/>
    <col min="6413" max="6413" width="61.7109375" style="7" customWidth="1"/>
    <col min="6414" max="6657" width="9.140625" style="7" customWidth="1"/>
    <col min="6658" max="6658" width="2.8515625" style="7" customWidth="1"/>
    <col min="6659" max="6659" width="21.28125" style="7" customWidth="1"/>
    <col min="6660" max="6660" width="12.28125" style="7" customWidth="1"/>
    <col min="6661" max="6661" width="9.140625" style="7" customWidth="1"/>
    <col min="6662" max="6662" width="10.7109375" style="7" customWidth="1"/>
    <col min="6663" max="6663" width="6.28125" style="7" customWidth="1"/>
    <col min="6664" max="6664" width="10.7109375" style="7" customWidth="1"/>
    <col min="6665" max="6665" width="2.28125" style="7" customWidth="1"/>
    <col min="6666" max="6666" width="9.140625" style="7" hidden="1" customWidth="1"/>
    <col min="6667" max="6667" width="9.140625" style="7" customWidth="1"/>
    <col min="6668" max="6668" width="31.8515625" style="7" customWidth="1"/>
    <col min="6669" max="6669" width="61.7109375" style="7" customWidth="1"/>
    <col min="6670" max="6913" width="9.140625" style="7" customWidth="1"/>
    <col min="6914" max="6914" width="2.8515625" style="7" customWidth="1"/>
    <col min="6915" max="6915" width="21.28125" style="7" customWidth="1"/>
    <col min="6916" max="6916" width="12.28125" style="7" customWidth="1"/>
    <col min="6917" max="6917" width="9.140625" style="7" customWidth="1"/>
    <col min="6918" max="6918" width="10.7109375" style="7" customWidth="1"/>
    <col min="6919" max="6919" width="6.28125" style="7" customWidth="1"/>
    <col min="6920" max="6920" width="10.7109375" style="7" customWidth="1"/>
    <col min="6921" max="6921" width="2.28125" style="7" customWidth="1"/>
    <col min="6922" max="6922" width="9.140625" style="7" hidden="1" customWidth="1"/>
    <col min="6923" max="6923" width="9.140625" style="7" customWidth="1"/>
    <col min="6924" max="6924" width="31.8515625" style="7" customWidth="1"/>
    <col min="6925" max="6925" width="61.7109375" style="7" customWidth="1"/>
    <col min="6926" max="7169" width="9.140625" style="7" customWidth="1"/>
    <col min="7170" max="7170" width="2.8515625" style="7" customWidth="1"/>
    <col min="7171" max="7171" width="21.28125" style="7" customWidth="1"/>
    <col min="7172" max="7172" width="12.28125" style="7" customWidth="1"/>
    <col min="7173" max="7173" width="9.140625" style="7" customWidth="1"/>
    <col min="7174" max="7174" width="10.7109375" style="7" customWidth="1"/>
    <col min="7175" max="7175" width="6.28125" style="7" customWidth="1"/>
    <col min="7176" max="7176" width="10.7109375" style="7" customWidth="1"/>
    <col min="7177" max="7177" width="2.28125" style="7" customWidth="1"/>
    <col min="7178" max="7178" width="9.140625" style="7" hidden="1" customWidth="1"/>
    <col min="7179" max="7179" width="9.140625" style="7" customWidth="1"/>
    <col min="7180" max="7180" width="31.8515625" style="7" customWidth="1"/>
    <col min="7181" max="7181" width="61.7109375" style="7" customWidth="1"/>
    <col min="7182" max="7425" width="9.140625" style="7" customWidth="1"/>
    <col min="7426" max="7426" width="2.8515625" style="7" customWidth="1"/>
    <col min="7427" max="7427" width="21.28125" style="7" customWidth="1"/>
    <col min="7428" max="7428" width="12.28125" style="7" customWidth="1"/>
    <col min="7429" max="7429" width="9.140625" style="7" customWidth="1"/>
    <col min="7430" max="7430" width="10.7109375" style="7" customWidth="1"/>
    <col min="7431" max="7431" width="6.28125" style="7" customWidth="1"/>
    <col min="7432" max="7432" width="10.7109375" style="7" customWidth="1"/>
    <col min="7433" max="7433" width="2.28125" style="7" customWidth="1"/>
    <col min="7434" max="7434" width="9.140625" style="7" hidden="1" customWidth="1"/>
    <col min="7435" max="7435" width="9.140625" style="7" customWidth="1"/>
    <col min="7436" max="7436" width="31.8515625" style="7" customWidth="1"/>
    <col min="7437" max="7437" width="61.7109375" style="7" customWidth="1"/>
    <col min="7438" max="7681" width="9.140625" style="7" customWidth="1"/>
    <col min="7682" max="7682" width="2.8515625" style="7" customWidth="1"/>
    <col min="7683" max="7683" width="21.28125" style="7" customWidth="1"/>
    <col min="7684" max="7684" width="12.28125" style="7" customWidth="1"/>
    <col min="7685" max="7685" width="9.140625" style="7" customWidth="1"/>
    <col min="7686" max="7686" width="10.7109375" style="7" customWidth="1"/>
    <col min="7687" max="7687" width="6.28125" style="7" customWidth="1"/>
    <col min="7688" max="7688" width="10.7109375" style="7" customWidth="1"/>
    <col min="7689" max="7689" width="2.28125" style="7" customWidth="1"/>
    <col min="7690" max="7690" width="9.140625" style="7" hidden="1" customWidth="1"/>
    <col min="7691" max="7691" width="9.140625" style="7" customWidth="1"/>
    <col min="7692" max="7692" width="31.8515625" style="7" customWidth="1"/>
    <col min="7693" max="7693" width="61.7109375" style="7" customWidth="1"/>
    <col min="7694" max="7937" width="9.140625" style="7" customWidth="1"/>
    <col min="7938" max="7938" width="2.8515625" style="7" customWidth="1"/>
    <col min="7939" max="7939" width="21.28125" style="7" customWidth="1"/>
    <col min="7940" max="7940" width="12.28125" style="7" customWidth="1"/>
    <col min="7941" max="7941" width="9.140625" style="7" customWidth="1"/>
    <col min="7942" max="7942" width="10.7109375" style="7" customWidth="1"/>
    <col min="7943" max="7943" width="6.28125" style="7" customWidth="1"/>
    <col min="7944" max="7944" width="10.7109375" style="7" customWidth="1"/>
    <col min="7945" max="7945" width="2.28125" style="7" customWidth="1"/>
    <col min="7946" max="7946" width="9.140625" style="7" hidden="1" customWidth="1"/>
    <col min="7947" max="7947" width="9.140625" style="7" customWidth="1"/>
    <col min="7948" max="7948" width="31.8515625" style="7" customWidth="1"/>
    <col min="7949" max="7949" width="61.7109375" style="7" customWidth="1"/>
    <col min="7950" max="8193" width="9.140625" style="7" customWidth="1"/>
    <col min="8194" max="8194" width="2.8515625" style="7" customWidth="1"/>
    <col min="8195" max="8195" width="21.28125" style="7" customWidth="1"/>
    <col min="8196" max="8196" width="12.28125" style="7" customWidth="1"/>
    <col min="8197" max="8197" width="9.140625" style="7" customWidth="1"/>
    <col min="8198" max="8198" width="10.7109375" style="7" customWidth="1"/>
    <col min="8199" max="8199" width="6.28125" style="7" customWidth="1"/>
    <col min="8200" max="8200" width="10.7109375" style="7" customWidth="1"/>
    <col min="8201" max="8201" width="2.28125" style="7" customWidth="1"/>
    <col min="8202" max="8202" width="9.140625" style="7" hidden="1" customWidth="1"/>
    <col min="8203" max="8203" width="9.140625" style="7" customWidth="1"/>
    <col min="8204" max="8204" width="31.8515625" style="7" customWidth="1"/>
    <col min="8205" max="8205" width="61.7109375" style="7" customWidth="1"/>
    <col min="8206" max="8449" width="9.140625" style="7" customWidth="1"/>
    <col min="8450" max="8450" width="2.8515625" style="7" customWidth="1"/>
    <col min="8451" max="8451" width="21.28125" style="7" customWidth="1"/>
    <col min="8452" max="8452" width="12.28125" style="7" customWidth="1"/>
    <col min="8453" max="8453" width="9.140625" style="7" customWidth="1"/>
    <col min="8454" max="8454" width="10.7109375" style="7" customWidth="1"/>
    <col min="8455" max="8455" width="6.28125" style="7" customWidth="1"/>
    <col min="8456" max="8456" width="10.7109375" style="7" customWidth="1"/>
    <col min="8457" max="8457" width="2.28125" style="7" customWidth="1"/>
    <col min="8458" max="8458" width="9.140625" style="7" hidden="1" customWidth="1"/>
    <col min="8459" max="8459" width="9.140625" style="7" customWidth="1"/>
    <col min="8460" max="8460" width="31.8515625" style="7" customWidth="1"/>
    <col min="8461" max="8461" width="61.7109375" style="7" customWidth="1"/>
    <col min="8462" max="8705" width="9.140625" style="7" customWidth="1"/>
    <col min="8706" max="8706" width="2.8515625" style="7" customWidth="1"/>
    <col min="8707" max="8707" width="21.28125" style="7" customWidth="1"/>
    <col min="8708" max="8708" width="12.28125" style="7" customWidth="1"/>
    <col min="8709" max="8709" width="9.140625" style="7" customWidth="1"/>
    <col min="8710" max="8710" width="10.7109375" style="7" customWidth="1"/>
    <col min="8711" max="8711" width="6.28125" style="7" customWidth="1"/>
    <col min="8712" max="8712" width="10.7109375" style="7" customWidth="1"/>
    <col min="8713" max="8713" width="2.28125" style="7" customWidth="1"/>
    <col min="8714" max="8714" width="9.140625" style="7" hidden="1" customWidth="1"/>
    <col min="8715" max="8715" width="9.140625" style="7" customWidth="1"/>
    <col min="8716" max="8716" width="31.8515625" style="7" customWidth="1"/>
    <col min="8717" max="8717" width="61.7109375" style="7" customWidth="1"/>
    <col min="8718" max="8961" width="9.140625" style="7" customWidth="1"/>
    <col min="8962" max="8962" width="2.8515625" style="7" customWidth="1"/>
    <col min="8963" max="8963" width="21.28125" style="7" customWidth="1"/>
    <col min="8964" max="8964" width="12.28125" style="7" customWidth="1"/>
    <col min="8965" max="8965" width="9.140625" style="7" customWidth="1"/>
    <col min="8966" max="8966" width="10.7109375" style="7" customWidth="1"/>
    <col min="8967" max="8967" width="6.28125" style="7" customWidth="1"/>
    <col min="8968" max="8968" width="10.7109375" style="7" customWidth="1"/>
    <col min="8969" max="8969" width="2.28125" style="7" customWidth="1"/>
    <col min="8970" max="8970" width="9.140625" style="7" hidden="1" customWidth="1"/>
    <col min="8971" max="8971" width="9.140625" style="7" customWidth="1"/>
    <col min="8972" max="8972" width="31.8515625" style="7" customWidth="1"/>
    <col min="8973" max="8973" width="61.7109375" style="7" customWidth="1"/>
    <col min="8974" max="9217" width="9.140625" style="7" customWidth="1"/>
    <col min="9218" max="9218" width="2.8515625" style="7" customWidth="1"/>
    <col min="9219" max="9219" width="21.28125" style="7" customWidth="1"/>
    <col min="9220" max="9220" width="12.28125" style="7" customWidth="1"/>
    <col min="9221" max="9221" width="9.140625" style="7" customWidth="1"/>
    <col min="9222" max="9222" width="10.7109375" style="7" customWidth="1"/>
    <col min="9223" max="9223" width="6.28125" style="7" customWidth="1"/>
    <col min="9224" max="9224" width="10.7109375" style="7" customWidth="1"/>
    <col min="9225" max="9225" width="2.28125" style="7" customWidth="1"/>
    <col min="9226" max="9226" width="9.140625" style="7" hidden="1" customWidth="1"/>
    <col min="9227" max="9227" width="9.140625" style="7" customWidth="1"/>
    <col min="9228" max="9228" width="31.8515625" style="7" customWidth="1"/>
    <col min="9229" max="9229" width="61.7109375" style="7" customWidth="1"/>
    <col min="9230" max="9473" width="9.140625" style="7" customWidth="1"/>
    <col min="9474" max="9474" width="2.8515625" style="7" customWidth="1"/>
    <col min="9475" max="9475" width="21.28125" style="7" customWidth="1"/>
    <col min="9476" max="9476" width="12.28125" style="7" customWidth="1"/>
    <col min="9477" max="9477" width="9.140625" style="7" customWidth="1"/>
    <col min="9478" max="9478" width="10.7109375" style="7" customWidth="1"/>
    <col min="9479" max="9479" width="6.28125" style="7" customWidth="1"/>
    <col min="9480" max="9480" width="10.7109375" style="7" customWidth="1"/>
    <col min="9481" max="9481" width="2.28125" style="7" customWidth="1"/>
    <col min="9482" max="9482" width="9.140625" style="7" hidden="1" customWidth="1"/>
    <col min="9483" max="9483" width="9.140625" style="7" customWidth="1"/>
    <col min="9484" max="9484" width="31.8515625" style="7" customWidth="1"/>
    <col min="9485" max="9485" width="61.7109375" style="7" customWidth="1"/>
    <col min="9486" max="9729" width="9.140625" style="7" customWidth="1"/>
    <col min="9730" max="9730" width="2.8515625" style="7" customWidth="1"/>
    <col min="9731" max="9731" width="21.28125" style="7" customWidth="1"/>
    <col min="9732" max="9732" width="12.28125" style="7" customWidth="1"/>
    <col min="9733" max="9733" width="9.140625" style="7" customWidth="1"/>
    <col min="9734" max="9734" width="10.7109375" style="7" customWidth="1"/>
    <col min="9735" max="9735" width="6.28125" style="7" customWidth="1"/>
    <col min="9736" max="9736" width="10.7109375" style="7" customWidth="1"/>
    <col min="9737" max="9737" width="2.28125" style="7" customWidth="1"/>
    <col min="9738" max="9738" width="9.140625" style="7" hidden="1" customWidth="1"/>
    <col min="9739" max="9739" width="9.140625" style="7" customWidth="1"/>
    <col min="9740" max="9740" width="31.8515625" style="7" customWidth="1"/>
    <col min="9741" max="9741" width="61.7109375" style="7" customWidth="1"/>
    <col min="9742" max="9985" width="9.140625" style="7" customWidth="1"/>
    <col min="9986" max="9986" width="2.8515625" style="7" customWidth="1"/>
    <col min="9987" max="9987" width="21.28125" style="7" customWidth="1"/>
    <col min="9988" max="9988" width="12.28125" style="7" customWidth="1"/>
    <col min="9989" max="9989" width="9.140625" style="7" customWidth="1"/>
    <col min="9990" max="9990" width="10.7109375" style="7" customWidth="1"/>
    <col min="9991" max="9991" width="6.28125" style="7" customWidth="1"/>
    <col min="9992" max="9992" width="10.7109375" style="7" customWidth="1"/>
    <col min="9993" max="9993" width="2.28125" style="7" customWidth="1"/>
    <col min="9994" max="9994" width="9.140625" style="7" hidden="1" customWidth="1"/>
    <col min="9995" max="9995" width="9.140625" style="7" customWidth="1"/>
    <col min="9996" max="9996" width="31.8515625" style="7" customWidth="1"/>
    <col min="9997" max="9997" width="61.7109375" style="7" customWidth="1"/>
    <col min="9998" max="10241" width="9.140625" style="7" customWidth="1"/>
    <col min="10242" max="10242" width="2.8515625" style="7" customWidth="1"/>
    <col min="10243" max="10243" width="21.28125" style="7" customWidth="1"/>
    <col min="10244" max="10244" width="12.28125" style="7" customWidth="1"/>
    <col min="10245" max="10245" width="9.140625" style="7" customWidth="1"/>
    <col min="10246" max="10246" width="10.7109375" style="7" customWidth="1"/>
    <col min="10247" max="10247" width="6.28125" style="7" customWidth="1"/>
    <col min="10248" max="10248" width="10.7109375" style="7" customWidth="1"/>
    <col min="10249" max="10249" width="2.28125" style="7" customWidth="1"/>
    <col min="10250" max="10250" width="9.140625" style="7" hidden="1" customWidth="1"/>
    <col min="10251" max="10251" width="9.140625" style="7" customWidth="1"/>
    <col min="10252" max="10252" width="31.8515625" style="7" customWidth="1"/>
    <col min="10253" max="10253" width="61.7109375" style="7" customWidth="1"/>
    <col min="10254" max="10497" width="9.140625" style="7" customWidth="1"/>
    <col min="10498" max="10498" width="2.8515625" style="7" customWidth="1"/>
    <col min="10499" max="10499" width="21.28125" style="7" customWidth="1"/>
    <col min="10500" max="10500" width="12.28125" style="7" customWidth="1"/>
    <col min="10501" max="10501" width="9.140625" style="7" customWidth="1"/>
    <col min="10502" max="10502" width="10.7109375" style="7" customWidth="1"/>
    <col min="10503" max="10503" width="6.28125" style="7" customWidth="1"/>
    <col min="10504" max="10504" width="10.7109375" style="7" customWidth="1"/>
    <col min="10505" max="10505" width="2.28125" style="7" customWidth="1"/>
    <col min="10506" max="10506" width="9.140625" style="7" hidden="1" customWidth="1"/>
    <col min="10507" max="10507" width="9.140625" style="7" customWidth="1"/>
    <col min="10508" max="10508" width="31.8515625" style="7" customWidth="1"/>
    <col min="10509" max="10509" width="61.7109375" style="7" customWidth="1"/>
    <col min="10510" max="10753" width="9.140625" style="7" customWidth="1"/>
    <col min="10754" max="10754" width="2.8515625" style="7" customWidth="1"/>
    <col min="10755" max="10755" width="21.28125" style="7" customWidth="1"/>
    <col min="10756" max="10756" width="12.28125" style="7" customWidth="1"/>
    <col min="10757" max="10757" width="9.140625" style="7" customWidth="1"/>
    <col min="10758" max="10758" width="10.7109375" style="7" customWidth="1"/>
    <col min="10759" max="10759" width="6.28125" style="7" customWidth="1"/>
    <col min="10760" max="10760" width="10.7109375" style="7" customWidth="1"/>
    <col min="10761" max="10761" width="2.28125" style="7" customWidth="1"/>
    <col min="10762" max="10762" width="9.140625" style="7" hidden="1" customWidth="1"/>
    <col min="10763" max="10763" width="9.140625" style="7" customWidth="1"/>
    <col min="10764" max="10764" width="31.8515625" style="7" customWidth="1"/>
    <col min="10765" max="10765" width="61.7109375" style="7" customWidth="1"/>
    <col min="10766" max="11009" width="9.140625" style="7" customWidth="1"/>
    <col min="11010" max="11010" width="2.8515625" style="7" customWidth="1"/>
    <col min="11011" max="11011" width="21.28125" style="7" customWidth="1"/>
    <col min="11012" max="11012" width="12.28125" style="7" customWidth="1"/>
    <col min="11013" max="11013" width="9.140625" style="7" customWidth="1"/>
    <col min="11014" max="11014" width="10.7109375" style="7" customWidth="1"/>
    <col min="11015" max="11015" width="6.28125" style="7" customWidth="1"/>
    <col min="11016" max="11016" width="10.7109375" style="7" customWidth="1"/>
    <col min="11017" max="11017" width="2.28125" style="7" customWidth="1"/>
    <col min="11018" max="11018" width="9.140625" style="7" hidden="1" customWidth="1"/>
    <col min="11019" max="11019" width="9.140625" style="7" customWidth="1"/>
    <col min="11020" max="11020" width="31.8515625" style="7" customWidth="1"/>
    <col min="11021" max="11021" width="61.7109375" style="7" customWidth="1"/>
    <col min="11022" max="11265" width="9.140625" style="7" customWidth="1"/>
    <col min="11266" max="11266" width="2.8515625" style="7" customWidth="1"/>
    <col min="11267" max="11267" width="21.28125" style="7" customWidth="1"/>
    <col min="11268" max="11268" width="12.28125" style="7" customWidth="1"/>
    <col min="11269" max="11269" width="9.140625" style="7" customWidth="1"/>
    <col min="11270" max="11270" width="10.7109375" style="7" customWidth="1"/>
    <col min="11271" max="11271" width="6.28125" style="7" customWidth="1"/>
    <col min="11272" max="11272" width="10.7109375" style="7" customWidth="1"/>
    <col min="11273" max="11273" width="2.28125" style="7" customWidth="1"/>
    <col min="11274" max="11274" width="9.140625" style="7" hidden="1" customWidth="1"/>
    <col min="11275" max="11275" width="9.140625" style="7" customWidth="1"/>
    <col min="11276" max="11276" width="31.8515625" style="7" customWidth="1"/>
    <col min="11277" max="11277" width="61.7109375" style="7" customWidth="1"/>
    <col min="11278" max="11521" width="9.140625" style="7" customWidth="1"/>
    <col min="11522" max="11522" width="2.8515625" style="7" customWidth="1"/>
    <col min="11523" max="11523" width="21.28125" style="7" customWidth="1"/>
    <col min="11524" max="11524" width="12.28125" style="7" customWidth="1"/>
    <col min="11525" max="11525" width="9.140625" style="7" customWidth="1"/>
    <col min="11526" max="11526" width="10.7109375" style="7" customWidth="1"/>
    <col min="11527" max="11527" width="6.28125" style="7" customWidth="1"/>
    <col min="11528" max="11528" width="10.7109375" style="7" customWidth="1"/>
    <col min="11529" max="11529" width="2.28125" style="7" customWidth="1"/>
    <col min="11530" max="11530" width="9.140625" style="7" hidden="1" customWidth="1"/>
    <col min="11531" max="11531" width="9.140625" style="7" customWidth="1"/>
    <col min="11532" max="11532" width="31.8515625" style="7" customWidth="1"/>
    <col min="11533" max="11533" width="61.7109375" style="7" customWidth="1"/>
    <col min="11534" max="11777" width="9.140625" style="7" customWidth="1"/>
    <col min="11778" max="11778" width="2.8515625" style="7" customWidth="1"/>
    <col min="11779" max="11779" width="21.28125" style="7" customWidth="1"/>
    <col min="11780" max="11780" width="12.28125" style="7" customWidth="1"/>
    <col min="11781" max="11781" width="9.140625" style="7" customWidth="1"/>
    <col min="11782" max="11782" width="10.7109375" style="7" customWidth="1"/>
    <col min="11783" max="11783" width="6.28125" style="7" customWidth="1"/>
    <col min="11784" max="11784" width="10.7109375" style="7" customWidth="1"/>
    <col min="11785" max="11785" width="2.28125" style="7" customWidth="1"/>
    <col min="11786" max="11786" width="9.140625" style="7" hidden="1" customWidth="1"/>
    <col min="11787" max="11787" width="9.140625" style="7" customWidth="1"/>
    <col min="11788" max="11788" width="31.8515625" style="7" customWidth="1"/>
    <col min="11789" max="11789" width="61.7109375" style="7" customWidth="1"/>
    <col min="11790" max="12033" width="9.140625" style="7" customWidth="1"/>
    <col min="12034" max="12034" width="2.8515625" style="7" customWidth="1"/>
    <col min="12035" max="12035" width="21.28125" style="7" customWidth="1"/>
    <col min="12036" max="12036" width="12.28125" style="7" customWidth="1"/>
    <col min="12037" max="12037" width="9.140625" style="7" customWidth="1"/>
    <col min="12038" max="12038" width="10.7109375" style="7" customWidth="1"/>
    <col min="12039" max="12039" width="6.28125" style="7" customWidth="1"/>
    <col min="12040" max="12040" width="10.7109375" style="7" customWidth="1"/>
    <col min="12041" max="12041" width="2.28125" style="7" customWidth="1"/>
    <col min="12042" max="12042" width="9.140625" style="7" hidden="1" customWidth="1"/>
    <col min="12043" max="12043" width="9.140625" style="7" customWidth="1"/>
    <col min="12044" max="12044" width="31.8515625" style="7" customWidth="1"/>
    <col min="12045" max="12045" width="61.7109375" style="7" customWidth="1"/>
    <col min="12046" max="12289" width="9.140625" style="7" customWidth="1"/>
    <col min="12290" max="12290" width="2.8515625" style="7" customWidth="1"/>
    <col min="12291" max="12291" width="21.28125" style="7" customWidth="1"/>
    <col min="12292" max="12292" width="12.28125" style="7" customWidth="1"/>
    <col min="12293" max="12293" width="9.140625" style="7" customWidth="1"/>
    <col min="12294" max="12294" width="10.7109375" style="7" customWidth="1"/>
    <col min="12295" max="12295" width="6.28125" style="7" customWidth="1"/>
    <col min="12296" max="12296" width="10.7109375" style="7" customWidth="1"/>
    <col min="12297" max="12297" width="2.28125" style="7" customWidth="1"/>
    <col min="12298" max="12298" width="9.140625" style="7" hidden="1" customWidth="1"/>
    <col min="12299" max="12299" width="9.140625" style="7" customWidth="1"/>
    <col min="12300" max="12300" width="31.8515625" style="7" customWidth="1"/>
    <col min="12301" max="12301" width="61.7109375" style="7" customWidth="1"/>
    <col min="12302" max="12545" width="9.140625" style="7" customWidth="1"/>
    <col min="12546" max="12546" width="2.8515625" style="7" customWidth="1"/>
    <col min="12547" max="12547" width="21.28125" style="7" customWidth="1"/>
    <col min="12548" max="12548" width="12.28125" style="7" customWidth="1"/>
    <col min="12549" max="12549" width="9.140625" style="7" customWidth="1"/>
    <col min="12550" max="12550" width="10.7109375" style="7" customWidth="1"/>
    <col min="12551" max="12551" width="6.28125" style="7" customWidth="1"/>
    <col min="12552" max="12552" width="10.7109375" style="7" customWidth="1"/>
    <col min="12553" max="12553" width="2.28125" style="7" customWidth="1"/>
    <col min="12554" max="12554" width="9.140625" style="7" hidden="1" customWidth="1"/>
    <col min="12555" max="12555" width="9.140625" style="7" customWidth="1"/>
    <col min="12556" max="12556" width="31.8515625" style="7" customWidth="1"/>
    <col min="12557" max="12557" width="61.7109375" style="7" customWidth="1"/>
    <col min="12558" max="12801" width="9.140625" style="7" customWidth="1"/>
    <col min="12802" max="12802" width="2.8515625" style="7" customWidth="1"/>
    <col min="12803" max="12803" width="21.28125" style="7" customWidth="1"/>
    <col min="12804" max="12804" width="12.28125" style="7" customWidth="1"/>
    <col min="12805" max="12805" width="9.140625" style="7" customWidth="1"/>
    <col min="12806" max="12806" width="10.7109375" style="7" customWidth="1"/>
    <col min="12807" max="12807" width="6.28125" style="7" customWidth="1"/>
    <col min="12808" max="12808" width="10.7109375" style="7" customWidth="1"/>
    <col min="12809" max="12809" width="2.28125" style="7" customWidth="1"/>
    <col min="12810" max="12810" width="9.140625" style="7" hidden="1" customWidth="1"/>
    <col min="12811" max="12811" width="9.140625" style="7" customWidth="1"/>
    <col min="12812" max="12812" width="31.8515625" style="7" customWidth="1"/>
    <col min="12813" max="12813" width="61.7109375" style="7" customWidth="1"/>
    <col min="12814" max="13057" width="9.140625" style="7" customWidth="1"/>
    <col min="13058" max="13058" width="2.8515625" style="7" customWidth="1"/>
    <col min="13059" max="13059" width="21.28125" style="7" customWidth="1"/>
    <col min="13060" max="13060" width="12.28125" style="7" customWidth="1"/>
    <col min="13061" max="13061" width="9.140625" style="7" customWidth="1"/>
    <col min="13062" max="13062" width="10.7109375" style="7" customWidth="1"/>
    <col min="13063" max="13063" width="6.28125" style="7" customWidth="1"/>
    <col min="13064" max="13064" width="10.7109375" style="7" customWidth="1"/>
    <col min="13065" max="13065" width="2.28125" style="7" customWidth="1"/>
    <col min="13066" max="13066" width="9.140625" style="7" hidden="1" customWidth="1"/>
    <col min="13067" max="13067" width="9.140625" style="7" customWidth="1"/>
    <col min="13068" max="13068" width="31.8515625" style="7" customWidth="1"/>
    <col min="13069" max="13069" width="61.7109375" style="7" customWidth="1"/>
    <col min="13070" max="13313" width="9.140625" style="7" customWidth="1"/>
    <col min="13314" max="13314" width="2.8515625" style="7" customWidth="1"/>
    <col min="13315" max="13315" width="21.28125" style="7" customWidth="1"/>
    <col min="13316" max="13316" width="12.28125" style="7" customWidth="1"/>
    <col min="13317" max="13317" width="9.140625" style="7" customWidth="1"/>
    <col min="13318" max="13318" width="10.7109375" style="7" customWidth="1"/>
    <col min="13319" max="13319" width="6.28125" style="7" customWidth="1"/>
    <col min="13320" max="13320" width="10.7109375" style="7" customWidth="1"/>
    <col min="13321" max="13321" width="2.28125" style="7" customWidth="1"/>
    <col min="13322" max="13322" width="9.140625" style="7" hidden="1" customWidth="1"/>
    <col min="13323" max="13323" width="9.140625" style="7" customWidth="1"/>
    <col min="13324" max="13324" width="31.8515625" style="7" customWidth="1"/>
    <col min="13325" max="13325" width="61.7109375" style="7" customWidth="1"/>
    <col min="13326" max="13569" width="9.140625" style="7" customWidth="1"/>
    <col min="13570" max="13570" width="2.8515625" style="7" customWidth="1"/>
    <col min="13571" max="13571" width="21.28125" style="7" customWidth="1"/>
    <col min="13572" max="13572" width="12.28125" style="7" customWidth="1"/>
    <col min="13573" max="13573" width="9.140625" style="7" customWidth="1"/>
    <col min="13574" max="13574" width="10.7109375" style="7" customWidth="1"/>
    <col min="13575" max="13575" width="6.28125" style="7" customWidth="1"/>
    <col min="13576" max="13576" width="10.7109375" style="7" customWidth="1"/>
    <col min="13577" max="13577" width="2.28125" style="7" customWidth="1"/>
    <col min="13578" max="13578" width="9.140625" style="7" hidden="1" customWidth="1"/>
    <col min="13579" max="13579" width="9.140625" style="7" customWidth="1"/>
    <col min="13580" max="13580" width="31.8515625" style="7" customWidth="1"/>
    <col min="13581" max="13581" width="61.7109375" style="7" customWidth="1"/>
    <col min="13582" max="13825" width="9.140625" style="7" customWidth="1"/>
    <col min="13826" max="13826" width="2.8515625" style="7" customWidth="1"/>
    <col min="13827" max="13827" width="21.28125" style="7" customWidth="1"/>
    <col min="13828" max="13828" width="12.28125" style="7" customWidth="1"/>
    <col min="13829" max="13829" width="9.140625" style="7" customWidth="1"/>
    <col min="13830" max="13830" width="10.7109375" style="7" customWidth="1"/>
    <col min="13831" max="13831" width="6.28125" style="7" customWidth="1"/>
    <col min="13832" max="13832" width="10.7109375" style="7" customWidth="1"/>
    <col min="13833" max="13833" width="2.28125" style="7" customWidth="1"/>
    <col min="13834" max="13834" width="9.140625" style="7" hidden="1" customWidth="1"/>
    <col min="13835" max="13835" width="9.140625" style="7" customWidth="1"/>
    <col min="13836" max="13836" width="31.8515625" style="7" customWidth="1"/>
    <col min="13837" max="13837" width="61.7109375" style="7" customWidth="1"/>
    <col min="13838" max="14081" width="9.140625" style="7" customWidth="1"/>
    <col min="14082" max="14082" width="2.8515625" style="7" customWidth="1"/>
    <col min="14083" max="14083" width="21.28125" style="7" customWidth="1"/>
    <col min="14084" max="14084" width="12.28125" style="7" customWidth="1"/>
    <col min="14085" max="14085" width="9.140625" style="7" customWidth="1"/>
    <col min="14086" max="14086" width="10.7109375" style="7" customWidth="1"/>
    <col min="14087" max="14087" width="6.28125" style="7" customWidth="1"/>
    <col min="14088" max="14088" width="10.7109375" style="7" customWidth="1"/>
    <col min="14089" max="14089" width="2.28125" style="7" customWidth="1"/>
    <col min="14090" max="14090" width="9.140625" style="7" hidden="1" customWidth="1"/>
    <col min="14091" max="14091" width="9.140625" style="7" customWidth="1"/>
    <col min="14092" max="14092" width="31.8515625" style="7" customWidth="1"/>
    <col min="14093" max="14093" width="61.7109375" style="7" customWidth="1"/>
    <col min="14094" max="14337" width="9.140625" style="7" customWidth="1"/>
    <col min="14338" max="14338" width="2.8515625" style="7" customWidth="1"/>
    <col min="14339" max="14339" width="21.28125" style="7" customWidth="1"/>
    <col min="14340" max="14340" width="12.28125" style="7" customWidth="1"/>
    <col min="14341" max="14341" width="9.140625" style="7" customWidth="1"/>
    <col min="14342" max="14342" width="10.7109375" style="7" customWidth="1"/>
    <col min="14343" max="14343" width="6.28125" style="7" customWidth="1"/>
    <col min="14344" max="14344" width="10.7109375" style="7" customWidth="1"/>
    <col min="14345" max="14345" width="2.28125" style="7" customWidth="1"/>
    <col min="14346" max="14346" width="9.140625" style="7" hidden="1" customWidth="1"/>
    <col min="14347" max="14347" width="9.140625" style="7" customWidth="1"/>
    <col min="14348" max="14348" width="31.8515625" style="7" customWidth="1"/>
    <col min="14349" max="14349" width="61.7109375" style="7" customWidth="1"/>
    <col min="14350" max="14593" width="9.140625" style="7" customWidth="1"/>
    <col min="14594" max="14594" width="2.8515625" style="7" customWidth="1"/>
    <col min="14595" max="14595" width="21.28125" style="7" customWidth="1"/>
    <col min="14596" max="14596" width="12.28125" style="7" customWidth="1"/>
    <col min="14597" max="14597" width="9.140625" style="7" customWidth="1"/>
    <col min="14598" max="14598" width="10.7109375" style="7" customWidth="1"/>
    <col min="14599" max="14599" width="6.28125" style="7" customWidth="1"/>
    <col min="14600" max="14600" width="10.7109375" style="7" customWidth="1"/>
    <col min="14601" max="14601" width="2.28125" style="7" customWidth="1"/>
    <col min="14602" max="14602" width="9.140625" style="7" hidden="1" customWidth="1"/>
    <col min="14603" max="14603" width="9.140625" style="7" customWidth="1"/>
    <col min="14604" max="14604" width="31.8515625" style="7" customWidth="1"/>
    <col min="14605" max="14605" width="61.7109375" style="7" customWidth="1"/>
    <col min="14606" max="14849" width="9.140625" style="7" customWidth="1"/>
    <col min="14850" max="14850" width="2.8515625" style="7" customWidth="1"/>
    <col min="14851" max="14851" width="21.28125" style="7" customWidth="1"/>
    <col min="14852" max="14852" width="12.28125" style="7" customWidth="1"/>
    <col min="14853" max="14853" width="9.140625" style="7" customWidth="1"/>
    <col min="14854" max="14854" width="10.7109375" style="7" customWidth="1"/>
    <col min="14855" max="14855" width="6.28125" style="7" customWidth="1"/>
    <col min="14856" max="14856" width="10.7109375" style="7" customWidth="1"/>
    <col min="14857" max="14857" width="2.28125" style="7" customWidth="1"/>
    <col min="14858" max="14858" width="9.140625" style="7" hidden="1" customWidth="1"/>
    <col min="14859" max="14859" width="9.140625" style="7" customWidth="1"/>
    <col min="14860" max="14860" width="31.8515625" style="7" customWidth="1"/>
    <col min="14861" max="14861" width="61.7109375" style="7" customWidth="1"/>
    <col min="14862" max="15105" width="9.140625" style="7" customWidth="1"/>
    <col min="15106" max="15106" width="2.8515625" style="7" customWidth="1"/>
    <col min="15107" max="15107" width="21.28125" style="7" customWidth="1"/>
    <col min="15108" max="15108" width="12.28125" style="7" customWidth="1"/>
    <col min="15109" max="15109" width="9.140625" style="7" customWidth="1"/>
    <col min="15110" max="15110" width="10.7109375" style="7" customWidth="1"/>
    <col min="15111" max="15111" width="6.28125" style="7" customWidth="1"/>
    <col min="15112" max="15112" width="10.7109375" style="7" customWidth="1"/>
    <col min="15113" max="15113" width="2.28125" style="7" customWidth="1"/>
    <col min="15114" max="15114" width="9.140625" style="7" hidden="1" customWidth="1"/>
    <col min="15115" max="15115" width="9.140625" style="7" customWidth="1"/>
    <col min="15116" max="15116" width="31.8515625" style="7" customWidth="1"/>
    <col min="15117" max="15117" width="61.7109375" style="7" customWidth="1"/>
    <col min="15118" max="15361" width="9.140625" style="7" customWidth="1"/>
    <col min="15362" max="15362" width="2.8515625" style="7" customWidth="1"/>
    <col min="15363" max="15363" width="21.28125" style="7" customWidth="1"/>
    <col min="15364" max="15364" width="12.28125" style="7" customWidth="1"/>
    <col min="15365" max="15365" width="9.140625" style="7" customWidth="1"/>
    <col min="15366" max="15366" width="10.7109375" style="7" customWidth="1"/>
    <col min="15367" max="15367" width="6.28125" style="7" customWidth="1"/>
    <col min="15368" max="15368" width="10.7109375" style="7" customWidth="1"/>
    <col min="15369" max="15369" width="2.28125" style="7" customWidth="1"/>
    <col min="15370" max="15370" width="9.140625" style="7" hidden="1" customWidth="1"/>
    <col min="15371" max="15371" width="9.140625" style="7" customWidth="1"/>
    <col min="15372" max="15372" width="31.8515625" style="7" customWidth="1"/>
    <col min="15373" max="15373" width="61.7109375" style="7" customWidth="1"/>
    <col min="15374" max="15617" width="9.140625" style="7" customWidth="1"/>
    <col min="15618" max="15618" width="2.8515625" style="7" customWidth="1"/>
    <col min="15619" max="15619" width="21.28125" style="7" customWidth="1"/>
    <col min="15620" max="15620" width="12.28125" style="7" customWidth="1"/>
    <col min="15621" max="15621" width="9.140625" style="7" customWidth="1"/>
    <col min="15622" max="15622" width="10.7109375" style="7" customWidth="1"/>
    <col min="15623" max="15623" width="6.28125" style="7" customWidth="1"/>
    <col min="15624" max="15624" width="10.7109375" style="7" customWidth="1"/>
    <col min="15625" max="15625" width="2.28125" style="7" customWidth="1"/>
    <col min="15626" max="15626" width="9.140625" style="7" hidden="1" customWidth="1"/>
    <col min="15627" max="15627" width="9.140625" style="7" customWidth="1"/>
    <col min="15628" max="15628" width="31.8515625" style="7" customWidth="1"/>
    <col min="15629" max="15629" width="61.7109375" style="7" customWidth="1"/>
    <col min="15630" max="15873" width="9.140625" style="7" customWidth="1"/>
    <col min="15874" max="15874" width="2.8515625" style="7" customWidth="1"/>
    <col min="15875" max="15875" width="21.28125" style="7" customWidth="1"/>
    <col min="15876" max="15876" width="12.28125" style="7" customWidth="1"/>
    <col min="15877" max="15877" width="9.140625" style="7" customWidth="1"/>
    <col min="15878" max="15878" width="10.7109375" style="7" customWidth="1"/>
    <col min="15879" max="15879" width="6.28125" style="7" customWidth="1"/>
    <col min="15880" max="15880" width="10.7109375" style="7" customWidth="1"/>
    <col min="15881" max="15881" width="2.28125" style="7" customWidth="1"/>
    <col min="15882" max="15882" width="9.140625" style="7" hidden="1" customWidth="1"/>
    <col min="15883" max="15883" width="9.140625" style="7" customWidth="1"/>
    <col min="15884" max="15884" width="31.8515625" style="7" customWidth="1"/>
    <col min="15885" max="15885" width="61.7109375" style="7" customWidth="1"/>
    <col min="15886" max="16129" width="9.140625" style="7" customWidth="1"/>
    <col min="16130" max="16130" width="2.8515625" style="7" customWidth="1"/>
    <col min="16131" max="16131" width="21.28125" style="7" customWidth="1"/>
    <col min="16132" max="16132" width="12.28125" style="7" customWidth="1"/>
    <col min="16133" max="16133" width="9.140625" style="7" customWidth="1"/>
    <col min="16134" max="16134" width="10.7109375" style="7" customWidth="1"/>
    <col min="16135" max="16135" width="6.28125" style="7" customWidth="1"/>
    <col min="16136" max="16136" width="10.7109375" style="7" customWidth="1"/>
    <col min="16137" max="16137" width="2.28125" style="7" customWidth="1"/>
    <col min="16138" max="16138" width="9.140625" style="7" hidden="1" customWidth="1"/>
    <col min="16139" max="16139" width="9.140625" style="7" customWidth="1"/>
    <col min="16140" max="16140" width="31.8515625" style="7" customWidth="1"/>
    <col min="16141" max="16141" width="61.7109375" style="7" customWidth="1"/>
    <col min="16142" max="16384" width="9.140625" style="7" customWidth="1"/>
  </cols>
  <sheetData>
    <row r="1" s="7" customFormat="1" ht="15"/>
    <row r="2" s="7" customFormat="1" ht="15"/>
    <row r="3" s="7" customFormat="1" ht="15"/>
    <row r="4" s="7" customFormat="1" ht="15"/>
    <row r="5" s="7" customFormat="1" ht="15"/>
    <row r="6" s="7" customFormat="1" ht="15"/>
    <row r="7" s="7" customFormat="1" ht="15"/>
    <row r="8" s="7" customFormat="1" ht="15"/>
    <row r="9" s="7" customFormat="1" ht="15"/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45" ht="13.5" thickBot="1"/>
    <row r="46" spans="2:19" s="15" customFormat="1" ht="15">
      <c r="B46" s="16"/>
      <c r="C46" s="265" t="s">
        <v>22</v>
      </c>
      <c r="D46" s="268" t="s">
        <v>23</v>
      </c>
      <c r="E46" s="269"/>
      <c r="F46" s="269"/>
      <c r="G46" s="269"/>
      <c r="H46" s="270"/>
      <c r="I46" s="16"/>
      <c r="L46" s="271"/>
      <c r="M46" s="16"/>
      <c r="O46" s="17"/>
      <c r="S46" s="18"/>
    </row>
    <row r="47" spans="2:19" s="15" customFormat="1" ht="18" customHeight="1">
      <c r="B47" s="16"/>
      <c r="C47" s="266"/>
      <c r="D47" s="272" t="s">
        <v>152</v>
      </c>
      <c r="E47" s="273"/>
      <c r="F47" s="273"/>
      <c r="G47" s="273"/>
      <c r="H47" s="274"/>
      <c r="I47" s="16"/>
      <c r="L47" s="271"/>
      <c r="M47" s="16"/>
      <c r="O47" s="17"/>
      <c r="S47" s="18"/>
    </row>
    <row r="48" spans="2:19" s="15" customFormat="1" ht="18" customHeight="1">
      <c r="B48" s="16"/>
      <c r="C48" s="266"/>
      <c r="D48" s="272" t="s">
        <v>153</v>
      </c>
      <c r="E48" s="273"/>
      <c r="F48" s="273"/>
      <c r="G48" s="273"/>
      <c r="H48" s="274"/>
      <c r="I48" s="16"/>
      <c r="M48" s="16"/>
      <c r="O48" s="17"/>
      <c r="S48" s="18"/>
    </row>
    <row r="49" spans="2:19" s="15" customFormat="1" ht="6" customHeight="1" thickBot="1">
      <c r="B49" s="16"/>
      <c r="C49" s="267"/>
      <c r="D49" s="8"/>
      <c r="E49" s="19"/>
      <c r="F49" s="19"/>
      <c r="G49" s="19"/>
      <c r="H49" s="243"/>
      <c r="I49" s="16"/>
      <c r="M49" s="16"/>
      <c r="O49" s="17"/>
      <c r="S49" s="18"/>
    </row>
    <row r="50" spans="2:19" s="15" customFormat="1" ht="13.5">
      <c r="B50" s="16"/>
      <c r="C50" s="244" t="s">
        <v>24</v>
      </c>
      <c r="D50" s="9" t="s">
        <v>147</v>
      </c>
      <c r="E50" s="275" t="s">
        <v>97</v>
      </c>
      <c r="F50" s="276"/>
      <c r="G50" s="276"/>
      <c r="H50" s="277"/>
      <c r="I50" s="16"/>
      <c r="M50" s="16"/>
      <c r="O50" s="17"/>
      <c r="S50" s="18"/>
    </row>
    <row r="51" spans="2:19" s="15" customFormat="1" ht="15">
      <c r="B51" s="16"/>
      <c r="C51" s="245" t="s">
        <v>25</v>
      </c>
      <c r="D51" s="10"/>
      <c r="E51" s="256" t="s">
        <v>148</v>
      </c>
      <c r="F51" s="257"/>
      <c r="G51" s="257"/>
      <c r="H51" s="278"/>
      <c r="I51" s="16"/>
      <c r="M51" s="16"/>
      <c r="O51" s="17"/>
      <c r="S51" s="18"/>
    </row>
    <row r="52" spans="2:19" s="15" customFormat="1" ht="13.5" thickBot="1">
      <c r="B52" s="16"/>
      <c r="C52" s="245" t="s">
        <v>26</v>
      </c>
      <c r="D52" s="10" t="s">
        <v>27</v>
      </c>
      <c r="E52" s="180" t="s">
        <v>98</v>
      </c>
      <c r="F52" s="181"/>
      <c r="G52" s="13" t="s">
        <v>28</v>
      </c>
      <c r="H52" s="246" t="s">
        <v>99</v>
      </c>
      <c r="I52" s="16"/>
      <c r="M52" s="16"/>
      <c r="O52" s="17"/>
      <c r="S52" s="18"/>
    </row>
    <row r="53" spans="2:19" s="15" customFormat="1" ht="15">
      <c r="B53" s="16"/>
      <c r="C53" s="245" t="s">
        <v>29</v>
      </c>
      <c r="D53" s="10" t="s">
        <v>149</v>
      </c>
      <c r="E53" s="180" t="s">
        <v>98</v>
      </c>
      <c r="F53" s="12"/>
      <c r="G53" s="247"/>
      <c r="H53" s="248" t="s">
        <v>33</v>
      </c>
      <c r="I53" s="16"/>
      <c r="M53" s="16"/>
      <c r="O53" s="17"/>
      <c r="S53" s="18"/>
    </row>
    <row r="54" spans="2:19" s="15" customFormat="1" ht="15">
      <c r="B54" s="16"/>
      <c r="C54" s="245" t="s">
        <v>30</v>
      </c>
      <c r="D54" s="10" t="s">
        <v>150</v>
      </c>
      <c r="E54" s="11" t="s">
        <v>151</v>
      </c>
      <c r="F54" s="12"/>
      <c r="G54" s="20"/>
      <c r="H54" s="254"/>
      <c r="I54" s="16"/>
      <c r="M54" s="16"/>
      <c r="O54" s="17"/>
      <c r="S54" s="18"/>
    </row>
    <row r="55" spans="2:19" s="15" customFormat="1" ht="15.75" customHeight="1" thickBot="1">
      <c r="B55" s="16"/>
      <c r="C55" s="245" t="s">
        <v>34</v>
      </c>
      <c r="D55" s="14" t="s">
        <v>31</v>
      </c>
      <c r="E55" s="256" t="s">
        <v>32</v>
      </c>
      <c r="F55" s="257"/>
      <c r="G55" s="247"/>
      <c r="H55" s="254"/>
      <c r="I55" s="16"/>
      <c r="M55" s="16"/>
      <c r="O55" s="17"/>
      <c r="S55" s="18"/>
    </row>
    <row r="56" spans="2:19" s="15" customFormat="1" ht="12.75" customHeight="1">
      <c r="B56" s="21"/>
      <c r="C56" s="258" t="s">
        <v>35</v>
      </c>
      <c r="D56" s="259"/>
      <c r="E56" s="259"/>
      <c r="F56" s="259"/>
      <c r="G56" s="260"/>
      <c r="H56" s="254"/>
      <c r="I56" s="21"/>
      <c r="M56" s="16"/>
      <c r="O56" s="17"/>
      <c r="S56" s="18"/>
    </row>
    <row r="57" spans="2:19" s="15" customFormat="1" ht="18" customHeight="1">
      <c r="B57" s="21"/>
      <c r="C57" s="261" t="s">
        <v>154</v>
      </c>
      <c r="D57" s="262"/>
      <c r="E57" s="262"/>
      <c r="F57" s="262"/>
      <c r="G57" s="262"/>
      <c r="H57" s="254"/>
      <c r="I57" s="21"/>
      <c r="S57" s="18"/>
    </row>
    <row r="58" spans="2:19" s="15" customFormat="1" ht="13.5" customHeight="1" thickBot="1">
      <c r="B58" s="21"/>
      <c r="C58" s="263"/>
      <c r="D58" s="264"/>
      <c r="E58" s="264"/>
      <c r="F58" s="264"/>
      <c r="G58" s="264"/>
      <c r="H58" s="255"/>
      <c r="I58" s="21"/>
      <c r="S58" s="18"/>
    </row>
    <row r="59" spans="3:4" ht="13.5" customHeight="1">
      <c r="C59" s="249"/>
      <c r="D59" s="249"/>
    </row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</sheetData>
  <mergeCells count="11">
    <mergeCell ref="L46:L47"/>
    <mergeCell ref="D47:H47"/>
    <mergeCell ref="D48:H48"/>
    <mergeCell ref="E50:H50"/>
    <mergeCell ref="E51:H51"/>
    <mergeCell ref="H54:H58"/>
    <mergeCell ref="E55:F55"/>
    <mergeCell ref="C56:G56"/>
    <mergeCell ref="C57:G58"/>
    <mergeCell ref="C46:C49"/>
    <mergeCell ref="D46:H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1"/>
  <sheetViews>
    <sheetView view="pageBreakPreview" zoomScaleSheetLayoutView="100" workbookViewId="0" topLeftCell="A14">
      <selection activeCell="I20" sqref="I20:L20"/>
    </sheetView>
  </sheetViews>
  <sheetFormatPr defaultColWidth="9.140625" defaultRowHeight="15"/>
  <cols>
    <col min="1" max="1" width="8.28125" style="127" customWidth="1"/>
    <col min="2" max="2" width="41.8515625" style="40" customWidth="1"/>
    <col min="3" max="4" width="5.00390625" style="40" customWidth="1"/>
    <col min="5" max="5" width="7.7109375" style="102" customWidth="1"/>
    <col min="6" max="6" width="8.8515625" style="102" customWidth="1"/>
    <col min="7" max="7" width="12.7109375" style="117" customWidth="1"/>
    <col min="8" max="256" width="9.140625" style="40" customWidth="1"/>
    <col min="257" max="257" width="42.28125" style="40" customWidth="1"/>
    <col min="258" max="258" width="5.57421875" style="40" bestFit="1" customWidth="1"/>
    <col min="259" max="259" width="5.00390625" style="40" customWidth="1"/>
    <col min="260" max="260" width="8.57421875" style="40" customWidth="1"/>
    <col min="261" max="261" width="10.421875" style="40" customWidth="1"/>
    <col min="262" max="262" width="13.421875" style="40" customWidth="1"/>
    <col min="263" max="263" width="9.140625" style="40" hidden="1" customWidth="1"/>
    <col min="264" max="512" width="9.140625" style="40" customWidth="1"/>
    <col min="513" max="513" width="42.28125" style="40" customWidth="1"/>
    <col min="514" max="514" width="5.57421875" style="40" bestFit="1" customWidth="1"/>
    <col min="515" max="515" width="5.00390625" style="40" customWidth="1"/>
    <col min="516" max="516" width="8.57421875" style="40" customWidth="1"/>
    <col min="517" max="517" width="10.421875" style="40" customWidth="1"/>
    <col min="518" max="518" width="13.421875" style="40" customWidth="1"/>
    <col min="519" max="519" width="9.140625" style="40" hidden="1" customWidth="1"/>
    <col min="520" max="768" width="9.140625" style="40" customWidth="1"/>
    <col min="769" max="769" width="42.28125" style="40" customWidth="1"/>
    <col min="770" max="770" width="5.57421875" style="40" bestFit="1" customWidth="1"/>
    <col min="771" max="771" width="5.00390625" style="40" customWidth="1"/>
    <col min="772" max="772" width="8.57421875" style="40" customWidth="1"/>
    <col min="773" max="773" width="10.421875" style="40" customWidth="1"/>
    <col min="774" max="774" width="13.421875" style="40" customWidth="1"/>
    <col min="775" max="775" width="9.140625" style="40" hidden="1" customWidth="1"/>
    <col min="776" max="1024" width="9.140625" style="40" customWidth="1"/>
    <col min="1025" max="1025" width="42.28125" style="40" customWidth="1"/>
    <col min="1026" max="1026" width="5.57421875" style="40" bestFit="1" customWidth="1"/>
    <col min="1027" max="1027" width="5.00390625" style="40" customWidth="1"/>
    <col min="1028" max="1028" width="8.57421875" style="40" customWidth="1"/>
    <col min="1029" max="1029" width="10.421875" style="40" customWidth="1"/>
    <col min="1030" max="1030" width="13.421875" style="40" customWidth="1"/>
    <col min="1031" max="1031" width="9.140625" style="40" hidden="1" customWidth="1"/>
    <col min="1032" max="1280" width="9.140625" style="40" customWidth="1"/>
    <col min="1281" max="1281" width="42.28125" style="40" customWidth="1"/>
    <col min="1282" max="1282" width="5.57421875" style="40" bestFit="1" customWidth="1"/>
    <col min="1283" max="1283" width="5.00390625" style="40" customWidth="1"/>
    <col min="1284" max="1284" width="8.57421875" style="40" customWidth="1"/>
    <col min="1285" max="1285" width="10.421875" style="40" customWidth="1"/>
    <col min="1286" max="1286" width="13.421875" style="40" customWidth="1"/>
    <col min="1287" max="1287" width="9.140625" style="40" hidden="1" customWidth="1"/>
    <col min="1288" max="1536" width="9.140625" style="40" customWidth="1"/>
    <col min="1537" max="1537" width="42.28125" style="40" customWidth="1"/>
    <col min="1538" max="1538" width="5.57421875" style="40" bestFit="1" customWidth="1"/>
    <col min="1539" max="1539" width="5.00390625" style="40" customWidth="1"/>
    <col min="1540" max="1540" width="8.57421875" style="40" customWidth="1"/>
    <col min="1541" max="1541" width="10.421875" style="40" customWidth="1"/>
    <col min="1542" max="1542" width="13.421875" style="40" customWidth="1"/>
    <col min="1543" max="1543" width="9.140625" style="40" hidden="1" customWidth="1"/>
    <col min="1544" max="1792" width="9.140625" style="40" customWidth="1"/>
    <col min="1793" max="1793" width="42.28125" style="40" customWidth="1"/>
    <col min="1794" max="1794" width="5.57421875" style="40" bestFit="1" customWidth="1"/>
    <col min="1795" max="1795" width="5.00390625" style="40" customWidth="1"/>
    <col min="1796" max="1796" width="8.57421875" style="40" customWidth="1"/>
    <col min="1797" max="1797" width="10.421875" style="40" customWidth="1"/>
    <col min="1798" max="1798" width="13.421875" style="40" customWidth="1"/>
    <col min="1799" max="1799" width="9.140625" style="40" hidden="1" customWidth="1"/>
    <col min="1800" max="2048" width="9.140625" style="40" customWidth="1"/>
    <col min="2049" max="2049" width="42.28125" style="40" customWidth="1"/>
    <col min="2050" max="2050" width="5.57421875" style="40" bestFit="1" customWidth="1"/>
    <col min="2051" max="2051" width="5.00390625" style="40" customWidth="1"/>
    <col min="2052" max="2052" width="8.57421875" style="40" customWidth="1"/>
    <col min="2053" max="2053" width="10.421875" style="40" customWidth="1"/>
    <col min="2054" max="2054" width="13.421875" style="40" customWidth="1"/>
    <col min="2055" max="2055" width="9.140625" style="40" hidden="1" customWidth="1"/>
    <col min="2056" max="2304" width="9.140625" style="40" customWidth="1"/>
    <col min="2305" max="2305" width="42.28125" style="40" customWidth="1"/>
    <col min="2306" max="2306" width="5.57421875" style="40" bestFit="1" customWidth="1"/>
    <col min="2307" max="2307" width="5.00390625" style="40" customWidth="1"/>
    <col min="2308" max="2308" width="8.57421875" style="40" customWidth="1"/>
    <col min="2309" max="2309" width="10.421875" style="40" customWidth="1"/>
    <col min="2310" max="2310" width="13.421875" style="40" customWidth="1"/>
    <col min="2311" max="2311" width="9.140625" style="40" hidden="1" customWidth="1"/>
    <col min="2312" max="2560" width="9.140625" style="40" customWidth="1"/>
    <col min="2561" max="2561" width="42.28125" style="40" customWidth="1"/>
    <col min="2562" max="2562" width="5.57421875" style="40" bestFit="1" customWidth="1"/>
    <col min="2563" max="2563" width="5.00390625" style="40" customWidth="1"/>
    <col min="2564" max="2564" width="8.57421875" style="40" customWidth="1"/>
    <col min="2565" max="2565" width="10.421875" style="40" customWidth="1"/>
    <col min="2566" max="2566" width="13.421875" style="40" customWidth="1"/>
    <col min="2567" max="2567" width="9.140625" style="40" hidden="1" customWidth="1"/>
    <col min="2568" max="2816" width="9.140625" style="40" customWidth="1"/>
    <col min="2817" max="2817" width="42.28125" style="40" customWidth="1"/>
    <col min="2818" max="2818" width="5.57421875" style="40" bestFit="1" customWidth="1"/>
    <col min="2819" max="2819" width="5.00390625" style="40" customWidth="1"/>
    <col min="2820" max="2820" width="8.57421875" style="40" customWidth="1"/>
    <col min="2821" max="2821" width="10.421875" style="40" customWidth="1"/>
    <col min="2822" max="2822" width="13.421875" style="40" customWidth="1"/>
    <col min="2823" max="2823" width="9.140625" style="40" hidden="1" customWidth="1"/>
    <col min="2824" max="3072" width="9.140625" style="40" customWidth="1"/>
    <col min="3073" max="3073" width="42.28125" style="40" customWidth="1"/>
    <col min="3074" max="3074" width="5.57421875" style="40" bestFit="1" customWidth="1"/>
    <col min="3075" max="3075" width="5.00390625" style="40" customWidth="1"/>
    <col min="3076" max="3076" width="8.57421875" style="40" customWidth="1"/>
    <col min="3077" max="3077" width="10.421875" style="40" customWidth="1"/>
    <col min="3078" max="3078" width="13.421875" style="40" customWidth="1"/>
    <col min="3079" max="3079" width="9.140625" style="40" hidden="1" customWidth="1"/>
    <col min="3080" max="3328" width="9.140625" style="40" customWidth="1"/>
    <col min="3329" max="3329" width="42.28125" style="40" customWidth="1"/>
    <col min="3330" max="3330" width="5.57421875" style="40" bestFit="1" customWidth="1"/>
    <col min="3331" max="3331" width="5.00390625" style="40" customWidth="1"/>
    <col min="3332" max="3332" width="8.57421875" style="40" customWidth="1"/>
    <col min="3333" max="3333" width="10.421875" style="40" customWidth="1"/>
    <col min="3334" max="3334" width="13.421875" style="40" customWidth="1"/>
    <col min="3335" max="3335" width="9.140625" style="40" hidden="1" customWidth="1"/>
    <col min="3336" max="3584" width="9.140625" style="40" customWidth="1"/>
    <col min="3585" max="3585" width="42.28125" style="40" customWidth="1"/>
    <col min="3586" max="3586" width="5.57421875" style="40" bestFit="1" customWidth="1"/>
    <col min="3587" max="3587" width="5.00390625" style="40" customWidth="1"/>
    <col min="3588" max="3588" width="8.57421875" style="40" customWidth="1"/>
    <col min="3589" max="3589" width="10.421875" style="40" customWidth="1"/>
    <col min="3590" max="3590" width="13.421875" style="40" customWidth="1"/>
    <col min="3591" max="3591" width="9.140625" style="40" hidden="1" customWidth="1"/>
    <col min="3592" max="3840" width="9.140625" style="40" customWidth="1"/>
    <col min="3841" max="3841" width="42.28125" style="40" customWidth="1"/>
    <col min="3842" max="3842" width="5.57421875" style="40" bestFit="1" customWidth="1"/>
    <col min="3843" max="3843" width="5.00390625" style="40" customWidth="1"/>
    <col min="3844" max="3844" width="8.57421875" style="40" customWidth="1"/>
    <col min="3845" max="3845" width="10.421875" style="40" customWidth="1"/>
    <col min="3846" max="3846" width="13.421875" style="40" customWidth="1"/>
    <col min="3847" max="3847" width="9.140625" style="40" hidden="1" customWidth="1"/>
    <col min="3848" max="4096" width="9.140625" style="40" customWidth="1"/>
    <col min="4097" max="4097" width="42.28125" style="40" customWidth="1"/>
    <col min="4098" max="4098" width="5.57421875" style="40" bestFit="1" customWidth="1"/>
    <col min="4099" max="4099" width="5.00390625" style="40" customWidth="1"/>
    <col min="4100" max="4100" width="8.57421875" style="40" customWidth="1"/>
    <col min="4101" max="4101" width="10.421875" style="40" customWidth="1"/>
    <col min="4102" max="4102" width="13.421875" style="40" customWidth="1"/>
    <col min="4103" max="4103" width="9.140625" style="40" hidden="1" customWidth="1"/>
    <col min="4104" max="4352" width="9.140625" style="40" customWidth="1"/>
    <col min="4353" max="4353" width="42.28125" style="40" customWidth="1"/>
    <col min="4354" max="4354" width="5.57421875" style="40" bestFit="1" customWidth="1"/>
    <col min="4355" max="4355" width="5.00390625" style="40" customWidth="1"/>
    <col min="4356" max="4356" width="8.57421875" style="40" customWidth="1"/>
    <col min="4357" max="4357" width="10.421875" style="40" customWidth="1"/>
    <col min="4358" max="4358" width="13.421875" style="40" customWidth="1"/>
    <col min="4359" max="4359" width="9.140625" style="40" hidden="1" customWidth="1"/>
    <col min="4360" max="4608" width="9.140625" style="40" customWidth="1"/>
    <col min="4609" max="4609" width="42.28125" style="40" customWidth="1"/>
    <col min="4610" max="4610" width="5.57421875" style="40" bestFit="1" customWidth="1"/>
    <col min="4611" max="4611" width="5.00390625" style="40" customWidth="1"/>
    <col min="4612" max="4612" width="8.57421875" style="40" customWidth="1"/>
    <col min="4613" max="4613" width="10.421875" style="40" customWidth="1"/>
    <col min="4614" max="4614" width="13.421875" style="40" customWidth="1"/>
    <col min="4615" max="4615" width="9.140625" style="40" hidden="1" customWidth="1"/>
    <col min="4616" max="4864" width="9.140625" style="40" customWidth="1"/>
    <col min="4865" max="4865" width="42.28125" style="40" customWidth="1"/>
    <col min="4866" max="4866" width="5.57421875" style="40" bestFit="1" customWidth="1"/>
    <col min="4867" max="4867" width="5.00390625" style="40" customWidth="1"/>
    <col min="4868" max="4868" width="8.57421875" style="40" customWidth="1"/>
    <col min="4869" max="4869" width="10.421875" style="40" customWidth="1"/>
    <col min="4870" max="4870" width="13.421875" style="40" customWidth="1"/>
    <col min="4871" max="4871" width="9.140625" style="40" hidden="1" customWidth="1"/>
    <col min="4872" max="5120" width="9.140625" style="40" customWidth="1"/>
    <col min="5121" max="5121" width="42.28125" style="40" customWidth="1"/>
    <col min="5122" max="5122" width="5.57421875" style="40" bestFit="1" customWidth="1"/>
    <col min="5123" max="5123" width="5.00390625" style="40" customWidth="1"/>
    <col min="5124" max="5124" width="8.57421875" style="40" customWidth="1"/>
    <col min="5125" max="5125" width="10.421875" style="40" customWidth="1"/>
    <col min="5126" max="5126" width="13.421875" style="40" customWidth="1"/>
    <col min="5127" max="5127" width="9.140625" style="40" hidden="1" customWidth="1"/>
    <col min="5128" max="5376" width="9.140625" style="40" customWidth="1"/>
    <col min="5377" max="5377" width="42.28125" style="40" customWidth="1"/>
    <col min="5378" max="5378" width="5.57421875" style="40" bestFit="1" customWidth="1"/>
    <col min="5379" max="5379" width="5.00390625" style="40" customWidth="1"/>
    <col min="5380" max="5380" width="8.57421875" style="40" customWidth="1"/>
    <col min="5381" max="5381" width="10.421875" style="40" customWidth="1"/>
    <col min="5382" max="5382" width="13.421875" style="40" customWidth="1"/>
    <col min="5383" max="5383" width="9.140625" style="40" hidden="1" customWidth="1"/>
    <col min="5384" max="5632" width="9.140625" style="40" customWidth="1"/>
    <col min="5633" max="5633" width="42.28125" style="40" customWidth="1"/>
    <col min="5634" max="5634" width="5.57421875" style="40" bestFit="1" customWidth="1"/>
    <col min="5635" max="5635" width="5.00390625" style="40" customWidth="1"/>
    <col min="5636" max="5636" width="8.57421875" style="40" customWidth="1"/>
    <col min="5637" max="5637" width="10.421875" style="40" customWidth="1"/>
    <col min="5638" max="5638" width="13.421875" style="40" customWidth="1"/>
    <col min="5639" max="5639" width="9.140625" style="40" hidden="1" customWidth="1"/>
    <col min="5640" max="5888" width="9.140625" style="40" customWidth="1"/>
    <col min="5889" max="5889" width="42.28125" style="40" customWidth="1"/>
    <col min="5890" max="5890" width="5.57421875" style="40" bestFit="1" customWidth="1"/>
    <col min="5891" max="5891" width="5.00390625" style="40" customWidth="1"/>
    <col min="5892" max="5892" width="8.57421875" style="40" customWidth="1"/>
    <col min="5893" max="5893" width="10.421875" style="40" customWidth="1"/>
    <col min="5894" max="5894" width="13.421875" style="40" customWidth="1"/>
    <col min="5895" max="5895" width="9.140625" style="40" hidden="1" customWidth="1"/>
    <col min="5896" max="6144" width="9.140625" style="40" customWidth="1"/>
    <col min="6145" max="6145" width="42.28125" style="40" customWidth="1"/>
    <col min="6146" max="6146" width="5.57421875" style="40" bestFit="1" customWidth="1"/>
    <col min="6147" max="6147" width="5.00390625" style="40" customWidth="1"/>
    <col min="6148" max="6148" width="8.57421875" style="40" customWidth="1"/>
    <col min="6149" max="6149" width="10.421875" style="40" customWidth="1"/>
    <col min="6150" max="6150" width="13.421875" style="40" customWidth="1"/>
    <col min="6151" max="6151" width="9.140625" style="40" hidden="1" customWidth="1"/>
    <col min="6152" max="6400" width="9.140625" style="40" customWidth="1"/>
    <col min="6401" max="6401" width="42.28125" style="40" customWidth="1"/>
    <col min="6402" max="6402" width="5.57421875" style="40" bestFit="1" customWidth="1"/>
    <col min="6403" max="6403" width="5.00390625" style="40" customWidth="1"/>
    <col min="6404" max="6404" width="8.57421875" style="40" customWidth="1"/>
    <col min="6405" max="6405" width="10.421875" style="40" customWidth="1"/>
    <col min="6406" max="6406" width="13.421875" style="40" customWidth="1"/>
    <col min="6407" max="6407" width="9.140625" style="40" hidden="1" customWidth="1"/>
    <col min="6408" max="6656" width="9.140625" style="40" customWidth="1"/>
    <col min="6657" max="6657" width="42.28125" style="40" customWidth="1"/>
    <col min="6658" max="6658" width="5.57421875" style="40" bestFit="1" customWidth="1"/>
    <col min="6659" max="6659" width="5.00390625" style="40" customWidth="1"/>
    <col min="6660" max="6660" width="8.57421875" style="40" customWidth="1"/>
    <col min="6661" max="6661" width="10.421875" style="40" customWidth="1"/>
    <col min="6662" max="6662" width="13.421875" style="40" customWidth="1"/>
    <col min="6663" max="6663" width="9.140625" style="40" hidden="1" customWidth="1"/>
    <col min="6664" max="6912" width="9.140625" style="40" customWidth="1"/>
    <col min="6913" max="6913" width="42.28125" style="40" customWidth="1"/>
    <col min="6914" max="6914" width="5.57421875" style="40" bestFit="1" customWidth="1"/>
    <col min="6915" max="6915" width="5.00390625" style="40" customWidth="1"/>
    <col min="6916" max="6916" width="8.57421875" style="40" customWidth="1"/>
    <col min="6917" max="6917" width="10.421875" style="40" customWidth="1"/>
    <col min="6918" max="6918" width="13.421875" style="40" customWidth="1"/>
    <col min="6919" max="6919" width="9.140625" style="40" hidden="1" customWidth="1"/>
    <col min="6920" max="7168" width="9.140625" style="40" customWidth="1"/>
    <col min="7169" max="7169" width="42.28125" style="40" customWidth="1"/>
    <col min="7170" max="7170" width="5.57421875" style="40" bestFit="1" customWidth="1"/>
    <col min="7171" max="7171" width="5.00390625" style="40" customWidth="1"/>
    <col min="7172" max="7172" width="8.57421875" style="40" customWidth="1"/>
    <col min="7173" max="7173" width="10.421875" style="40" customWidth="1"/>
    <col min="7174" max="7174" width="13.421875" style="40" customWidth="1"/>
    <col min="7175" max="7175" width="9.140625" style="40" hidden="1" customWidth="1"/>
    <col min="7176" max="7424" width="9.140625" style="40" customWidth="1"/>
    <col min="7425" max="7425" width="42.28125" style="40" customWidth="1"/>
    <col min="7426" max="7426" width="5.57421875" style="40" bestFit="1" customWidth="1"/>
    <col min="7427" max="7427" width="5.00390625" style="40" customWidth="1"/>
    <col min="7428" max="7428" width="8.57421875" style="40" customWidth="1"/>
    <col min="7429" max="7429" width="10.421875" style="40" customWidth="1"/>
    <col min="7430" max="7430" width="13.421875" style="40" customWidth="1"/>
    <col min="7431" max="7431" width="9.140625" style="40" hidden="1" customWidth="1"/>
    <col min="7432" max="7680" width="9.140625" style="40" customWidth="1"/>
    <col min="7681" max="7681" width="42.28125" style="40" customWidth="1"/>
    <col min="7682" max="7682" width="5.57421875" style="40" bestFit="1" customWidth="1"/>
    <col min="7683" max="7683" width="5.00390625" style="40" customWidth="1"/>
    <col min="7684" max="7684" width="8.57421875" style="40" customWidth="1"/>
    <col min="7685" max="7685" width="10.421875" style="40" customWidth="1"/>
    <col min="7686" max="7686" width="13.421875" style="40" customWidth="1"/>
    <col min="7687" max="7687" width="9.140625" style="40" hidden="1" customWidth="1"/>
    <col min="7688" max="7936" width="9.140625" style="40" customWidth="1"/>
    <col min="7937" max="7937" width="42.28125" style="40" customWidth="1"/>
    <col min="7938" max="7938" width="5.57421875" style="40" bestFit="1" customWidth="1"/>
    <col min="7939" max="7939" width="5.00390625" style="40" customWidth="1"/>
    <col min="7940" max="7940" width="8.57421875" style="40" customWidth="1"/>
    <col min="7941" max="7941" width="10.421875" style="40" customWidth="1"/>
    <col min="7942" max="7942" width="13.421875" style="40" customWidth="1"/>
    <col min="7943" max="7943" width="9.140625" style="40" hidden="1" customWidth="1"/>
    <col min="7944" max="8192" width="9.140625" style="40" customWidth="1"/>
    <col min="8193" max="8193" width="42.28125" style="40" customWidth="1"/>
    <col min="8194" max="8194" width="5.57421875" style="40" bestFit="1" customWidth="1"/>
    <col min="8195" max="8195" width="5.00390625" style="40" customWidth="1"/>
    <col min="8196" max="8196" width="8.57421875" style="40" customWidth="1"/>
    <col min="8197" max="8197" width="10.421875" style="40" customWidth="1"/>
    <col min="8198" max="8198" width="13.421875" style="40" customWidth="1"/>
    <col min="8199" max="8199" width="9.140625" style="40" hidden="1" customWidth="1"/>
    <col min="8200" max="8448" width="9.140625" style="40" customWidth="1"/>
    <col min="8449" max="8449" width="42.28125" style="40" customWidth="1"/>
    <col min="8450" max="8450" width="5.57421875" style="40" bestFit="1" customWidth="1"/>
    <col min="8451" max="8451" width="5.00390625" style="40" customWidth="1"/>
    <col min="8452" max="8452" width="8.57421875" style="40" customWidth="1"/>
    <col min="8453" max="8453" width="10.421875" style="40" customWidth="1"/>
    <col min="8454" max="8454" width="13.421875" style="40" customWidth="1"/>
    <col min="8455" max="8455" width="9.140625" style="40" hidden="1" customWidth="1"/>
    <col min="8456" max="8704" width="9.140625" style="40" customWidth="1"/>
    <col min="8705" max="8705" width="42.28125" style="40" customWidth="1"/>
    <col min="8706" max="8706" width="5.57421875" style="40" bestFit="1" customWidth="1"/>
    <col min="8707" max="8707" width="5.00390625" style="40" customWidth="1"/>
    <col min="8708" max="8708" width="8.57421875" style="40" customWidth="1"/>
    <col min="8709" max="8709" width="10.421875" style="40" customWidth="1"/>
    <col min="8710" max="8710" width="13.421875" style="40" customWidth="1"/>
    <col min="8711" max="8711" width="9.140625" style="40" hidden="1" customWidth="1"/>
    <col min="8712" max="8960" width="9.140625" style="40" customWidth="1"/>
    <col min="8961" max="8961" width="42.28125" style="40" customWidth="1"/>
    <col min="8962" max="8962" width="5.57421875" style="40" bestFit="1" customWidth="1"/>
    <col min="8963" max="8963" width="5.00390625" style="40" customWidth="1"/>
    <col min="8964" max="8964" width="8.57421875" style="40" customWidth="1"/>
    <col min="8965" max="8965" width="10.421875" style="40" customWidth="1"/>
    <col min="8966" max="8966" width="13.421875" style="40" customWidth="1"/>
    <col min="8967" max="8967" width="9.140625" style="40" hidden="1" customWidth="1"/>
    <col min="8968" max="9216" width="9.140625" style="40" customWidth="1"/>
    <col min="9217" max="9217" width="42.28125" style="40" customWidth="1"/>
    <col min="9218" max="9218" width="5.57421875" style="40" bestFit="1" customWidth="1"/>
    <col min="9219" max="9219" width="5.00390625" style="40" customWidth="1"/>
    <col min="9220" max="9220" width="8.57421875" style="40" customWidth="1"/>
    <col min="9221" max="9221" width="10.421875" style="40" customWidth="1"/>
    <col min="9222" max="9222" width="13.421875" style="40" customWidth="1"/>
    <col min="9223" max="9223" width="9.140625" style="40" hidden="1" customWidth="1"/>
    <col min="9224" max="9472" width="9.140625" style="40" customWidth="1"/>
    <col min="9473" max="9473" width="42.28125" style="40" customWidth="1"/>
    <col min="9474" max="9474" width="5.57421875" style="40" bestFit="1" customWidth="1"/>
    <col min="9475" max="9475" width="5.00390625" style="40" customWidth="1"/>
    <col min="9476" max="9476" width="8.57421875" style="40" customWidth="1"/>
    <col min="9477" max="9477" width="10.421875" style="40" customWidth="1"/>
    <col min="9478" max="9478" width="13.421875" style="40" customWidth="1"/>
    <col min="9479" max="9479" width="9.140625" style="40" hidden="1" customWidth="1"/>
    <col min="9480" max="9728" width="9.140625" style="40" customWidth="1"/>
    <col min="9729" max="9729" width="42.28125" style="40" customWidth="1"/>
    <col min="9730" max="9730" width="5.57421875" style="40" bestFit="1" customWidth="1"/>
    <col min="9731" max="9731" width="5.00390625" style="40" customWidth="1"/>
    <col min="9732" max="9732" width="8.57421875" style="40" customWidth="1"/>
    <col min="9733" max="9733" width="10.421875" style="40" customWidth="1"/>
    <col min="9734" max="9734" width="13.421875" style="40" customWidth="1"/>
    <col min="9735" max="9735" width="9.140625" style="40" hidden="1" customWidth="1"/>
    <col min="9736" max="9984" width="9.140625" style="40" customWidth="1"/>
    <col min="9985" max="9985" width="42.28125" style="40" customWidth="1"/>
    <col min="9986" max="9986" width="5.57421875" style="40" bestFit="1" customWidth="1"/>
    <col min="9987" max="9987" width="5.00390625" style="40" customWidth="1"/>
    <col min="9988" max="9988" width="8.57421875" style="40" customWidth="1"/>
    <col min="9989" max="9989" width="10.421875" style="40" customWidth="1"/>
    <col min="9990" max="9990" width="13.421875" style="40" customWidth="1"/>
    <col min="9991" max="9991" width="9.140625" style="40" hidden="1" customWidth="1"/>
    <col min="9992" max="10240" width="9.140625" style="40" customWidth="1"/>
    <col min="10241" max="10241" width="42.28125" style="40" customWidth="1"/>
    <col min="10242" max="10242" width="5.57421875" style="40" bestFit="1" customWidth="1"/>
    <col min="10243" max="10243" width="5.00390625" style="40" customWidth="1"/>
    <col min="10244" max="10244" width="8.57421875" style="40" customWidth="1"/>
    <col min="10245" max="10245" width="10.421875" style="40" customWidth="1"/>
    <col min="10246" max="10246" width="13.421875" style="40" customWidth="1"/>
    <col min="10247" max="10247" width="9.140625" style="40" hidden="1" customWidth="1"/>
    <col min="10248" max="10496" width="9.140625" style="40" customWidth="1"/>
    <col min="10497" max="10497" width="42.28125" style="40" customWidth="1"/>
    <col min="10498" max="10498" width="5.57421875" style="40" bestFit="1" customWidth="1"/>
    <col min="10499" max="10499" width="5.00390625" style="40" customWidth="1"/>
    <col min="10500" max="10500" width="8.57421875" style="40" customWidth="1"/>
    <col min="10501" max="10501" width="10.421875" style="40" customWidth="1"/>
    <col min="10502" max="10502" width="13.421875" style="40" customWidth="1"/>
    <col min="10503" max="10503" width="9.140625" style="40" hidden="1" customWidth="1"/>
    <col min="10504" max="10752" width="9.140625" style="40" customWidth="1"/>
    <col min="10753" max="10753" width="42.28125" style="40" customWidth="1"/>
    <col min="10754" max="10754" width="5.57421875" style="40" bestFit="1" customWidth="1"/>
    <col min="10755" max="10755" width="5.00390625" style="40" customWidth="1"/>
    <col min="10756" max="10756" width="8.57421875" style="40" customWidth="1"/>
    <col min="10757" max="10757" width="10.421875" style="40" customWidth="1"/>
    <col min="10758" max="10758" width="13.421875" style="40" customWidth="1"/>
    <col min="10759" max="10759" width="9.140625" style="40" hidden="1" customWidth="1"/>
    <col min="10760" max="11008" width="9.140625" style="40" customWidth="1"/>
    <col min="11009" max="11009" width="42.28125" style="40" customWidth="1"/>
    <col min="11010" max="11010" width="5.57421875" style="40" bestFit="1" customWidth="1"/>
    <col min="11011" max="11011" width="5.00390625" style="40" customWidth="1"/>
    <col min="11012" max="11012" width="8.57421875" style="40" customWidth="1"/>
    <col min="11013" max="11013" width="10.421875" style="40" customWidth="1"/>
    <col min="11014" max="11014" width="13.421875" style="40" customWidth="1"/>
    <col min="11015" max="11015" width="9.140625" style="40" hidden="1" customWidth="1"/>
    <col min="11016" max="11264" width="9.140625" style="40" customWidth="1"/>
    <col min="11265" max="11265" width="42.28125" style="40" customWidth="1"/>
    <col min="11266" max="11266" width="5.57421875" style="40" bestFit="1" customWidth="1"/>
    <col min="11267" max="11267" width="5.00390625" style="40" customWidth="1"/>
    <col min="11268" max="11268" width="8.57421875" style="40" customWidth="1"/>
    <col min="11269" max="11269" width="10.421875" style="40" customWidth="1"/>
    <col min="11270" max="11270" width="13.421875" style="40" customWidth="1"/>
    <col min="11271" max="11271" width="9.140625" style="40" hidden="1" customWidth="1"/>
    <col min="11272" max="11520" width="9.140625" style="40" customWidth="1"/>
    <col min="11521" max="11521" width="42.28125" style="40" customWidth="1"/>
    <col min="11522" max="11522" width="5.57421875" style="40" bestFit="1" customWidth="1"/>
    <col min="11523" max="11523" width="5.00390625" style="40" customWidth="1"/>
    <col min="11524" max="11524" width="8.57421875" style="40" customWidth="1"/>
    <col min="11525" max="11525" width="10.421875" style="40" customWidth="1"/>
    <col min="11526" max="11526" width="13.421875" style="40" customWidth="1"/>
    <col min="11527" max="11527" width="9.140625" style="40" hidden="1" customWidth="1"/>
    <col min="11528" max="11776" width="9.140625" style="40" customWidth="1"/>
    <col min="11777" max="11777" width="42.28125" style="40" customWidth="1"/>
    <col min="11778" max="11778" width="5.57421875" style="40" bestFit="1" customWidth="1"/>
    <col min="11779" max="11779" width="5.00390625" style="40" customWidth="1"/>
    <col min="11780" max="11780" width="8.57421875" style="40" customWidth="1"/>
    <col min="11781" max="11781" width="10.421875" style="40" customWidth="1"/>
    <col min="11782" max="11782" width="13.421875" style="40" customWidth="1"/>
    <col min="11783" max="11783" width="9.140625" style="40" hidden="1" customWidth="1"/>
    <col min="11784" max="12032" width="9.140625" style="40" customWidth="1"/>
    <col min="12033" max="12033" width="42.28125" style="40" customWidth="1"/>
    <col min="12034" max="12034" width="5.57421875" style="40" bestFit="1" customWidth="1"/>
    <col min="12035" max="12035" width="5.00390625" style="40" customWidth="1"/>
    <col min="12036" max="12036" width="8.57421875" style="40" customWidth="1"/>
    <col min="12037" max="12037" width="10.421875" style="40" customWidth="1"/>
    <col min="12038" max="12038" width="13.421875" style="40" customWidth="1"/>
    <col min="12039" max="12039" width="9.140625" style="40" hidden="1" customWidth="1"/>
    <col min="12040" max="12288" width="9.140625" style="40" customWidth="1"/>
    <col min="12289" max="12289" width="42.28125" style="40" customWidth="1"/>
    <col min="12290" max="12290" width="5.57421875" style="40" bestFit="1" customWidth="1"/>
    <col min="12291" max="12291" width="5.00390625" style="40" customWidth="1"/>
    <col min="12292" max="12292" width="8.57421875" style="40" customWidth="1"/>
    <col min="12293" max="12293" width="10.421875" style="40" customWidth="1"/>
    <col min="12294" max="12294" width="13.421875" style="40" customWidth="1"/>
    <col min="12295" max="12295" width="9.140625" style="40" hidden="1" customWidth="1"/>
    <col min="12296" max="12544" width="9.140625" style="40" customWidth="1"/>
    <col min="12545" max="12545" width="42.28125" style="40" customWidth="1"/>
    <col min="12546" max="12546" width="5.57421875" style="40" bestFit="1" customWidth="1"/>
    <col min="12547" max="12547" width="5.00390625" style="40" customWidth="1"/>
    <col min="12548" max="12548" width="8.57421875" style="40" customWidth="1"/>
    <col min="12549" max="12549" width="10.421875" style="40" customWidth="1"/>
    <col min="12550" max="12550" width="13.421875" style="40" customWidth="1"/>
    <col min="12551" max="12551" width="9.140625" style="40" hidden="1" customWidth="1"/>
    <col min="12552" max="12800" width="9.140625" style="40" customWidth="1"/>
    <col min="12801" max="12801" width="42.28125" style="40" customWidth="1"/>
    <col min="12802" max="12802" width="5.57421875" style="40" bestFit="1" customWidth="1"/>
    <col min="12803" max="12803" width="5.00390625" style="40" customWidth="1"/>
    <col min="12804" max="12804" width="8.57421875" style="40" customWidth="1"/>
    <col min="12805" max="12805" width="10.421875" style="40" customWidth="1"/>
    <col min="12806" max="12806" width="13.421875" style="40" customWidth="1"/>
    <col min="12807" max="12807" width="9.140625" style="40" hidden="1" customWidth="1"/>
    <col min="12808" max="13056" width="9.140625" style="40" customWidth="1"/>
    <col min="13057" max="13057" width="42.28125" style="40" customWidth="1"/>
    <col min="13058" max="13058" width="5.57421875" style="40" bestFit="1" customWidth="1"/>
    <col min="13059" max="13059" width="5.00390625" style="40" customWidth="1"/>
    <col min="13060" max="13060" width="8.57421875" style="40" customWidth="1"/>
    <col min="13061" max="13061" width="10.421875" style="40" customWidth="1"/>
    <col min="13062" max="13062" width="13.421875" style="40" customWidth="1"/>
    <col min="13063" max="13063" width="9.140625" style="40" hidden="1" customWidth="1"/>
    <col min="13064" max="13312" width="9.140625" style="40" customWidth="1"/>
    <col min="13313" max="13313" width="42.28125" style="40" customWidth="1"/>
    <col min="13314" max="13314" width="5.57421875" style="40" bestFit="1" customWidth="1"/>
    <col min="13315" max="13315" width="5.00390625" style="40" customWidth="1"/>
    <col min="13316" max="13316" width="8.57421875" style="40" customWidth="1"/>
    <col min="13317" max="13317" width="10.421875" style="40" customWidth="1"/>
    <col min="13318" max="13318" width="13.421875" style="40" customWidth="1"/>
    <col min="13319" max="13319" width="9.140625" style="40" hidden="1" customWidth="1"/>
    <col min="13320" max="13568" width="9.140625" style="40" customWidth="1"/>
    <col min="13569" max="13569" width="42.28125" style="40" customWidth="1"/>
    <col min="13570" max="13570" width="5.57421875" style="40" bestFit="1" customWidth="1"/>
    <col min="13571" max="13571" width="5.00390625" style="40" customWidth="1"/>
    <col min="13572" max="13572" width="8.57421875" style="40" customWidth="1"/>
    <col min="13573" max="13573" width="10.421875" style="40" customWidth="1"/>
    <col min="13574" max="13574" width="13.421875" style="40" customWidth="1"/>
    <col min="13575" max="13575" width="9.140625" style="40" hidden="1" customWidth="1"/>
    <col min="13576" max="13824" width="9.140625" style="40" customWidth="1"/>
    <col min="13825" max="13825" width="42.28125" style="40" customWidth="1"/>
    <col min="13826" max="13826" width="5.57421875" style="40" bestFit="1" customWidth="1"/>
    <col min="13827" max="13827" width="5.00390625" style="40" customWidth="1"/>
    <col min="13828" max="13828" width="8.57421875" style="40" customWidth="1"/>
    <col min="13829" max="13829" width="10.421875" style="40" customWidth="1"/>
    <col min="13830" max="13830" width="13.421875" style="40" customWidth="1"/>
    <col min="13831" max="13831" width="9.140625" style="40" hidden="1" customWidth="1"/>
    <col min="13832" max="14080" width="9.140625" style="40" customWidth="1"/>
    <col min="14081" max="14081" width="42.28125" style="40" customWidth="1"/>
    <col min="14082" max="14082" width="5.57421875" style="40" bestFit="1" customWidth="1"/>
    <col min="14083" max="14083" width="5.00390625" style="40" customWidth="1"/>
    <col min="14084" max="14084" width="8.57421875" style="40" customWidth="1"/>
    <col min="14085" max="14085" width="10.421875" style="40" customWidth="1"/>
    <col min="14086" max="14086" width="13.421875" style="40" customWidth="1"/>
    <col min="14087" max="14087" width="9.140625" style="40" hidden="1" customWidth="1"/>
    <col min="14088" max="14336" width="9.140625" style="40" customWidth="1"/>
    <col min="14337" max="14337" width="42.28125" style="40" customWidth="1"/>
    <col min="14338" max="14338" width="5.57421875" style="40" bestFit="1" customWidth="1"/>
    <col min="14339" max="14339" width="5.00390625" style="40" customWidth="1"/>
    <col min="14340" max="14340" width="8.57421875" style="40" customWidth="1"/>
    <col min="14341" max="14341" width="10.421875" style="40" customWidth="1"/>
    <col min="14342" max="14342" width="13.421875" style="40" customWidth="1"/>
    <col min="14343" max="14343" width="9.140625" style="40" hidden="1" customWidth="1"/>
    <col min="14344" max="14592" width="9.140625" style="40" customWidth="1"/>
    <col min="14593" max="14593" width="42.28125" style="40" customWidth="1"/>
    <col min="14594" max="14594" width="5.57421875" style="40" bestFit="1" customWidth="1"/>
    <col min="14595" max="14595" width="5.00390625" style="40" customWidth="1"/>
    <col min="14596" max="14596" width="8.57421875" style="40" customWidth="1"/>
    <col min="14597" max="14597" width="10.421875" style="40" customWidth="1"/>
    <col min="14598" max="14598" width="13.421875" style="40" customWidth="1"/>
    <col min="14599" max="14599" width="9.140625" style="40" hidden="1" customWidth="1"/>
    <col min="14600" max="14848" width="9.140625" style="40" customWidth="1"/>
    <col min="14849" max="14849" width="42.28125" style="40" customWidth="1"/>
    <col min="14850" max="14850" width="5.57421875" style="40" bestFit="1" customWidth="1"/>
    <col min="14851" max="14851" width="5.00390625" style="40" customWidth="1"/>
    <col min="14852" max="14852" width="8.57421875" style="40" customWidth="1"/>
    <col min="14853" max="14853" width="10.421875" style="40" customWidth="1"/>
    <col min="14854" max="14854" width="13.421875" style="40" customWidth="1"/>
    <col min="14855" max="14855" width="9.140625" style="40" hidden="1" customWidth="1"/>
    <col min="14856" max="15104" width="9.140625" style="40" customWidth="1"/>
    <col min="15105" max="15105" width="42.28125" style="40" customWidth="1"/>
    <col min="15106" max="15106" width="5.57421875" style="40" bestFit="1" customWidth="1"/>
    <col min="15107" max="15107" width="5.00390625" style="40" customWidth="1"/>
    <col min="15108" max="15108" width="8.57421875" style="40" customWidth="1"/>
    <col min="15109" max="15109" width="10.421875" style="40" customWidth="1"/>
    <col min="15110" max="15110" width="13.421875" style="40" customWidth="1"/>
    <col min="15111" max="15111" width="9.140625" style="40" hidden="1" customWidth="1"/>
    <col min="15112" max="15360" width="9.140625" style="40" customWidth="1"/>
    <col min="15361" max="15361" width="42.28125" style="40" customWidth="1"/>
    <col min="15362" max="15362" width="5.57421875" style="40" bestFit="1" customWidth="1"/>
    <col min="15363" max="15363" width="5.00390625" style="40" customWidth="1"/>
    <col min="15364" max="15364" width="8.57421875" style="40" customWidth="1"/>
    <col min="15365" max="15365" width="10.421875" style="40" customWidth="1"/>
    <col min="15366" max="15366" width="13.421875" style="40" customWidth="1"/>
    <col min="15367" max="15367" width="9.140625" style="40" hidden="1" customWidth="1"/>
    <col min="15368" max="15616" width="9.140625" style="40" customWidth="1"/>
    <col min="15617" max="15617" width="42.28125" style="40" customWidth="1"/>
    <col min="15618" max="15618" width="5.57421875" style="40" bestFit="1" customWidth="1"/>
    <col min="15619" max="15619" width="5.00390625" style="40" customWidth="1"/>
    <col min="15620" max="15620" width="8.57421875" style="40" customWidth="1"/>
    <col min="15621" max="15621" width="10.421875" style="40" customWidth="1"/>
    <col min="15622" max="15622" width="13.421875" style="40" customWidth="1"/>
    <col min="15623" max="15623" width="9.140625" style="40" hidden="1" customWidth="1"/>
    <col min="15624" max="15872" width="9.140625" style="40" customWidth="1"/>
    <col min="15873" max="15873" width="42.28125" style="40" customWidth="1"/>
    <col min="15874" max="15874" width="5.57421875" style="40" bestFit="1" customWidth="1"/>
    <col min="15875" max="15875" width="5.00390625" style="40" customWidth="1"/>
    <col min="15876" max="15876" width="8.57421875" style="40" customWidth="1"/>
    <col min="15877" max="15877" width="10.421875" style="40" customWidth="1"/>
    <col min="15878" max="15878" width="13.421875" style="40" customWidth="1"/>
    <col min="15879" max="15879" width="9.140625" style="40" hidden="1" customWidth="1"/>
    <col min="15880" max="16128" width="9.140625" style="40" customWidth="1"/>
    <col min="16129" max="16129" width="42.28125" style="40" customWidth="1"/>
    <col min="16130" max="16130" width="5.57421875" style="40" bestFit="1" customWidth="1"/>
    <col min="16131" max="16131" width="5.00390625" style="40" customWidth="1"/>
    <col min="16132" max="16132" width="8.57421875" style="40" customWidth="1"/>
    <col min="16133" max="16133" width="10.421875" style="40" customWidth="1"/>
    <col min="16134" max="16134" width="13.421875" style="40" customWidth="1"/>
    <col min="16135" max="16135" width="9.140625" style="40" hidden="1" customWidth="1"/>
    <col min="16136" max="16384" width="9.140625" style="40" customWidth="1"/>
  </cols>
  <sheetData>
    <row r="1" spans="1:7" ht="15">
      <c r="A1" s="129"/>
      <c r="B1" s="38"/>
      <c r="C1" s="38"/>
      <c r="D1" s="38"/>
      <c r="E1" s="39"/>
      <c r="F1" s="27"/>
      <c r="G1" s="27" t="s">
        <v>155</v>
      </c>
    </row>
    <row r="2" spans="1:7" s="41" customFormat="1" ht="9.75" customHeight="1">
      <c r="A2" s="127"/>
      <c r="B2" s="42"/>
      <c r="C2" s="42"/>
      <c r="D2" s="42"/>
      <c r="E2" s="43"/>
      <c r="F2" s="43"/>
      <c r="G2" s="44"/>
    </row>
    <row r="3" spans="1:7" s="41" customFormat="1" ht="18">
      <c r="A3" s="127"/>
      <c r="B3" s="42" t="s">
        <v>157</v>
      </c>
      <c r="C3" s="42"/>
      <c r="D3" s="42"/>
      <c r="E3" s="43"/>
      <c r="F3" s="43"/>
      <c r="G3" s="44"/>
    </row>
    <row r="4" spans="1:7" s="41" customFormat="1" ht="6" customHeight="1">
      <c r="A4" s="127"/>
      <c r="B4" s="42"/>
      <c r="C4" s="42"/>
      <c r="D4" s="42"/>
      <c r="E4" s="43"/>
      <c r="F4" s="43"/>
      <c r="G4" s="44"/>
    </row>
    <row r="5" spans="2:12" ht="16.5">
      <c r="B5" s="118" t="s">
        <v>46</v>
      </c>
      <c r="C5" s="49"/>
      <c r="D5" s="50"/>
      <c r="E5" s="51"/>
      <c r="F5" s="51"/>
      <c r="G5" s="52"/>
      <c r="L5" s="1"/>
    </row>
    <row r="6" spans="1:7" s="45" customFormat="1" ht="13.5" customHeight="1">
      <c r="A6" s="128"/>
      <c r="B6" s="46"/>
      <c r="C6" s="46"/>
      <c r="D6" s="46"/>
      <c r="E6" s="47"/>
      <c r="F6" s="47"/>
      <c r="G6" s="48"/>
    </row>
    <row r="7" spans="1:15" s="58" customFormat="1" ht="25.5">
      <c r="A7" s="130"/>
      <c r="B7" s="53" t="s">
        <v>46</v>
      </c>
      <c r="C7" s="54" t="s">
        <v>42</v>
      </c>
      <c r="D7" s="55" t="s">
        <v>43</v>
      </c>
      <c r="E7" s="56" t="s">
        <v>44</v>
      </c>
      <c r="F7" s="56" t="s">
        <v>45</v>
      </c>
      <c r="G7" s="57"/>
      <c r="I7" s="145" t="s">
        <v>51</v>
      </c>
      <c r="J7" s="145" t="s">
        <v>52</v>
      </c>
      <c r="K7" s="146" t="s">
        <v>53</v>
      </c>
      <c r="M7" s="59"/>
      <c r="N7" s="59"/>
      <c r="O7" s="59"/>
    </row>
    <row r="8" spans="1:12" s="41" customFormat="1" ht="54">
      <c r="A8" s="142" t="s">
        <v>47</v>
      </c>
      <c r="B8" s="61" t="s">
        <v>49</v>
      </c>
      <c r="C8" s="2" t="s">
        <v>4</v>
      </c>
      <c r="D8" s="143">
        <v>42</v>
      </c>
      <c r="E8" s="5"/>
      <c r="F8" s="3">
        <f aca="true" t="shared" si="0" ref="F8:F11">+D8*E8</f>
        <v>0</v>
      </c>
      <c r="G8" s="144"/>
      <c r="I8" s="147"/>
      <c r="J8" s="147"/>
      <c r="K8" s="147"/>
      <c r="L8" s="1"/>
    </row>
    <row r="9" spans="1:12" s="41" customFormat="1" ht="57.75" customHeight="1">
      <c r="A9" s="142" t="s">
        <v>47</v>
      </c>
      <c r="B9" s="61" t="s">
        <v>50</v>
      </c>
      <c r="C9" s="2" t="s">
        <v>4</v>
      </c>
      <c r="D9" s="143">
        <v>3</v>
      </c>
      <c r="E9" s="5"/>
      <c r="F9" s="3">
        <f>+D9*E9</f>
        <v>0</v>
      </c>
      <c r="G9" s="144"/>
      <c r="I9" s="147">
        <v>472</v>
      </c>
      <c r="J9" s="147">
        <v>708</v>
      </c>
      <c r="K9" s="147">
        <v>944</v>
      </c>
      <c r="L9" s="1"/>
    </row>
    <row r="10" spans="1:12" s="41" customFormat="1" ht="40.5">
      <c r="A10" s="142" t="s">
        <v>47</v>
      </c>
      <c r="B10" s="61" t="s">
        <v>48</v>
      </c>
      <c r="C10" s="2" t="s">
        <v>0</v>
      </c>
      <c r="D10" s="143">
        <v>107</v>
      </c>
      <c r="E10" s="5"/>
      <c r="F10" s="3">
        <f t="shared" si="0"/>
        <v>0</v>
      </c>
      <c r="G10" s="144"/>
      <c r="I10" s="147"/>
      <c r="J10" s="147"/>
      <c r="K10" s="147"/>
      <c r="L10" s="1"/>
    </row>
    <row r="11" spans="1:12" s="41" customFormat="1" ht="40.5">
      <c r="A11" s="142" t="s">
        <v>47</v>
      </c>
      <c r="B11" s="61" t="s">
        <v>67</v>
      </c>
      <c r="C11" s="2" t="s">
        <v>0</v>
      </c>
      <c r="D11" s="143">
        <f>+D10</f>
        <v>107</v>
      </c>
      <c r="E11" s="5"/>
      <c r="F11" s="3">
        <f t="shared" si="0"/>
        <v>0</v>
      </c>
      <c r="G11" s="144"/>
      <c r="I11" s="147"/>
      <c r="J11" s="147"/>
      <c r="K11" s="147"/>
      <c r="L11" s="1"/>
    </row>
    <row r="12" spans="1:7" s="1" customFormat="1" ht="13.5">
      <c r="A12" s="141"/>
      <c r="B12" s="65" t="s">
        <v>2</v>
      </c>
      <c r="C12" s="66"/>
      <c r="D12" s="69"/>
      <c r="E12" s="67"/>
      <c r="F12" s="67"/>
      <c r="G12" s="68">
        <f>SUM(F8:F11)</f>
        <v>0</v>
      </c>
    </row>
    <row r="13" spans="1:7" s="1" customFormat="1" ht="15.75">
      <c r="A13" s="131"/>
      <c r="B13" s="104"/>
      <c r="C13" s="104"/>
      <c r="D13" s="104"/>
      <c r="E13" s="105"/>
      <c r="F13" s="104"/>
      <c r="G13" s="104"/>
    </row>
    <row r="14" spans="1:15" s="83" customFormat="1" ht="16.5">
      <c r="A14" s="154"/>
      <c r="B14" s="155" t="s">
        <v>68</v>
      </c>
      <c r="C14" s="155"/>
      <c r="D14" s="155"/>
      <c r="E14" s="156"/>
      <c r="F14" s="155"/>
      <c r="G14" s="157">
        <f>+G12</f>
        <v>0</v>
      </c>
      <c r="J14" s="84"/>
      <c r="K14" s="31"/>
      <c r="L14" s="31"/>
      <c r="M14" s="31"/>
      <c r="N14" s="31"/>
      <c r="O14" s="31"/>
    </row>
    <row r="15" spans="1:12" s="41" customFormat="1" ht="8.25" customHeight="1">
      <c r="A15" s="127"/>
      <c r="B15" s="132"/>
      <c r="C15" s="133"/>
      <c r="D15" s="136"/>
      <c r="E15" s="135"/>
      <c r="F15" s="135"/>
      <c r="G15" s="137"/>
      <c r="L15" s="1"/>
    </row>
    <row r="16" spans="1:12" s="41" customFormat="1" ht="8.25" customHeight="1">
      <c r="A16" s="127"/>
      <c r="B16" s="132"/>
      <c r="C16" s="133"/>
      <c r="D16" s="136"/>
      <c r="E16" s="135"/>
      <c r="F16" s="135"/>
      <c r="G16" s="137"/>
      <c r="L16" s="1"/>
    </row>
    <row r="17" spans="2:12" ht="16.5">
      <c r="B17" s="118" t="s">
        <v>18</v>
      </c>
      <c r="C17" s="134"/>
      <c r="D17" s="138"/>
      <c r="E17" s="139"/>
      <c r="F17" s="139"/>
      <c r="G17" s="140"/>
      <c r="L17" s="1"/>
    </row>
    <row r="18" spans="1:10" s="89" customFormat="1" ht="6.75" customHeight="1">
      <c r="A18" s="169"/>
      <c r="B18" s="170"/>
      <c r="C18" s="170"/>
      <c r="D18" s="170"/>
      <c r="E18" s="171"/>
      <c r="F18" s="171"/>
      <c r="G18" s="172"/>
      <c r="J18" s="31"/>
    </row>
    <row r="19" spans="1:15" s="58" customFormat="1" ht="21" customHeight="1">
      <c r="A19" s="130"/>
      <c r="B19" s="53" t="s">
        <v>56</v>
      </c>
      <c r="C19" s="54" t="s">
        <v>42</v>
      </c>
      <c r="D19" s="55" t="s">
        <v>43</v>
      </c>
      <c r="E19" s="56" t="s">
        <v>44</v>
      </c>
      <c r="F19" s="56" t="s">
        <v>45</v>
      </c>
      <c r="G19" s="57"/>
      <c r="K19" s="59"/>
      <c r="M19" s="59"/>
      <c r="N19" s="59"/>
      <c r="O19" s="59"/>
    </row>
    <row r="20" spans="1:12" s="41" customFormat="1" ht="27">
      <c r="A20" s="142">
        <v>183111142</v>
      </c>
      <c r="B20" s="61" t="s">
        <v>54</v>
      </c>
      <c r="C20" s="2" t="s">
        <v>86</v>
      </c>
      <c r="D20" s="143">
        <v>153</v>
      </c>
      <c r="E20" s="5"/>
      <c r="F20" s="3">
        <f aca="true" t="shared" si="1" ref="F20:F25">+D20*E20</f>
        <v>0</v>
      </c>
      <c r="G20" s="144"/>
      <c r="I20" s="147">
        <v>153</v>
      </c>
      <c r="J20" s="147">
        <v>0.3</v>
      </c>
      <c r="K20" s="147">
        <v>0.3</v>
      </c>
      <c r="L20" s="1">
        <f>+I20*J20*K20/2</f>
        <v>6.885</v>
      </c>
    </row>
    <row r="21" spans="1:12" s="41" customFormat="1" ht="13.5">
      <c r="A21" s="142"/>
      <c r="B21" s="61" t="s">
        <v>21</v>
      </c>
      <c r="C21" s="2" t="s">
        <v>1</v>
      </c>
      <c r="D21" s="143">
        <v>6.9</v>
      </c>
      <c r="E21" s="5"/>
      <c r="F21" s="3">
        <f t="shared" si="1"/>
        <v>0</v>
      </c>
      <c r="G21" s="144"/>
      <c r="I21" s="127"/>
      <c r="J21" s="127"/>
      <c r="K21" s="127"/>
      <c r="L21" s="1"/>
    </row>
    <row r="22" spans="1:12" s="41" customFormat="1" ht="13.5">
      <c r="A22" s="142"/>
      <c r="B22" s="34" t="s">
        <v>55</v>
      </c>
      <c r="C22" s="2" t="s">
        <v>1</v>
      </c>
      <c r="D22" s="143">
        <f>+D21</f>
        <v>6.9</v>
      </c>
      <c r="E22" s="5"/>
      <c r="F22" s="3">
        <f t="shared" si="1"/>
        <v>0</v>
      </c>
      <c r="G22" s="144"/>
      <c r="I22" s="127"/>
      <c r="J22" s="127"/>
      <c r="K22" s="127"/>
      <c r="L22" s="1"/>
    </row>
    <row r="23" spans="1:12" s="41" customFormat="1" ht="27">
      <c r="A23" s="142"/>
      <c r="B23" s="61" t="s">
        <v>57</v>
      </c>
      <c r="C23" s="2" t="s">
        <v>7</v>
      </c>
      <c r="D23" s="143">
        <f>+D22*2*2</f>
        <v>27.6</v>
      </c>
      <c r="E23" s="5"/>
      <c r="F23" s="3">
        <f t="shared" si="1"/>
        <v>0</v>
      </c>
      <c r="G23" s="144"/>
      <c r="I23" s="127"/>
      <c r="J23" s="127"/>
      <c r="K23" s="127"/>
      <c r="L23" s="1"/>
    </row>
    <row r="24" spans="1:12" s="41" customFormat="1" ht="27">
      <c r="A24" s="142">
        <v>184701112</v>
      </c>
      <c r="B24" s="61" t="s">
        <v>58</v>
      </c>
      <c r="C24" s="2" t="s">
        <v>0</v>
      </c>
      <c r="D24" s="148">
        <f>+D34+D37</f>
        <v>444</v>
      </c>
      <c r="E24" s="5"/>
      <c r="F24" s="3">
        <f t="shared" si="1"/>
        <v>0</v>
      </c>
      <c r="G24" s="144"/>
      <c r="I24" s="127">
        <v>319</v>
      </c>
      <c r="J24" s="127">
        <v>0.02</v>
      </c>
      <c r="K24" s="127">
        <f>+I24*J24</f>
        <v>6.38</v>
      </c>
      <c r="L24" s="1"/>
    </row>
    <row r="25" spans="1:12" s="41" customFormat="1" ht="27">
      <c r="A25" s="142">
        <v>185804311</v>
      </c>
      <c r="B25" s="61" t="s">
        <v>59</v>
      </c>
      <c r="C25" s="2" t="s">
        <v>1</v>
      </c>
      <c r="D25" s="143">
        <v>7</v>
      </c>
      <c r="E25" s="5"/>
      <c r="F25" s="3">
        <f t="shared" si="1"/>
        <v>0</v>
      </c>
      <c r="G25" s="144"/>
      <c r="I25" s="127">
        <v>125</v>
      </c>
      <c r="J25" s="127">
        <v>0.005</v>
      </c>
      <c r="K25" s="127">
        <f>+I25*J25</f>
        <v>0.625</v>
      </c>
      <c r="L25" s="1"/>
    </row>
    <row r="26" spans="1:15" s="1" customFormat="1" ht="13.5">
      <c r="A26" s="142"/>
      <c r="B26" s="61" t="s">
        <v>36</v>
      </c>
      <c r="C26" s="2" t="s">
        <v>1</v>
      </c>
      <c r="D26" s="63">
        <f>+D25</f>
        <v>7</v>
      </c>
      <c r="E26" s="3"/>
      <c r="F26" s="3">
        <f aca="true" t="shared" si="2" ref="F26:F27">+D26*E26</f>
        <v>0</v>
      </c>
      <c r="G26" s="28"/>
      <c r="K26" s="6"/>
      <c r="L26" s="6"/>
      <c r="M26" s="6"/>
      <c r="N26" s="6"/>
      <c r="O26" s="6"/>
    </row>
    <row r="27" spans="1:15" s="1" customFormat="1" ht="13.5">
      <c r="A27" s="142" t="s">
        <v>47</v>
      </c>
      <c r="B27" s="60" t="s">
        <v>64</v>
      </c>
      <c r="C27" s="2" t="s">
        <v>0</v>
      </c>
      <c r="D27" s="62">
        <f>+D24</f>
        <v>444</v>
      </c>
      <c r="E27" s="3"/>
      <c r="F27" s="3">
        <f t="shared" si="2"/>
        <v>0</v>
      </c>
      <c r="G27" s="28"/>
      <c r="K27" s="6"/>
      <c r="L27" s="6"/>
      <c r="M27" s="6"/>
      <c r="N27" s="6"/>
      <c r="O27" s="6"/>
    </row>
    <row r="28" spans="1:7" s="1" customFormat="1" ht="13.5">
      <c r="A28" s="142">
        <v>184911421</v>
      </c>
      <c r="B28" s="60" t="s">
        <v>65</v>
      </c>
      <c r="C28" s="2" t="s">
        <v>4</v>
      </c>
      <c r="D28" s="62">
        <v>128</v>
      </c>
      <c r="E28" s="3"/>
      <c r="F28" s="3">
        <f aca="true" t="shared" si="3" ref="F28:F29">+D28*E28</f>
        <v>0</v>
      </c>
      <c r="G28" s="28"/>
    </row>
    <row r="29" spans="1:7" s="1" customFormat="1" ht="13.5">
      <c r="A29" s="142"/>
      <c r="B29" s="64" t="s">
        <v>66</v>
      </c>
      <c r="C29" s="2" t="s">
        <v>1</v>
      </c>
      <c r="D29" s="63">
        <f>+D28*0.1</f>
        <v>12.8</v>
      </c>
      <c r="E29" s="3"/>
      <c r="F29" s="3">
        <f t="shared" si="3"/>
        <v>0</v>
      </c>
      <c r="G29" s="28"/>
    </row>
    <row r="30" spans="1:7" s="1" customFormat="1" ht="13.5">
      <c r="A30" s="141"/>
      <c r="B30" s="65" t="s">
        <v>2</v>
      </c>
      <c r="C30" s="66"/>
      <c r="D30" s="66"/>
      <c r="E30" s="67"/>
      <c r="F30" s="67"/>
      <c r="G30" s="68">
        <f>SUM(F20:F30)</f>
        <v>0</v>
      </c>
    </row>
    <row r="31" spans="1:7" s="1" customFormat="1" ht="25.5">
      <c r="A31" s="152"/>
      <c r="B31" s="53" t="s">
        <v>19</v>
      </c>
      <c r="C31" s="149" t="s">
        <v>42</v>
      </c>
      <c r="D31" s="150" t="s">
        <v>43</v>
      </c>
      <c r="E31" s="56" t="s">
        <v>44</v>
      </c>
      <c r="F31" s="56" t="s">
        <v>45</v>
      </c>
      <c r="G31" s="151"/>
    </row>
    <row r="32" spans="1:14" s="1" customFormat="1" ht="13.5">
      <c r="A32" s="142"/>
      <c r="B32" s="70" t="s">
        <v>63</v>
      </c>
      <c r="C32" s="60"/>
      <c r="D32" s="4"/>
      <c r="E32" s="3"/>
      <c r="F32" s="3"/>
      <c r="G32" s="28"/>
      <c r="L32" s="1">
        <v>1.2</v>
      </c>
      <c r="M32" s="1">
        <v>1.3</v>
      </c>
      <c r="N32" s="1">
        <v>1.4</v>
      </c>
    </row>
    <row r="33" spans="1:14" s="1" customFormat="1" ht="13.5">
      <c r="A33" s="142"/>
      <c r="B33" s="64" t="s">
        <v>61</v>
      </c>
      <c r="C33" s="2" t="s">
        <v>0</v>
      </c>
      <c r="D33" s="4">
        <v>319</v>
      </c>
      <c r="E33" s="3"/>
      <c r="F33" s="3">
        <f aca="true" t="shared" si="4" ref="F33">+D33*E33</f>
        <v>0</v>
      </c>
      <c r="G33" s="28"/>
      <c r="K33" s="1">
        <v>180</v>
      </c>
      <c r="L33" s="1">
        <f>+K33*L32</f>
        <v>216</v>
      </c>
      <c r="M33" s="1">
        <f>+K33*M32</f>
        <v>234</v>
      </c>
      <c r="N33" s="1">
        <f>+K33*N32</f>
        <v>251.99999999999997</v>
      </c>
    </row>
    <row r="34" spans="1:7" s="1" customFormat="1" ht="13.5">
      <c r="A34" s="142"/>
      <c r="B34" s="71" t="s">
        <v>2</v>
      </c>
      <c r="C34" s="72"/>
      <c r="D34" s="73">
        <f>SUM(D33)</f>
        <v>319</v>
      </c>
      <c r="E34" s="3"/>
      <c r="F34" s="3"/>
      <c r="G34" s="28"/>
    </row>
    <row r="35" spans="1:7" s="60" customFormat="1" ht="13.5">
      <c r="A35" s="142"/>
      <c r="B35" s="35" t="s">
        <v>62</v>
      </c>
      <c r="C35" s="22"/>
      <c r="D35" s="23"/>
      <c r="E35" s="74"/>
      <c r="F35" s="74"/>
      <c r="G35" s="29"/>
    </row>
    <row r="36" spans="1:7" s="60" customFormat="1" ht="13.5">
      <c r="A36" s="142"/>
      <c r="B36" s="126" t="s">
        <v>60</v>
      </c>
      <c r="C36" s="26" t="s">
        <v>0</v>
      </c>
      <c r="D36" s="25">
        <v>125</v>
      </c>
      <c r="E36" s="24"/>
      <c r="F36" s="24">
        <f aca="true" t="shared" si="5" ref="F36">+D36*E36</f>
        <v>0</v>
      </c>
      <c r="G36" s="29"/>
    </row>
    <row r="37" spans="1:7" s="75" customFormat="1" ht="13.5">
      <c r="A37" s="141"/>
      <c r="B37" s="76" t="s">
        <v>2</v>
      </c>
      <c r="C37" s="77"/>
      <c r="D37" s="78">
        <f>SUM(D36)</f>
        <v>125</v>
      </c>
      <c r="E37" s="79"/>
      <c r="F37" s="79"/>
      <c r="G37" s="80">
        <f>SUM(F32:F37)</f>
        <v>0</v>
      </c>
    </row>
    <row r="38" spans="1:7" s="1" customFormat="1" ht="15.75">
      <c r="A38" s="131"/>
      <c r="B38" s="104"/>
      <c r="C38" s="104"/>
      <c r="D38" s="104"/>
      <c r="E38" s="105"/>
      <c r="F38" s="104"/>
      <c r="G38" s="104"/>
    </row>
    <row r="39" spans="1:15" s="83" customFormat="1" ht="16.5">
      <c r="A39" s="154"/>
      <c r="B39" s="155" t="s">
        <v>20</v>
      </c>
      <c r="C39" s="155"/>
      <c r="D39" s="155"/>
      <c r="E39" s="156"/>
      <c r="F39" s="155"/>
      <c r="G39" s="157">
        <f>SUM(G19:G37)</f>
        <v>0</v>
      </c>
      <c r="J39" s="84"/>
      <c r="K39" s="31"/>
      <c r="L39" s="31"/>
      <c r="M39" s="31"/>
      <c r="N39" s="31"/>
      <c r="O39" s="31"/>
    </row>
    <row r="40" spans="1:7" s="1" customFormat="1" ht="15.75">
      <c r="A40" s="131"/>
      <c r="B40" s="104"/>
      <c r="C40" s="104"/>
      <c r="D40" s="104"/>
      <c r="E40" s="105"/>
      <c r="F40" s="104"/>
      <c r="G40" s="104"/>
    </row>
    <row r="41" spans="1:7" s="31" customFormat="1" ht="16.5">
      <c r="A41" s="128"/>
      <c r="B41" s="121" t="s">
        <v>3</v>
      </c>
      <c r="C41" s="86"/>
      <c r="D41" s="86"/>
      <c r="E41" s="87"/>
      <c r="F41" s="87"/>
      <c r="G41" s="88"/>
    </row>
    <row r="42" spans="1:10" s="89" customFormat="1" ht="6.75" customHeight="1">
      <c r="A42" s="169"/>
      <c r="B42" s="170"/>
      <c r="C42" s="170"/>
      <c r="D42" s="170"/>
      <c r="E42" s="171"/>
      <c r="F42" s="171"/>
      <c r="G42" s="172"/>
      <c r="J42" s="31"/>
    </row>
    <row r="43" spans="1:7" s="83" customFormat="1" ht="13.5">
      <c r="A43" s="166"/>
      <c r="B43" s="159" t="s">
        <v>69</v>
      </c>
      <c r="C43" s="160">
        <f>+D24</f>
        <v>444</v>
      </c>
      <c r="D43" s="160" t="s">
        <v>0</v>
      </c>
      <c r="E43" s="161">
        <f>+D28</f>
        <v>128</v>
      </c>
      <c r="F43" s="161" t="str">
        <f>+C28</f>
        <v>m2</v>
      </c>
      <c r="G43" s="162"/>
    </row>
    <row r="44" spans="1:7" s="32" customFormat="1" ht="25.5">
      <c r="A44" s="163"/>
      <c r="B44" s="164"/>
      <c r="C44" s="54" t="s">
        <v>42</v>
      </c>
      <c r="D44" s="55" t="s">
        <v>43</v>
      </c>
      <c r="E44" s="56" t="s">
        <v>44</v>
      </c>
      <c r="F44" s="56" t="s">
        <v>45</v>
      </c>
      <c r="G44" s="165"/>
    </row>
    <row r="45" spans="1:10" s="31" customFormat="1" ht="28.5" customHeight="1">
      <c r="A45" s="142"/>
      <c r="B45" s="36" t="s">
        <v>72</v>
      </c>
      <c r="C45" s="22" t="s">
        <v>0</v>
      </c>
      <c r="D45" s="23">
        <f>+C43*8</f>
        <v>3552</v>
      </c>
      <c r="E45" s="24"/>
      <c r="F45" s="24">
        <f>+D45*E45</f>
        <v>0</v>
      </c>
      <c r="G45" s="30"/>
      <c r="J45" s="32"/>
    </row>
    <row r="46" spans="1:12" s="32" customFormat="1" ht="13.5">
      <c r="A46" s="167"/>
      <c r="B46" s="158" t="s">
        <v>76</v>
      </c>
      <c r="C46" s="22" t="s">
        <v>4</v>
      </c>
      <c r="D46" s="23">
        <f>+E43*3</f>
        <v>384</v>
      </c>
      <c r="E46" s="24"/>
      <c r="F46" s="24">
        <f>+D46*E46</f>
        <v>0</v>
      </c>
      <c r="G46" s="33"/>
      <c r="I46" s="32" t="s">
        <v>70</v>
      </c>
      <c r="K46" s="98">
        <f>+F25+F26</f>
        <v>0</v>
      </c>
      <c r="L46" s="32">
        <f>K46/C43</f>
        <v>0</v>
      </c>
    </row>
    <row r="47" spans="1:11" s="32" customFormat="1" ht="13.5">
      <c r="A47" s="167"/>
      <c r="B47" s="37" t="s">
        <v>75</v>
      </c>
      <c r="C47" s="22" t="s">
        <v>4</v>
      </c>
      <c r="D47" s="23">
        <f>13*3</f>
        <v>39</v>
      </c>
      <c r="E47" s="24"/>
      <c r="F47" s="24">
        <f>+D47*E47</f>
        <v>0</v>
      </c>
      <c r="G47" s="33"/>
      <c r="K47" s="98"/>
    </row>
    <row r="48" spans="1:13" s="32" customFormat="1" ht="13.5">
      <c r="A48" s="167"/>
      <c r="B48" s="158" t="s">
        <v>77</v>
      </c>
      <c r="C48" s="22" t="s">
        <v>4</v>
      </c>
      <c r="D48" s="23">
        <f>+E43</f>
        <v>128</v>
      </c>
      <c r="E48" s="24"/>
      <c r="F48" s="24">
        <f>+D48*E48</f>
        <v>0</v>
      </c>
      <c r="G48" s="33"/>
      <c r="I48" s="32" t="s">
        <v>71</v>
      </c>
      <c r="K48" s="98">
        <f>+F28+F29</f>
        <v>0</v>
      </c>
      <c r="L48" s="32">
        <f>+K48/128</f>
        <v>0</v>
      </c>
      <c r="M48" s="32">
        <f>+L48/2</f>
        <v>0</v>
      </c>
    </row>
    <row r="49" spans="1:7" s="32" customFormat="1" ht="13.5">
      <c r="A49" s="167"/>
      <c r="B49" s="158" t="s">
        <v>8</v>
      </c>
      <c r="C49" s="22" t="s">
        <v>0</v>
      </c>
      <c r="D49" s="23">
        <f>+C43</f>
        <v>444</v>
      </c>
      <c r="E49" s="24"/>
      <c r="F49" s="24">
        <f>+D49*E49</f>
        <v>0</v>
      </c>
      <c r="G49" s="33"/>
    </row>
    <row r="50" spans="1:13" s="32" customFormat="1" ht="13.5">
      <c r="A50" s="168"/>
      <c r="B50" s="93" t="s">
        <v>2</v>
      </c>
      <c r="C50" s="94"/>
      <c r="D50" s="95"/>
      <c r="E50" s="96"/>
      <c r="F50" s="96"/>
      <c r="G50" s="97">
        <f>SUM(F45:F49)</f>
        <v>0</v>
      </c>
      <c r="M50" s="98"/>
    </row>
    <row r="51" spans="1:13" s="32" customFormat="1" ht="13.5">
      <c r="A51" s="127"/>
      <c r="B51" s="37"/>
      <c r="C51" s="22"/>
      <c r="D51" s="91"/>
      <c r="E51" s="92"/>
      <c r="F51" s="92"/>
      <c r="G51" s="99"/>
      <c r="M51" s="98"/>
    </row>
    <row r="52" spans="1:7" s="83" customFormat="1" ht="16.5">
      <c r="A52" s="154"/>
      <c r="B52" s="155" t="s">
        <v>9</v>
      </c>
      <c r="C52" s="155"/>
      <c r="D52" s="155"/>
      <c r="E52" s="156"/>
      <c r="F52" s="155"/>
      <c r="G52" s="157">
        <f>SUM(F45:F51)</f>
        <v>0</v>
      </c>
    </row>
    <row r="53" spans="1:7" s="83" customFormat="1" ht="16.5">
      <c r="A53" s="153"/>
      <c r="B53" s="119"/>
      <c r="C53" s="119"/>
      <c r="D53" s="119"/>
      <c r="E53" s="120"/>
      <c r="F53" s="119"/>
      <c r="G53" s="120"/>
    </row>
    <row r="54" spans="1:7" s="31" customFormat="1" ht="15.75">
      <c r="A54" s="128"/>
      <c r="B54" s="81"/>
      <c r="C54" s="81"/>
      <c r="D54" s="81"/>
      <c r="E54" s="82"/>
      <c r="F54" s="81"/>
      <c r="G54" s="81"/>
    </row>
    <row r="55" spans="1:7" s="31" customFormat="1" ht="16.5">
      <c r="A55" s="131"/>
      <c r="B55" s="119" t="s">
        <v>5</v>
      </c>
      <c r="C55" s="75"/>
      <c r="D55" s="75"/>
      <c r="E55" s="24"/>
      <c r="F55" s="24"/>
      <c r="G55" s="85"/>
    </row>
    <row r="56" spans="1:10" s="89" customFormat="1" ht="6.75" customHeight="1">
      <c r="A56" s="169"/>
      <c r="B56" s="170"/>
      <c r="C56" s="170"/>
      <c r="D56" s="170"/>
      <c r="E56" s="171"/>
      <c r="F56" s="171"/>
      <c r="G56" s="172"/>
      <c r="J56" s="31"/>
    </row>
    <row r="57" spans="1:7" s="83" customFormat="1" ht="13.5">
      <c r="A57" s="166"/>
      <c r="B57" s="159" t="s">
        <v>69</v>
      </c>
      <c r="C57" s="160">
        <f>+C43</f>
        <v>444</v>
      </c>
      <c r="D57" s="160" t="str">
        <f>+D43</f>
        <v>ks</v>
      </c>
      <c r="E57" s="160">
        <f>+E43</f>
        <v>128</v>
      </c>
      <c r="F57" s="160" t="str">
        <f>+F43</f>
        <v>m2</v>
      </c>
      <c r="G57" s="162"/>
    </row>
    <row r="58" spans="1:7" s="32" customFormat="1" ht="25.5">
      <c r="A58" s="163"/>
      <c r="B58" s="164"/>
      <c r="C58" s="54" t="s">
        <v>42</v>
      </c>
      <c r="D58" s="55" t="s">
        <v>43</v>
      </c>
      <c r="E58" s="56" t="s">
        <v>44</v>
      </c>
      <c r="F58" s="56" t="s">
        <v>45</v>
      </c>
      <c r="G58" s="165"/>
    </row>
    <row r="59" spans="1:10" s="31" customFormat="1" ht="28.5" customHeight="1">
      <c r="A59" s="142"/>
      <c r="B59" s="36" t="s">
        <v>73</v>
      </c>
      <c r="C59" s="22" t="s">
        <v>0</v>
      </c>
      <c r="D59" s="23">
        <f>+C57*6</f>
        <v>2664</v>
      </c>
      <c r="E59" s="24"/>
      <c r="F59" s="24">
        <f>+D59*E59</f>
        <v>0</v>
      </c>
      <c r="G59" s="30"/>
      <c r="J59" s="32"/>
    </row>
    <row r="60" spans="1:11" s="32" customFormat="1" ht="13.5">
      <c r="A60" s="167"/>
      <c r="B60" s="158" t="s">
        <v>76</v>
      </c>
      <c r="C60" s="22" t="s">
        <v>4</v>
      </c>
      <c r="D60" s="23">
        <f>+E57*3</f>
        <v>384</v>
      </c>
      <c r="E60" s="24"/>
      <c r="F60" s="24">
        <f>+D60*E60</f>
        <v>0</v>
      </c>
      <c r="G60" s="33"/>
      <c r="K60" s="98"/>
    </row>
    <row r="61" spans="1:11" s="32" customFormat="1" ht="13.5">
      <c r="A61" s="167"/>
      <c r="B61" s="37" t="s">
        <v>75</v>
      </c>
      <c r="C61" s="22" t="s">
        <v>4</v>
      </c>
      <c r="D61" s="23">
        <f>13*3</f>
        <v>39</v>
      </c>
      <c r="E61" s="24"/>
      <c r="F61" s="24">
        <f>+D61*E61</f>
        <v>0</v>
      </c>
      <c r="G61" s="33"/>
      <c r="K61" s="98"/>
    </row>
    <row r="62" spans="1:11" s="32" customFormat="1" ht="13.5">
      <c r="A62" s="167"/>
      <c r="B62" s="158" t="s">
        <v>77</v>
      </c>
      <c r="C62" s="22" t="s">
        <v>4</v>
      </c>
      <c r="D62" s="23">
        <f>+E57</f>
        <v>128</v>
      </c>
      <c r="E62" s="24"/>
      <c r="F62" s="24">
        <f>+D62*E62</f>
        <v>0</v>
      </c>
      <c r="G62" s="33"/>
      <c r="K62" s="98"/>
    </row>
    <row r="63" spans="1:7" s="32" customFormat="1" ht="13.5">
      <c r="A63" s="167"/>
      <c r="B63" s="158" t="s">
        <v>8</v>
      </c>
      <c r="C63" s="22" t="s">
        <v>0</v>
      </c>
      <c r="D63" s="23">
        <f>+C57</f>
        <v>444</v>
      </c>
      <c r="E63" s="24"/>
      <c r="F63" s="24">
        <f>+D63*E63</f>
        <v>0</v>
      </c>
      <c r="G63" s="33"/>
    </row>
    <row r="64" spans="1:13" s="32" customFormat="1" ht="13.5">
      <c r="A64" s="168"/>
      <c r="B64" s="93" t="s">
        <v>2</v>
      </c>
      <c r="C64" s="94"/>
      <c r="D64" s="95"/>
      <c r="E64" s="96"/>
      <c r="F64" s="96"/>
      <c r="G64" s="97">
        <f>SUM(F59:F63)</f>
        <v>0</v>
      </c>
      <c r="M64" s="98"/>
    </row>
    <row r="65" spans="1:13" s="32" customFormat="1" ht="13.5">
      <c r="A65" s="127"/>
      <c r="B65" s="37"/>
      <c r="C65" s="22"/>
      <c r="D65" s="91"/>
      <c r="E65" s="92"/>
      <c r="F65" s="92"/>
      <c r="G65" s="99"/>
      <c r="M65" s="98"/>
    </row>
    <row r="66" spans="1:7" s="83" customFormat="1" ht="16.5">
      <c r="A66" s="154"/>
      <c r="B66" s="155" t="s">
        <v>10</v>
      </c>
      <c r="C66" s="155"/>
      <c r="D66" s="155"/>
      <c r="E66" s="156"/>
      <c r="F66" s="155"/>
      <c r="G66" s="157">
        <f>SUM(F59:F65)</f>
        <v>0</v>
      </c>
    </row>
    <row r="67" spans="1:7" s="83" customFormat="1" ht="16.5">
      <c r="A67" s="153"/>
      <c r="B67" s="119"/>
      <c r="C67" s="119"/>
      <c r="D67" s="119"/>
      <c r="E67" s="120"/>
      <c r="F67" s="119"/>
      <c r="G67" s="120"/>
    </row>
    <row r="68" spans="1:7" s="31" customFormat="1" ht="15.75">
      <c r="A68" s="128"/>
      <c r="B68" s="81"/>
      <c r="C68" s="81"/>
      <c r="D68" s="81"/>
      <c r="E68" s="82"/>
      <c r="F68" s="81"/>
      <c r="G68" s="81"/>
    </row>
    <row r="69" spans="1:7" s="31" customFormat="1" ht="16.5">
      <c r="A69" s="128"/>
      <c r="B69" s="119" t="s">
        <v>6</v>
      </c>
      <c r="C69" s="75"/>
      <c r="D69" s="75"/>
      <c r="E69" s="24"/>
      <c r="F69" s="24"/>
      <c r="G69" s="85"/>
    </row>
    <row r="70" spans="1:10" s="89" customFormat="1" ht="6.75" customHeight="1">
      <c r="A70" s="169"/>
      <c r="B70" s="170"/>
      <c r="C70" s="170"/>
      <c r="D70" s="170"/>
      <c r="E70" s="171"/>
      <c r="F70" s="171"/>
      <c r="G70" s="172"/>
      <c r="J70" s="31"/>
    </row>
    <row r="71" spans="1:7" s="83" customFormat="1" ht="13.5">
      <c r="A71" s="166"/>
      <c r="B71" s="159" t="s">
        <v>69</v>
      </c>
      <c r="C71" s="160">
        <f>+C57</f>
        <v>444</v>
      </c>
      <c r="D71" s="160" t="str">
        <f aca="true" t="shared" si="6" ref="D71:F71">+D57</f>
        <v>ks</v>
      </c>
      <c r="E71" s="160">
        <f t="shared" si="6"/>
        <v>128</v>
      </c>
      <c r="F71" s="160" t="str">
        <f t="shared" si="6"/>
        <v>m2</v>
      </c>
      <c r="G71" s="162"/>
    </row>
    <row r="72" spans="1:7" s="32" customFormat="1" ht="25.5">
      <c r="A72" s="163"/>
      <c r="B72" s="164"/>
      <c r="C72" s="54" t="s">
        <v>42</v>
      </c>
      <c r="D72" s="55" t="s">
        <v>43</v>
      </c>
      <c r="E72" s="56" t="s">
        <v>44</v>
      </c>
      <c r="F72" s="56" t="s">
        <v>45</v>
      </c>
      <c r="G72" s="165"/>
    </row>
    <row r="73" spans="1:10" s="31" customFormat="1" ht="28.5" customHeight="1">
      <c r="A73" s="142"/>
      <c r="B73" s="36" t="s">
        <v>73</v>
      </c>
      <c r="C73" s="22" t="s">
        <v>0</v>
      </c>
      <c r="D73" s="23">
        <f>+C71*6</f>
        <v>2664</v>
      </c>
      <c r="E73" s="24"/>
      <c r="F73" s="24">
        <f>+D73*E73</f>
        <v>0</v>
      </c>
      <c r="G73" s="30"/>
      <c r="J73" s="32"/>
    </row>
    <row r="74" spans="1:11" s="32" customFormat="1" ht="13.5">
      <c r="A74" s="167"/>
      <c r="B74" s="158" t="s">
        <v>76</v>
      </c>
      <c r="C74" s="22" t="s">
        <v>4</v>
      </c>
      <c r="D74" s="23">
        <f>+E71*3</f>
        <v>384</v>
      </c>
      <c r="E74" s="24"/>
      <c r="F74" s="24">
        <f>+D74*E74</f>
        <v>0</v>
      </c>
      <c r="G74" s="33"/>
      <c r="K74" s="98"/>
    </row>
    <row r="75" spans="1:11" s="32" customFormat="1" ht="13.5">
      <c r="A75" s="167"/>
      <c r="B75" s="37" t="s">
        <v>75</v>
      </c>
      <c r="C75" s="22" t="s">
        <v>4</v>
      </c>
      <c r="D75" s="23">
        <f>13*3</f>
        <v>39</v>
      </c>
      <c r="E75" s="24"/>
      <c r="F75" s="24">
        <f>+D75*E75</f>
        <v>0</v>
      </c>
      <c r="G75" s="33"/>
      <c r="K75" s="98"/>
    </row>
    <row r="76" spans="1:11" s="32" customFormat="1" ht="13.5">
      <c r="A76" s="167"/>
      <c r="B76" s="158" t="s">
        <v>77</v>
      </c>
      <c r="C76" s="22" t="s">
        <v>4</v>
      </c>
      <c r="D76" s="23">
        <f>+E71</f>
        <v>128</v>
      </c>
      <c r="E76" s="24"/>
      <c r="F76" s="24">
        <f>+D76*E76</f>
        <v>0</v>
      </c>
      <c r="G76" s="33"/>
      <c r="K76" s="98"/>
    </row>
    <row r="77" spans="1:7" s="32" customFormat="1" ht="13.5">
      <c r="A77" s="167"/>
      <c r="B77" s="158" t="s">
        <v>8</v>
      </c>
      <c r="C77" s="22" t="s">
        <v>0</v>
      </c>
      <c r="D77" s="23">
        <f>+C71</f>
        <v>444</v>
      </c>
      <c r="E77" s="24"/>
      <c r="F77" s="24">
        <f>+D77*E77</f>
        <v>0</v>
      </c>
      <c r="G77" s="33"/>
    </row>
    <row r="78" spans="1:13" s="32" customFormat="1" ht="13.5">
      <c r="A78" s="168"/>
      <c r="B78" s="93" t="s">
        <v>2</v>
      </c>
      <c r="C78" s="94"/>
      <c r="D78" s="95"/>
      <c r="E78" s="96"/>
      <c r="F78" s="96"/>
      <c r="G78" s="97">
        <f>SUM(F73:F77)</f>
        <v>0</v>
      </c>
      <c r="M78" s="98"/>
    </row>
    <row r="79" spans="1:13" s="32" customFormat="1" ht="13.5">
      <c r="A79" s="127"/>
      <c r="B79" s="37"/>
      <c r="C79" s="22"/>
      <c r="D79" s="91"/>
      <c r="E79" s="92"/>
      <c r="F79" s="92"/>
      <c r="G79" s="99"/>
      <c r="M79" s="98"/>
    </row>
    <row r="80" spans="1:7" s="83" customFormat="1" ht="16.5">
      <c r="A80" s="154"/>
      <c r="B80" s="155" t="s">
        <v>11</v>
      </c>
      <c r="C80" s="155"/>
      <c r="D80" s="155"/>
      <c r="E80" s="156"/>
      <c r="F80" s="155"/>
      <c r="G80" s="157">
        <f>SUM(F73:F79)</f>
        <v>0</v>
      </c>
    </row>
    <row r="81" spans="1:7" s="31" customFormat="1" ht="15.75">
      <c r="A81" s="128"/>
      <c r="B81" s="81"/>
      <c r="C81" s="81"/>
      <c r="D81" s="81"/>
      <c r="E81" s="82"/>
      <c r="F81" s="81"/>
      <c r="G81" s="81"/>
    </row>
    <row r="82" spans="1:7" s="31" customFormat="1" ht="16.5">
      <c r="A82" s="128"/>
      <c r="B82" s="119" t="s">
        <v>38</v>
      </c>
      <c r="C82" s="75"/>
      <c r="D82" s="75"/>
      <c r="E82" s="24"/>
      <c r="F82" s="24"/>
      <c r="G82" s="85"/>
    </row>
    <row r="83" spans="1:10" s="89" customFormat="1" ht="7.5" customHeight="1">
      <c r="A83" s="169"/>
      <c r="B83" s="170"/>
      <c r="C83" s="170"/>
      <c r="D83" s="170"/>
      <c r="E83" s="171"/>
      <c r="F83" s="171"/>
      <c r="G83" s="172"/>
      <c r="J83" s="31"/>
    </row>
    <row r="84" spans="1:7" s="83" customFormat="1" ht="13.5">
      <c r="A84" s="166"/>
      <c r="B84" s="159" t="s">
        <v>69</v>
      </c>
      <c r="C84" s="160">
        <f>+C71</f>
        <v>444</v>
      </c>
      <c r="D84" s="160" t="str">
        <f aca="true" t="shared" si="7" ref="D84:F84">+D71</f>
        <v>ks</v>
      </c>
      <c r="E84" s="160">
        <f t="shared" si="7"/>
        <v>128</v>
      </c>
      <c r="F84" s="160" t="str">
        <f t="shared" si="7"/>
        <v>m2</v>
      </c>
      <c r="G84" s="162"/>
    </row>
    <row r="85" spans="1:7" s="32" customFormat="1" ht="25.5">
      <c r="A85" s="163"/>
      <c r="B85" s="164"/>
      <c r="C85" s="54" t="s">
        <v>42</v>
      </c>
      <c r="D85" s="55" t="s">
        <v>43</v>
      </c>
      <c r="E85" s="56" t="s">
        <v>44</v>
      </c>
      <c r="F85" s="56" t="s">
        <v>45</v>
      </c>
      <c r="G85" s="165"/>
    </row>
    <row r="86" spans="1:10" s="31" customFormat="1" ht="28.5" customHeight="1">
      <c r="A86" s="142"/>
      <c r="B86" s="36" t="s">
        <v>74</v>
      </c>
      <c r="C86" s="22" t="s">
        <v>0</v>
      </c>
      <c r="D86" s="23">
        <f>+C84*4</f>
        <v>1776</v>
      </c>
      <c r="E86" s="24"/>
      <c r="F86" s="24">
        <f>+D86*E86</f>
        <v>0</v>
      </c>
      <c r="G86" s="30"/>
      <c r="J86" s="32"/>
    </row>
    <row r="87" spans="1:11" s="32" customFormat="1" ht="13.5">
      <c r="A87" s="167"/>
      <c r="B87" s="158" t="s">
        <v>76</v>
      </c>
      <c r="C87" s="22" t="s">
        <v>4</v>
      </c>
      <c r="D87" s="23">
        <f>+E84*3</f>
        <v>384</v>
      </c>
      <c r="E87" s="24"/>
      <c r="F87" s="24">
        <f>+D87*E87</f>
        <v>0</v>
      </c>
      <c r="G87" s="33"/>
      <c r="K87" s="98"/>
    </row>
    <row r="88" spans="1:11" s="32" customFormat="1" ht="13.5">
      <c r="A88" s="167"/>
      <c r="B88" s="37" t="s">
        <v>75</v>
      </c>
      <c r="C88" s="22" t="s">
        <v>4</v>
      </c>
      <c r="D88" s="23">
        <f>13*3</f>
        <v>39</v>
      </c>
      <c r="E88" s="24"/>
      <c r="F88" s="24">
        <f>+D88*E88</f>
        <v>0</v>
      </c>
      <c r="G88" s="33"/>
      <c r="K88" s="98"/>
    </row>
    <row r="89" spans="1:11" s="32" customFormat="1" ht="13.5">
      <c r="A89" s="167"/>
      <c r="B89" s="158" t="s">
        <v>77</v>
      </c>
      <c r="C89" s="22" t="s">
        <v>4</v>
      </c>
      <c r="D89" s="23">
        <f>+E84</f>
        <v>128</v>
      </c>
      <c r="E89" s="24"/>
      <c r="F89" s="24">
        <f>+D89*E89</f>
        <v>0</v>
      </c>
      <c r="G89" s="33"/>
      <c r="K89" s="98"/>
    </row>
    <row r="90" spans="1:7" s="32" customFormat="1" ht="13.5">
      <c r="A90" s="167"/>
      <c r="B90" s="158" t="s">
        <v>8</v>
      </c>
      <c r="C90" s="22" t="s">
        <v>0</v>
      </c>
      <c r="D90" s="23">
        <f>+C84</f>
        <v>444</v>
      </c>
      <c r="E90" s="24"/>
      <c r="F90" s="24">
        <f>+D90*E90</f>
        <v>0</v>
      </c>
      <c r="G90" s="33"/>
    </row>
    <row r="91" spans="1:13" s="32" customFormat="1" ht="13.5">
      <c r="A91" s="168"/>
      <c r="B91" s="93" t="s">
        <v>2</v>
      </c>
      <c r="C91" s="94"/>
      <c r="D91" s="95"/>
      <c r="E91" s="96"/>
      <c r="F91" s="96"/>
      <c r="G91" s="97">
        <f>SUM(F86:F90)</f>
        <v>0</v>
      </c>
      <c r="M91" s="98"/>
    </row>
    <row r="92" spans="1:13" s="32" customFormat="1" ht="13.5">
      <c r="A92" s="127"/>
      <c r="B92" s="37"/>
      <c r="C92" s="22"/>
      <c r="D92" s="91"/>
      <c r="E92" s="92"/>
      <c r="F92" s="92"/>
      <c r="G92" s="99"/>
      <c r="M92" s="98"/>
    </row>
    <row r="93" spans="1:7" s="83" customFormat="1" ht="16.5">
      <c r="A93" s="154"/>
      <c r="B93" s="155" t="s">
        <v>37</v>
      </c>
      <c r="C93" s="155"/>
      <c r="D93" s="155"/>
      <c r="E93" s="156"/>
      <c r="F93" s="155"/>
      <c r="G93" s="157">
        <f>SUM(F86:F92)</f>
        <v>0</v>
      </c>
    </row>
    <row r="94" spans="1:7" s="31" customFormat="1" ht="15.75">
      <c r="A94" s="128"/>
      <c r="B94" s="81"/>
      <c r="C94" s="81"/>
      <c r="D94" s="81"/>
      <c r="E94" s="82"/>
      <c r="F94" s="81"/>
      <c r="G94" s="81"/>
    </row>
    <row r="95" spans="1:7" s="31" customFormat="1" ht="16.5">
      <c r="A95" s="128"/>
      <c r="B95" s="119" t="s">
        <v>39</v>
      </c>
      <c r="C95" s="75"/>
      <c r="D95" s="75"/>
      <c r="E95" s="24"/>
      <c r="F95" s="24"/>
      <c r="G95" s="85"/>
    </row>
    <row r="96" spans="1:10" s="89" customFormat="1" ht="6.75" customHeight="1">
      <c r="A96" s="169"/>
      <c r="B96" s="170"/>
      <c r="C96" s="170"/>
      <c r="D96" s="170"/>
      <c r="E96" s="171"/>
      <c r="F96" s="171"/>
      <c r="G96" s="172"/>
      <c r="J96" s="31"/>
    </row>
    <row r="97" spans="1:7" s="83" customFormat="1" ht="13.5">
      <c r="A97" s="166"/>
      <c r="B97" s="159" t="s">
        <v>69</v>
      </c>
      <c r="C97" s="160">
        <f>+C84</f>
        <v>444</v>
      </c>
      <c r="D97" s="160" t="str">
        <f aca="true" t="shared" si="8" ref="D97:F97">+D84</f>
        <v>ks</v>
      </c>
      <c r="E97" s="160">
        <f t="shared" si="8"/>
        <v>128</v>
      </c>
      <c r="F97" s="160" t="str">
        <f t="shared" si="8"/>
        <v>m2</v>
      </c>
      <c r="G97" s="162"/>
    </row>
    <row r="98" spans="1:7" s="32" customFormat="1" ht="25.5">
      <c r="A98" s="163"/>
      <c r="B98" s="164"/>
      <c r="C98" s="54" t="s">
        <v>42</v>
      </c>
      <c r="D98" s="55" t="s">
        <v>43</v>
      </c>
      <c r="E98" s="56" t="s">
        <v>44</v>
      </c>
      <c r="F98" s="56" t="s">
        <v>45</v>
      </c>
      <c r="G98" s="165"/>
    </row>
    <row r="99" spans="1:10" s="31" customFormat="1" ht="28.5" customHeight="1">
      <c r="A99" s="142"/>
      <c r="B99" s="36" t="s">
        <v>74</v>
      </c>
      <c r="C99" s="22" t="s">
        <v>0</v>
      </c>
      <c r="D99" s="23">
        <f>+C97*4</f>
        <v>1776</v>
      </c>
      <c r="E99" s="24"/>
      <c r="F99" s="24">
        <f>+D99*E99</f>
        <v>0</v>
      </c>
      <c r="G99" s="30"/>
      <c r="J99" s="32"/>
    </row>
    <row r="100" spans="1:11" s="32" customFormat="1" ht="13.5">
      <c r="A100" s="167"/>
      <c r="B100" s="158" t="s">
        <v>76</v>
      </c>
      <c r="C100" s="22" t="s">
        <v>4</v>
      </c>
      <c r="D100" s="23">
        <f>+E97*3</f>
        <v>384</v>
      </c>
      <c r="E100" s="24"/>
      <c r="F100" s="24">
        <f>+D100*E100</f>
        <v>0</v>
      </c>
      <c r="G100" s="33"/>
      <c r="K100" s="98"/>
    </row>
    <row r="101" spans="1:11" s="32" customFormat="1" ht="13.5">
      <c r="A101" s="167"/>
      <c r="B101" s="37" t="s">
        <v>75</v>
      </c>
      <c r="C101" s="22" t="s">
        <v>4</v>
      </c>
      <c r="D101" s="23">
        <f>13*3</f>
        <v>39</v>
      </c>
      <c r="E101" s="24"/>
      <c r="F101" s="24">
        <f>+D101*E101</f>
        <v>0</v>
      </c>
      <c r="G101" s="33"/>
      <c r="K101" s="98"/>
    </row>
    <row r="102" spans="1:11" s="32" customFormat="1" ht="13.5">
      <c r="A102" s="167"/>
      <c r="B102" s="158" t="s">
        <v>77</v>
      </c>
      <c r="C102" s="22" t="s">
        <v>4</v>
      </c>
      <c r="D102" s="23">
        <f>+E97</f>
        <v>128</v>
      </c>
      <c r="E102" s="24"/>
      <c r="F102" s="24">
        <f>+D102*E102</f>
        <v>0</v>
      </c>
      <c r="G102" s="33"/>
      <c r="K102" s="98"/>
    </row>
    <row r="103" spans="1:7" s="32" customFormat="1" ht="13.5">
      <c r="A103" s="167"/>
      <c r="B103" s="158" t="s">
        <v>8</v>
      </c>
      <c r="C103" s="22" t="s">
        <v>0</v>
      </c>
      <c r="D103" s="23">
        <f>+C97</f>
        <v>444</v>
      </c>
      <c r="E103" s="24"/>
      <c r="F103" s="24">
        <f>+D103*E103</f>
        <v>0</v>
      </c>
      <c r="G103" s="33"/>
    </row>
    <row r="104" spans="1:13" s="32" customFormat="1" ht="13.5">
      <c r="A104" s="168"/>
      <c r="B104" s="93" t="s">
        <v>2</v>
      </c>
      <c r="C104" s="94"/>
      <c r="D104" s="95"/>
      <c r="E104" s="96"/>
      <c r="F104" s="96"/>
      <c r="G104" s="97">
        <f>SUM(F99:F103)</f>
        <v>0</v>
      </c>
      <c r="M104" s="98"/>
    </row>
    <row r="105" spans="1:13" s="32" customFormat="1" ht="13.5">
      <c r="A105" s="127"/>
      <c r="B105" s="37"/>
      <c r="C105" s="22"/>
      <c r="D105" s="91"/>
      <c r="E105" s="92"/>
      <c r="F105" s="92"/>
      <c r="G105" s="99"/>
      <c r="M105" s="98"/>
    </row>
    <row r="106" spans="1:7" s="83" customFormat="1" ht="16.5">
      <c r="A106" s="154"/>
      <c r="B106" s="155" t="s">
        <v>40</v>
      </c>
      <c r="C106" s="155"/>
      <c r="D106" s="155"/>
      <c r="E106" s="156"/>
      <c r="F106" s="155"/>
      <c r="G106" s="157">
        <f>SUM(F99:F105)</f>
        <v>0</v>
      </c>
    </row>
    <row r="107" spans="1:7" s="31" customFormat="1" ht="15.75">
      <c r="A107" s="128"/>
      <c r="B107" s="81"/>
      <c r="C107" s="81"/>
      <c r="D107" s="81"/>
      <c r="E107" s="82"/>
      <c r="F107" s="81"/>
      <c r="G107" s="81"/>
    </row>
    <row r="108" spans="1:7" s="31" customFormat="1" ht="15.75">
      <c r="A108" s="128"/>
      <c r="B108" s="81"/>
      <c r="C108" s="81"/>
      <c r="D108" s="81"/>
      <c r="E108" s="82"/>
      <c r="F108" s="81"/>
      <c r="G108" s="81"/>
    </row>
    <row r="109" spans="1:7" ht="15">
      <c r="A109" s="173"/>
      <c r="B109" s="106"/>
      <c r="C109" s="106"/>
      <c r="D109" s="106"/>
      <c r="E109" s="107"/>
      <c r="F109" s="107"/>
      <c r="G109" s="108"/>
    </row>
    <row r="110" spans="1:7" s="124" customFormat="1" ht="16.5">
      <c r="A110" s="174"/>
      <c r="B110" s="119" t="s">
        <v>12</v>
      </c>
      <c r="C110" s="122"/>
      <c r="D110" s="122"/>
      <c r="E110" s="123"/>
      <c r="F110" s="123"/>
      <c r="G110" s="125"/>
    </row>
    <row r="111" spans="1:7" ht="15">
      <c r="A111" s="175"/>
      <c r="B111" s="90"/>
      <c r="C111" s="90"/>
      <c r="D111" s="90"/>
      <c r="E111" s="92"/>
      <c r="F111" s="92"/>
      <c r="G111" s="109"/>
    </row>
    <row r="112" spans="1:7" ht="15">
      <c r="A112" s="175"/>
      <c r="B112" s="90" t="str">
        <f>+B14</f>
        <v>Kácení dřevin celkem bez DPH</v>
      </c>
      <c r="C112" s="90"/>
      <c r="D112" s="90"/>
      <c r="E112" s="92"/>
      <c r="F112" s="92"/>
      <c r="G112" s="110">
        <f>+G14</f>
        <v>0</v>
      </c>
    </row>
    <row r="113" spans="1:7" ht="15">
      <c r="A113" s="175"/>
      <c r="B113" s="90" t="str">
        <f>+B17</f>
        <v>Výsadba dřevin</v>
      </c>
      <c r="C113" s="90"/>
      <c r="D113" s="90"/>
      <c r="E113" s="92"/>
      <c r="F113" s="92"/>
      <c r="G113" s="110">
        <f>+G39</f>
        <v>0</v>
      </c>
    </row>
    <row r="114" spans="1:7" ht="15">
      <c r="A114" s="175"/>
      <c r="B114" s="92"/>
      <c r="C114" s="90"/>
      <c r="D114" s="90"/>
      <c r="E114" s="92"/>
      <c r="F114" s="92"/>
      <c r="G114" s="110"/>
    </row>
    <row r="115" spans="1:7" ht="15">
      <c r="A115" s="175"/>
      <c r="B115" s="99" t="s">
        <v>13</v>
      </c>
      <c r="C115" s="111"/>
      <c r="D115" s="111"/>
      <c r="E115" s="99"/>
      <c r="F115" s="99"/>
      <c r="G115" s="112">
        <f>SUM(G112:G113)</f>
        <v>0</v>
      </c>
    </row>
    <row r="116" spans="1:7" ht="15">
      <c r="A116" s="175"/>
      <c r="B116" s="92"/>
      <c r="C116" s="90"/>
      <c r="D116" s="90"/>
      <c r="E116" s="92"/>
      <c r="F116" s="92"/>
      <c r="G116" s="110"/>
    </row>
    <row r="117" spans="1:7" ht="15">
      <c r="A117" s="175"/>
      <c r="B117" s="90" t="str">
        <f>+B41</f>
        <v>Následná péče v 1. roce po realizaci</v>
      </c>
      <c r="C117" s="90"/>
      <c r="D117" s="90"/>
      <c r="E117" s="92"/>
      <c r="F117" s="92"/>
      <c r="G117" s="110">
        <f>+G52</f>
        <v>0</v>
      </c>
    </row>
    <row r="118" spans="1:7" ht="15">
      <c r="A118" s="175"/>
      <c r="B118" s="90" t="str">
        <f>+B55</f>
        <v>Následná péče v 2. roce po realizaci</v>
      </c>
      <c r="C118" s="90"/>
      <c r="D118" s="90"/>
      <c r="E118" s="92"/>
      <c r="F118" s="92"/>
      <c r="G118" s="110">
        <f>+G66</f>
        <v>0</v>
      </c>
    </row>
    <row r="119" spans="1:7" ht="15">
      <c r="A119" s="175"/>
      <c r="B119" s="90" t="str">
        <f>+B69</f>
        <v>Následná péče v 3. roce po realizaci</v>
      </c>
      <c r="C119" s="90"/>
      <c r="D119" s="90"/>
      <c r="E119" s="92"/>
      <c r="F119" s="92"/>
      <c r="G119" s="110">
        <f>+G80</f>
        <v>0</v>
      </c>
    </row>
    <row r="120" spans="1:7" ht="15">
      <c r="A120" s="175"/>
      <c r="B120" s="90" t="str">
        <f>+B82</f>
        <v>Následná péče v 4. roce po realizaci</v>
      </c>
      <c r="C120" s="90"/>
      <c r="D120" s="90"/>
      <c r="E120" s="92"/>
      <c r="F120" s="92"/>
      <c r="G120" s="110">
        <f>+G93</f>
        <v>0</v>
      </c>
    </row>
    <row r="121" spans="1:7" ht="15">
      <c r="A121" s="175"/>
      <c r="B121" s="90" t="str">
        <f>+B95</f>
        <v>Následná péče v 5. roce po realizaci</v>
      </c>
      <c r="C121" s="90"/>
      <c r="D121" s="90"/>
      <c r="E121" s="92"/>
      <c r="F121" s="92"/>
      <c r="G121" s="110">
        <f>+G106</f>
        <v>0</v>
      </c>
    </row>
    <row r="122" spans="1:7" ht="15">
      <c r="A122" s="175"/>
      <c r="B122" s="90"/>
      <c r="C122" s="90"/>
      <c r="D122" s="90"/>
      <c r="E122" s="92"/>
      <c r="F122" s="92"/>
      <c r="G122" s="110"/>
    </row>
    <row r="123" spans="1:7" ht="15">
      <c r="A123" s="175"/>
      <c r="B123" s="111" t="s">
        <v>14</v>
      </c>
      <c r="C123" s="111"/>
      <c r="D123" s="111"/>
      <c r="E123" s="99"/>
      <c r="F123" s="99"/>
      <c r="G123" s="112">
        <f>SUM(G117:G121)</f>
        <v>0</v>
      </c>
    </row>
    <row r="124" spans="1:7" ht="15">
      <c r="A124" s="176"/>
      <c r="B124" s="113"/>
      <c r="C124" s="113"/>
      <c r="D124" s="113"/>
      <c r="E124" s="114"/>
      <c r="F124" s="114"/>
      <c r="G124" s="115"/>
    </row>
    <row r="125" spans="1:7" ht="15">
      <c r="A125" s="173"/>
      <c r="B125" s="177"/>
      <c r="C125" s="177"/>
      <c r="D125" s="177"/>
      <c r="E125" s="178"/>
      <c r="F125" s="178"/>
      <c r="G125" s="179"/>
    </row>
    <row r="126" spans="1:7" ht="15">
      <c r="A126" s="175"/>
      <c r="B126" s="111" t="s">
        <v>15</v>
      </c>
      <c r="C126" s="90"/>
      <c r="D126" s="90"/>
      <c r="E126" s="92"/>
      <c r="F126" s="92"/>
      <c r="G126" s="112">
        <f>+G115+G123</f>
        <v>0</v>
      </c>
    </row>
    <row r="127" spans="1:7" ht="15">
      <c r="A127" s="175"/>
      <c r="B127" s="111" t="s">
        <v>16</v>
      </c>
      <c r="C127" s="90"/>
      <c r="D127" s="90"/>
      <c r="E127" s="92"/>
      <c r="F127" s="92"/>
      <c r="G127" s="112">
        <f>+G126*0.21</f>
        <v>0</v>
      </c>
    </row>
    <row r="128" spans="1:7" ht="15">
      <c r="A128" s="175"/>
      <c r="B128" s="111" t="s">
        <v>17</v>
      </c>
      <c r="C128" s="90"/>
      <c r="D128" s="90"/>
      <c r="E128" s="92"/>
      <c r="F128" s="92"/>
      <c r="G128" s="112">
        <f>+G126+G127</f>
        <v>0</v>
      </c>
    </row>
    <row r="129" spans="1:7" ht="15">
      <c r="A129" s="176"/>
      <c r="B129" s="113"/>
      <c r="C129" s="113"/>
      <c r="D129" s="113"/>
      <c r="E129" s="114"/>
      <c r="F129" s="114"/>
      <c r="G129" s="116"/>
    </row>
    <row r="130" spans="2:7" ht="15">
      <c r="B130" s="103"/>
      <c r="C130" s="103"/>
      <c r="D130" s="103"/>
      <c r="E130" s="100"/>
      <c r="F130" s="100"/>
      <c r="G130" s="101"/>
    </row>
    <row r="131" spans="2:7" ht="39.75" customHeight="1">
      <c r="B131" s="279" t="s">
        <v>41</v>
      </c>
      <c r="C131" s="279"/>
      <c r="D131" s="279"/>
      <c r="E131" s="279"/>
      <c r="F131" s="279"/>
      <c r="G131" s="279"/>
    </row>
  </sheetData>
  <mergeCells count="1">
    <mergeCell ref="B131:G131"/>
  </mergeCells>
  <printOptions/>
  <pageMargins left="0.7874015748031497" right="0.2755905511811024" top="0.7874015748031497" bottom="0.5905511811023623" header="0.31496062992125984" footer="0.31496062992125984"/>
  <pageSetup horizontalDpi="600" verticalDpi="600" orientation="portrait" paperSize="9" r:id="rId1"/>
  <headerFooter>
    <oddFooter>&amp;R&amp;"Arial Narrow,Kurzíva"&amp;9&amp;P</oddFooter>
  </headerFooter>
  <rowBreaks count="2" manualBreakCount="2">
    <brk id="40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558A-1E99-4A32-928D-941EB42C924D}">
  <dimension ref="A1:O153"/>
  <sheetViews>
    <sheetView tabSelected="1" view="pageBreakPreview" zoomScaleSheetLayoutView="100" workbookViewId="0" topLeftCell="A1">
      <selection activeCell="D63" sqref="D63"/>
    </sheetView>
  </sheetViews>
  <sheetFormatPr defaultColWidth="9.140625" defaultRowHeight="15"/>
  <cols>
    <col min="1" max="1" width="8.28125" style="127" customWidth="1"/>
    <col min="2" max="2" width="41.8515625" style="40" customWidth="1"/>
    <col min="3" max="4" width="5.00390625" style="40" customWidth="1"/>
    <col min="5" max="5" width="7.7109375" style="102" customWidth="1"/>
    <col min="6" max="6" width="8.8515625" style="102" customWidth="1"/>
    <col min="7" max="7" width="12.7109375" style="117" customWidth="1"/>
    <col min="8" max="256" width="9.140625" style="40" customWidth="1"/>
    <col min="257" max="257" width="42.28125" style="40" customWidth="1"/>
    <col min="258" max="258" width="5.57421875" style="40" bestFit="1" customWidth="1"/>
    <col min="259" max="259" width="5.00390625" style="40" customWidth="1"/>
    <col min="260" max="260" width="8.57421875" style="40" customWidth="1"/>
    <col min="261" max="261" width="10.421875" style="40" customWidth="1"/>
    <col min="262" max="262" width="13.421875" style="40" customWidth="1"/>
    <col min="263" max="263" width="9.140625" style="40" hidden="1" customWidth="1"/>
    <col min="264" max="512" width="9.140625" style="40" customWidth="1"/>
    <col min="513" max="513" width="42.28125" style="40" customWidth="1"/>
    <col min="514" max="514" width="5.57421875" style="40" bestFit="1" customWidth="1"/>
    <col min="515" max="515" width="5.00390625" style="40" customWidth="1"/>
    <col min="516" max="516" width="8.57421875" style="40" customWidth="1"/>
    <col min="517" max="517" width="10.421875" style="40" customWidth="1"/>
    <col min="518" max="518" width="13.421875" style="40" customWidth="1"/>
    <col min="519" max="519" width="9.140625" style="40" hidden="1" customWidth="1"/>
    <col min="520" max="768" width="9.140625" style="40" customWidth="1"/>
    <col min="769" max="769" width="42.28125" style="40" customWidth="1"/>
    <col min="770" max="770" width="5.57421875" style="40" bestFit="1" customWidth="1"/>
    <col min="771" max="771" width="5.00390625" style="40" customWidth="1"/>
    <col min="772" max="772" width="8.57421875" style="40" customWidth="1"/>
    <col min="773" max="773" width="10.421875" style="40" customWidth="1"/>
    <col min="774" max="774" width="13.421875" style="40" customWidth="1"/>
    <col min="775" max="775" width="9.140625" style="40" hidden="1" customWidth="1"/>
    <col min="776" max="1024" width="9.140625" style="40" customWidth="1"/>
    <col min="1025" max="1025" width="42.28125" style="40" customWidth="1"/>
    <col min="1026" max="1026" width="5.57421875" style="40" bestFit="1" customWidth="1"/>
    <col min="1027" max="1027" width="5.00390625" style="40" customWidth="1"/>
    <col min="1028" max="1028" width="8.57421875" style="40" customWidth="1"/>
    <col min="1029" max="1029" width="10.421875" style="40" customWidth="1"/>
    <col min="1030" max="1030" width="13.421875" style="40" customWidth="1"/>
    <col min="1031" max="1031" width="9.140625" style="40" hidden="1" customWidth="1"/>
    <col min="1032" max="1280" width="9.140625" style="40" customWidth="1"/>
    <col min="1281" max="1281" width="42.28125" style="40" customWidth="1"/>
    <col min="1282" max="1282" width="5.57421875" style="40" bestFit="1" customWidth="1"/>
    <col min="1283" max="1283" width="5.00390625" style="40" customWidth="1"/>
    <col min="1284" max="1284" width="8.57421875" style="40" customWidth="1"/>
    <col min="1285" max="1285" width="10.421875" style="40" customWidth="1"/>
    <col min="1286" max="1286" width="13.421875" style="40" customWidth="1"/>
    <col min="1287" max="1287" width="9.140625" style="40" hidden="1" customWidth="1"/>
    <col min="1288" max="1536" width="9.140625" style="40" customWidth="1"/>
    <col min="1537" max="1537" width="42.28125" style="40" customWidth="1"/>
    <col min="1538" max="1538" width="5.57421875" style="40" bestFit="1" customWidth="1"/>
    <col min="1539" max="1539" width="5.00390625" style="40" customWidth="1"/>
    <col min="1540" max="1540" width="8.57421875" style="40" customWidth="1"/>
    <col min="1541" max="1541" width="10.421875" style="40" customWidth="1"/>
    <col min="1542" max="1542" width="13.421875" style="40" customWidth="1"/>
    <col min="1543" max="1543" width="9.140625" style="40" hidden="1" customWidth="1"/>
    <col min="1544" max="1792" width="9.140625" style="40" customWidth="1"/>
    <col min="1793" max="1793" width="42.28125" style="40" customWidth="1"/>
    <col min="1794" max="1794" width="5.57421875" style="40" bestFit="1" customWidth="1"/>
    <col min="1795" max="1795" width="5.00390625" style="40" customWidth="1"/>
    <col min="1796" max="1796" width="8.57421875" style="40" customWidth="1"/>
    <col min="1797" max="1797" width="10.421875" style="40" customWidth="1"/>
    <col min="1798" max="1798" width="13.421875" style="40" customWidth="1"/>
    <col min="1799" max="1799" width="9.140625" style="40" hidden="1" customWidth="1"/>
    <col min="1800" max="2048" width="9.140625" style="40" customWidth="1"/>
    <col min="2049" max="2049" width="42.28125" style="40" customWidth="1"/>
    <col min="2050" max="2050" width="5.57421875" style="40" bestFit="1" customWidth="1"/>
    <col min="2051" max="2051" width="5.00390625" style="40" customWidth="1"/>
    <col min="2052" max="2052" width="8.57421875" style="40" customWidth="1"/>
    <col min="2053" max="2053" width="10.421875" style="40" customWidth="1"/>
    <col min="2054" max="2054" width="13.421875" style="40" customWidth="1"/>
    <col min="2055" max="2055" width="9.140625" style="40" hidden="1" customWidth="1"/>
    <col min="2056" max="2304" width="9.140625" style="40" customWidth="1"/>
    <col min="2305" max="2305" width="42.28125" style="40" customWidth="1"/>
    <col min="2306" max="2306" width="5.57421875" style="40" bestFit="1" customWidth="1"/>
    <col min="2307" max="2307" width="5.00390625" style="40" customWidth="1"/>
    <col min="2308" max="2308" width="8.57421875" style="40" customWidth="1"/>
    <col min="2309" max="2309" width="10.421875" style="40" customWidth="1"/>
    <col min="2310" max="2310" width="13.421875" style="40" customWidth="1"/>
    <col min="2311" max="2311" width="9.140625" style="40" hidden="1" customWidth="1"/>
    <col min="2312" max="2560" width="9.140625" style="40" customWidth="1"/>
    <col min="2561" max="2561" width="42.28125" style="40" customWidth="1"/>
    <col min="2562" max="2562" width="5.57421875" style="40" bestFit="1" customWidth="1"/>
    <col min="2563" max="2563" width="5.00390625" style="40" customWidth="1"/>
    <col min="2564" max="2564" width="8.57421875" style="40" customWidth="1"/>
    <col min="2565" max="2565" width="10.421875" style="40" customWidth="1"/>
    <col min="2566" max="2566" width="13.421875" style="40" customWidth="1"/>
    <col min="2567" max="2567" width="9.140625" style="40" hidden="1" customWidth="1"/>
    <col min="2568" max="2816" width="9.140625" style="40" customWidth="1"/>
    <col min="2817" max="2817" width="42.28125" style="40" customWidth="1"/>
    <col min="2818" max="2818" width="5.57421875" style="40" bestFit="1" customWidth="1"/>
    <col min="2819" max="2819" width="5.00390625" style="40" customWidth="1"/>
    <col min="2820" max="2820" width="8.57421875" style="40" customWidth="1"/>
    <col min="2821" max="2821" width="10.421875" style="40" customWidth="1"/>
    <col min="2822" max="2822" width="13.421875" style="40" customWidth="1"/>
    <col min="2823" max="2823" width="9.140625" style="40" hidden="1" customWidth="1"/>
    <col min="2824" max="3072" width="9.140625" style="40" customWidth="1"/>
    <col min="3073" max="3073" width="42.28125" style="40" customWidth="1"/>
    <col min="3074" max="3074" width="5.57421875" style="40" bestFit="1" customWidth="1"/>
    <col min="3075" max="3075" width="5.00390625" style="40" customWidth="1"/>
    <col min="3076" max="3076" width="8.57421875" style="40" customWidth="1"/>
    <col min="3077" max="3077" width="10.421875" style="40" customWidth="1"/>
    <col min="3078" max="3078" width="13.421875" style="40" customWidth="1"/>
    <col min="3079" max="3079" width="9.140625" style="40" hidden="1" customWidth="1"/>
    <col min="3080" max="3328" width="9.140625" style="40" customWidth="1"/>
    <col min="3329" max="3329" width="42.28125" style="40" customWidth="1"/>
    <col min="3330" max="3330" width="5.57421875" style="40" bestFit="1" customWidth="1"/>
    <col min="3331" max="3331" width="5.00390625" style="40" customWidth="1"/>
    <col min="3332" max="3332" width="8.57421875" style="40" customWidth="1"/>
    <col min="3333" max="3333" width="10.421875" style="40" customWidth="1"/>
    <col min="3334" max="3334" width="13.421875" style="40" customWidth="1"/>
    <col min="3335" max="3335" width="9.140625" style="40" hidden="1" customWidth="1"/>
    <col min="3336" max="3584" width="9.140625" style="40" customWidth="1"/>
    <col min="3585" max="3585" width="42.28125" style="40" customWidth="1"/>
    <col min="3586" max="3586" width="5.57421875" style="40" bestFit="1" customWidth="1"/>
    <col min="3587" max="3587" width="5.00390625" style="40" customWidth="1"/>
    <col min="3588" max="3588" width="8.57421875" style="40" customWidth="1"/>
    <col min="3589" max="3589" width="10.421875" style="40" customWidth="1"/>
    <col min="3590" max="3590" width="13.421875" style="40" customWidth="1"/>
    <col min="3591" max="3591" width="9.140625" style="40" hidden="1" customWidth="1"/>
    <col min="3592" max="3840" width="9.140625" style="40" customWidth="1"/>
    <col min="3841" max="3841" width="42.28125" style="40" customWidth="1"/>
    <col min="3842" max="3842" width="5.57421875" style="40" bestFit="1" customWidth="1"/>
    <col min="3843" max="3843" width="5.00390625" style="40" customWidth="1"/>
    <col min="3844" max="3844" width="8.57421875" style="40" customWidth="1"/>
    <col min="3845" max="3845" width="10.421875" style="40" customWidth="1"/>
    <col min="3846" max="3846" width="13.421875" style="40" customWidth="1"/>
    <col min="3847" max="3847" width="9.140625" style="40" hidden="1" customWidth="1"/>
    <col min="3848" max="4096" width="9.140625" style="40" customWidth="1"/>
    <col min="4097" max="4097" width="42.28125" style="40" customWidth="1"/>
    <col min="4098" max="4098" width="5.57421875" style="40" bestFit="1" customWidth="1"/>
    <col min="4099" max="4099" width="5.00390625" style="40" customWidth="1"/>
    <col min="4100" max="4100" width="8.57421875" style="40" customWidth="1"/>
    <col min="4101" max="4101" width="10.421875" style="40" customWidth="1"/>
    <col min="4102" max="4102" width="13.421875" style="40" customWidth="1"/>
    <col min="4103" max="4103" width="9.140625" style="40" hidden="1" customWidth="1"/>
    <col min="4104" max="4352" width="9.140625" style="40" customWidth="1"/>
    <col min="4353" max="4353" width="42.28125" style="40" customWidth="1"/>
    <col min="4354" max="4354" width="5.57421875" style="40" bestFit="1" customWidth="1"/>
    <col min="4355" max="4355" width="5.00390625" style="40" customWidth="1"/>
    <col min="4356" max="4356" width="8.57421875" style="40" customWidth="1"/>
    <col min="4357" max="4357" width="10.421875" style="40" customWidth="1"/>
    <col min="4358" max="4358" width="13.421875" style="40" customWidth="1"/>
    <col min="4359" max="4359" width="9.140625" style="40" hidden="1" customWidth="1"/>
    <col min="4360" max="4608" width="9.140625" style="40" customWidth="1"/>
    <col min="4609" max="4609" width="42.28125" style="40" customWidth="1"/>
    <col min="4610" max="4610" width="5.57421875" style="40" bestFit="1" customWidth="1"/>
    <col min="4611" max="4611" width="5.00390625" style="40" customWidth="1"/>
    <col min="4612" max="4612" width="8.57421875" style="40" customWidth="1"/>
    <col min="4613" max="4613" width="10.421875" style="40" customWidth="1"/>
    <col min="4614" max="4614" width="13.421875" style="40" customWidth="1"/>
    <col min="4615" max="4615" width="9.140625" style="40" hidden="1" customWidth="1"/>
    <col min="4616" max="4864" width="9.140625" style="40" customWidth="1"/>
    <col min="4865" max="4865" width="42.28125" style="40" customWidth="1"/>
    <col min="4866" max="4866" width="5.57421875" style="40" bestFit="1" customWidth="1"/>
    <col min="4867" max="4867" width="5.00390625" style="40" customWidth="1"/>
    <col min="4868" max="4868" width="8.57421875" style="40" customWidth="1"/>
    <col min="4869" max="4869" width="10.421875" style="40" customWidth="1"/>
    <col min="4870" max="4870" width="13.421875" style="40" customWidth="1"/>
    <col min="4871" max="4871" width="9.140625" style="40" hidden="1" customWidth="1"/>
    <col min="4872" max="5120" width="9.140625" style="40" customWidth="1"/>
    <col min="5121" max="5121" width="42.28125" style="40" customWidth="1"/>
    <col min="5122" max="5122" width="5.57421875" style="40" bestFit="1" customWidth="1"/>
    <col min="5123" max="5123" width="5.00390625" style="40" customWidth="1"/>
    <col min="5124" max="5124" width="8.57421875" style="40" customWidth="1"/>
    <col min="5125" max="5125" width="10.421875" style="40" customWidth="1"/>
    <col min="5126" max="5126" width="13.421875" style="40" customWidth="1"/>
    <col min="5127" max="5127" width="9.140625" style="40" hidden="1" customWidth="1"/>
    <col min="5128" max="5376" width="9.140625" style="40" customWidth="1"/>
    <col min="5377" max="5377" width="42.28125" style="40" customWidth="1"/>
    <col min="5378" max="5378" width="5.57421875" style="40" bestFit="1" customWidth="1"/>
    <col min="5379" max="5379" width="5.00390625" style="40" customWidth="1"/>
    <col min="5380" max="5380" width="8.57421875" style="40" customWidth="1"/>
    <col min="5381" max="5381" width="10.421875" style="40" customWidth="1"/>
    <col min="5382" max="5382" width="13.421875" style="40" customWidth="1"/>
    <col min="5383" max="5383" width="9.140625" style="40" hidden="1" customWidth="1"/>
    <col min="5384" max="5632" width="9.140625" style="40" customWidth="1"/>
    <col min="5633" max="5633" width="42.28125" style="40" customWidth="1"/>
    <col min="5634" max="5634" width="5.57421875" style="40" bestFit="1" customWidth="1"/>
    <col min="5635" max="5635" width="5.00390625" style="40" customWidth="1"/>
    <col min="5636" max="5636" width="8.57421875" style="40" customWidth="1"/>
    <col min="5637" max="5637" width="10.421875" style="40" customWidth="1"/>
    <col min="5638" max="5638" width="13.421875" style="40" customWidth="1"/>
    <col min="5639" max="5639" width="9.140625" style="40" hidden="1" customWidth="1"/>
    <col min="5640" max="5888" width="9.140625" style="40" customWidth="1"/>
    <col min="5889" max="5889" width="42.28125" style="40" customWidth="1"/>
    <col min="5890" max="5890" width="5.57421875" style="40" bestFit="1" customWidth="1"/>
    <col min="5891" max="5891" width="5.00390625" style="40" customWidth="1"/>
    <col min="5892" max="5892" width="8.57421875" style="40" customWidth="1"/>
    <col min="5893" max="5893" width="10.421875" style="40" customWidth="1"/>
    <col min="5894" max="5894" width="13.421875" style="40" customWidth="1"/>
    <col min="5895" max="5895" width="9.140625" style="40" hidden="1" customWidth="1"/>
    <col min="5896" max="6144" width="9.140625" style="40" customWidth="1"/>
    <col min="6145" max="6145" width="42.28125" style="40" customWidth="1"/>
    <col min="6146" max="6146" width="5.57421875" style="40" bestFit="1" customWidth="1"/>
    <col min="6147" max="6147" width="5.00390625" style="40" customWidth="1"/>
    <col min="6148" max="6148" width="8.57421875" style="40" customWidth="1"/>
    <col min="6149" max="6149" width="10.421875" style="40" customWidth="1"/>
    <col min="6150" max="6150" width="13.421875" style="40" customWidth="1"/>
    <col min="6151" max="6151" width="9.140625" style="40" hidden="1" customWidth="1"/>
    <col min="6152" max="6400" width="9.140625" style="40" customWidth="1"/>
    <col min="6401" max="6401" width="42.28125" style="40" customWidth="1"/>
    <col min="6402" max="6402" width="5.57421875" style="40" bestFit="1" customWidth="1"/>
    <col min="6403" max="6403" width="5.00390625" style="40" customWidth="1"/>
    <col min="6404" max="6404" width="8.57421875" style="40" customWidth="1"/>
    <col min="6405" max="6405" width="10.421875" style="40" customWidth="1"/>
    <col min="6406" max="6406" width="13.421875" style="40" customWidth="1"/>
    <col min="6407" max="6407" width="9.140625" style="40" hidden="1" customWidth="1"/>
    <col min="6408" max="6656" width="9.140625" style="40" customWidth="1"/>
    <col min="6657" max="6657" width="42.28125" style="40" customWidth="1"/>
    <col min="6658" max="6658" width="5.57421875" style="40" bestFit="1" customWidth="1"/>
    <col min="6659" max="6659" width="5.00390625" style="40" customWidth="1"/>
    <col min="6660" max="6660" width="8.57421875" style="40" customWidth="1"/>
    <col min="6661" max="6661" width="10.421875" style="40" customWidth="1"/>
    <col min="6662" max="6662" width="13.421875" style="40" customWidth="1"/>
    <col min="6663" max="6663" width="9.140625" style="40" hidden="1" customWidth="1"/>
    <col min="6664" max="6912" width="9.140625" style="40" customWidth="1"/>
    <col min="6913" max="6913" width="42.28125" style="40" customWidth="1"/>
    <col min="6914" max="6914" width="5.57421875" style="40" bestFit="1" customWidth="1"/>
    <col min="6915" max="6915" width="5.00390625" style="40" customWidth="1"/>
    <col min="6916" max="6916" width="8.57421875" style="40" customWidth="1"/>
    <col min="6917" max="6917" width="10.421875" style="40" customWidth="1"/>
    <col min="6918" max="6918" width="13.421875" style="40" customWidth="1"/>
    <col min="6919" max="6919" width="9.140625" style="40" hidden="1" customWidth="1"/>
    <col min="6920" max="7168" width="9.140625" style="40" customWidth="1"/>
    <col min="7169" max="7169" width="42.28125" style="40" customWidth="1"/>
    <col min="7170" max="7170" width="5.57421875" style="40" bestFit="1" customWidth="1"/>
    <col min="7171" max="7171" width="5.00390625" style="40" customWidth="1"/>
    <col min="7172" max="7172" width="8.57421875" style="40" customWidth="1"/>
    <col min="7173" max="7173" width="10.421875" style="40" customWidth="1"/>
    <col min="7174" max="7174" width="13.421875" style="40" customWidth="1"/>
    <col min="7175" max="7175" width="9.140625" style="40" hidden="1" customWidth="1"/>
    <col min="7176" max="7424" width="9.140625" style="40" customWidth="1"/>
    <col min="7425" max="7425" width="42.28125" style="40" customWidth="1"/>
    <col min="7426" max="7426" width="5.57421875" style="40" bestFit="1" customWidth="1"/>
    <col min="7427" max="7427" width="5.00390625" style="40" customWidth="1"/>
    <col min="7428" max="7428" width="8.57421875" style="40" customWidth="1"/>
    <col min="7429" max="7429" width="10.421875" style="40" customWidth="1"/>
    <col min="7430" max="7430" width="13.421875" style="40" customWidth="1"/>
    <col min="7431" max="7431" width="9.140625" style="40" hidden="1" customWidth="1"/>
    <col min="7432" max="7680" width="9.140625" style="40" customWidth="1"/>
    <col min="7681" max="7681" width="42.28125" style="40" customWidth="1"/>
    <col min="7682" max="7682" width="5.57421875" style="40" bestFit="1" customWidth="1"/>
    <col min="7683" max="7683" width="5.00390625" style="40" customWidth="1"/>
    <col min="7684" max="7684" width="8.57421875" style="40" customWidth="1"/>
    <col min="7685" max="7685" width="10.421875" style="40" customWidth="1"/>
    <col min="7686" max="7686" width="13.421875" style="40" customWidth="1"/>
    <col min="7687" max="7687" width="9.140625" style="40" hidden="1" customWidth="1"/>
    <col min="7688" max="7936" width="9.140625" style="40" customWidth="1"/>
    <col min="7937" max="7937" width="42.28125" style="40" customWidth="1"/>
    <col min="7938" max="7938" width="5.57421875" style="40" bestFit="1" customWidth="1"/>
    <col min="7939" max="7939" width="5.00390625" style="40" customWidth="1"/>
    <col min="7940" max="7940" width="8.57421875" style="40" customWidth="1"/>
    <col min="7941" max="7941" width="10.421875" style="40" customWidth="1"/>
    <col min="7942" max="7942" width="13.421875" style="40" customWidth="1"/>
    <col min="7943" max="7943" width="9.140625" style="40" hidden="1" customWidth="1"/>
    <col min="7944" max="8192" width="9.140625" style="40" customWidth="1"/>
    <col min="8193" max="8193" width="42.28125" style="40" customWidth="1"/>
    <col min="8194" max="8194" width="5.57421875" style="40" bestFit="1" customWidth="1"/>
    <col min="8195" max="8195" width="5.00390625" style="40" customWidth="1"/>
    <col min="8196" max="8196" width="8.57421875" style="40" customWidth="1"/>
    <col min="8197" max="8197" width="10.421875" style="40" customWidth="1"/>
    <col min="8198" max="8198" width="13.421875" style="40" customWidth="1"/>
    <col min="8199" max="8199" width="9.140625" style="40" hidden="1" customWidth="1"/>
    <col min="8200" max="8448" width="9.140625" style="40" customWidth="1"/>
    <col min="8449" max="8449" width="42.28125" style="40" customWidth="1"/>
    <col min="8450" max="8450" width="5.57421875" style="40" bestFit="1" customWidth="1"/>
    <col min="8451" max="8451" width="5.00390625" style="40" customWidth="1"/>
    <col min="8452" max="8452" width="8.57421875" style="40" customWidth="1"/>
    <col min="8453" max="8453" width="10.421875" style="40" customWidth="1"/>
    <col min="8454" max="8454" width="13.421875" style="40" customWidth="1"/>
    <col min="8455" max="8455" width="9.140625" style="40" hidden="1" customWidth="1"/>
    <col min="8456" max="8704" width="9.140625" style="40" customWidth="1"/>
    <col min="8705" max="8705" width="42.28125" style="40" customWidth="1"/>
    <col min="8706" max="8706" width="5.57421875" style="40" bestFit="1" customWidth="1"/>
    <col min="8707" max="8707" width="5.00390625" style="40" customWidth="1"/>
    <col min="8708" max="8708" width="8.57421875" style="40" customWidth="1"/>
    <col min="8709" max="8709" width="10.421875" style="40" customWidth="1"/>
    <col min="8710" max="8710" width="13.421875" style="40" customWidth="1"/>
    <col min="8711" max="8711" width="9.140625" style="40" hidden="1" customWidth="1"/>
    <col min="8712" max="8960" width="9.140625" style="40" customWidth="1"/>
    <col min="8961" max="8961" width="42.28125" style="40" customWidth="1"/>
    <col min="8962" max="8962" width="5.57421875" style="40" bestFit="1" customWidth="1"/>
    <col min="8963" max="8963" width="5.00390625" style="40" customWidth="1"/>
    <col min="8964" max="8964" width="8.57421875" style="40" customWidth="1"/>
    <col min="8965" max="8965" width="10.421875" style="40" customWidth="1"/>
    <col min="8966" max="8966" width="13.421875" style="40" customWidth="1"/>
    <col min="8967" max="8967" width="9.140625" style="40" hidden="1" customWidth="1"/>
    <col min="8968" max="9216" width="9.140625" style="40" customWidth="1"/>
    <col min="9217" max="9217" width="42.28125" style="40" customWidth="1"/>
    <col min="9218" max="9218" width="5.57421875" style="40" bestFit="1" customWidth="1"/>
    <col min="9219" max="9219" width="5.00390625" style="40" customWidth="1"/>
    <col min="9220" max="9220" width="8.57421875" style="40" customWidth="1"/>
    <col min="9221" max="9221" width="10.421875" style="40" customWidth="1"/>
    <col min="9222" max="9222" width="13.421875" style="40" customWidth="1"/>
    <col min="9223" max="9223" width="9.140625" style="40" hidden="1" customWidth="1"/>
    <col min="9224" max="9472" width="9.140625" style="40" customWidth="1"/>
    <col min="9473" max="9473" width="42.28125" style="40" customWidth="1"/>
    <col min="9474" max="9474" width="5.57421875" style="40" bestFit="1" customWidth="1"/>
    <col min="9475" max="9475" width="5.00390625" style="40" customWidth="1"/>
    <col min="9476" max="9476" width="8.57421875" style="40" customWidth="1"/>
    <col min="9477" max="9477" width="10.421875" style="40" customWidth="1"/>
    <col min="9478" max="9478" width="13.421875" style="40" customWidth="1"/>
    <col min="9479" max="9479" width="9.140625" style="40" hidden="1" customWidth="1"/>
    <col min="9480" max="9728" width="9.140625" style="40" customWidth="1"/>
    <col min="9729" max="9729" width="42.28125" style="40" customWidth="1"/>
    <col min="9730" max="9730" width="5.57421875" style="40" bestFit="1" customWidth="1"/>
    <col min="9731" max="9731" width="5.00390625" style="40" customWidth="1"/>
    <col min="9732" max="9732" width="8.57421875" style="40" customWidth="1"/>
    <col min="9733" max="9733" width="10.421875" style="40" customWidth="1"/>
    <col min="9734" max="9734" width="13.421875" style="40" customWidth="1"/>
    <col min="9735" max="9735" width="9.140625" style="40" hidden="1" customWidth="1"/>
    <col min="9736" max="9984" width="9.140625" style="40" customWidth="1"/>
    <col min="9985" max="9985" width="42.28125" style="40" customWidth="1"/>
    <col min="9986" max="9986" width="5.57421875" style="40" bestFit="1" customWidth="1"/>
    <col min="9987" max="9987" width="5.00390625" style="40" customWidth="1"/>
    <col min="9988" max="9988" width="8.57421875" style="40" customWidth="1"/>
    <col min="9989" max="9989" width="10.421875" style="40" customWidth="1"/>
    <col min="9990" max="9990" width="13.421875" style="40" customWidth="1"/>
    <col min="9991" max="9991" width="9.140625" style="40" hidden="1" customWidth="1"/>
    <col min="9992" max="10240" width="9.140625" style="40" customWidth="1"/>
    <col min="10241" max="10241" width="42.28125" style="40" customWidth="1"/>
    <col min="10242" max="10242" width="5.57421875" style="40" bestFit="1" customWidth="1"/>
    <col min="10243" max="10243" width="5.00390625" style="40" customWidth="1"/>
    <col min="10244" max="10244" width="8.57421875" style="40" customWidth="1"/>
    <col min="10245" max="10245" width="10.421875" style="40" customWidth="1"/>
    <col min="10246" max="10246" width="13.421875" style="40" customWidth="1"/>
    <col min="10247" max="10247" width="9.140625" style="40" hidden="1" customWidth="1"/>
    <col min="10248" max="10496" width="9.140625" style="40" customWidth="1"/>
    <col min="10497" max="10497" width="42.28125" style="40" customWidth="1"/>
    <col min="10498" max="10498" width="5.57421875" style="40" bestFit="1" customWidth="1"/>
    <col min="10499" max="10499" width="5.00390625" style="40" customWidth="1"/>
    <col min="10500" max="10500" width="8.57421875" style="40" customWidth="1"/>
    <col min="10501" max="10501" width="10.421875" style="40" customWidth="1"/>
    <col min="10502" max="10502" width="13.421875" style="40" customWidth="1"/>
    <col min="10503" max="10503" width="9.140625" style="40" hidden="1" customWidth="1"/>
    <col min="10504" max="10752" width="9.140625" style="40" customWidth="1"/>
    <col min="10753" max="10753" width="42.28125" style="40" customWidth="1"/>
    <col min="10754" max="10754" width="5.57421875" style="40" bestFit="1" customWidth="1"/>
    <col min="10755" max="10755" width="5.00390625" style="40" customWidth="1"/>
    <col min="10756" max="10756" width="8.57421875" style="40" customWidth="1"/>
    <col min="10757" max="10757" width="10.421875" style="40" customWidth="1"/>
    <col min="10758" max="10758" width="13.421875" style="40" customWidth="1"/>
    <col min="10759" max="10759" width="9.140625" style="40" hidden="1" customWidth="1"/>
    <col min="10760" max="11008" width="9.140625" style="40" customWidth="1"/>
    <col min="11009" max="11009" width="42.28125" style="40" customWidth="1"/>
    <col min="11010" max="11010" width="5.57421875" style="40" bestFit="1" customWidth="1"/>
    <col min="11011" max="11011" width="5.00390625" style="40" customWidth="1"/>
    <col min="11012" max="11012" width="8.57421875" style="40" customWidth="1"/>
    <col min="11013" max="11013" width="10.421875" style="40" customWidth="1"/>
    <col min="11014" max="11014" width="13.421875" style="40" customWidth="1"/>
    <col min="11015" max="11015" width="9.140625" style="40" hidden="1" customWidth="1"/>
    <col min="11016" max="11264" width="9.140625" style="40" customWidth="1"/>
    <col min="11265" max="11265" width="42.28125" style="40" customWidth="1"/>
    <col min="11266" max="11266" width="5.57421875" style="40" bestFit="1" customWidth="1"/>
    <col min="11267" max="11267" width="5.00390625" style="40" customWidth="1"/>
    <col min="11268" max="11268" width="8.57421875" style="40" customWidth="1"/>
    <col min="11269" max="11269" width="10.421875" style="40" customWidth="1"/>
    <col min="11270" max="11270" width="13.421875" style="40" customWidth="1"/>
    <col min="11271" max="11271" width="9.140625" style="40" hidden="1" customWidth="1"/>
    <col min="11272" max="11520" width="9.140625" style="40" customWidth="1"/>
    <col min="11521" max="11521" width="42.28125" style="40" customWidth="1"/>
    <col min="11522" max="11522" width="5.57421875" style="40" bestFit="1" customWidth="1"/>
    <col min="11523" max="11523" width="5.00390625" style="40" customWidth="1"/>
    <col min="11524" max="11524" width="8.57421875" style="40" customWidth="1"/>
    <col min="11525" max="11525" width="10.421875" style="40" customWidth="1"/>
    <col min="11526" max="11526" width="13.421875" style="40" customWidth="1"/>
    <col min="11527" max="11527" width="9.140625" style="40" hidden="1" customWidth="1"/>
    <col min="11528" max="11776" width="9.140625" style="40" customWidth="1"/>
    <col min="11777" max="11777" width="42.28125" style="40" customWidth="1"/>
    <col min="11778" max="11778" width="5.57421875" style="40" bestFit="1" customWidth="1"/>
    <col min="11779" max="11779" width="5.00390625" style="40" customWidth="1"/>
    <col min="11780" max="11780" width="8.57421875" style="40" customWidth="1"/>
    <col min="11781" max="11781" width="10.421875" style="40" customWidth="1"/>
    <col min="11782" max="11782" width="13.421875" style="40" customWidth="1"/>
    <col min="11783" max="11783" width="9.140625" style="40" hidden="1" customWidth="1"/>
    <col min="11784" max="12032" width="9.140625" style="40" customWidth="1"/>
    <col min="12033" max="12033" width="42.28125" style="40" customWidth="1"/>
    <col min="12034" max="12034" width="5.57421875" style="40" bestFit="1" customWidth="1"/>
    <col min="12035" max="12035" width="5.00390625" style="40" customWidth="1"/>
    <col min="12036" max="12036" width="8.57421875" style="40" customWidth="1"/>
    <col min="12037" max="12037" width="10.421875" style="40" customWidth="1"/>
    <col min="12038" max="12038" width="13.421875" style="40" customWidth="1"/>
    <col min="12039" max="12039" width="9.140625" style="40" hidden="1" customWidth="1"/>
    <col min="12040" max="12288" width="9.140625" style="40" customWidth="1"/>
    <col min="12289" max="12289" width="42.28125" style="40" customWidth="1"/>
    <col min="12290" max="12290" width="5.57421875" style="40" bestFit="1" customWidth="1"/>
    <col min="12291" max="12291" width="5.00390625" style="40" customWidth="1"/>
    <col min="12292" max="12292" width="8.57421875" style="40" customWidth="1"/>
    <col min="12293" max="12293" width="10.421875" style="40" customWidth="1"/>
    <col min="12294" max="12294" width="13.421875" style="40" customWidth="1"/>
    <col min="12295" max="12295" width="9.140625" style="40" hidden="1" customWidth="1"/>
    <col min="12296" max="12544" width="9.140625" style="40" customWidth="1"/>
    <col min="12545" max="12545" width="42.28125" style="40" customWidth="1"/>
    <col min="12546" max="12546" width="5.57421875" style="40" bestFit="1" customWidth="1"/>
    <col min="12547" max="12547" width="5.00390625" style="40" customWidth="1"/>
    <col min="12548" max="12548" width="8.57421875" style="40" customWidth="1"/>
    <col min="12549" max="12549" width="10.421875" style="40" customWidth="1"/>
    <col min="12550" max="12550" width="13.421875" style="40" customWidth="1"/>
    <col min="12551" max="12551" width="9.140625" style="40" hidden="1" customWidth="1"/>
    <col min="12552" max="12800" width="9.140625" style="40" customWidth="1"/>
    <col min="12801" max="12801" width="42.28125" style="40" customWidth="1"/>
    <col min="12802" max="12802" width="5.57421875" style="40" bestFit="1" customWidth="1"/>
    <col min="12803" max="12803" width="5.00390625" style="40" customWidth="1"/>
    <col min="12804" max="12804" width="8.57421875" style="40" customWidth="1"/>
    <col min="12805" max="12805" width="10.421875" style="40" customWidth="1"/>
    <col min="12806" max="12806" width="13.421875" style="40" customWidth="1"/>
    <col min="12807" max="12807" width="9.140625" style="40" hidden="1" customWidth="1"/>
    <col min="12808" max="13056" width="9.140625" style="40" customWidth="1"/>
    <col min="13057" max="13057" width="42.28125" style="40" customWidth="1"/>
    <col min="13058" max="13058" width="5.57421875" style="40" bestFit="1" customWidth="1"/>
    <col min="13059" max="13059" width="5.00390625" style="40" customWidth="1"/>
    <col min="13060" max="13060" width="8.57421875" style="40" customWidth="1"/>
    <col min="13061" max="13061" width="10.421875" style="40" customWidth="1"/>
    <col min="13062" max="13062" width="13.421875" style="40" customWidth="1"/>
    <col min="13063" max="13063" width="9.140625" style="40" hidden="1" customWidth="1"/>
    <col min="13064" max="13312" width="9.140625" style="40" customWidth="1"/>
    <col min="13313" max="13313" width="42.28125" style="40" customWidth="1"/>
    <col min="13314" max="13314" width="5.57421875" style="40" bestFit="1" customWidth="1"/>
    <col min="13315" max="13315" width="5.00390625" style="40" customWidth="1"/>
    <col min="13316" max="13316" width="8.57421875" style="40" customWidth="1"/>
    <col min="13317" max="13317" width="10.421875" style="40" customWidth="1"/>
    <col min="13318" max="13318" width="13.421875" style="40" customWidth="1"/>
    <col min="13319" max="13319" width="9.140625" style="40" hidden="1" customWidth="1"/>
    <col min="13320" max="13568" width="9.140625" style="40" customWidth="1"/>
    <col min="13569" max="13569" width="42.28125" style="40" customWidth="1"/>
    <col min="13570" max="13570" width="5.57421875" style="40" bestFit="1" customWidth="1"/>
    <col min="13571" max="13571" width="5.00390625" style="40" customWidth="1"/>
    <col min="13572" max="13572" width="8.57421875" style="40" customWidth="1"/>
    <col min="13573" max="13573" width="10.421875" style="40" customWidth="1"/>
    <col min="13574" max="13574" width="13.421875" style="40" customWidth="1"/>
    <col min="13575" max="13575" width="9.140625" style="40" hidden="1" customWidth="1"/>
    <col min="13576" max="13824" width="9.140625" style="40" customWidth="1"/>
    <col min="13825" max="13825" width="42.28125" style="40" customWidth="1"/>
    <col min="13826" max="13826" width="5.57421875" style="40" bestFit="1" customWidth="1"/>
    <col min="13827" max="13827" width="5.00390625" style="40" customWidth="1"/>
    <col min="13828" max="13828" width="8.57421875" style="40" customWidth="1"/>
    <col min="13829" max="13829" width="10.421875" style="40" customWidth="1"/>
    <col min="13830" max="13830" width="13.421875" style="40" customWidth="1"/>
    <col min="13831" max="13831" width="9.140625" style="40" hidden="1" customWidth="1"/>
    <col min="13832" max="14080" width="9.140625" style="40" customWidth="1"/>
    <col min="14081" max="14081" width="42.28125" style="40" customWidth="1"/>
    <col min="14082" max="14082" width="5.57421875" style="40" bestFit="1" customWidth="1"/>
    <col min="14083" max="14083" width="5.00390625" style="40" customWidth="1"/>
    <col min="14084" max="14084" width="8.57421875" style="40" customWidth="1"/>
    <col min="14085" max="14085" width="10.421875" style="40" customWidth="1"/>
    <col min="14086" max="14086" width="13.421875" style="40" customWidth="1"/>
    <col min="14087" max="14087" width="9.140625" style="40" hidden="1" customWidth="1"/>
    <col min="14088" max="14336" width="9.140625" style="40" customWidth="1"/>
    <col min="14337" max="14337" width="42.28125" style="40" customWidth="1"/>
    <col min="14338" max="14338" width="5.57421875" style="40" bestFit="1" customWidth="1"/>
    <col min="14339" max="14339" width="5.00390625" style="40" customWidth="1"/>
    <col min="14340" max="14340" width="8.57421875" style="40" customWidth="1"/>
    <col min="14341" max="14341" width="10.421875" style="40" customWidth="1"/>
    <col min="14342" max="14342" width="13.421875" style="40" customWidth="1"/>
    <col min="14343" max="14343" width="9.140625" style="40" hidden="1" customWidth="1"/>
    <col min="14344" max="14592" width="9.140625" style="40" customWidth="1"/>
    <col min="14593" max="14593" width="42.28125" style="40" customWidth="1"/>
    <col min="14594" max="14594" width="5.57421875" style="40" bestFit="1" customWidth="1"/>
    <col min="14595" max="14595" width="5.00390625" style="40" customWidth="1"/>
    <col min="14596" max="14596" width="8.57421875" style="40" customWidth="1"/>
    <col min="14597" max="14597" width="10.421875" style="40" customWidth="1"/>
    <col min="14598" max="14598" width="13.421875" style="40" customWidth="1"/>
    <col min="14599" max="14599" width="9.140625" style="40" hidden="1" customWidth="1"/>
    <col min="14600" max="14848" width="9.140625" style="40" customWidth="1"/>
    <col min="14849" max="14849" width="42.28125" style="40" customWidth="1"/>
    <col min="14850" max="14850" width="5.57421875" style="40" bestFit="1" customWidth="1"/>
    <col min="14851" max="14851" width="5.00390625" style="40" customWidth="1"/>
    <col min="14852" max="14852" width="8.57421875" style="40" customWidth="1"/>
    <col min="14853" max="14853" width="10.421875" style="40" customWidth="1"/>
    <col min="14854" max="14854" width="13.421875" style="40" customWidth="1"/>
    <col min="14855" max="14855" width="9.140625" style="40" hidden="1" customWidth="1"/>
    <col min="14856" max="15104" width="9.140625" style="40" customWidth="1"/>
    <col min="15105" max="15105" width="42.28125" style="40" customWidth="1"/>
    <col min="15106" max="15106" width="5.57421875" style="40" bestFit="1" customWidth="1"/>
    <col min="15107" max="15107" width="5.00390625" style="40" customWidth="1"/>
    <col min="15108" max="15108" width="8.57421875" style="40" customWidth="1"/>
    <col min="15109" max="15109" width="10.421875" style="40" customWidth="1"/>
    <col min="15110" max="15110" width="13.421875" style="40" customWidth="1"/>
    <col min="15111" max="15111" width="9.140625" style="40" hidden="1" customWidth="1"/>
    <col min="15112" max="15360" width="9.140625" style="40" customWidth="1"/>
    <col min="15361" max="15361" width="42.28125" style="40" customWidth="1"/>
    <col min="15362" max="15362" width="5.57421875" style="40" bestFit="1" customWidth="1"/>
    <col min="15363" max="15363" width="5.00390625" style="40" customWidth="1"/>
    <col min="15364" max="15364" width="8.57421875" style="40" customWidth="1"/>
    <col min="15365" max="15365" width="10.421875" style="40" customWidth="1"/>
    <col min="15366" max="15366" width="13.421875" style="40" customWidth="1"/>
    <col min="15367" max="15367" width="9.140625" style="40" hidden="1" customWidth="1"/>
    <col min="15368" max="15616" width="9.140625" style="40" customWidth="1"/>
    <col min="15617" max="15617" width="42.28125" style="40" customWidth="1"/>
    <col min="15618" max="15618" width="5.57421875" style="40" bestFit="1" customWidth="1"/>
    <col min="15619" max="15619" width="5.00390625" style="40" customWidth="1"/>
    <col min="15620" max="15620" width="8.57421875" style="40" customWidth="1"/>
    <col min="15621" max="15621" width="10.421875" style="40" customWidth="1"/>
    <col min="15622" max="15622" width="13.421875" style="40" customWidth="1"/>
    <col min="15623" max="15623" width="9.140625" style="40" hidden="1" customWidth="1"/>
    <col min="15624" max="15872" width="9.140625" style="40" customWidth="1"/>
    <col min="15873" max="15873" width="42.28125" style="40" customWidth="1"/>
    <col min="15874" max="15874" width="5.57421875" style="40" bestFit="1" customWidth="1"/>
    <col min="15875" max="15875" width="5.00390625" style="40" customWidth="1"/>
    <col min="15876" max="15876" width="8.57421875" style="40" customWidth="1"/>
    <col min="15877" max="15877" width="10.421875" style="40" customWidth="1"/>
    <col min="15878" max="15878" width="13.421875" style="40" customWidth="1"/>
    <col min="15879" max="15879" width="9.140625" style="40" hidden="1" customWidth="1"/>
    <col min="15880" max="16128" width="9.140625" style="40" customWidth="1"/>
    <col min="16129" max="16129" width="42.28125" style="40" customWidth="1"/>
    <col min="16130" max="16130" width="5.57421875" style="40" bestFit="1" customWidth="1"/>
    <col min="16131" max="16131" width="5.00390625" style="40" customWidth="1"/>
    <col min="16132" max="16132" width="8.57421875" style="40" customWidth="1"/>
    <col min="16133" max="16133" width="10.421875" style="40" customWidth="1"/>
    <col min="16134" max="16134" width="13.421875" style="40" customWidth="1"/>
    <col min="16135" max="16135" width="9.140625" style="40" hidden="1" customWidth="1"/>
    <col min="16136" max="16384" width="9.140625" style="40" customWidth="1"/>
  </cols>
  <sheetData>
    <row r="1" spans="1:7" ht="15">
      <c r="A1" s="129"/>
      <c r="B1" s="38"/>
      <c r="C1" s="38"/>
      <c r="D1" s="38"/>
      <c r="E1" s="39"/>
      <c r="F1" s="27"/>
      <c r="G1" s="27" t="s">
        <v>156</v>
      </c>
    </row>
    <row r="2" spans="1:7" s="41" customFormat="1" ht="9.75" customHeight="1">
      <c r="A2" s="127"/>
      <c r="B2" s="42"/>
      <c r="C2" s="42"/>
      <c r="D2" s="42"/>
      <c r="E2" s="43"/>
      <c r="F2" s="43"/>
      <c r="G2" s="44"/>
    </row>
    <row r="3" spans="1:7" s="41" customFormat="1" ht="18">
      <c r="A3" s="127"/>
      <c r="B3" s="42" t="s">
        <v>157</v>
      </c>
      <c r="C3" s="42"/>
      <c r="D3" s="42"/>
      <c r="E3" s="43"/>
      <c r="F3" s="43"/>
      <c r="G3" s="44"/>
    </row>
    <row r="4" spans="1:7" s="41" customFormat="1" ht="6" customHeight="1">
      <c r="A4" s="127"/>
      <c r="B4" s="42"/>
      <c r="C4" s="42"/>
      <c r="D4" s="42"/>
      <c r="E4" s="43"/>
      <c r="F4" s="43"/>
      <c r="G4" s="44"/>
    </row>
    <row r="5" spans="2:12" ht="16.5">
      <c r="B5" s="118" t="s">
        <v>46</v>
      </c>
      <c r="C5" s="49"/>
      <c r="D5" s="50"/>
      <c r="E5" s="51"/>
      <c r="F5" s="51"/>
      <c r="G5" s="52"/>
      <c r="L5" s="1"/>
    </row>
    <row r="6" spans="1:7" s="45" customFormat="1" ht="13.5" customHeight="1">
      <c r="A6" s="128"/>
      <c r="B6" s="46"/>
      <c r="C6" s="46"/>
      <c r="D6" s="46"/>
      <c r="E6" s="47"/>
      <c r="F6" s="47"/>
      <c r="G6" s="48"/>
    </row>
    <row r="7" spans="1:15" s="58" customFormat="1" ht="25.5">
      <c r="A7" s="130"/>
      <c r="B7" s="53" t="s">
        <v>46</v>
      </c>
      <c r="C7" s="54" t="s">
        <v>42</v>
      </c>
      <c r="D7" s="55" t="s">
        <v>43</v>
      </c>
      <c r="E7" s="56" t="s">
        <v>44</v>
      </c>
      <c r="F7" s="56" t="s">
        <v>45</v>
      </c>
      <c r="G7" s="57"/>
      <c r="I7" s="145"/>
      <c r="J7" s="145"/>
      <c r="K7" s="146"/>
      <c r="M7" s="59"/>
      <c r="N7" s="59"/>
      <c r="O7" s="59"/>
    </row>
    <row r="8" spans="1:12" s="41" customFormat="1" ht="54">
      <c r="A8" s="142" t="s">
        <v>47</v>
      </c>
      <c r="B8" s="61" t="s">
        <v>85</v>
      </c>
      <c r="C8" s="2" t="s">
        <v>4</v>
      </c>
      <c r="D8" s="143">
        <v>64</v>
      </c>
      <c r="E8" s="5"/>
      <c r="F8" s="3">
        <f aca="true" t="shared" si="0" ref="F8">+D8*E8</f>
        <v>0</v>
      </c>
      <c r="G8" s="144"/>
      <c r="I8" s="147"/>
      <c r="J8" s="147"/>
      <c r="K8" s="147"/>
      <c r="L8" s="1"/>
    </row>
    <row r="9" spans="1:12" s="41" customFormat="1" ht="40.5">
      <c r="A9" s="142" t="s">
        <v>47</v>
      </c>
      <c r="B9" s="61" t="s">
        <v>48</v>
      </c>
      <c r="C9" s="2" t="s">
        <v>0</v>
      </c>
      <c r="D9" s="143">
        <v>86</v>
      </c>
      <c r="E9" s="5"/>
      <c r="F9" s="3">
        <f aca="true" t="shared" si="1" ref="F9:F10">+D9*E9</f>
        <v>0</v>
      </c>
      <c r="G9" s="144"/>
      <c r="I9" s="147"/>
      <c r="J9" s="147"/>
      <c r="K9" s="147"/>
      <c r="L9" s="1"/>
    </row>
    <row r="10" spans="1:12" s="41" customFormat="1" ht="40.5">
      <c r="A10" s="142" t="s">
        <v>47</v>
      </c>
      <c r="B10" s="61" t="s">
        <v>67</v>
      </c>
      <c r="C10" s="2" t="s">
        <v>0</v>
      </c>
      <c r="D10" s="143">
        <f>+D9</f>
        <v>86</v>
      </c>
      <c r="E10" s="5"/>
      <c r="F10" s="3">
        <f t="shared" si="1"/>
        <v>0</v>
      </c>
      <c r="G10" s="144"/>
      <c r="I10" s="147"/>
      <c r="J10" s="147"/>
      <c r="K10" s="147"/>
      <c r="L10" s="1"/>
    </row>
    <row r="11" spans="1:7" s="1" customFormat="1" ht="13.5">
      <c r="A11" s="141"/>
      <c r="B11" s="65" t="s">
        <v>2</v>
      </c>
      <c r="C11" s="66"/>
      <c r="D11" s="69"/>
      <c r="E11" s="67"/>
      <c r="F11" s="67"/>
      <c r="G11" s="68">
        <f>SUM(F8:F10)</f>
        <v>0</v>
      </c>
    </row>
    <row r="12" spans="1:7" s="1" customFormat="1" ht="15.75">
      <c r="A12" s="131"/>
      <c r="B12" s="104"/>
      <c r="C12" s="104"/>
      <c r="D12" s="104"/>
      <c r="E12" s="105"/>
      <c r="F12" s="104"/>
      <c r="G12" s="104"/>
    </row>
    <row r="13" spans="1:15" s="83" customFormat="1" ht="16.5">
      <c r="A13" s="154"/>
      <c r="B13" s="155" t="s">
        <v>68</v>
      </c>
      <c r="C13" s="155"/>
      <c r="D13" s="155"/>
      <c r="E13" s="156"/>
      <c r="F13" s="155"/>
      <c r="G13" s="157">
        <f>+G11</f>
        <v>0</v>
      </c>
      <c r="J13" s="84"/>
      <c r="K13" s="31"/>
      <c r="L13" s="31"/>
      <c r="M13" s="31"/>
      <c r="N13" s="31"/>
      <c r="O13" s="31"/>
    </row>
    <row r="14" spans="1:12" s="41" customFormat="1" ht="17.25" customHeight="1">
      <c r="A14" s="127"/>
      <c r="B14" s="132"/>
      <c r="C14" s="133"/>
      <c r="D14" s="136"/>
      <c r="E14" s="135"/>
      <c r="F14" s="135"/>
      <c r="G14" s="137"/>
      <c r="L14" s="1"/>
    </row>
    <row r="15" spans="2:12" ht="16.5">
      <c r="B15" s="118" t="s">
        <v>78</v>
      </c>
      <c r="C15" s="49"/>
      <c r="D15" s="50"/>
      <c r="E15" s="51"/>
      <c r="F15" s="51"/>
      <c r="G15" s="52"/>
      <c r="L15" s="1"/>
    </row>
    <row r="16" spans="1:7" s="45" customFormat="1" ht="13.5" customHeight="1">
      <c r="A16" s="128"/>
      <c r="B16" s="46"/>
      <c r="C16" s="46"/>
      <c r="D16" s="46"/>
      <c r="E16" s="47"/>
      <c r="F16" s="47"/>
      <c r="G16" s="48"/>
    </row>
    <row r="17" spans="1:15" s="58" customFormat="1" ht="25.5">
      <c r="A17" s="130"/>
      <c r="B17" s="53" t="s">
        <v>78</v>
      </c>
      <c r="C17" s="54" t="s">
        <v>42</v>
      </c>
      <c r="D17" s="55" t="s">
        <v>43</v>
      </c>
      <c r="E17" s="56" t="s">
        <v>44</v>
      </c>
      <c r="F17" s="56" t="s">
        <v>45</v>
      </c>
      <c r="G17" s="57"/>
      <c r="I17" s="145"/>
      <c r="J17" s="145"/>
      <c r="K17" s="146"/>
      <c r="M17" s="59"/>
      <c r="N17" s="59"/>
      <c r="O17" s="59"/>
    </row>
    <row r="18" spans="1:12" s="41" customFormat="1" ht="54">
      <c r="A18" s="142" t="s">
        <v>47</v>
      </c>
      <c r="B18" s="61" t="s">
        <v>80</v>
      </c>
      <c r="C18" s="2" t="s">
        <v>0</v>
      </c>
      <c r="D18" s="143">
        <v>7</v>
      </c>
      <c r="E18" s="5"/>
      <c r="F18" s="3">
        <f aca="true" t="shared" si="2" ref="F18:F20">+D18*E18</f>
        <v>0</v>
      </c>
      <c r="G18" s="144"/>
      <c r="I18" s="147"/>
      <c r="J18" s="147"/>
      <c r="K18" s="147"/>
      <c r="L18" s="1"/>
    </row>
    <row r="19" spans="1:12" s="41" customFormat="1" ht="40.5">
      <c r="A19" s="142" t="s">
        <v>47</v>
      </c>
      <c r="B19" s="61" t="s">
        <v>79</v>
      </c>
      <c r="C19" s="2" t="s">
        <v>0</v>
      </c>
      <c r="D19" s="143">
        <v>4</v>
      </c>
      <c r="E19" s="5"/>
      <c r="F19" s="3">
        <f t="shared" si="2"/>
        <v>0</v>
      </c>
      <c r="G19" s="144"/>
      <c r="I19" s="147"/>
      <c r="J19" s="147"/>
      <c r="K19" s="147"/>
      <c r="L19" s="1"/>
    </row>
    <row r="20" spans="1:12" s="41" customFormat="1" ht="27">
      <c r="A20" s="142" t="s">
        <v>47</v>
      </c>
      <c r="B20" s="61" t="s">
        <v>82</v>
      </c>
      <c r="C20" s="2" t="s">
        <v>4</v>
      </c>
      <c r="D20" s="143">
        <v>9</v>
      </c>
      <c r="E20" s="5"/>
      <c r="F20" s="3">
        <f t="shared" si="2"/>
        <v>0</v>
      </c>
      <c r="G20" s="144"/>
      <c r="I20" s="147"/>
      <c r="J20" s="147"/>
      <c r="K20" s="147"/>
      <c r="L20" s="1"/>
    </row>
    <row r="21" spans="1:12" s="41" customFormat="1" ht="13.5">
      <c r="A21" s="142"/>
      <c r="B21" s="61" t="s">
        <v>81</v>
      </c>
      <c r="C21" s="2" t="s">
        <v>1</v>
      </c>
      <c r="D21" s="143">
        <f>D20*0.1</f>
        <v>0.9</v>
      </c>
      <c r="E21" s="5"/>
      <c r="F21" s="3">
        <f>+D21*E21</f>
        <v>0</v>
      </c>
      <c r="G21" s="144"/>
      <c r="I21" s="147"/>
      <c r="J21" s="147"/>
      <c r="K21" s="147"/>
      <c r="L21" s="1"/>
    </row>
    <row r="22" spans="1:12" s="41" customFormat="1" ht="13.5">
      <c r="A22" s="142">
        <v>185804311</v>
      </c>
      <c r="B22" s="61" t="s">
        <v>83</v>
      </c>
      <c r="C22" s="2" t="s">
        <v>1</v>
      </c>
      <c r="D22" s="143">
        <f>+D20*0.03</f>
        <v>0.27</v>
      </c>
      <c r="E22" s="5"/>
      <c r="F22" s="3">
        <f>+D22*E22</f>
        <v>0</v>
      </c>
      <c r="G22" s="144"/>
      <c r="I22" s="147"/>
      <c r="J22" s="184"/>
      <c r="K22" s="147"/>
      <c r="L22" s="1"/>
    </row>
    <row r="23" spans="1:12" s="41" customFormat="1" ht="13.5">
      <c r="A23" s="142"/>
      <c r="B23" s="61" t="s">
        <v>36</v>
      </c>
      <c r="C23" s="2" t="s">
        <v>1</v>
      </c>
      <c r="D23" s="182">
        <f>+D22</f>
        <v>0.27</v>
      </c>
      <c r="E23" s="3"/>
      <c r="F23" s="3">
        <f aca="true" t="shared" si="3" ref="F23">+D23*E23</f>
        <v>0</v>
      </c>
      <c r="G23" s="144"/>
      <c r="I23" s="147"/>
      <c r="J23" s="147"/>
      <c r="K23" s="147"/>
      <c r="L23" s="1"/>
    </row>
    <row r="24" spans="1:7" s="1" customFormat="1" ht="13.5">
      <c r="A24" s="141"/>
      <c r="B24" s="65" t="s">
        <v>2</v>
      </c>
      <c r="C24" s="66"/>
      <c r="D24" s="69"/>
      <c r="E24" s="67"/>
      <c r="F24" s="67"/>
      <c r="G24" s="68">
        <f>SUM(F18:F23)</f>
        <v>0</v>
      </c>
    </row>
    <row r="25" spans="1:7" s="1" customFormat="1" ht="15.75">
      <c r="A25" s="131"/>
      <c r="B25" s="104"/>
      <c r="C25" s="104"/>
      <c r="D25" s="104"/>
      <c r="E25" s="105"/>
      <c r="F25" s="104"/>
      <c r="G25" s="104"/>
    </row>
    <row r="26" spans="1:15" s="83" customFormat="1" ht="16.5">
      <c r="A26" s="154"/>
      <c r="B26" s="155" t="s">
        <v>84</v>
      </c>
      <c r="C26" s="155"/>
      <c r="D26" s="155"/>
      <c r="E26" s="156"/>
      <c r="F26" s="155"/>
      <c r="G26" s="157">
        <f>+G24</f>
        <v>0</v>
      </c>
      <c r="J26" s="84"/>
      <c r="K26" s="31"/>
      <c r="L26" s="31"/>
      <c r="M26" s="31"/>
      <c r="N26" s="31"/>
      <c r="O26" s="31"/>
    </row>
    <row r="27" spans="1:12" s="41" customFormat="1" ht="17.25" customHeight="1">
      <c r="A27" s="127"/>
      <c r="B27" s="132"/>
      <c r="C27" s="133"/>
      <c r="D27" s="136"/>
      <c r="E27" s="135"/>
      <c r="F27" s="135"/>
      <c r="G27" s="137"/>
      <c r="L27" s="1"/>
    </row>
    <row r="28" spans="2:12" ht="16.5">
      <c r="B28" s="118" t="s">
        <v>18</v>
      </c>
      <c r="C28" s="134"/>
      <c r="D28" s="138"/>
      <c r="E28" s="139"/>
      <c r="F28" s="139"/>
      <c r="G28" s="140"/>
      <c r="L28" s="1"/>
    </row>
    <row r="29" spans="1:10" s="89" customFormat="1" ht="6.75" customHeight="1">
      <c r="A29" s="169"/>
      <c r="B29" s="170"/>
      <c r="C29" s="170"/>
      <c r="D29" s="170"/>
      <c r="E29" s="171"/>
      <c r="F29" s="171"/>
      <c r="G29" s="172"/>
      <c r="J29" s="31"/>
    </row>
    <row r="30" spans="1:15" s="58" customFormat="1" ht="21" customHeight="1">
      <c r="A30" s="130"/>
      <c r="B30" s="53" t="s">
        <v>56</v>
      </c>
      <c r="C30" s="54" t="s">
        <v>42</v>
      </c>
      <c r="D30" s="55" t="s">
        <v>43</v>
      </c>
      <c r="E30" s="56" t="s">
        <v>44</v>
      </c>
      <c r="F30" s="56" t="s">
        <v>45</v>
      </c>
      <c r="G30" s="57"/>
      <c r="K30" s="59"/>
      <c r="M30" s="59"/>
      <c r="N30" s="59"/>
      <c r="O30" s="59"/>
    </row>
    <row r="31" spans="1:12" s="41" customFormat="1" ht="27">
      <c r="A31" s="142">
        <v>183111142</v>
      </c>
      <c r="B31" s="61" t="s">
        <v>54</v>
      </c>
      <c r="C31" s="2" t="s">
        <v>86</v>
      </c>
      <c r="D31" s="143">
        <v>98</v>
      </c>
      <c r="E31" s="5"/>
      <c r="F31" s="3">
        <f aca="true" t="shared" si="4" ref="F31:F40">+D31*E31</f>
        <v>0</v>
      </c>
      <c r="G31" s="144"/>
      <c r="I31" s="147">
        <f>+D31</f>
        <v>98</v>
      </c>
      <c r="J31" s="147">
        <v>0.3</v>
      </c>
      <c r="K31" s="147">
        <v>0.3</v>
      </c>
      <c r="L31" s="1">
        <f>+I31*J31*K31/2</f>
        <v>4.409999999999999</v>
      </c>
    </row>
    <row r="32" spans="1:12" s="41" customFormat="1" ht="13.5">
      <c r="A32" s="142"/>
      <c r="B32" s="61" t="s">
        <v>21</v>
      </c>
      <c r="C32" s="2" t="s">
        <v>1</v>
      </c>
      <c r="D32" s="183">
        <v>4.4</v>
      </c>
      <c r="E32" s="5"/>
      <c r="F32" s="3">
        <f t="shared" si="4"/>
        <v>0</v>
      </c>
      <c r="G32" s="144"/>
      <c r="I32" s="127"/>
      <c r="J32" s="127"/>
      <c r="K32" s="127"/>
      <c r="L32" s="1"/>
    </row>
    <row r="33" spans="1:12" s="41" customFormat="1" ht="13.5">
      <c r="A33" s="142"/>
      <c r="B33" s="34" t="s">
        <v>55</v>
      </c>
      <c r="C33" s="2" t="s">
        <v>1</v>
      </c>
      <c r="D33" s="183">
        <f>+D32</f>
        <v>4.4</v>
      </c>
      <c r="E33" s="5"/>
      <c r="F33" s="3">
        <f t="shared" si="4"/>
        <v>0</v>
      </c>
      <c r="G33" s="144"/>
      <c r="I33" s="127"/>
      <c r="J33" s="127"/>
      <c r="K33" s="127"/>
      <c r="L33" s="1"/>
    </row>
    <row r="34" spans="1:12" s="41" customFormat="1" ht="27">
      <c r="A34" s="142"/>
      <c r="B34" s="61" t="s">
        <v>57</v>
      </c>
      <c r="C34" s="2" t="s">
        <v>7</v>
      </c>
      <c r="D34" s="183">
        <f>+D33*2*2</f>
        <v>17.6</v>
      </c>
      <c r="E34" s="5"/>
      <c r="F34" s="3">
        <f t="shared" si="4"/>
        <v>0</v>
      </c>
      <c r="G34" s="144"/>
      <c r="I34" s="127"/>
      <c r="J34" s="127"/>
      <c r="K34" s="127"/>
      <c r="L34" s="1"/>
    </row>
    <row r="35" spans="1:12" s="41" customFormat="1" ht="13.5">
      <c r="A35" s="142">
        <v>184701112</v>
      </c>
      <c r="B35" s="61" t="s">
        <v>158</v>
      </c>
      <c r="C35" s="2" t="s">
        <v>0</v>
      </c>
      <c r="D35" s="148">
        <v>244</v>
      </c>
      <c r="E35" s="5"/>
      <c r="F35" s="3">
        <f t="shared" si="4"/>
        <v>0</v>
      </c>
      <c r="G35" s="144"/>
      <c r="I35" s="127"/>
      <c r="J35" s="127"/>
      <c r="K35" s="127"/>
      <c r="L35" s="1"/>
    </row>
    <row r="36" spans="1:12" s="41" customFormat="1" ht="13.5">
      <c r="A36" s="142">
        <v>185804311</v>
      </c>
      <c r="B36" s="61" t="s">
        <v>87</v>
      </c>
      <c r="C36" s="2" t="s">
        <v>1</v>
      </c>
      <c r="D36" s="183">
        <f>+D35*0.02</f>
        <v>4.88</v>
      </c>
      <c r="E36" s="5"/>
      <c r="F36" s="3">
        <f t="shared" si="4"/>
        <v>0</v>
      </c>
      <c r="G36" s="144"/>
      <c r="I36" s="127"/>
      <c r="J36" s="127"/>
      <c r="K36" s="127"/>
      <c r="L36" s="1"/>
    </row>
    <row r="37" spans="1:15" s="1" customFormat="1" ht="13.5">
      <c r="A37" s="142"/>
      <c r="B37" s="61" t="s">
        <v>36</v>
      </c>
      <c r="C37" s="2" t="s">
        <v>1</v>
      </c>
      <c r="D37" s="182">
        <f>+D36</f>
        <v>4.88</v>
      </c>
      <c r="E37" s="3"/>
      <c r="F37" s="3">
        <f t="shared" si="4"/>
        <v>0</v>
      </c>
      <c r="G37" s="28"/>
      <c r="K37" s="6"/>
      <c r="L37" s="6"/>
      <c r="M37" s="6"/>
      <c r="N37" s="6"/>
      <c r="O37" s="6"/>
    </row>
    <row r="38" spans="1:15" s="1" customFormat="1" ht="13.5">
      <c r="A38" s="142" t="s">
        <v>47</v>
      </c>
      <c r="B38" s="60" t="s">
        <v>64</v>
      </c>
      <c r="C38" s="2" t="s">
        <v>0</v>
      </c>
      <c r="D38" s="62">
        <f>+D35</f>
        <v>244</v>
      </c>
      <c r="E38" s="3"/>
      <c r="F38" s="3">
        <f t="shared" si="4"/>
        <v>0</v>
      </c>
      <c r="G38" s="28"/>
      <c r="K38" s="6"/>
      <c r="L38" s="6"/>
      <c r="M38" s="6"/>
      <c r="N38" s="6"/>
      <c r="O38" s="6"/>
    </row>
    <row r="39" spans="1:7" s="1" customFormat="1" ht="13.5">
      <c r="A39" s="142">
        <v>184911421</v>
      </c>
      <c r="B39" s="60" t="s">
        <v>65</v>
      </c>
      <c r="C39" s="2" t="s">
        <v>4</v>
      </c>
      <c r="D39" s="62">
        <v>89</v>
      </c>
      <c r="E39" s="3"/>
      <c r="F39" s="3">
        <f t="shared" si="4"/>
        <v>0</v>
      </c>
      <c r="G39" s="28"/>
    </row>
    <row r="40" spans="1:7" s="1" customFormat="1" ht="13.5">
      <c r="A40" s="142"/>
      <c r="B40" s="64" t="s">
        <v>66</v>
      </c>
      <c r="C40" s="2" t="s">
        <v>1</v>
      </c>
      <c r="D40" s="182">
        <f>+D39*0.1</f>
        <v>8.9</v>
      </c>
      <c r="E40" s="3"/>
      <c r="F40" s="3">
        <f t="shared" si="4"/>
        <v>0</v>
      </c>
      <c r="G40" s="28"/>
    </row>
    <row r="41" spans="1:7" s="1" customFormat="1" ht="13.5">
      <c r="A41" s="141"/>
      <c r="B41" s="65" t="s">
        <v>2</v>
      </c>
      <c r="C41" s="66"/>
      <c r="D41" s="66"/>
      <c r="E41" s="67"/>
      <c r="F41" s="67"/>
      <c r="G41" s="68">
        <f>SUM(F31:F41)</f>
        <v>0</v>
      </c>
    </row>
    <row r="42" spans="1:7" s="1" customFormat="1" ht="25.5">
      <c r="A42" s="152"/>
      <c r="B42" s="53" t="s">
        <v>19</v>
      </c>
      <c r="C42" s="149" t="s">
        <v>42</v>
      </c>
      <c r="D42" s="150" t="s">
        <v>43</v>
      </c>
      <c r="E42" s="56" t="s">
        <v>44</v>
      </c>
      <c r="F42" s="56" t="s">
        <v>45</v>
      </c>
      <c r="G42" s="151"/>
    </row>
    <row r="43" spans="1:7" s="1" customFormat="1" ht="13.5">
      <c r="A43" s="142"/>
      <c r="B43" s="70" t="s">
        <v>63</v>
      </c>
      <c r="C43" s="60"/>
      <c r="D43" s="4"/>
      <c r="E43" s="3"/>
      <c r="F43" s="3"/>
      <c r="G43" s="28"/>
    </row>
    <row r="44" spans="1:7" s="1" customFormat="1" ht="13.5">
      <c r="A44" s="142"/>
      <c r="B44" s="64" t="s">
        <v>61</v>
      </c>
      <c r="C44" s="2" t="s">
        <v>0</v>
      </c>
      <c r="D44" s="4">
        <v>244</v>
      </c>
      <c r="E44" s="3"/>
      <c r="F44" s="3">
        <f aca="true" t="shared" si="5" ref="F44">+D44*E44</f>
        <v>0</v>
      </c>
      <c r="G44" s="28"/>
    </row>
    <row r="45" spans="1:7" s="1" customFormat="1" ht="13.5">
      <c r="A45" s="141"/>
      <c r="B45" s="185" t="s">
        <v>2</v>
      </c>
      <c r="C45" s="186"/>
      <c r="D45" s="187">
        <f>SUM(D44)</f>
        <v>244</v>
      </c>
      <c r="E45" s="67"/>
      <c r="F45" s="67"/>
      <c r="G45" s="80">
        <f>SUM(F44:F45)</f>
        <v>0</v>
      </c>
    </row>
    <row r="46" spans="1:7" s="1" customFormat="1" ht="15.75">
      <c r="A46" s="131"/>
      <c r="B46" s="104"/>
      <c r="C46" s="104"/>
      <c r="D46" s="104"/>
      <c r="E46" s="105"/>
      <c r="F46" s="104"/>
      <c r="G46" s="104"/>
    </row>
    <row r="47" spans="1:15" s="83" customFormat="1" ht="16.5">
      <c r="A47" s="154"/>
      <c r="B47" s="155" t="s">
        <v>20</v>
      </c>
      <c r="C47" s="155"/>
      <c r="D47" s="155"/>
      <c r="E47" s="156"/>
      <c r="F47" s="155"/>
      <c r="G47" s="157">
        <f>SUM(G31:G45)</f>
        <v>0</v>
      </c>
      <c r="J47" s="84"/>
      <c r="K47" s="31"/>
      <c r="L47" s="31"/>
      <c r="M47" s="31"/>
      <c r="N47" s="31"/>
      <c r="O47" s="31"/>
    </row>
    <row r="48" spans="1:15" s="83" customFormat="1" ht="16.5">
      <c r="A48" s="153"/>
      <c r="B48" s="119"/>
      <c r="C48" s="119"/>
      <c r="D48" s="119"/>
      <c r="E48" s="120"/>
      <c r="F48" s="119"/>
      <c r="G48" s="120"/>
      <c r="J48" s="84"/>
      <c r="K48" s="31"/>
      <c r="L48" s="31"/>
      <c r="M48" s="31"/>
      <c r="N48" s="31"/>
      <c r="O48" s="31"/>
    </row>
    <row r="49" spans="1:15" s="83" customFormat="1" ht="16.5">
      <c r="A49" s="153"/>
      <c r="B49" s="119"/>
      <c r="C49" s="119"/>
      <c r="D49" s="119"/>
      <c r="E49" s="120"/>
      <c r="F49" s="119"/>
      <c r="G49" s="120"/>
      <c r="J49" s="84"/>
      <c r="K49" s="31"/>
      <c r="L49" s="31"/>
      <c r="M49" s="31"/>
      <c r="N49" s="31"/>
      <c r="O49" s="31"/>
    </row>
    <row r="50" spans="1:7" s="1" customFormat="1" ht="15.75">
      <c r="A50" s="131"/>
      <c r="B50" s="104"/>
      <c r="C50" s="104"/>
      <c r="D50" s="104"/>
      <c r="E50" s="105"/>
      <c r="F50" s="104"/>
      <c r="G50" s="104"/>
    </row>
    <row r="51" spans="1:7" s="31" customFormat="1" ht="16.5">
      <c r="A51" s="128"/>
      <c r="B51" s="119" t="s">
        <v>3</v>
      </c>
      <c r="C51" s="75"/>
      <c r="D51" s="75"/>
      <c r="E51" s="24"/>
      <c r="F51" s="24"/>
      <c r="G51" s="85"/>
    </row>
    <row r="52" spans="1:10" s="89" customFormat="1" ht="6.75" customHeight="1">
      <c r="A52" s="169"/>
      <c r="B52" s="170"/>
      <c r="C52" s="170"/>
      <c r="D52" s="170"/>
      <c r="E52" s="171"/>
      <c r="F52" s="171"/>
      <c r="G52" s="172"/>
      <c r="J52" s="31"/>
    </row>
    <row r="53" spans="1:7" s="83" customFormat="1" ht="13.5">
      <c r="A53" s="166"/>
      <c r="B53" s="159" t="s">
        <v>91</v>
      </c>
      <c r="C53" s="160">
        <f>+D35</f>
        <v>244</v>
      </c>
      <c r="D53" s="160" t="s">
        <v>0</v>
      </c>
      <c r="E53" s="160">
        <f>+D39</f>
        <v>89</v>
      </c>
      <c r="F53" s="161" t="str">
        <f>+C39</f>
        <v>m2</v>
      </c>
      <c r="G53" s="162"/>
    </row>
    <row r="54" spans="1:7" s="83" customFormat="1" ht="13.5">
      <c r="A54" s="166"/>
      <c r="B54" s="159" t="s">
        <v>92</v>
      </c>
      <c r="C54" s="160">
        <v>11</v>
      </c>
      <c r="D54" s="160" t="s">
        <v>0</v>
      </c>
      <c r="E54" s="160">
        <v>9</v>
      </c>
      <c r="F54" s="161" t="str">
        <f>+F53</f>
        <v>m2</v>
      </c>
      <c r="G54" s="162"/>
    </row>
    <row r="55" spans="1:7" s="32" customFormat="1" ht="25.5">
      <c r="A55" s="163"/>
      <c r="B55" s="164"/>
      <c r="C55" s="54" t="s">
        <v>42</v>
      </c>
      <c r="D55" s="55" t="s">
        <v>43</v>
      </c>
      <c r="E55" s="56" t="s">
        <v>44</v>
      </c>
      <c r="F55" s="56" t="s">
        <v>45</v>
      </c>
      <c r="G55" s="165"/>
    </row>
    <row r="56" spans="1:10" s="31" customFormat="1" ht="28.5" customHeight="1">
      <c r="A56" s="142"/>
      <c r="B56" s="36" t="s">
        <v>88</v>
      </c>
      <c r="C56" s="22" t="s">
        <v>0</v>
      </c>
      <c r="D56" s="23">
        <f>+C53*8</f>
        <v>1952</v>
      </c>
      <c r="E56" s="24"/>
      <c r="F56" s="24">
        <f aca="true" t="shared" si="6" ref="F56:F62">+D56*E56</f>
        <v>0</v>
      </c>
      <c r="G56" s="30"/>
      <c r="J56" s="32"/>
    </row>
    <row r="57" spans="1:10" s="31" customFormat="1" ht="28.5" customHeight="1">
      <c r="A57" s="142"/>
      <c r="B57" s="36" t="s">
        <v>95</v>
      </c>
      <c r="C57" s="22" t="s">
        <v>4</v>
      </c>
      <c r="D57" s="23">
        <f>+E54*6</f>
        <v>54</v>
      </c>
      <c r="E57" s="24"/>
      <c r="F57" s="24">
        <f t="shared" si="6"/>
        <v>0</v>
      </c>
      <c r="G57" s="30"/>
      <c r="J57" s="32"/>
    </row>
    <row r="58" spans="1:11" s="32" customFormat="1" ht="13.5">
      <c r="A58" s="167"/>
      <c r="B58" s="158" t="s">
        <v>76</v>
      </c>
      <c r="C58" s="22" t="s">
        <v>4</v>
      </c>
      <c r="D58" s="23">
        <f>+E53*3</f>
        <v>267</v>
      </c>
      <c r="E58" s="24"/>
      <c r="F58" s="24">
        <f t="shared" si="6"/>
        <v>0</v>
      </c>
      <c r="G58" s="33"/>
      <c r="K58" s="98"/>
    </row>
    <row r="59" spans="1:11" s="32" customFormat="1" ht="13.5">
      <c r="A59" s="167"/>
      <c r="B59" s="158" t="s">
        <v>96</v>
      </c>
      <c r="C59" s="22" t="s">
        <v>4</v>
      </c>
      <c r="D59" s="23">
        <f>+E54*3</f>
        <v>27</v>
      </c>
      <c r="E59" s="24"/>
      <c r="F59" s="24">
        <f t="shared" si="6"/>
        <v>0</v>
      </c>
      <c r="G59" s="33"/>
      <c r="K59" s="98"/>
    </row>
    <row r="60" spans="1:11" s="32" customFormat="1" ht="13.5">
      <c r="A60" s="167"/>
      <c r="B60" s="158" t="s">
        <v>77</v>
      </c>
      <c r="C60" s="22" t="s">
        <v>4</v>
      </c>
      <c r="D60" s="23">
        <f>+E53</f>
        <v>89</v>
      </c>
      <c r="E60" s="24"/>
      <c r="F60" s="24">
        <f t="shared" si="6"/>
        <v>0</v>
      </c>
      <c r="G60" s="33"/>
      <c r="K60" s="98"/>
    </row>
    <row r="61" spans="1:7" s="32" customFormat="1" ht="13.5">
      <c r="A61" s="167"/>
      <c r="B61" s="158" t="s">
        <v>93</v>
      </c>
      <c r="C61" s="22" t="s">
        <v>0</v>
      </c>
      <c r="D61" s="23">
        <f>+C53</f>
        <v>244</v>
      </c>
      <c r="E61" s="24"/>
      <c r="F61" s="24">
        <f t="shared" si="6"/>
        <v>0</v>
      </c>
      <c r="G61" s="33"/>
    </row>
    <row r="62" spans="1:7" s="32" customFormat="1" ht="13.5">
      <c r="A62" s="167"/>
      <c r="B62" s="158" t="s">
        <v>94</v>
      </c>
      <c r="C62" s="22" t="s">
        <v>0</v>
      </c>
      <c r="D62" s="23">
        <f>+C54</f>
        <v>11</v>
      </c>
      <c r="E62" s="24"/>
      <c r="F62" s="24">
        <f t="shared" si="6"/>
        <v>0</v>
      </c>
      <c r="G62" s="33"/>
    </row>
    <row r="63" spans="1:13" s="32" customFormat="1" ht="13.5">
      <c r="A63" s="168"/>
      <c r="B63" s="93" t="s">
        <v>2</v>
      </c>
      <c r="C63" s="94"/>
      <c r="D63" s="95"/>
      <c r="E63" s="96"/>
      <c r="F63" s="96"/>
      <c r="G63" s="97">
        <f>SUM(F56:F62)</f>
        <v>0</v>
      </c>
      <c r="M63" s="98"/>
    </row>
    <row r="64" spans="1:13" s="32" customFormat="1" ht="13.5">
      <c r="A64" s="127"/>
      <c r="B64" s="37"/>
      <c r="C64" s="22"/>
      <c r="D64" s="91"/>
      <c r="E64" s="92"/>
      <c r="F64" s="92"/>
      <c r="G64" s="99"/>
      <c r="M64" s="98"/>
    </row>
    <row r="65" spans="1:7" s="83" customFormat="1" ht="16.5">
      <c r="A65" s="154"/>
      <c r="B65" s="155" t="s">
        <v>9</v>
      </c>
      <c r="C65" s="155"/>
      <c r="D65" s="155"/>
      <c r="E65" s="156"/>
      <c r="F65" s="155"/>
      <c r="G65" s="157">
        <f>SUM(F56:F64)</f>
        <v>0</v>
      </c>
    </row>
    <row r="66" spans="1:7" s="83" customFormat="1" ht="16.5">
      <c r="A66" s="153"/>
      <c r="B66" s="119"/>
      <c r="C66" s="119"/>
      <c r="D66" s="119"/>
      <c r="E66" s="120"/>
      <c r="F66" s="119"/>
      <c r="G66" s="120"/>
    </row>
    <row r="67" spans="1:7" s="31" customFormat="1" ht="15.75">
      <c r="A67" s="128"/>
      <c r="B67" s="81"/>
      <c r="C67" s="81"/>
      <c r="D67" s="81"/>
      <c r="E67" s="82"/>
      <c r="F67" s="81"/>
      <c r="G67" s="81"/>
    </row>
    <row r="68" spans="1:7" s="31" customFormat="1" ht="16.5">
      <c r="A68" s="131"/>
      <c r="B68" s="119" t="s">
        <v>5</v>
      </c>
      <c r="C68" s="75"/>
      <c r="D68" s="75"/>
      <c r="E68" s="24"/>
      <c r="F68" s="24"/>
      <c r="G68" s="85"/>
    </row>
    <row r="69" spans="1:10" s="89" customFormat="1" ht="6.75" customHeight="1">
      <c r="A69" s="169"/>
      <c r="B69" s="170"/>
      <c r="C69" s="170"/>
      <c r="D69" s="170"/>
      <c r="E69" s="171"/>
      <c r="F69" s="171"/>
      <c r="G69" s="172"/>
      <c r="J69" s="31"/>
    </row>
    <row r="70" spans="1:7" s="83" customFormat="1" ht="13.5">
      <c r="A70" s="166"/>
      <c r="B70" s="159" t="s">
        <v>69</v>
      </c>
      <c r="C70" s="160">
        <f>+C53</f>
        <v>244</v>
      </c>
      <c r="D70" s="160" t="str">
        <f>+D53</f>
        <v>ks</v>
      </c>
      <c r="E70" s="160">
        <f>+E53</f>
        <v>89</v>
      </c>
      <c r="F70" s="160" t="str">
        <f>+F53</f>
        <v>m2</v>
      </c>
      <c r="G70" s="162"/>
    </row>
    <row r="71" spans="1:7" s="83" customFormat="1" ht="13.5">
      <c r="A71" s="166"/>
      <c r="B71" s="159" t="s">
        <v>92</v>
      </c>
      <c r="C71" s="160">
        <v>11</v>
      </c>
      <c r="D71" s="160" t="s">
        <v>0</v>
      </c>
      <c r="E71" s="160">
        <v>9</v>
      </c>
      <c r="F71" s="161" t="str">
        <f>+F70</f>
        <v>m2</v>
      </c>
      <c r="G71" s="162"/>
    </row>
    <row r="72" spans="1:7" s="32" customFormat="1" ht="25.5">
      <c r="A72" s="163"/>
      <c r="B72" s="164"/>
      <c r="C72" s="54" t="s">
        <v>42</v>
      </c>
      <c r="D72" s="55" t="s">
        <v>43</v>
      </c>
      <c r="E72" s="56" t="s">
        <v>44</v>
      </c>
      <c r="F72" s="56" t="s">
        <v>45</v>
      </c>
      <c r="G72" s="165"/>
    </row>
    <row r="73" spans="1:10" s="31" customFormat="1" ht="28.5" customHeight="1">
      <c r="A73" s="142"/>
      <c r="B73" s="36" t="s">
        <v>89</v>
      </c>
      <c r="C73" s="22" t="s">
        <v>0</v>
      </c>
      <c r="D73" s="23">
        <f>+C70*6</f>
        <v>1464</v>
      </c>
      <c r="E73" s="24"/>
      <c r="F73" s="24">
        <f aca="true" t="shared" si="7" ref="F73:F79">+D73*E73</f>
        <v>0</v>
      </c>
      <c r="G73" s="30"/>
      <c r="J73" s="32"/>
    </row>
    <row r="74" spans="1:10" s="31" customFormat="1" ht="28.5" customHeight="1">
      <c r="A74" s="142"/>
      <c r="B74" s="36" t="s">
        <v>95</v>
      </c>
      <c r="C74" s="22" t="s">
        <v>4</v>
      </c>
      <c r="D74" s="23">
        <f>+E71*6</f>
        <v>54</v>
      </c>
      <c r="E74" s="24"/>
      <c r="F74" s="24">
        <f t="shared" si="7"/>
        <v>0</v>
      </c>
      <c r="G74" s="30"/>
      <c r="J74" s="32"/>
    </row>
    <row r="75" spans="1:11" s="32" customFormat="1" ht="13.5">
      <c r="A75" s="167"/>
      <c r="B75" s="158" t="s">
        <v>76</v>
      </c>
      <c r="C75" s="22" t="s">
        <v>0</v>
      </c>
      <c r="D75" s="23">
        <f>+C70*3</f>
        <v>732</v>
      </c>
      <c r="E75" s="24"/>
      <c r="F75" s="24">
        <f t="shared" si="7"/>
        <v>0</v>
      </c>
      <c r="G75" s="33"/>
      <c r="K75" s="98"/>
    </row>
    <row r="76" spans="1:11" s="32" customFormat="1" ht="13.5">
      <c r="A76" s="167"/>
      <c r="B76" s="158" t="s">
        <v>96</v>
      </c>
      <c r="C76" s="22" t="s">
        <v>4</v>
      </c>
      <c r="D76" s="23">
        <f>+E71*3</f>
        <v>27</v>
      </c>
      <c r="E76" s="24"/>
      <c r="F76" s="24">
        <f t="shared" si="7"/>
        <v>0</v>
      </c>
      <c r="G76" s="33"/>
      <c r="K76" s="98"/>
    </row>
    <row r="77" spans="1:11" s="32" customFormat="1" ht="13.5">
      <c r="A77" s="167"/>
      <c r="B77" s="158" t="s">
        <v>77</v>
      </c>
      <c r="C77" s="22" t="s">
        <v>4</v>
      </c>
      <c r="D77" s="23">
        <f>+E70</f>
        <v>89</v>
      </c>
      <c r="E77" s="24"/>
      <c r="F77" s="24">
        <f t="shared" si="7"/>
        <v>0</v>
      </c>
      <c r="G77" s="33"/>
      <c r="K77" s="98"/>
    </row>
    <row r="78" spans="1:7" s="32" customFormat="1" ht="13.5">
      <c r="A78" s="167"/>
      <c r="B78" s="158" t="s">
        <v>8</v>
      </c>
      <c r="C78" s="22" t="s">
        <v>0</v>
      </c>
      <c r="D78" s="23">
        <f>+C70</f>
        <v>244</v>
      </c>
      <c r="E78" s="24"/>
      <c r="F78" s="24">
        <f t="shared" si="7"/>
        <v>0</v>
      </c>
      <c r="G78" s="33"/>
    </row>
    <row r="79" spans="1:7" s="32" customFormat="1" ht="13.5">
      <c r="A79" s="167"/>
      <c r="B79" s="158" t="s">
        <v>94</v>
      </c>
      <c r="C79" s="22" t="s">
        <v>0</v>
      </c>
      <c r="D79" s="23">
        <f>+C71</f>
        <v>11</v>
      </c>
      <c r="E79" s="24"/>
      <c r="F79" s="24">
        <f t="shared" si="7"/>
        <v>0</v>
      </c>
      <c r="G79" s="33"/>
    </row>
    <row r="80" spans="1:13" s="32" customFormat="1" ht="13.5">
      <c r="A80" s="168"/>
      <c r="B80" s="93" t="s">
        <v>2</v>
      </c>
      <c r="C80" s="94"/>
      <c r="D80" s="95"/>
      <c r="E80" s="96"/>
      <c r="F80" s="96"/>
      <c r="G80" s="97">
        <f>SUM(F73:F79)</f>
        <v>0</v>
      </c>
      <c r="M80" s="98"/>
    </row>
    <row r="81" spans="1:13" s="32" customFormat="1" ht="13.5">
      <c r="A81" s="127"/>
      <c r="B81" s="37"/>
      <c r="C81" s="22"/>
      <c r="D81" s="91"/>
      <c r="E81" s="92"/>
      <c r="F81" s="92"/>
      <c r="G81" s="99"/>
      <c r="M81" s="98"/>
    </row>
    <row r="82" spans="1:7" s="83" customFormat="1" ht="16.5">
      <c r="A82" s="154"/>
      <c r="B82" s="155" t="s">
        <v>10</v>
      </c>
      <c r="C82" s="155"/>
      <c r="D82" s="155"/>
      <c r="E82" s="156"/>
      <c r="F82" s="155"/>
      <c r="G82" s="157">
        <f>SUM(F73:F81)</f>
        <v>0</v>
      </c>
    </row>
    <row r="83" spans="1:7" s="83" customFormat="1" ht="16.5">
      <c r="A83" s="153"/>
      <c r="B83" s="119"/>
      <c r="C83" s="119"/>
      <c r="D83" s="119"/>
      <c r="E83" s="120"/>
      <c r="F83" s="119"/>
      <c r="G83" s="120"/>
    </row>
    <row r="84" spans="1:7" s="83" customFormat="1" ht="16.5">
      <c r="A84" s="153"/>
      <c r="B84" s="119"/>
      <c r="C84" s="119"/>
      <c r="D84" s="119"/>
      <c r="E84" s="120"/>
      <c r="F84" s="119"/>
      <c r="G84" s="120"/>
    </row>
    <row r="85" spans="1:7" s="31" customFormat="1" ht="16.5">
      <c r="A85" s="128"/>
      <c r="B85" s="119" t="s">
        <v>6</v>
      </c>
      <c r="C85" s="75"/>
      <c r="D85" s="75"/>
      <c r="E85" s="24"/>
      <c r="F85" s="24"/>
      <c r="G85" s="85"/>
    </row>
    <row r="86" spans="1:10" s="89" customFormat="1" ht="6.75" customHeight="1">
      <c r="A86" s="169"/>
      <c r="B86" s="170"/>
      <c r="C86" s="170"/>
      <c r="D86" s="170"/>
      <c r="E86" s="171"/>
      <c r="F86" s="171"/>
      <c r="G86" s="172"/>
      <c r="J86" s="31"/>
    </row>
    <row r="87" spans="1:7" s="83" customFormat="1" ht="13.5">
      <c r="A87" s="166"/>
      <c r="B87" s="159" t="s">
        <v>69</v>
      </c>
      <c r="C87" s="160">
        <f>+C70</f>
        <v>244</v>
      </c>
      <c r="D87" s="160" t="str">
        <f>+D70</f>
        <v>ks</v>
      </c>
      <c r="E87" s="160">
        <f>+E70</f>
        <v>89</v>
      </c>
      <c r="F87" s="160" t="str">
        <f>+F70</f>
        <v>m2</v>
      </c>
      <c r="G87" s="162"/>
    </row>
    <row r="88" spans="1:7" s="83" customFormat="1" ht="13.5">
      <c r="A88" s="166"/>
      <c r="B88" s="159" t="s">
        <v>92</v>
      </c>
      <c r="C88" s="160">
        <v>11</v>
      </c>
      <c r="D88" s="160" t="s">
        <v>0</v>
      </c>
      <c r="E88" s="160">
        <v>9</v>
      </c>
      <c r="F88" s="161" t="str">
        <f>+F87</f>
        <v>m2</v>
      </c>
      <c r="G88" s="162"/>
    </row>
    <row r="89" spans="1:7" s="32" customFormat="1" ht="25.5">
      <c r="A89" s="163"/>
      <c r="B89" s="164"/>
      <c r="C89" s="54" t="s">
        <v>42</v>
      </c>
      <c r="D89" s="55" t="s">
        <v>43</v>
      </c>
      <c r="E89" s="56" t="s">
        <v>44</v>
      </c>
      <c r="F89" s="56" t="s">
        <v>45</v>
      </c>
      <c r="G89" s="165"/>
    </row>
    <row r="90" spans="1:10" s="31" customFormat="1" ht="28.5" customHeight="1">
      <c r="A90" s="142"/>
      <c r="B90" s="36" t="s">
        <v>89</v>
      </c>
      <c r="C90" s="22" t="s">
        <v>0</v>
      </c>
      <c r="D90" s="23">
        <f>+C87*6</f>
        <v>1464</v>
      </c>
      <c r="E90" s="24"/>
      <c r="F90" s="24">
        <f>+D90*E90</f>
        <v>0</v>
      </c>
      <c r="G90" s="30"/>
      <c r="J90" s="32"/>
    </row>
    <row r="91" spans="1:11" s="32" customFormat="1" ht="13.5">
      <c r="A91" s="167"/>
      <c r="B91" s="158" t="s">
        <v>76</v>
      </c>
      <c r="C91" s="22" t="s">
        <v>0</v>
      </c>
      <c r="D91" s="23">
        <f>+C87*3</f>
        <v>732</v>
      </c>
      <c r="E91" s="24"/>
      <c r="F91" s="24">
        <f>+D91*E91</f>
        <v>0</v>
      </c>
      <c r="G91" s="33"/>
      <c r="K91" s="98"/>
    </row>
    <row r="92" spans="1:11" s="32" customFormat="1" ht="13.5">
      <c r="A92" s="167"/>
      <c r="B92" s="158" t="s">
        <v>77</v>
      </c>
      <c r="C92" s="22" t="s">
        <v>4</v>
      </c>
      <c r="D92" s="23">
        <f>+E87</f>
        <v>89</v>
      </c>
      <c r="E92" s="24"/>
      <c r="F92" s="24">
        <f>+D92*E92</f>
        <v>0</v>
      </c>
      <c r="G92" s="33"/>
      <c r="K92" s="98"/>
    </row>
    <row r="93" spans="1:7" s="32" customFormat="1" ht="13.5">
      <c r="A93" s="167"/>
      <c r="B93" s="158" t="s">
        <v>8</v>
      </c>
      <c r="C93" s="22" t="s">
        <v>0</v>
      </c>
      <c r="D93" s="23">
        <f>+C87</f>
        <v>244</v>
      </c>
      <c r="E93" s="24"/>
      <c r="F93" s="24">
        <f>+D93*E93</f>
        <v>0</v>
      </c>
      <c r="G93" s="33"/>
    </row>
    <row r="94" spans="1:7" s="32" customFormat="1" ht="13.5">
      <c r="A94" s="167"/>
      <c r="B94" s="158" t="s">
        <v>94</v>
      </c>
      <c r="C94" s="22" t="s">
        <v>0</v>
      </c>
      <c r="D94" s="23">
        <f>+C88</f>
        <v>11</v>
      </c>
      <c r="E94" s="24"/>
      <c r="F94" s="24">
        <f>+D94*E94</f>
        <v>0</v>
      </c>
      <c r="G94" s="33"/>
    </row>
    <row r="95" spans="1:13" s="32" customFormat="1" ht="13.5">
      <c r="A95" s="168"/>
      <c r="B95" s="93" t="s">
        <v>2</v>
      </c>
      <c r="C95" s="94"/>
      <c r="D95" s="95"/>
      <c r="E95" s="96"/>
      <c r="F95" s="96"/>
      <c r="G95" s="97">
        <f>SUM(F90:F94)</f>
        <v>0</v>
      </c>
      <c r="M95" s="98"/>
    </row>
    <row r="96" spans="1:13" s="32" customFormat="1" ht="13.5">
      <c r="A96" s="127"/>
      <c r="B96" s="37"/>
      <c r="C96" s="22"/>
      <c r="D96" s="91"/>
      <c r="E96" s="92"/>
      <c r="F96" s="92"/>
      <c r="G96" s="99"/>
      <c r="M96" s="98"/>
    </row>
    <row r="97" spans="1:7" s="83" customFormat="1" ht="16.5">
      <c r="A97" s="154"/>
      <c r="B97" s="155" t="s">
        <v>11</v>
      </c>
      <c r="C97" s="155"/>
      <c r="D97" s="155"/>
      <c r="E97" s="156"/>
      <c r="F97" s="155"/>
      <c r="G97" s="157">
        <f>SUM(F90:F96)</f>
        <v>0</v>
      </c>
    </row>
    <row r="98" spans="1:7" s="83" customFormat="1" ht="16.5">
      <c r="A98" s="153"/>
      <c r="B98" s="119"/>
      <c r="C98" s="119"/>
      <c r="D98" s="119"/>
      <c r="E98" s="120"/>
      <c r="F98" s="119"/>
      <c r="G98" s="120"/>
    </row>
    <row r="99" spans="1:7" s="31" customFormat="1" ht="15.75">
      <c r="A99" s="128"/>
      <c r="B99" s="81"/>
      <c r="C99" s="81"/>
      <c r="D99" s="81"/>
      <c r="E99" s="82"/>
      <c r="F99" s="81"/>
      <c r="G99" s="81"/>
    </row>
    <row r="100" spans="1:7" s="31" customFormat="1" ht="16.5">
      <c r="A100" s="128"/>
      <c r="B100" s="119" t="s">
        <v>38</v>
      </c>
      <c r="C100" s="75"/>
      <c r="D100" s="75"/>
      <c r="E100" s="24"/>
      <c r="F100" s="24"/>
      <c r="G100" s="85"/>
    </row>
    <row r="101" spans="1:10" s="89" customFormat="1" ht="7.5" customHeight="1">
      <c r="A101" s="169"/>
      <c r="B101" s="170"/>
      <c r="C101" s="170"/>
      <c r="D101" s="170"/>
      <c r="E101" s="171"/>
      <c r="F101" s="171"/>
      <c r="G101" s="172"/>
      <c r="J101" s="31"/>
    </row>
    <row r="102" spans="1:7" s="83" customFormat="1" ht="13.5">
      <c r="A102" s="166"/>
      <c r="B102" s="159" t="s">
        <v>69</v>
      </c>
      <c r="C102" s="160">
        <f>+C87</f>
        <v>244</v>
      </c>
      <c r="D102" s="160" t="str">
        <f>+D87</f>
        <v>ks</v>
      </c>
      <c r="E102" s="160">
        <f>+E87</f>
        <v>89</v>
      </c>
      <c r="F102" s="160" t="str">
        <f>+F87</f>
        <v>m2</v>
      </c>
      <c r="G102" s="162"/>
    </row>
    <row r="103" spans="1:7" s="83" customFormat="1" ht="13.5">
      <c r="A103" s="166"/>
      <c r="B103" s="159" t="s">
        <v>92</v>
      </c>
      <c r="C103" s="160">
        <v>11</v>
      </c>
      <c r="D103" s="160" t="s">
        <v>0</v>
      </c>
      <c r="E103" s="160">
        <v>9</v>
      </c>
      <c r="F103" s="161" t="str">
        <f>+F102</f>
        <v>m2</v>
      </c>
      <c r="G103" s="162"/>
    </row>
    <row r="104" spans="1:7" s="32" customFormat="1" ht="25.5">
      <c r="A104" s="163"/>
      <c r="B104" s="164"/>
      <c r="C104" s="54" t="s">
        <v>42</v>
      </c>
      <c r="D104" s="55" t="s">
        <v>43</v>
      </c>
      <c r="E104" s="56" t="s">
        <v>44</v>
      </c>
      <c r="F104" s="56" t="s">
        <v>45</v>
      </c>
      <c r="G104" s="165"/>
    </row>
    <row r="105" spans="1:10" s="31" customFormat="1" ht="28.5" customHeight="1">
      <c r="A105" s="142"/>
      <c r="B105" s="36" t="s">
        <v>90</v>
      </c>
      <c r="C105" s="22" t="s">
        <v>0</v>
      </c>
      <c r="D105" s="23">
        <f>+C102*4</f>
        <v>976</v>
      </c>
      <c r="E105" s="24"/>
      <c r="F105" s="24">
        <f>+D105*E105</f>
        <v>0</v>
      </c>
      <c r="G105" s="30"/>
      <c r="J105" s="32"/>
    </row>
    <row r="106" spans="1:11" s="32" customFormat="1" ht="13.5">
      <c r="A106" s="167"/>
      <c r="B106" s="158" t="s">
        <v>76</v>
      </c>
      <c r="C106" s="22" t="s">
        <v>0</v>
      </c>
      <c r="D106" s="23">
        <f>+C102*3</f>
        <v>732</v>
      </c>
      <c r="E106" s="24"/>
      <c r="F106" s="24">
        <f>+D106*E106</f>
        <v>0</v>
      </c>
      <c r="G106" s="33"/>
      <c r="K106" s="98"/>
    </row>
    <row r="107" spans="1:11" s="32" customFormat="1" ht="13.5">
      <c r="A107" s="167"/>
      <c r="B107" s="158" t="s">
        <v>77</v>
      </c>
      <c r="C107" s="22" t="s">
        <v>4</v>
      </c>
      <c r="D107" s="23">
        <f>+E102</f>
        <v>89</v>
      </c>
      <c r="E107" s="24"/>
      <c r="F107" s="24">
        <f>+D107*E107</f>
        <v>0</v>
      </c>
      <c r="G107" s="33"/>
      <c r="K107" s="98"/>
    </row>
    <row r="108" spans="1:7" s="32" customFormat="1" ht="13.5">
      <c r="A108" s="167"/>
      <c r="B108" s="158" t="s">
        <v>8</v>
      </c>
      <c r="C108" s="22" t="s">
        <v>0</v>
      </c>
      <c r="D108" s="23">
        <f>+C102</f>
        <v>244</v>
      </c>
      <c r="E108" s="24"/>
      <c r="F108" s="24">
        <f>+D108*E108</f>
        <v>0</v>
      </c>
      <c r="G108" s="33"/>
    </row>
    <row r="109" spans="1:7" s="32" customFormat="1" ht="13.5">
      <c r="A109" s="167"/>
      <c r="B109" s="158" t="s">
        <v>94</v>
      </c>
      <c r="C109" s="22" t="s">
        <v>0</v>
      </c>
      <c r="D109" s="23">
        <f>+C103</f>
        <v>11</v>
      </c>
      <c r="E109" s="24"/>
      <c r="F109" s="24">
        <f>+D109*E109</f>
        <v>0</v>
      </c>
      <c r="G109" s="33"/>
    </row>
    <row r="110" spans="1:13" s="32" customFormat="1" ht="13.5">
      <c r="A110" s="168"/>
      <c r="B110" s="93" t="s">
        <v>2</v>
      </c>
      <c r="C110" s="94"/>
      <c r="D110" s="95"/>
      <c r="E110" s="96"/>
      <c r="F110" s="96"/>
      <c r="G110" s="97">
        <f>SUM(F105:F109)</f>
        <v>0</v>
      </c>
      <c r="M110" s="98"/>
    </row>
    <row r="111" spans="1:13" s="32" customFormat="1" ht="13.5">
      <c r="A111" s="127"/>
      <c r="B111" s="37"/>
      <c r="C111" s="22"/>
      <c r="D111" s="91"/>
      <c r="E111" s="92"/>
      <c r="F111" s="92"/>
      <c r="G111" s="99"/>
      <c r="M111" s="98"/>
    </row>
    <row r="112" spans="1:7" s="83" customFormat="1" ht="16.5">
      <c r="A112" s="154"/>
      <c r="B112" s="155" t="s">
        <v>37</v>
      </c>
      <c r="C112" s="155"/>
      <c r="D112" s="155"/>
      <c r="E112" s="156"/>
      <c r="F112" s="155"/>
      <c r="G112" s="157">
        <f>SUM(F105:F111)</f>
        <v>0</v>
      </c>
    </row>
    <row r="113" spans="1:7" s="31" customFormat="1" ht="15.75">
      <c r="A113" s="128"/>
      <c r="B113" s="81"/>
      <c r="C113" s="81"/>
      <c r="D113" s="81"/>
      <c r="E113" s="82"/>
      <c r="F113" s="81"/>
      <c r="G113" s="81"/>
    </row>
    <row r="114" spans="1:7" s="31" customFormat="1" ht="16.5">
      <c r="A114" s="128"/>
      <c r="B114" s="119" t="s">
        <v>39</v>
      </c>
      <c r="C114" s="75"/>
      <c r="D114" s="75"/>
      <c r="E114" s="24"/>
      <c r="F114" s="24"/>
      <c r="G114" s="85"/>
    </row>
    <row r="115" spans="1:10" s="89" customFormat="1" ht="6.75" customHeight="1">
      <c r="A115" s="169"/>
      <c r="B115" s="170"/>
      <c r="C115" s="170"/>
      <c r="D115" s="170"/>
      <c r="E115" s="171"/>
      <c r="F115" s="171"/>
      <c r="G115" s="172"/>
      <c r="J115" s="31"/>
    </row>
    <row r="116" spans="1:7" s="83" customFormat="1" ht="13.5">
      <c r="A116" s="166"/>
      <c r="B116" s="159" t="s">
        <v>69</v>
      </c>
      <c r="C116" s="160">
        <f>+C102</f>
        <v>244</v>
      </c>
      <c r="D116" s="160" t="str">
        <f aca="true" t="shared" si="8" ref="D116:F116">+D102</f>
        <v>ks</v>
      </c>
      <c r="E116" s="160">
        <f t="shared" si="8"/>
        <v>89</v>
      </c>
      <c r="F116" s="160" t="str">
        <f t="shared" si="8"/>
        <v>m2</v>
      </c>
      <c r="G116" s="162"/>
    </row>
    <row r="117" spans="1:7" s="83" customFormat="1" ht="13.5">
      <c r="A117" s="166"/>
      <c r="B117" s="159" t="s">
        <v>92</v>
      </c>
      <c r="C117" s="160">
        <v>11</v>
      </c>
      <c r="D117" s="160" t="s">
        <v>0</v>
      </c>
      <c r="E117" s="160">
        <v>9</v>
      </c>
      <c r="F117" s="161" t="str">
        <f>+F116</f>
        <v>m2</v>
      </c>
      <c r="G117" s="162"/>
    </row>
    <row r="118" spans="1:7" s="32" customFormat="1" ht="25.5">
      <c r="A118" s="163"/>
      <c r="B118" s="164"/>
      <c r="C118" s="54" t="s">
        <v>42</v>
      </c>
      <c r="D118" s="55" t="s">
        <v>43</v>
      </c>
      <c r="E118" s="56" t="s">
        <v>44</v>
      </c>
      <c r="F118" s="56" t="s">
        <v>45</v>
      </c>
      <c r="G118" s="165"/>
    </row>
    <row r="119" spans="1:10" s="31" customFormat="1" ht="28.5" customHeight="1">
      <c r="A119" s="142"/>
      <c r="B119" s="36" t="s">
        <v>90</v>
      </c>
      <c r="C119" s="22" t="s">
        <v>0</v>
      </c>
      <c r="D119" s="23">
        <f>+C116*4</f>
        <v>976</v>
      </c>
      <c r="E119" s="24"/>
      <c r="F119" s="24">
        <f>+D119*E119</f>
        <v>0</v>
      </c>
      <c r="G119" s="30"/>
      <c r="J119" s="32"/>
    </row>
    <row r="120" spans="1:11" s="32" customFormat="1" ht="13.5">
      <c r="A120" s="167"/>
      <c r="B120" s="158" t="s">
        <v>76</v>
      </c>
      <c r="C120" s="22" t="s">
        <v>0</v>
      </c>
      <c r="D120" s="23">
        <f>+C116*3</f>
        <v>732</v>
      </c>
      <c r="E120" s="24"/>
      <c r="F120" s="24">
        <f>+D120*E120</f>
        <v>0</v>
      </c>
      <c r="G120" s="33"/>
      <c r="K120" s="98"/>
    </row>
    <row r="121" spans="1:11" s="32" customFormat="1" ht="13.5">
      <c r="A121" s="167"/>
      <c r="B121" s="158" t="s">
        <v>77</v>
      </c>
      <c r="C121" s="22" t="s">
        <v>4</v>
      </c>
      <c r="D121" s="23">
        <f>+E116</f>
        <v>89</v>
      </c>
      <c r="E121" s="24"/>
      <c r="F121" s="24">
        <f>+D121*E121</f>
        <v>0</v>
      </c>
      <c r="G121" s="33"/>
      <c r="K121" s="98"/>
    </row>
    <row r="122" spans="1:7" s="32" customFormat="1" ht="13.5">
      <c r="A122" s="167"/>
      <c r="B122" s="158" t="s">
        <v>8</v>
      </c>
      <c r="C122" s="22" t="s">
        <v>0</v>
      </c>
      <c r="D122" s="23">
        <f>+C116</f>
        <v>244</v>
      </c>
      <c r="E122" s="24"/>
      <c r="F122" s="24">
        <f>+D122*E122</f>
        <v>0</v>
      </c>
      <c r="G122" s="33"/>
    </row>
    <row r="123" spans="1:7" s="32" customFormat="1" ht="13.5">
      <c r="A123" s="167"/>
      <c r="B123" s="158" t="s">
        <v>94</v>
      </c>
      <c r="C123" s="22" t="s">
        <v>0</v>
      </c>
      <c r="D123" s="23">
        <f>+C117</f>
        <v>11</v>
      </c>
      <c r="E123" s="24"/>
      <c r="F123" s="24">
        <f>+D123*E123</f>
        <v>0</v>
      </c>
      <c r="G123" s="33"/>
    </row>
    <row r="124" spans="1:13" s="32" customFormat="1" ht="13.5">
      <c r="A124" s="168"/>
      <c r="B124" s="93" t="s">
        <v>2</v>
      </c>
      <c r="C124" s="94"/>
      <c r="D124" s="95"/>
      <c r="E124" s="96"/>
      <c r="F124" s="96"/>
      <c r="G124" s="97">
        <f>SUM(F119:F123)</f>
        <v>0</v>
      </c>
      <c r="M124" s="98"/>
    </row>
    <row r="125" spans="1:13" s="32" customFormat="1" ht="13.5">
      <c r="A125" s="127"/>
      <c r="B125" s="37"/>
      <c r="C125" s="22"/>
      <c r="D125" s="91"/>
      <c r="E125" s="92"/>
      <c r="F125" s="92"/>
      <c r="G125" s="99"/>
      <c r="M125" s="98"/>
    </row>
    <row r="126" spans="1:7" s="83" customFormat="1" ht="16.5">
      <c r="A126" s="154"/>
      <c r="B126" s="155" t="s">
        <v>40</v>
      </c>
      <c r="C126" s="155"/>
      <c r="D126" s="155"/>
      <c r="E126" s="156"/>
      <c r="F126" s="155"/>
      <c r="G126" s="157">
        <f>SUM(F119:F125)</f>
        <v>0</v>
      </c>
    </row>
    <row r="127" spans="1:7" s="31" customFormat="1" ht="15.75">
      <c r="A127" s="128"/>
      <c r="B127" s="81"/>
      <c r="C127" s="81"/>
      <c r="D127" s="81"/>
      <c r="E127" s="82"/>
      <c r="F127" s="81"/>
      <c r="G127" s="81"/>
    </row>
    <row r="128" spans="1:7" s="31" customFormat="1" ht="15.75">
      <c r="A128" s="128"/>
      <c r="B128" s="81"/>
      <c r="C128" s="81"/>
      <c r="D128" s="81"/>
      <c r="E128" s="82"/>
      <c r="F128" s="81"/>
      <c r="G128" s="81"/>
    </row>
    <row r="129" spans="1:7" s="31" customFormat="1" ht="15.75">
      <c r="A129" s="128"/>
      <c r="B129" s="81"/>
      <c r="C129" s="81"/>
      <c r="D129" s="81"/>
      <c r="E129" s="82"/>
      <c r="F129" s="81"/>
      <c r="G129" s="81"/>
    </row>
    <row r="130" spans="1:7" ht="15">
      <c r="A130" s="173"/>
      <c r="B130" s="106"/>
      <c r="C130" s="106"/>
      <c r="D130" s="106"/>
      <c r="E130" s="107"/>
      <c r="F130" s="107"/>
      <c r="G130" s="108"/>
    </row>
    <row r="131" spans="1:7" s="124" customFormat="1" ht="16.5">
      <c r="A131" s="174"/>
      <c r="B131" s="119" t="s">
        <v>12</v>
      </c>
      <c r="C131" s="122"/>
      <c r="D131" s="122"/>
      <c r="E131" s="123"/>
      <c r="F131" s="123"/>
      <c r="G131" s="125"/>
    </row>
    <row r="132" spans="1:7" ht="15">
      <c r="A132" s="175"/>
      <c r="B132" s="90"/>
      <c r="C132" s="90"/>
      <c r="D132" s="90"/>
      <c r="E132" s="92"/>
      <c r="F132" s="92"/>
      <c r="G132" s="109"/>
    </row>
    <row r="133" spans="1:7" ht="15">
      <c r="A133" s="175"/>
      <c r="B133" s="90" t="str">
        <f>+B13</f>
        <v>Kácení dřevin celkem bez DPH</v>
      </c>
      <c r="C133" s="90"/>
      <c r="D133" s="90"/>
      <c r="E133" s="92"/>
      <c r="F133" s="92"/>
      <c r="G133" s="110">
        <f>+G13</f>
        <v>0</v>
      </c>
    </row>
    <row r="134" spans="1:7" ht="15">
      <c r="A134" s="175"/>
      <c r="B134" s="90" t="str">
        <f>+B15</f>
        <v>Zmlazení dřevin</v>
      </c>
      <c r="C134" s="90"/>
      <c r="D134" s="90"/>
      <c r="E134" s="92"/>
      <c r="F134" s="92"/>
      <c r="G134" s="110">
        <f>+G26</f>
        <v>0</v>
      </c>
    </row>
    <row r="135" spans="1:7" ht="15">
      <c r="A135" s="175"/>
      <c r="B135" s="90" t="str">
        <f>+B28</f>
        <v>Výsadba dřevin</v>
      </c>
      <c r="C135" s="90"/>
      <c r="D135" s="90"/>
      <c r="E135" s="92"/>
      <c r="F135" s="92"/>
      <c r="G135" s="110">
        <f>+G47</f>
        <v>0</v>
      </c>
    </row>
    <row r="136" spans="1:7" ht="15">
      <c r="A136" s="175"/>
      <c r="B136" s="92"/>
      <c r="C136" s="90"/>
      <c r="D136" s="90"/>
      <c r="E136" s="92"/>
      <c r="F136" s="92"/>
      <c r="G136" s="110"/>
    </row>
    <row r="137" spans="1:7" ht="15">
      <c r="A137" s="175"/>
      <c r="B137" s="99" t="s">
        <v>13</v>
      </c>
      <c r="C137" s="111"/>
      <c r="D137" s="111"/>
      <c r="E137" s="99"/>
      <c r="F137" s="99"/>
      <c r="G137" s="112">
        <f>SUM(G133:G135)</f>
        <v>0</v>
      </c>
    </row>
    <row r="138" spans="1:7" ht="15">
      <c r="A138" s="175"/>
      <c r="B138" s="92"/>
      <c r="C138" s="90"/>
      <c r="D138" s="90"/>
      <c r="E138" s="92"/>
      <c r="F138" s="92"/>
      <c r="G138" s="110"/>
    </row>
    <row r="139" spans="1:7" ht="15">
      <c r="A139" s="175"/>
      <c r="B139" s="90" t="str">
        <f>+B51</f>
        <v>Následná péče v 1. roce po realizaci</v>
      </c>
      <c r="C139" s="90"/>
      <c r="D139" s="90"/>
      <c r="E139" s="92"/>
      <c r="F139" s="92"/>
      <c r="G139" s="110">
        <f>+G65</f>
        <v>0</v>
      </c>
    </row>
    <row r="140" spans="1:7" ht="15">
      <c r="A140" s="175"/>
      <c r="B140" s="90" t="str">
        <f>+B68</f>
        <v>Následná péče v 2. roce po realizaci</v>
      </c>
      <c r="C140" s="90"/>
      <c r="D140" s="90"/>
      <c r="E140" s="92"/>
      <c r="F140" s="92"/>
      <c r="G140" s="110">
        <f>+G82</f>
        <v>0</v>
      </c>
    </row>
    <row r="141" spans="1:7" ht="15">
      <c r="A141" s="175"/>
      <c r="B141" s="90" t="str">
        <f>+B85</f>
        <v>Následná péče v 3. roce po realizaci</v>
      </c>
      <c r="C141" s="90"/>
      <c r="D141" s="90"/>
      <c r="E141" s="92"/>
      <c r="F141" s="92"/>
      <c r="G141" s="110">
        <f>+G97</f>
        <v>0</v>
      </c>
    </row>
    <row r="142" spans="1:7" ht="15">
      <c r="A142" s="175"/>
      <c r="B142" s="90" t="str">
        <f>+B100</f>
        <v>Následná péče v 4. roce po realizaci</v>
      </c>
      <c r="C142" s="90"/>
      <c r="D142" s="90"/>
      <c r="E142" s="92"/>
      <c r="F142" s="92"/>
      <c r="G142" s="110">
        <f>+G112</f>
        <v>0</v>
      </c>
    </row>
    <row r="143" spans="1:7" ht="15">
      <c r="A143" s="175"/>
      <c r="B143" s="90" t="str">
        <f>+B114</f>
        <v>Následná péče v 5. roce po realizaci</v>
      </c>
      <c r="C143" s="90"/>
      <c r="D143" s="90"/>
      <c r="E143" s="92"/>
      <c r="F143" s="92"/>
      <c r="G143" s="110">
        <f>+G126</f>
        <v>0</v>
      </c>
    </row>
    <row r="144" spans="1:7" ht="15">
      <c r="A144" s="175"/>
      <c r="B144" s="90"/>
      <c r="C144" s="90"/>
      <c r="D144" s="90"/>
      <c r="E144" s="92"/>
      <c r="F144" s="92"/>
      <c r="G144" s="110"/>
    </row>
    <row r="145" spans="1:7" ht="15">
      <c r="A145" s="175"/>
      <c r="B145" s="111" t="s">
        <v>14</v>
      </c>
      <c r="C145" s="111"/>
      <c r="D145" s="111"/>
      <c r="E145" s="99"/>
      <c r="F145" s="99"/>
      <c r="G145" s="112">
        <f>SUM(G139:G143)</f>
        <v>0</v>
      </c>
    </row>
    <row r="146" spans="1:7" ht="15">
      <c r="A146" s="176"/>
      <c r="B146" s="113"/>
      <c r="C146" s="113"/>
      <c r="D146" s="113"/>
      <c r="E146" s="114"/>
      <c r="F146" s="114"/>
      <c r="G146" s="115"/>
    </row>
    <row r="147" spans="1:7" ht="15">
      <c r="A147" s="173"/>
      <c r="B147" s="177"/>
      <c r="C147" s="177"/>
      <c r="D147" s="177"/>
      <c r="E147" s="178"/>
      <c r="F147" s="178"/>
      <c r="G147" s="179"/>
    </row>
    <row r="148" spans="1:7" ht="15">
      <c r="A148" s="175"/>
      <c r="B148" s="111" t="s">
        <v>15</v>
      </c>
      <c r="C148" s="90"/>
      <c r="D148" s="90"/>
      <c r="E148" s="92"/>
      <c r="F148" s="92"/>
      <c r="G148" s="112">
        <f>+G137+G145</f>
        <v>0</v>
      </c>
    </row>
    <row r="149" spans="1:7" ht="15">
      <c r="A149" s="175"/>
      <c r="B149" s="111" t="s">
        <v>16</v>
      </c>
      <c r="C149" s="90"/>
      <c r="D149" s="90"/>
      <c r="E149" s="92"/>
      <c r="F149" s="92"/>
      <c r="G149" s="112">
        <f>+G148*0.21</f>
        <v>0</v>
      </c>
    </row>
    <row r="150" spans="1:7" ht="15">
      <c r="A150" s="175"/>
      <c r="B150" s="111" t="s">
        <v>17</v>
      </c>
      <c r="C150" s="90"/>
      <c r="D150" s="90"/>
      <c r="E150" s="92"/>
      <c r="F150" s="92"/>
      <c r="G150" s="112">
        <f>+G148+G149</f>
        <v>0</v>
      </c>
    </row>
    <row r="151" spans="1:7" ht="15">
      <c r="A151" s="176"/>
      <c r="B151" s="113"/>
      <c r="C151" s="113"/>
      <c r="D151" s="113"/>
      <c r="E151" s="114"/>
      <c r="F151" s="114"/>
      <c r="G151" s="116"/>
    </row>
    <row r="152" spans="2:7" ht="15">
      <c r="B152" s="103"/>
      <c r="C152" s="103"/>
      <c r="D152" s="103"/>
      <c r="E152" s="100"/>
      <c r="F152" s="100"/>
      <c r="G152" s="101"/>
    </row>
    <row r="153" spans="2:7" ht="39.75" customHeight="1">
      <c r="B153" s="279" t="s">
        <v>41</v>
      </c>
      <c r="C153" s="279"/>
      <c r="D153" s="279"/>
      <c r="E153" s="279"/>
      <c r="F153" s="279"/>
      <c r="G153" s="279"/>
    </row>
  </sheetData>
  <mergeCells count="1">
    <mergeCell ref="B153:G153"/>
  </mergeCells>
  <printOptions/>
  <pageMargins left="0.7874015748031497" right="0.2755905511811024" top="0.7874015748031497" bottom="0.5905511811023623" header="0.31496062992125984" footer="0.31496062992125984"/>
  <pageSetup horizontalDpi="600" verticalDpi="600" orientation="portrait" paperSize="9" r:id="rId1"/>
  <headerFooter>
    <oddFooter>&amp;R&amp;"Arial Narrow,Kurzíva"&amp;9&amp;P</oddFooter>
  </headerFooter>
  <rowBreaks count="3" manualBreakCount="3">
    <brk id="27" max="16383" man="1"/>
    <brk id="66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E865-62AB-4010-A143-60574FB50313}">
  <dimension ref="A1:R38"/>
  <sheetViews>
    <sheetView view="pageBreakPreview" zoomScaleSheetLayoutView="100" workbookViewId="0" topLeftCell="A13">
      <selection activeCell="J23" sqref="J23"/>
    </sheetView>
  </sheetViews>
  <sheetFormatPr defaultColWidth="9.140625" defaultRowHeight="15"/>
  <cols>
    <col min="1" max="1" width="4.57421875" style="242" customWidth="1"/>
    <col min="2" max="2" width="21.7109375" style="189" customWidth="1"/>
    <col min="3" max="4" width="5.140625" style="189" customWidth="1"/>
    <col min="5" max="5" width="8.57421875" style="189" customWidth="1"/>
    <col min="6" max="6" width="6.140625" style="189" customWidth="1"/>
    <col min="7" max="7" width="6.00390625" style="189" customWidth="1"/>
    <col min="8" max="8" width="4.8515625" style="189" customWidth="1"/>
    <col min="9" max="9" width="4.28125" style="189" customWidth="1"/>
    <col min="10" max="11" width="6.00390625" style="189" customWidth="1"/>
    <col min="12" max="12" width="4.8515625" style="189" customWidth="1"/>
    <col min="13" max="16384" width="9.140625" style="189" customWidth="1"/>
  </cols>
  <sheetData>
    <row r="1" spans="1:12" s="251" customFormat="1" ht="12.75">
      <c r="A1" s="250"/>
      <c r="E1" s="252"/>
      <c r="F1" s="253"/>
      <c r="L1" s="253"/>
    </row>
    <row r="2" ht="15.75">
      <c r="A2" s="188" t="s">
        <v>100</v>
      </c>
    </row>
    <row r="4" spans="1:14" s="192" customFormat="1" ht="22.5" customHeight="1">
      <c r="A4" s="190" t="s">
        <v>101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N4" s="193"/>
    </row>
    <row r="5" spans="1:14" s="192" customFormat="1" ht="18" customHeight="1">
      <c r="A5" s="194" t="s">
        <v>102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N5" s="193"/>
    </row>
    <row r="6" spans="1:14" s="192" customFormat="1" ht="139.5" customHeight="1">
      <c r="A6" s="196" t="s">
        <v>103</v>
      </c>
      <c r="B6" s="197" t="s">
        <v>104</v>
      </c>
      <c r="C6" s="197" t="s">
        <v>105</v>
      </c>
      <c r="D6" s="197" t="s">
        <v>106</v>
      </c>
      <c r="E6" s="197" t="s">
        <v>107</v>
      </c>
      <c r="F6" s="197" t="s">
        <v>108</v>
      </c>
      <c r="G6" s="197" t="s">
        <v>109</v>
      </c>
      <c r="H6" s="197" t="s">
        <v>110</v>
      </c>
      <c r="I6" s="197" t="s">
        <v>111</v>
      </c>
      <c r="J6" s="197" t="s">
        <v>112</v>
      </c>
      <c r="K6" s="197" t="s">
        <v>113</v>
      </c>
      <c r="L6" s="198" t="s">
        <v>114</v>
      </c>
      <c r="N6" s="193"/>
    </row>
    <row r="7" spans="1:13" s="205" customFormat="1" ht="42.75" customHeight="1">
      <c r="A7" s="199">
        <v>5</v>
      </c>
      <c r="B7" s="200" t="s">
        <v>115</v>
      </c>
      <c r="C7" s="201">
        <v>7</v>
      </c>
      <c r="D7" s="201">
        <v>30</v>
      </c>
      <c r="E7" s="201" t="s">
        <v>116</v>
      </c>
      <c r="F7" s="201">
        <v>0</v>
      </c>
      <c r="G7" s="201">
        <v>24</v>
      </c>
      <c r="H7" s="201">
        <v>15</v>
      </c>
      <c r="I7" s="201">
        <v>30</v>
      </c>
      <c r="J7" s="201">
        <v>75</v>
      </c>
      <c r="K7" s="202">
        <v>0</v>
      </c>
      <c r="L7" s="203">
        <v>23</v>
      </c>
      <c r="M7" s="204"/>
    </row>
    <row r="8" spans="1:13" s="205" customFormat="1" ht="42.75" customHeight="1">
      <c r="A8" s="206" t="s">
        <v>117</v>
      </c>
      <c r="B8" s="207" t="s">
        <v>115</v>
      </c>
      <c r="C8" s="208">
        <v>7</v>
      </c>
      <c r="D8" s="208">
        <v>29</v>
      </c>
      <c r="E8" s="208" t="s">
        <v>118</v>
      </c>
      <c r="F8" s="208">
        <v>0</v>
      </c>
      <c r="G8" s="208">
        <v>23</v>
      </c>
      <c r="H8" s="208">
        <v>2</v>
      </c>
      <c r="I8" s="208">
        <v>30</v>
      </c>
      <c r="J8" s="208">
        <f>+I8*2.5</f>
        <v>75</v>
      </c>
      <c r="K8" s="209">
        <v>0</v>
      </c>
      <c r="L8" s="210">
        <v>24</v>
      </c>
      <c r="M8" s="204"/>
    </row>
    <row r="9" spans="1:13" s="205" customFormat="1" ht="42.75" customHeight="1">
      <c r="A9" s="206">
        <v>8</v>
      </c>
      <c r="B9" s="207" t="s">
        <v>115</v>
      </c>
      <c r="C9" s="208">
        <v>7</v>
      </c>
      <c r="D9" s="208">
        <v>28</v>
      </c>
      <c r="E9" s="208" t="s">
        <v>119</v>
      </c>
      <c r="F9" s="208">
        <v>0</v>
      </c>
      <c r="G9" s="208">
        <v>27</v>
      </c>
      <c r="H9" s="208">
        <v>4</v>
      </c>
      <c r="I9" s="208">
        <v>29</v>
      </c>
      <c r="J9" s="208">
        <v>72</v>
      </c>
      <c r="K9" s="209">
        <v>0</v>
      </c>
      <c r="L9" s="210">
        <v>25</v>
      </c>
      <c r="M9" s="204"/>
    </row>
    <row r="10" spans="1:13" s="205" customFormat="1" ht="42.75" customHeight="1">
      <c r="A10" s="211">
        <v>10</v>
      </c>
      <c r="B10" s="212" t="s">
        <v>120</v>
      </c>
      <c r="C10" s="213">
        <v>7</v>
      </c>
      <c r="D10" s="213">
        <v>28</v>
      </c>
      <c r="E10" s="213" t="s">
        <v>121</v>
      </c>
      <c r="F10" s="213">
        <v>0</v>
      </c>
      <c r="G10" s="213">
        <v>22</v>
      </c>
      <c r="H10" s="213">
        <v>17</v>
      </c>
      <c r="I10" s="213">
        <v>29</v>
      </c>
      <c r="J10" s="213">
        <v>72</v>
      </c>
      <c r="K10" s="214">
        <v>0</v>
      </c>
      <c r="L10" s="215">
        <v>25</v>
      </c>
      <c r="M10" s="204"/>
    </row>
    <row r="11" spans="1:13" s="205" customFormat="1" ht="42.75" customHeight="1">
      <c r="A11" s="211" t="s">
        <v>122</v>
      </c>
      <c r="B11" s="212" t="s">
        <v>123</v>
      </c>
      <c r="C11" s="213">
        <v>0.25</v>
      </c>
      <c r="D11" s="213">
        <v>2</v>
      </c>
      <c r="E11" s="213"/>
      <c r="F11" s="213">
        <v>0</v>
      </c>
      <c r="G11" s="213">
        <v>0</v>
      </c>
      <c r="H11" s="213">
        <v>4</v>
      </c>
      <c r="I11" s="213">
        <v>25</v>
      </c>
      <c r="J11" s="213">
        <v>0</v>
      </c>
      <c r="K11" s="214">
        <f>+I11*5</f>
        <v>125</v>
      </c>
      <c r="L11" s="215">
        <v>13</v>
      </c>
      <c r="M11" s="204"/>
    </row>
    <row r="12" spans="1:13" s="205" customFormat="1" ht="34.5" customHeight="1">
      <c r="A12" s="206">
        <v>50</v>
      </c>
      <c r="B12" s="216" t="s">
        <v>124</v>
      </c>
      <c r="C12" s="217" t="s">
        <v>125</v>
      </c>
      <c r="D12" s="208">
        <v>10</v>
      </c>
      <c r="E12" s="208"/>
      <c r="F12" s="208">
        <v>6</v>
      </c>
      <c r="G12" s="208">
        <v>11</v>
      </c>
      <c r="H12" s="208">
        <v>0</v>
      </c>
      <c r="I12" s="208">
        <v>10</v>
      </c>
      <c r="J12" s="208">
        <v>25</v>
      </c>
      <c r="K12" s="209">
        <v>0</v>
      </c>
      <c r="L12" s="210">
        <v>18</v>
      </c>
      <c r="M12" s="204"/>
    </row>
    <row r="13" spans="1:13" s="205" customFormat="1" ht="18" customHeight="1">
      <c r="A13" s="218"/>
      <c r="B13" s="219" t="s">
        <v>126</v>
      </c>
      <c r="C13" s="220"/>
      <c r="D13" s="220"/>
      <c r="E13" s="220"/>
      <c r="F13" s="221">
        <f aca="true" t="shared" si="0" ref="F13:L13">SUM(F7:F12)</f>
        <v>6</v>
      </c>
      <c r="G13" s="221">
        <f t="shared" si="0"/>
        <v>107</v>
      </c>
      <c r="H13" s="221">
        <f t="shared" si="0"/>
        <v>42</v>
      </c>
      <c r="I13" s="221">
        <f t="shared" si="0"/>
        <v>153</v>
      </c>
      <c r="J13" s="221">
        <f t="shared" si="0"/>
        <v>319</v>
      </c>
      <c r="K13" s="221">
        <f t="shared" si="0"/>
        <v>125</v>
      </c>
      <c r="L13" s="222">
        <f t="shared" si="0"/>
        <v>128</v>
      </c>
      <c r="M13" s="204"/>
    </row>
    <row r="14" spans="1:13" s="205" customFormat="1" ht="18" customHeight="1">
      <c r="A14" s="223"/>
      <c r="B14" s="224"/>
      <c r="C14" s="223"/>
      <c r="D14" s="223"/>
      <c r="E14" s="223"/>
      <c r="F14" s="225"/>
      <c r="G14" s="225"/>
      <c r="H14" s="225"/>
      <c r="I14" s="225"/>
      <c r="J14" s="225"/>
      <c r="K14" s="225"/>
      <c r="L14" s="225"/>
      <c r="M14" s="204"/>
    </row>
    <row r="15" spans="1:12" ht="18" customHeight="1">
      <c r="A15" s="190" t="s">
        <v>127</v>
      </c>
      <c r="B15" s="226"/>
      <c r="C15" s="226"/>
      <c r="D15" s="226"/>
      <c r="E15" s="226"/>
      <c r="F15" s="226"/>
      <c r="G15" s="227"/>
      <c r="H15" s="227"/>
      <c r="I15" s="227"/>
      <c r="J15" s="227"/>
      <c r="K15" s="227"/>
      <c r="L15" s="227"/>
    </row>
    <row r="16" spans="1:14" s="192" customFormat="1" ht="18" customHeight="1">
      <c r="A16" s="194" t="s">
        <v>102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N16" s="193"/>
    </row>
    <row r="17" spans="1:14" s="192" customFormat="1" ht="139.5" customHeight="1">
      <c r="A17" s="196" t="s">
        <v>103</v>
      </c>
      <c r="B17" s="197" t="s">
        <v>104</v>
      </c>
      <c r="C17" s="197" t="s">
        <v>105</v>
      </c>
      <c r="D17" s="197" t="s">
        <v>128</v>
      </c>
      <c r="E17" s="197" t="s">
        <v>107</v>
      </c>
      <c r="F17" s="197" t="s">
        <v>108</v>
      </c>
      <c r="G17" s="197" t="s">
        <v>109</v>
      </c>
      <c r="H17" s="197" t="s">
        <v>129</v>
      </c>
      <c r="I17" s="197" t="s">
        <v>111</v>
      </c>
      <c r="J17" s="197" t="s">
        <v>112</v>
      </c>
      <c r="K17" s="197" t="s">
        <v>113</v>
      </c>
      <c r="L17" s="198" t="s">
        <v>114</v>
      </c>
      <c r="N17" s="193"/>
    </row>
    <row r="18" spans="1:13" s="205" customFormat="1" ht="42.75" customHeight="1">
      <c r="A18" s="199">
        <v>6</v>
      </c>
      <c r="B18" s="200" t="s">
        <v>115</v>
      </c>
      <c r="C18" s="201">
        <v>7</v>
      </c>
      <c r="D18" s="201">
        <v>15</v>
      </c>
      <c r="E18" s="201" t="s">
        <v>130</v>
      </c>
      <c r="F18" s="201">
        <v>0</v>
      </c>
      <c r="G18" s="201">
        <v>17</v>
      </c>
      <c r="H18" s="201">
        <v>26</v>
      </c>
      <c r="I18" s="201">
        <v>30</v>
      </c>
      <c r="J18" s="201">
        <v>75</v>
      </c>
      <c r="K18" s="202">
        <v>0</v>
      </c>
      <c r="L18" s="203">
        <v>25</v>
      </c>
      <c r="M18" s="204"/>
    </row>
    <row r="19" spans="1:13" s="205" customFormat="1" ht="42.75" customHeight="1">
      <c r="A19" s="206" t="s">
        <v>131</v>
      </c>
      <c r="B19" s="207" t="s">
        <v>132</v>
      </c>
      <c r="C19" s="208">
        <v>7</v>
      </c>
      <c r="D19" s="208">
        <v>23</v>
      </c>
      <c r="E19" s="208" t="s">
        <v>133</v>
      </c>
      <c r="F19" s="208">
        <v>0</v>
      </c>
      <c r="G19" s="208">
        <v>24</v>
      </c>
      <c r="H19" s="208">
        <v>15</v>
      </c>
      <c r="I19" s="208">
        <v>29</v>
      </c>
      <c r="J19" s="208">
        <v>72</v>
      </c>
      <c r="K19" s="209">
        <v>0</v>
      </c>
      <c r="L19" s="210">
        <v>23</v>
      </c>
      <c r="M19" s="204"/>
    </row>
    <row r="20" spans="1:13" s="205" customFormat="1" ht="42.75" customHeight="1">
      <c r="A20" s="211">
        <v>9</v>
      </c>
      <c r="B20" s="212" t="s">
        <v>115</v>
      </c>
      <c r="C20" s="213">
        <v>7</v>
      </c>
      <c r="D20" s="213">
        <v>28</v>
      </c>
      <c r="E20" s="213" t="s">
        <v>134</v>
      </c>
      <c r="F20" s="213">
        <v>0</v>
      </c>
      <c r="G20" s="213">
        <v>35</v>
      </c>
      <c r="H20" s="213">
        <v>23</v>
      </c>
      <c r="I20" s="213">
        <v>29</v>
      </c>
      <c r="J20" s="213">
        <v>72</v>
      </c>
      <c r="K20" s="214">
        <v>0</v>
      </c>
      <c r="L20" s="215">
        <v>23</v>
      </c>
      <c r="M20" s="204"/>
    </row>
    <row r="21" spans="1:13" s="205" customFormat="1" ht="42.75" customHeight="1">
      <c r="A21" s="228">
        <v>51</v>
      </c>
      <c r="B21" s="229" t="s">
        <v>124</v>
      </c>
      <c r="C21" s="230" t="s">
        <v>135</v>
      </c>
      <c r="D21" s="230">
        <v>10</v>
      </c>
      <c r="E21" s="230"/>
      <c r="F21" s="230">
        <v>0</v>
      </c>
      <c r="G21" s="208">
        <v>10</v>
      </c>
      <c r="H21" s="208">
        <v>0</v>
      </c>
      <c r="I21" s="208">
        <v>10</v>
      </c>
      <c r="J21" s="208">
        <v>25</v>
      </c>
      <c r="K21" s="209">
        <v>0</v>
      </c>
      <c r="L21" s="210">
        <v>18</v>
      </c>
      <c r="M21" s="204"/>
    </row>
    <row r="22" spans="1:12" ht="19.5" customHeight="1">
      <c r="A22" s="231"/>
      <c r="B22" s="232" t="s">
        <v>126</v>
      </c>
      <c r="C22" s="233"/>
      <c r="D22" s="233"/>
      <c r="E22" s="233"/>
      <c r="F22" s="233"/>
      <c r="G22" s="234">
        <f aca="true" t="shared" si="1" ref="G22:L22">SUM(G18:G21)</f>
        <v>86</v>
      </c>
      <c r="H22" s="234">
        <f t="shared" si="1"/>
        <v>64</v>
      </c>
      <c r="I22" s="234">
        <f t="shared" si="1"/>
        <v>98</v>
      </c>
      <c r="J22" s="234">
        <f>SUM(J18:J21)</f>
        <v>244</v>
      </c>
      <c r="K22" s="234">
        <f t="shared" si="1"/>
        <v>0</v>
      </c>
      <c r="L22" s="235">
        <f t="shared" si="1"/>
        <v>89</v>
      </c>
    </row>
    <row r="24" spans="1:14" s="192" customFormat="1" ht="18" customHeight="1">
      <c r="A24" s="194" t="s">
        <v>136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N24" s="193"/>
    </row>
    <row r="25" spans="1:12" ht="108">
      <c r="A25" s="196" t="s">
        <v>103</v>
      </c>
      <c r="B25" s="197" t="s">
        <v>104</v>
      </c>
      <c r="C25" s="197" t="s">
        <v>105</v>
      </c>
      <c r="D25" s="197" t="s">
        <v>128</v>
      </c>
      <c r="E25" s="197" t="s">
        <v>107</v>
      </c>
      <c r="F25" s="197" t="s">
        <v>137</v>
      </c>
      <c r="G25" s="197" t="s">
        <v>138</v>
      </c>
      <c r="H25" s="197" t="s">
        <v>139</v>
      </c>
      <c r="I25" s="197"/>
      <c r="J25" s="197"/>
      <c r="K25" s="197"/>
      <c r="L25" s="198" t="s">
        <v>140</v>
      </c>
    </row>
    <row r="26" spans="1:18" ht="15">
      <c r="A26" s="199">
        <v>12</v>
      </c>
      <c r="B26" s="236" t="s">
        <v>141</v>
      </c>
      <c r="C26" s="201">
        <v>8</v>
      </c>
      <c r="D26" s="201">
        <v>7</v>
      </c>
      <c r="E26" s="201" t="s">
        <v>142</v>
      </c>
      <c r="F26" s="201">
        <v>7</v>
      </c>
      <c r="G26" s="201"/>
      <c r="H26" s="201" t="s">
        <v>143</v>
      </c>
      <c r="I26" s="237"/>
      <c r="J26" s="237"/>
      <c r="K26" s="237"/>
      <c r="L26" s="203">
        <v>5.5</v>
      </c>
      <c r="N26" s="205"/>
      <c r="O26" s="205"/>
      <c r="P26" s="205"/>
      <c r="Q26" s="205"/>
      <c r="R26" s="205"/>
    </row>
    <row r="27" spans="1:12" ht="15">
      <c r="A27" s="228">
        <v>13</v>
      </c>
      <c r="B27" s="238" t="s">
        <v>144</v>
      </c>
      <c r="C27" s="230">
        <v>6</v>
      </c>
      <c r="D27" s="230">
        <v>7</v>
      </c>
      <c r="E27" s="238"/>
      <c r="F27" s="230"/>
      <c r="G27" s="230">
        <v>4</v>
      </c>
      <c r="H27" s="230" t="s">
        <v>145</v>
      </c>
      <c r="I27" s="239"/>
      <c r="J27" s="239"/>
      <c r="K27" s="239"/>
      <c r="L27" s="240">
        <v>3.5</v>
      </c>
    </row>
    <row r="28" spans="1:12" ht="15">
      <c r="A28" s="231"/>
      <c r="B28" s="232" t="s">
        <v>126</v>
      </c>
      <c r="C28" s="233"/>
      <c r="D28" s="233"/>
      <c r="E28" s="233"/>
      <c r="F28" s="234">
        <f>SUM(F24:F27)</f>
        <v>7</v>
      </c>
      <c r="G28" s="234">
        <f>SUM(G24:G27)</f>
        <v>4</v>
      </c>
      <c r="H28" s="234"/>
      <c r="I28" s="234"/>
      <c r="J28" s="234"/>
      <c r="K28" s="234"/>
      <c r="L28" s="235">
        <f>SUM(L24:L27)</f>
        <v>9</v>
      </c>
    </row>
    <row r="29" spans="1:5" ht="15">
      <c r="A29" s="241"/>
      <c r="B29" s="205"/>
      <c r="C29" s="223"/>
      <c r="D29" s="223"/>
      <c r="E29" s="204"/>
    </row>
    <row r="30" spans="1:7" ht="15">
      <c r="A30" s="241"/>
      <c r="B30" s="280" t="s">
        <v>146</v>
      </c>
      <c r="C30" s="280"/>
      <c r="D30" s="280"/>
      <c r="E30" s="280"/>
      <c r="F30" s="280"/>
      <c r="G30" s="280"/>
    </row>
    <row r="31" spans="1:5" ht="15">
      <c r="A31" s="205"/>
      <c r="B31" s="223"/>
      <c r="C31" s="223"/>
      <c r="D31" s="205"/>
      <c r="E31" s="205"/>
    </row>
    <row r="32" spans="1:5" ht="15">
      <c r="A32" s="205"/>
      <c r="B32" s="223"/>
      <c r="C32" s="223"/>
      <c r="D32" s="205"/>
      <c r="E32" s="205"/>
    </row>
    <row r="33" spans="1:5" ht="15">
      <c r="A33" s="205"/>
      <c r="B33" s="223"/>
      <c r="C33" s="223"/>
      <c r="D33" s="205"/>
      <c r="E33" s="205"/>
    </row>
    <row r="34" spans="1:5" ht="15">
      <c r="A34" s="205"/>
      <c r="B34" s="223"/>
      <c r="C34" s="223"/>
      <c r="D34" s="205"/>
      <c r="E34" s="205"/>
    </row>
    <row r="35" spans="1:5" ht="15">
      <c r="A35" s="205"/>
      <c r="B35" s="223"/>
      <c r="C35" s="223"/>
      <c r="D35" s="205"/>
      <c r="E35" s="205"/>
    </row>
    <row r="36" spans="1:5" ht="15">
      <c r="A36" s="205"/>
      <c r="B36" s="223"/>
      <c r="C36" s="223"/>
      <c r="D36" s="205"/>
      <c r="E36" s="205"/>
    </row>
    <row r="37" spans="1:5" ht="15">
      <c r="A37" s="205"/>
      <c r="B37" s="223"/>
      <c r="C37" s="223"/>
      <c r="D37" s="205"/>
      <c r="E37" s="205"/>
    </row>
    <row r="38" spans="1:5" ht="15">
      <c r="A38" s="241"/>
      <c r="B38" s="223"/>
      <c r="C38" s="223"/>
      <c r="D38" s="205"/>
      <c r="E38" s="205"/>
    </row>
  </sheetData>
  <mergeCells count="1">
    <mergeCell ref="B30:G30"/>
  </mergeCells>
  <printOptions/>
  <pageMargins left="0.984251968503937" right="0.6299212598425197" top="0.984251968503937" bottom="0.7874015748031497" header="0.5118110236220472" footer="0.5118110236220472"/>
  <pageSetup horizontalDpi="600" verticalDpi="600" orientation="portrait" paperSize="9" r:id="rId1"/>
  <headerFooter>
    <oddHeader>&amp;R&amp;"Arial Narrow,Kurzíva"&amp;9Centrální hřbitov Kolín - obnova živých plotů I. etapa - přehled</oddHeader>
    <oddFooter>&amp;R&amp;"Arial Narrow,Kurzíva"&amp;9&amp;P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Jarmila Hrůzová</cp:lastModifiedBy>
  <cp:lastPrinted>2021-08-17T06:33:27Z</cp:lastPrinted>
  <dcterms:created xsi:type="dcterms:W3CDTF">2019-06-03T11:53:39Z</dcterms:created>
  <dcterms:modified xsi:type="dcterms:W3CDTF">2022-09-22T06:11:55Z</dcterms:modified>
  <cp:category/>
  <cp:version/>
  <cp:contentType/>
  <cp:contentStatus/>
</cp:coreProperties>
</file>