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KoTridvorK - _KT_Kolín-ul..." sheetId="2" r:id="rId2"/>
    <sheet name="VON_KoTridvorK - _VON_KT_...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'KoTridvorK - _KT_Kolín-ul...'!$C$91:$K$1731</definedName>
    <definedName name="_xlnm.Print_Area" localSheetId="1">'KoTridvorK - _KT_Kolín-ul...'!$C$4:$J$39,'KoTridvorK - _KT_Kolín-ul...'!$C$45:$J$73,'KoTridvorK - _KT_Kolín-ul...'!$C$79:$K$1731</definedName>
    <definedName name="_xlnm._FilterDatabase" localSheetId="2" hidden="1">'VON_KoTridvorK - _VON_KT_...'!$C$80:$K$105</definedName>
    <definedName name="_xlnm.Print_Area" localSheetId="2">'VON_KoTridvorK - _VON_KT_...'!$C$4:$J$39,'VON_KoTridvorK - _VON_KT_...'!$C$45:$J$62,'VON_KoTridvorK - _VON_KT_...'!$C$68:$K$105</definedName>
    <definedName name="_xlnm.Print_Area" localSheetId="3">'Seznam figur'!$C$4:$G$301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'KoTridvorK - _KT_Kolín-ul...'!$91:$91</definedName>
    <definedName name="_xlnm.Print_Titles" localSheetId="2">'VON_KoTridvorK - _VON_KT_...'!$80:$80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<sst xmlns="http://schemas.openxmlformats.org/spreadsheetml/2006/main" count="17339" uniqueCount="1912">
  <si>
    <t>Export Komplet</t>
  </si>
  <si>
    <t>VZ</t>
  </si>
  <si>
    <t>2.0</t>
  </si>
  <si>
    <t>ZAMOK</t>
  </si>
  <si>
    <t>False</t>
  </si>
  <si>
    <t>{dc4882f1-53a5-4ea7-9ded-3877765d6b0d}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</si>
  <si>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</si>
  <si>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</si>
  <si>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</si>
  <si>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</si>
  <si>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</si>
  <si>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</si>
  <si>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</si>
  <si>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</si>
  <si>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KoTridvorK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</si>
  <si>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</si>
  <si>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</si>
  <si>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KT_Kolín - ul. Třídvorská, výměna kanalizace, DPS</t>
  </si>
  <si>
    <t>KSO:</t>
  </si>
  <si>
    <t>827 21 12</t>
  </si>
  <si>
    <t>CC-CZ:</t>
  </si>
  <si>
    <t/>
  </si>
  <si>
    <t>Místo:</t>
  </si>
  <si>
    <t>Kolín</t>
  </si>
  <si>
    <t>Datum:</t>
  </si>
  <si>
    <t>21. 5. 2021</t>
  </si>
  <si>
    <t>Zadavatel:</t>
  </si>
  <si>
    <t>IČ:</t>
  </si>
  <si>
    <t>Město Kolín</t>
  </si>
  <si>
    <t>DIČ:</t>
  </si>
  <si>
    <t>Uchazeč:</t>
  </si>
  <si>
    <t>Vyplň údaj</t>
  </si>
  <si>
    <t>Projektant:</t>
  </si>
  <si>
    <t>Vodárenská společnost Chrudim, a.s.</t>
  </si>
  <si>
    <t>True</t>
  </si>
  <si>
    <t>Zpracovatel:</t>
  </si>
  <si>
    <t>J.Pavlíková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</si>
  <si>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</si>
  <si>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</si>
  <si>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</si>
  <si>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</si>
  <si>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</si>
  <si>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</si>
  <si>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</si>
  <si>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</si>
  <si>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</si>
  <si>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</si>
  <si>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</si>
  <si>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</si>
  <si>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</si>
  <si>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</si>
  <si>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</si>
  <si>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</si>
  <si>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</si>
  <si>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</si>
  <si>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</si>
  <si>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</si>
  <si>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</si>
  <si>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</si>
  <si>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</si>
  <si>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</si>
  <si>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</si>
  <si>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</si>
  <si>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</si>
  <si>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</si>
  <si>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</si>
  <si>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</si>
  <si>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</si>
  <si>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</si>
  <si>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</si>
  <si>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</si>
  <si>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</si>
  <si>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</si>
  <si>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</si>
  <si>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</si>
  <si>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</si>
  <si>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</si>
  <si>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</si>
  <si>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_KT_Kolín-ul. Třídvorská, výměna kanalizace, DPS</t>
  </si>
  <si>
    <t>STA</t>
  </si>
  <si>
    <t>1</t>
  </si>
  <si>
    <t>{6c3ddbd9-c08d-463a-899f-00d0d53153f4}</t>
  </si>
  <si>
    <t>2</t>
  </si>
  <si>
    <t>VON_KoTridvorK</t>
  </si>
  <si>
    <t>_VON_KT_Kolín-ul. Třídvorská, výměna kanalizace, DSP</t>
  </si>
  <si>
    <t>{a7cf3b35-7425-4289-a979-5141dff13eda}</t>
  </si>
  <si>
    <t>hljam</t>
  </si>
  <si>
    <t>hloubení jam</t>
  </si>
  <si>
    <t>971,228</t>
  </si>
  <si>
    <t>hlryh</t>
  </si>
  <si>
    <t>hloubení rýh</t>
  </si>
  <si>
    <t>3614,03</t>
  </si>
  <si>
    <t>KRYCÍ LIST SOUPISU PRACÍ</t>
  </si>
  <si>
    <t>obsyp</t>
  </si>
  <si>
    <t>obsyp potrubí</t>
  </si>
  <si>
    <t>1223,93</t>
  </si>
  <si>
    <t>pazpri</t>
  </si>
  <si>
    <t>pažení přípojek</t>
  </si>
  <si>
    <t>1208,88</t>
  </si>
  <si>
    <t>sterkpis</t>
  </si>
  <si>
    <t>štěrkopísek na zásyp</t>
  </si>
  <si>
    <t>2431,333</t>
  </si>
  <si>
    <t>vodprem</t>
  </si>
  <si>
    <t>vodorovné přemístění</t>
  </si>
  <si>
    <t>2487,301</t>
  </si>
  <si>
    <t>Objekt:</t>
  </si>
  <si>
    <t>zasjam</t>
  </si>
  <si>
    <t>zásap jam</t>
  </si>
  <si>
    <t>2492,577</t>
  </si>
  <si>
    <t>KoTridvorK - _KT_Kolín-ul. Třídvorská, výměna kanalizace, DPS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</si>
  <si>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</si>
  <si>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</si>
  <si>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</si>
  <si>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</si>
  <si>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</si>
  <si>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</si>
  <si>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</si>
  <si>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</si>
  <si>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</si>
  <si>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</si>
  <si>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</si>
  <si>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</si>
  <si>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</si>
  <si>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</si>
  <si>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</si>
  <si>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</si>
  <si>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</si>
  <si>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</si>
  <si>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</si>
  <si>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</si>
  <si>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</si>
  <si>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</si>
  <si>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</si>
  <si>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</si>
  <si>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</si>
  <si>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</si>
  <si>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</si>
  <si>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</si>
  <si>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</si>
  <si>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</si>
  <si>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</si>
  <si>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</si>
  <si>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</si>
  <si>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</si>
  <si>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</si>
  <si>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</si>
  <si>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</si>
  <si>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</si>
  <si>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2021 01</t>
  </si>
  <si>
    <t>4</t>
  </si>
  <si>
    <t>765755625</t>
  </si>
  <si>
    <t>Online PSC</t>
  </si>
  <si>
    <t>https://podminky.urs.cz/item/CS_URS_2021_01/113106121</t>
  </si>
  <si>
    <t>VV</t>
  </si>
  <si>
    <t>"viz. příloha č. D.2 Stavební situace, D.4 Vzorové uložení"</t>
  </si>
  <si>
    <t>"kanalizační odbočky DN 150"</t>
  </si>
  <si>
    <t>2,1*1,2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</si>
  <si>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</si>
  <si>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</si>
  <si>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1614755811</t>
  </si>
  <si>
    <t>https://podminky.urs.cz/item/CS_URS_2021_01/113106123</t>
  </si>
  <si>
    <t>1,9*1,2</t>
  </si>
  <si>
    <t>3</t>
  </si>
  <si>
    <t>113107123</t>
  </si>
  <si>
    <t>Odstranění podkladů nebo krytů ručně s přemístěním hmot na skládku na vzdálenost do 3 m nebo s naložením na dopravní prostředek z kameniva hrubého drceného, o tl. vrstvy přes 200 do 300 mm</t>
  </si>
  <si>
    <t>-53845938</t>
  </si>
  <si>
    <t>https://podminky.urs.cz/item/CS_URS_2021_01/113107123</t>
  </si>
  <si>
    <t>"kanalizační odbočky DN 150 - beton"</t>
  </si>
  <si>
    <t>5,3*1,2</t>
  </si>
  <si>
    <t>"kanalizační odbočky DN 150 - zámk. dl."</t>
  </si>
  <si>
    <t>"kanalizační odbočky DN 200 - žul. dl."</t>
  </si>
  <si>
    <t>Součet</t>
  </si>
  <si>
    <t>113107130</t>
  </si>
  <si>
    <t>Odstranění podkladů nebo krytů ručně s přemístěním hmot na skládku na vzdálenost do 3 m nebo s naložením na dopravní prostředek z betonu prostého, o tl. vrstvy do 100 mm</t>
  </si>
  <si>
    <t>2030376235</t>
  </si>
  <si>
    <t>https://podminky.urs.cz/item/CS_URS_2021_01/113107130</t>
  </si>
  <si>
    <t>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</si>
  <si>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</si>
  <si>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</si>
  <si>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860864022</t>
  </si>
  <si>
    <t>https://podminky.urs.cz/item/CS_URS_2021_01/113107222</t>
  </si>
  <si>
    <t>"odstranění pro asf. chodníky"</t>
  </si>
  <si>
    <t>"Stoka A"</t>
  </si>
  <si>
    <t>95,9*1,2</t>
  </si>
  <si>
    <t>"Stoka A2"</t>
  </si>
  <si>
    <t>1,9*2,0</t>
  </si>
  <si>
    <t>"stoka A7"</t>
  </si>
  <si>
    <t>1,7*1,2</t>
  </si>
  <si>
    <t>6</t>
  </si>
  <si>
    <t>113107225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</si>
  <si>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</si>
  <si>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-449429582</t>
  </si>
  <si>
    <t>https://podminky.urs.cz/item/CS_URS_2021_01/113107225</t>
  </si>
  <si>
    <t>"odstranění pro asfaltovou komunikaci"</t>
  </si>
  <si>
    <t>51,2*2,4</t>
  </si>
  <si>
    <t>226,1*2,0</t>
  </si>
  <si>
    <t>237,2*1,7</t>
  </si>
  <si>
    <t>3,9*1,2</t>
  </si>
  <si>
    <t>"Stoka A1"</t>
  </si>
  <si>
    <t>44,0*2,4</t>
  </si>
  <si>
    <t>7,2*2,0</t>
  </si>
  <si>
    <t>"Stoka A3"</t>
  </si>
  <si>
    <t>16,1*1,7</t>
  </si>
  <si>
    <t>"Stoka A4"</t>
  </si>
  <si>
    <t>7,4*1,4</t>
  </si>
  <si>
    <t>"Stoka A5"</t>
  </si>
  <si>
    <t>12,4*1,2</t>
  </si>
  <si>
    <t>"stoka A6"</t>
  </si>
  <si>
    <t>12*1,4</t>
  </si>
  <si>
    <t>6,8*1,2</t>
  </si>
  <si>
    <t>"kanalizační odbočky DN 200"</t>
  </si>
  <si>
    <t>85,6*1,2</t>
  </si>
  <si>
    <t>150,2*1,2</t>
  </si>
  <si>
    <t>"rozšíření pro šachtu KŠ1"</t>
  </si>
  <si>
    <t>(2,95+3,51)</t>
  </si>
  <si>
    <t>"rozšíření pro šachtu KŠ2-6"</t>
  </si>
  <si>
    <t>(0,5*3,0*2)*5</t>
  </si>
  <si>
    <t>"rozšíření pro šachtu KŠ16"</t>
  </si>
  <si>
    <t>(0,5*3,0*2)</t>
  </si>
  <si>
    <t>"rozšíření pro šachty KŠ 7-12"</t>
  </si>
  <si>
    <t>(0,15*2,0*2)*6</t>
  </si>
  <si>
    <t>"rozšíření pro šachty KŠ 15"</t>
  </si>
  <si>
    <t>(2*0,9)*2</t>
  </si>
  <si>
    <t>"rozšíření pro šachty KŠ 15a"</t>
  </si>
  <si>
    <t>0,24*2,8*2</t>
  </si>
  <si>
    <t>"rozšíření pro šachty KŠ 17"</t>
  </si>
  <si>
    <t>0,15*2,0*2</t>
  </si>
  <si>
    <t>"rozšíření pro šachty KŠ 18-21"</t>
  </si>
  <si>
    <t>2*0,9*4</t>
  </si>
  <si>
    <t>7</t>
  </si>
  <si>
    <t>113107242</t>
  </si>
  <si>
    <t>Odstranění podkladů nebo krytů strojně plochy jednotlivě přes 200 m2 s přemístěním hmot na skládku na vzdálenost do 20 m nebo s naložením na dopravní prostředek živičných, o tl. vrstvy přes 50 do 100 mm</t>
  </si>
  <si>
    <t>340361654</t>
  </si>
  <si>
    <t>https://podminky.urs.cz/item/CS_URS_2021_01/113107242</t>
  </si>
  <si>
    <t>"odstranění pro asfaltovou komunikaci a asf. chodníky"</t>
  </si>
  <si>
    <t>8</t>
  </si>
  <si>
    <t>113154114</t>
  </si>
  <si>
    <t>Frézování živičného podkladu nebo krytu s naložením na dopravní prostředek plochy do 500 m2 bez překážek v trase pruhu šířky do 0,5 m, tloušťky vrstvy 100 mm</t>
  </si>
  <si>
    <t>-1787765115</t>
  </si>
  <si>
    <t>https://podminky.urs.cz/item/CS_URS_2021_01/113154114</t>
  </si>
  <si>
    <t>95,9*0,6</t>
  </si>
  <si>
    <t>1,9*0,6</t>
  </si>
  <si>
    <t>1,7*0,6</t>
  </si>
  <si>
    <t>2,95+3,51</t>
  </si>
  <si>
    <t>0,5*3,0*2</t>
  </si>
  <si>
    <t>(2*0,9)</t>
  </si>
  <si>
    <t>(2*0,9)*4</t>
  </si>
  <si>
    <t>9</t>
  </si>
  <si>
    <t>113154254</t>
  </si>
  <si>
    <t>Frézování živičného podkladu nebo krytu s naložením na dopravní prostředek plochy přes 500 do 1 000 m2 s překážkami v trase pruhu šířky do 1 m, tloušťky vrstvy 100 mm</t>
  </si>
  <si>
    <t>1207143021</t>
  </si>
  <si>
    <t>https://podminky.urs.cz/item/CS_URS_2021_01/113154254</t>
  </si>
  <si>
    <t>51,2*1</t>
  </si>
  <si>
    <t>226,1*1</t>
  </si>
  <si>
    <t>237,2*1</t>
  </si>
  <si>
    <t>3,9*1</t>
  </si>
  <si>
    <t>44,0*1</t>
  </si>
  <si>
    <t>7,2*1</t>
  </si>
  <si>
    <t>16,1*1</t>
  </si>
  <si>
    <t>7,4*1</t>
  </si>
  <si>
    <t>12,4*1</t>
  </si>
  <si>
    <t>12*1</t>
  </si>
  <si>
    <t>6,8*1</t>
  </si>
  <si>
    <t>85,6*1</t>
  </si>
  <si>
    <t>150,2*1</t>
  </si>
  <si>
    <t>10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</si>
  <si>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</si>
  <si>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</si>
  <si>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</si>
  <si>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541387704</t>
  </si>
  <si>
    <t>https://podminky.urs.cz/item/CS_URS_2021_01/113201112</t>
  </si>
  <si>
    <t>P</t>
  </si>
  <si>
    <t xml:space="preserve">Poznámka k položce:
Materiál bude uskladněn v areálu zařízení staveniště pro tuto stavbu. 
</t>
  </si>
  <si>
    <t>"viz. příloha č. D.1.2 SO 01 Stavební situace"</t>
  </si>
  <si>
    <t>30</t>
  </si>
  <si>
    <t>11</t>
  </si>
  <si>
    <t>113202111</t>
  </si>
  <si>
    <t>Vytrhání obrub s vybouráním lože, s přemístěním hmot na skládku na vzdálenost do 3 m nebo s naložením na dopravní prostředek z krajníků nebo obrubníků stojatých</t>
  </si>
  <si>
    <t>-1113695074</t>
  </si>
  <si>
    <t>https://podminky.urs.cz/item/CS_URS_2021_01/113202111</t>
  </si>
  <si>
    <t>"viz. příloha č. D.2 Stavební situace"</t>
  </si>
  <si>
    <t>12</t>
  </si>
  <si>
    <t>113204111</t>
  </si>
  <si>
    <t>Vytrhání obrub s vybouráním lože, s přemístěním hmot na skládku na vzdálenost do 3 m nebo s naložením na dopravní prostředek záhonových</t>
  </si>
  <si>
    <t>-638222470</t>
  </si>
  <si>
    <t>https://podminky.urs.cz/item/CS_URS_2021_01/113204111</t>
  </si>
  <si>
    <t xml:space="preserve">Poznámka k položce:
Materiál bude uskladněn v areálu zařízení staveniště pro tuto stavbu.
</t>
  </si>
  <si>
    <t>13</t>
  </si>
  <si>
    <t>115101202</t>
  </si>
  <si>
    <t>Čerpání vody na dopravní výšku do 10 m s uvažovaným průměrným přítokem přes 500 do 1 000 l/min</t>
  </si>
  <si>
    <t>hod</t>
  </si>
  <si>
    <t>-166006001</t>
  </si>
  <si>
    <t>https://podminky.urs.cz/item/CS_URS_2021_01/115101202</t>
  </si>
  <si>
    <t>Poznámka k položce:
Parametry čerpadla viz B.6</t>
  </si>
  <si>
    <t>180*24</t>
  </si>
  <si>
    <t>14</t>
  </si>
  <si>
    <t>115101301</t>
  </si>
  <si>
    <t>Pohotovost záložní čerpací soupravy pro dopravní výšku do 10 m s uvažovaným průměrným přítokem do 500 l/min</t>
  </si>
  <si>
    <t>den</t>
  </si>
  <si>
    <t>1779455196</t>
  </si>
  <si>
    <t>https://podminky.urs.cz/item/CS_URS_2021_01/115101301</t>
  </si>
  <si>
    <t>180</t>
  </si>
  <si>
    <t>115101279_R</t>
  </si>
  <si>
    <t>Přečerpávání odpadních vod po dobu výstavby</t>
  </si>
  <si>
    <t>367581826</t>
  </si>
  <si>
    <t>Poznámka k položce:
přečerpávání bude provedeno po úsecích od šachty k šachtě</t>
  </si>
  <si>
    <t>16</t>
  </si>
  <si>
    <t>115101302</t>
  </si>
  <si>
    <t>Pohotovost záložní čerpací soupravy pro dopravní výšku do 10 m s uvažovaným průměrným přítokem přes 500 do 1 000 l/min</t>
  </si>
  <si>
    <t>1565916713</t>
  </si>
  <si>
    <t>https://podminky.urs.cz/item/CS_URS_2021_01/115101302</t>
  </si>
  <si>
    <t>17</t>
  </si>
  <si>
    <t>119001401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</si>
  <si>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ocelového nebo litinového, jmenovité světlosti DN do 200 mm</t>
  </si>
  <si>
    <t>1172735032</t>
  </si>
  <si>
    <t>https://podminky.urs.cz/item/CS_URS_2021_01/119001401</t>
  </si>
  <si>
    <t>"viz příloha č. D.3 Podélné profily kanalizace"</t>
  </si>
  <si>
    <t>"DN 800"</t>
  </si>
  <si>
    <t>4*2,0</t>
  </si>
  <si>
    <t>2*2,0</t>
  </si>
  <si>
    <t>"DN600"</t>
  </si>
  <si>
    <t>8*1,7</t>
  </si>
  <si>
    <t>"DN 400"</t>
  </si>
  <si>
    <t>1*1,4</t>
  </si>
  <si>
    <t>"DN 300"</t>
  </si>
  <si>
    <t>4*1,2</t>
  </si>
  <si>
    <t>18</t>
  </si>
  <si>
    <t>119001412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</si>
  <si>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betonového, kameninového nebo železobetonového, světlosti DN přes 200 do 500 mm</t>
  </si>
  <si>
    <t>129658886</t>
  </si>
  <si>
    <t>https://podminky.urs.cz/item/CS_URS_2021_01/119001412</t>
  </si>
  <si>
    <t>"DN 1000"</t>
  </si>
  <si>
    <t>2*2,4</t>
  </si>
  <si>
    <t>3*2,4</t>
  </si>
  <si>
    <t>1*2,0</t>
  </si>
  <si>
    <t>7*2,0</t>
  </si>
  <si>
    <t>3*1,7</t>
  </si>
  <si>
    <t>10*1,7</t>
  </si>
  <si>
    <t>2*1,4</t>
  </si>
  <si>
    <t>19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</si>
  <si>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</si>
  <si>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</si>
  <si>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-1111465471</t>
  </si>
  <si>
    <t>https://podminky.urs.cz/item/CS_URS_2021_01/119001421</t>
  </si>
  <si>
    <t>Poznámka k položce:
viz. příloha č. D.1.1.3.  SO 100 - Podélné profily, D.1.1.4.  SO 100 - Vzorové uložení</t>
  </si>
  <si>
    <t>"DN 1000, DN 800"</t>
  </si>
  <si>
    <t>4*2,4</t>
  </si>
  <si>
    <t>6*2,0</t>
  </si>
  <si>
    <t>10*1,2</t>
  </si>
  <si>
    <t>20</t>
  </si>
  <si>
    <t>120001101</t>
  </si>
  <si>
    <t>Příplatek k cenám vykopávek za ztížení vykopávky v blízkosti podzemního vedení nebo výbušnin v horninách jakékoliv třídy</t>
  </si>
  <si>
    <t>m3</t>
  </si>
  <si>
    <t>-1352205185</t>
  </si>
  <si>
    <t>https://podminky.urs.cz/item/CS_URS_2021_01/120001101</t>
  </si>
  <si>
    <t>Poznámka k položce:
viz. příloha č. D.3 Podélné profily, D.4 Vzorové uložení</t>
  </si>
  <si>
    <t>"pro vodu a plyn"</t>
  </si>
  <si>
    <t>14,3*1,25*1,75</t>
  </si>
  <si>
    <t>14,3*1,05*1,58</t>
  </si>
  <si>
    <t>38,2*1,032*1,532</t>
  </si>
  <si>
    <t>27,8*1,1*1,6</t>
  </si>
  <si>
    <t>4,0*1,032*1,532</t>
  </si>
  <si>
    <t>"kabely"</t>
  </si>
  <si>
    <t>50*1,05*1,55</t>
  </si>
  <si>
    <t>121151103</t>
  </si>
  <si>
    <t>Sejmutí ornice strojně při souvislé ploše do 100 m2, tl. vrstvy do 200 mm</t>
  </si>
  <si>
    <t>-1155693957</t>
  </si>
  <si>
    <t>https://podminky.urs.cz/item/CS_URS_2021_01/121151103</t>
  </si>
  <si>
    <t>"řad A2"</t>
  </si>
  <si>
    <t>3,0*2,0</t>
  </si>
  <si>
    <t>"řad A7"</t>
  </si>
  <si>
    <t>3,3*1,2</t>
  </si>
  <si>
    <t>"vodovodní odbočky DN 200"</t>
  </si>
  <si>
    <t>0,6*1,2</t>
  </si>
  <si>
    <t>"vodovodní odbočky DN 150"</t>
  </si>
  <si>
    <t>15,4*1,2</t>
  </si>
  <si>
    <t>22</t>
  </si>
  <si>
    <t>131151204</t>
  </si>
  <si>
    <t>Hloubení zapažených jam a zářezů strojně s urovnáním dna do předepsaného profilu a spádu v hornině třídy těžitelnosti I skupiny 1 a 2 přes 100 do 500 m3</t>
  </si>
  <si>
    <t>439211842</t>
  </si>
  <si>
    <t>https://podminky.urs.cz/item/CS_URS_2021_01/131151204</t>
  </si>
  <si>
    <t>"Hloubení u DN 1000 a 800 + rozšíření pro šachty"</t>
  </si>
  <si>
    <t>51,2*2,4*4,61-51,2*2,4*0,6</t>
  </si>
  <si>
    <t>44,0*2,4*4,252-44,0*2,4*0,6</t>
  </si>
  <si>
    <t>(2,95+3,51)*5,038-(2,95+3,51)*0,6</t>
  </si>
  <si>
    <t>"rozšíření pro šachtu KŠ15a"</t>
  </si>
  <si>
    <t>(0,24*2,8*2)*3,65-(0,24*2,8*2)*0,6</t>
  </si>
  <si>
    <t>"rozšíření pro šachtu KŠ2"</t>
  </si>
  <si>
    <t>(0,5*3,0*2)*4,39-(0,5*3,0*2)*0,6</t>
  </si>
  <si>
    <t>"rozšíření pro šachtu KŠ3"</t>
  </si>
  <si>
    <t>(0,5*3,0*2)*3,87-(0,5*3,0*2)*0,6</t>
  </si>
  <si>
    <t>"rozšíření pro šachtu KŠ4"</t>
  </si>
  <si>
    <t>(0,5*3,0*2)*3,67-(0,5*3,0*2)*0,6</t>
  </si>
  <si>
    <t>"rozšíření pro šachtu KŠ5"</t>
  </si>
  <si>
    <t>(0,5*3,0*2)*3,62-(0,5*3,0*2)*0,6</t>
  </si>
  <si>
    <t>"rozšíření pro šachtu KŠ6"</t>
  </si>
  <si>
    <t>(0,5*3,0*2)*3,58-(0,5*3,0*2)*0,6</t>
  </si>
  <si>
    <t>(0,5*3,0*2)*3,99-(0,5*3,0*2)*0,1</t>
  </si>
  <si>
    <t>hljam*0,4</t>
  </si>
  <si>
    <t>23</t>
  </si>
  <si>
    <t>131251204</t>
  </si>
  <si>
    <t>Hloubení zapažených jam a zářezů strojně s urovnáním dna do předepsaného profilu a spádu v hornině třídy těžitelnosti I skupiny 3 přes 100 do 500 m3</t>
  </si>
  <si>
    <t>60686514</t>
  </si>
  <si>
    <t>https://podminky.urs.cz/item/CS_URS_2021_01/131251204</t>
  </si>
  <si>
    <t>hljam*0,35</t>
  </si>
  <si>
    <t>24</t>
  </si>
  <si>
    <t>131351203</t>
  </si>
  <si>
    <t>Hloubení zapažených jam a zářezů strojně s urovnáním dna do předepsaného profilu a spádu v hornině třídy těžitelnosti II skupiny 4 přes 50 do 100 m3</t>
  </si>
  <si>
    <t>-1022423427</t>
  </si>
  <si>
    <t>https://podminky.urs.cz/item/CS_URS_2021_01/131351203</t>
  </si>
  <si>
    <t>hljam*0,1</t>
  </si>
  <si>
    <t>25</t>
  </si>
  <si>
    <t>131451203</t>
  </si>
  <si>
    <t>Hloubení zapažených jam a zářezů strojně s urovnáním dna do předepsaného profilu a spádu v hornině třídy těžitelnosti II skupiny 5 přes 50 do 100 m3</t>
  </si>
  <si>
    <t>427995412</t>
  </si>
  <si>
    <t>https://podminky.urs.cz/item/CS_URS_2021_01/131451203</t>
  </si>
  <si>
    <t>26</t>
  </si>
  <si>
    <t>131551203</t>
  </si>
  <si>
    <t>Hloubení zapažených jam a zářezů strojně s urovnáním dna do předepsaného profilu a spádu v hornině třídy těžitelnosti III skupiny 6 přes 50 do 100 m3</t>
  </si>
  <si>
    <t>131514820</t>
  </si>
  <si>
    <t>https://podminky.urs.cz/item/CS_URS_2021_01/131551203</t>
  </si>
  <si>
    <t>hljam*0,05</t>
  </si>
  <si>
    <t>27</t>
  </si>
  <si>
    <t>131312532_R</t>
  </si>
  <si>
    <t>Kopané sondy</t>
  </si>
  <si>
    <t>-401957361</t>
  </si>
  <si>
    <t>(1,0*1,0*2,5)*10</t>
  </si>
  <si>
    <t>28</t>
  </si>
  <si>
    <t>132154205</t>
  </si>
  <si>
    <t>Hloubení zapažených rýh šířky přes 800 do 2 000 mm strojně s urovnáním dna do předepsaného profilu a spádu v hornině třídy těžitelnosti I skupiny 1 a 2 přes 500 do 1 000 m3</t>
  </si>
  <si>
    <t>175121986</t>
  </si>
  <si>
    <t>https://podminky.urs.cz/item/CS_URS_2021_01/132154205</t>
  </si>
  <si>
    <t>226,1*2,0*3,798-226,1*2,0*0,6</t>
  </si>
  <si>
    <t>237,2*1,7*3,25-237,2*1,7*0,6</t>
  </si>
  <si>
    <t>3,9*1,2*2,135-3,9*1,2*0,6</t>
  </si>
  <si>
    <t>95,9*1,2*2,135-95,9*1,2*0,25</t>
  </si>
  <si>
    <t>7,2*2,0*4,06-7,2*2,0*0,6</t>
  </si>
  <si>
    <t>1,9*2,0*4,06-1,9*2,0*0,25</t>
  </si>
  <si>
    <t>3,0*2,0*4,06-3,0*2,0*0,1</t>
  </si>
  <si>
    <t>16,1*1,7*3,366-16,1*1,7*0,6</t>
  </si>
  <si>
    <t>7,4*1,4*3,134-7,4*1,4*0,6</t>
  </si>
  <si>
    <t>12,4*1,2*3,215-12,4*1,2*0,6</t>
  </si>
  <si>
    <t>12*1,4*3,02-12*1,4*0,6</t>
  </si>
  <si>
    <t>1,7*1,2*1,937-1,7*1,2*0,25</t>
  </si>
  <si>
    <t>6,8*1,2*1,937-6,8*1,2*0,6</t>
  </si>
  <si>
    <t>3,3*1,2*1,937-3,3*1,2*0,1</t>
  </si>
  <si>
    <t>85,6*1,2*2,3-85,6*1,2*0,6</t>
  </si>
  <si>
    <t>0,6*1,2*2,3-0,6*1,2*0,1</t>
  </si>
  <si>
    <t>150,2*1,2*2,3-150,2*1,2*0,6</t>
  </si>
  <si>
    <t>1,7*1,2*2,3-1,7*1,2*0,25</t>
  </si>
  <si>
    <t>5,3*1,2*2,3-5,3*1,2*0,4</t>
  </si>
  <si>
    <t>1,9*1,2*2,3-1,9*1,2*0,4</t>
  </si>
  <si>
    <t>15,4*1,2*2,3-15,4*1,2*0,1</t>
  </si>
  <si>
    <t>2,1*1,2*2,3-2,1*1,2*0,4</t>
  </si>
  <si>
    <t>"rozšíření pro šachty KŠ 7-15, 17-21"</t>
  </si>
  <si>
    <t>"rozšíření pro šachty KŠ 7-12 a KŠ17"</t>
  </si>
  <si>
    <t>((0,15*2,0*2)*3,14-(0,15*2,0*2)*0,6)*7</t>
  </si>
  <si>
    <t>"rozšíření pro šachty KŠ 13, 14 a 15"</t>
  </si>
  <si>
    <t>((2*0,9)*2,05-(2*0,9)*0,25)*3</t>
  </si>
  <si>
    <t>"rozšíření pro šachty KŠ 18"</t>
  </si>
  <si>
    <t>(2*0,9)*2,87-(2*0,9)*0,6</t>
  </si>
  <si>
    <t>"rozšíření pro šachty KŠ 19"</t>
  </si>
  <si>
    <t>(2*0,9)*3,06-(2*0,9)*0,6</t>
  </si>
  <si>
    <t>"rozšíření pro šachty KŠ 20"</t>
  </si>
  <si>
    <t>(2*0,9)*2,82-(2*0,9)*0,6</t>
  </si>
  <si>
    <t>"rozšíření pro šachty KŠ 21"</t>
  </si>
  <si>
    <t>(2*0,9)*1,95-(2*0,9)*0,6</t>
  </si>
  <si>
    <t>hlryh*0,4</t>
  </si>
  <si>
    <t>29</t>
  </si>
  <si>
    <t>132254205</t>
  </si>
  <si>
    <t>Hloubení zapažených rýh šířky přes 800 do 2 000 mm strojně s urovnáním dna do předepsaného profilu a spádu v hornině třídy těžitelnosti I skupiny 3 přes 500 do 1 000 m3</t>
  </si>
  <si>
    <t>-1584850734</t>
  </si>
  <si>
    <t>https://podminky.urs.cz/item/CS_URS_2021_01/132254205</t>
  </si>
  <si>
    <t>hlryh*0,35</t>
  </si>
  <si>
    <t>132354204</t>
  </si>
  <si>
    <t>Hloubení zapažených rýh šířky přes 800 do 2 000 mm strojně s urovnáním dna do předepsaného profilu a spádu v hornině třídy těžitelnosti II skupiny 4 přes 100 do 500 m3</t>
  </si>
  <si>
    <t>-70401434</t>
  </si>
  <si>
    <t>https://podminky.urs.cz/item/CS_URS_2021_01/132354204</t>
  </si>
  <si>
    <t>3614,03*0,1</t>
  </si>
  <si>
    <t>31</t>
  </si>
  <si>
    <t>132454204</t>
  </si>
  <si>
    <t>Hloubení zapažených rýh šířky přes 800 do 2 000 mm strojně s urovnáním dna do předepsaného profilu a spádu v hornině třídy těžitelnosti II skupiny 5 přes 100 do 500 m3</t>
  </si>
  <si>
    <t>-1670736592</t>
  </si>
  <si>
    <t>https://podminky.urs.cz/item/CS_URS_2021_01/132454204</t>
  </si>
  <si>
    <t>32</t>
  </si>
  <si>
    <t>132554204</t>
  </si>
  <si>
    <t>Hloubení zapažených rýh šířky přes 800 do 2 000 mm strojně s urovnáním dna do předepsaného profilu a spádu v hornině třídy těžitelnosti III skupiny 6 přes 100 do 500 m3</t>
  </si>
  <si>
    <t>-585720762</t>
  </si>
  <si>
    <t>https://podminky.urs.cz/item/CS_URS_2021_01/132554204</t>
  </si>
  <si>
    <t>3614,03*0,05</t>
  </si>
  <si>
    <t>33</t>
  </si>
  <si>
    <t>138511101</t>
  </si>
  <si>
    <t>Dolamování zapažených nebo nezapažených hloubených vykopávek jam nebo zářezů, ve vrstvě tl. do 1 000 mm v hornině třídy těžitelnosti III skupiny 6</t>
  </si>
  <si>
    <t>711833510</t>
  </si>
  <si>
    <t>https://podminky.urs.cz/item/CS_URS_2021_01/138511101</t>
  </si>
  <si>
    <t>"viz. příloha č. B.6 Posouzení hydrogeol. poměrů, D.2 Stavební situace, D.4 Vzorové uložení"</t>
  </si>
  <si>
    <t>"Dolamování u DN 1000 a 800 + rozšíření pro šachty"</t>
  </si>
  <si>
    <t>51,2*2,4*0,1</t>
  </si>
  <si>
    <t>44,0*2,4*0,1</t>
  </si>
  <si>
    <t>(2,95+3,51)*0,1</t>
  </si>
  <si>
    <t>(0,24*2,8*2)*0,1</t>
  </si>
  <si>
    <t>(0,5*3,0*2)*0,1</t>
  </si>
  <si>
    <t>34</t>
  </si>
  <si>
    <t>138511201</t>
  </si>
  <si>
    <t>Dolamování zapažených nebo nezapažených hloubených vykopávek rýh, ve vrstvě tl. do 500 mm v hornině třídy těžitelnosti III skupiny 6</t>
  </si>
  <si>
    <t>51341357</t>
  </si>
  <si>
    <t>https://podminky.urs.cz/item/CS_URS_2021_01/138511201</t>
  </si>
  <si>
    <t>112,8*2,0*0,1</t>
  </si>
  <si>
    <t>12,1*2,0*0,1</t>
  </si>
  <si>
    <t>(4,1+3,7+3,3+3,9+2,5+1,7)*1,2*0,1</t>
  </si>
  <si>
    <t>11,6*1,2*0,1</t>
  </si>
  <si>
    <t>35</t>
  </si>
  <si>
    <t>151101101</t>
  </si>
  <si>
    <t>Zřízení pažení a rozepření stěn rýh pro podzemní vedení příložné pro jakoukoliv mezerovitost, hloubky do 2 m</t>
  </si>
  <si>
    <t>2009849249</t>
  </si>
  <si>
    <t>https://podminky.urs.cz/item/CS_URS_2021_01/151101101</t>
  </si>
  <si>
    <t>85,6*2,3*2</t>
  </si>
  <si>
    <t>0,6*2,3*2</t>
  </si>
  <si>
    <t>150,2*2,3*2</t>
  </si>
  <si>
    <t>1,7*2,3*2</t>
  </si>
  <si>
    <t>5,3*2,3*2</t>
  </si>
  <si>
    <t>1,9*2,3*2</t>
  </si>
  <si>
    <t>15,4*2,3*2</t>
  </si>
  <si>
    <t>2,1*2,3*2</t>
  </si>
  <si>
    <t>36</t>
  </si>
  <si>
    <t>151101111</t>
  </si>
  <si>
    <t>Odstranění pažení a rozepření stěn rýh pro podzemní vedení s uložením materiálu na vzdálenost do 3 m od kraje výkopu příložné, hloubky do 2 m</t>
  </si>
  <si>
    <t>2031482860</t>
  </si>
  <si>
    <t>https://podminky.urs.cz/item/CS_URS_2021_01/151101111</t>
  </si>
  <si>
    <t>37</t>
  </si>
  <si>
    <t>151811131</t>
  </si>
  <si>
    <t>Zřízení pažicích boxů pro pažení a rozepření stěn rýh podzemního vedení hloubka výkopu do 4 m, šířka do 1,2 m</t>
  </si>
  <si>
    <t>-1327102931</t>
  </si>
  <si>
    <t>https://podminky.urs.cz/item/CS_URS_2021_01/151811131</t>
  </si>
  <si>
    <t>3,9*2,135*2</t>
  </si>
  <si>
    <t>95,9*2,135*2</t>
  </si>
  <si>
    <t>12,4*3,215*2</t>
  </si>
  <si>
    <t>1,7*1,937*2</t>
  </si>
  <si>
    <t>6,8*1,937*2</t>
  </si>
  <si>
    <t>3,3*1,937*2</t>
  </si>
  <si>
    <t>38</t>
  </si>
  <si>
    <t>151811132</t>
  </si>
  <si>
    <t>Zřízení pažicích boxů pro pažení a rozepření stěn rýh podzemního vedení hloubka výkopu do 4 m, šířka přes 1,2 do 2,5 m</t>
  </si>
  <si>
    <t>2084156950</t>
  </si>
  <si>
    <t>https://podminky.urs.cz/item/CS_URS_2021_01/151811132</t>
  </si>
  <si>
    <t>237,2*3,25*2</t>
  </si>
  <si>
    <t>(226,1-41,0)*3,798*2</t>
  </si>
  <si>
    <t>44,0*4,252*2</t>
  </si>
  <si>
    <t>7,2*4,06*2</t>
  </si>
  <si>
    <t>1,9*4,06*2</t>
  </si>
  <si>
    <t>3,0*4,06*2</t>
  </si>
  <si>
    <t>16,1*3,366*2</t>
  </si>
  <si>
    <t>7,4*3,134*2</t>
  </si>
  <si>
    <t>12*3,02*2</t>
  </si>
  <si>
    <t>39</t>
  </si>
  <si>
    <t>151811142</t>
  </si>
  <si>
    <t>Zřízení pažicích boxů pro pažení a rozepření stěn rýh podzemního vedení hloubka výkopu přes 4 do 6 m, šířka přes 1,2 do 2,5 m</t>
  </si>
  <si>
    <t>1769085320</t>
  </si>
  <si>
    <t>https://podminky.urs.cz/item/CS_URS_2021_01/151811142</t>
  </si>
  <si>
    <t>51,2*4,61*2</t>
  </si>
  <si>
    <t>41,0*3,798*2</t>
  </si>
  <si>
    <t>40</t>
  </si>
  <si>
    <t>151811231</t>
  </si>
  <si>
    <t>Odstranění pažicích boxů pro pažení a rozepření stěn rýh podzemního vedení hloubka výkopu do 4 m, šířka do 1,2 m</t>
  </si>
  <si>
    <t>-13447178</t>
  </si>
  <si>
    <t>https://podminky.urs.cz/item/CS_URS_2021_01/151811231</t>
  </si>
  <si>
    <t>551,591</t>
  </si>
  <si>
    <t>41</t>
  </si>
  <si>
    <t>151811232</t>
  </si>
  <si>
    <t>Odstranění pažicích boxů pro pažení a rozepření stěn rýh podzemního vedení hloubka výkopu do 4 m, šířka přes 1,2 do 2,5 m</t>
  </si>
  <si>
    <t>1474635270</t>
  </si>
  <si>
    <t>https://podminky.urs.cz/item/CS_URS_2021_01/151811232</t>
  </si>
  <si>
    <t>3647,496</t>
  </si>
  <si>
    <t>42</t>
  </si>
  <si>
    <t>151811242</t>
  </si>
  <si>
    <t>Odstranění pažicích boxů pro pažení a rozepření stěn rýh podzemního vedení hloubka výkopu přes 4 do 6 m, šířka přes 1,2 do 2,5 m</t>
  </si>
  <si>
    <t>1826667348</t>
  </si>
  <si>
    <t>https://podminky.urs.cz/item/CS_URS_2021_01/151811242</t>
  </si>
  <si>
    <t>783,50</t>
  </si>
  <si>
    <t>43</t>
  </si>
  <si>
    <t>151931114_R</t>
  </si>
  <si>
    <t>Speciální pažení pro jámu Š1</t>
  </si>
  <si>
    <t>ks</t>
  </si>
  <si>
    <t>-610683425</t>
  </si>
  <si>
    <t>Poznámka k položce:
Pažení stavební jámy pro KŠ1 - počítáno s pronájmem na dva měsíce.
Pažení obsahuje:
- roh. kluznice dvojitá 3,5 m - 2ks
- zákl. deska 6,0 x 2,4 m - 2 ks
- nást. deska 6,0 x 1,4 m - 2 ks
 - komorová deska 5,0 m - 2 ks
 - pažnice KD 6/8 - 6,0 m - 2 ks
součást speciálního pažení je i montáž  a demontáž zaškolenými pracovníky.
Položka vč. montáže a demontáže spec. pažení a dopravy.</t>
  </si>
  <si>
    <t>44</t>
  </si>
  <si>
    <t>153191112_R</t>
  </si>
  <si>
    <t>Zřízení variabilního pažení výkopu svařovaným ocelovým ohlubňovým rámem se pažnicemii plochy výkopu přes 30 m2</t>
  </si>
  <si>
    <t>-548239731</t>
  </si>
  <si>
    <t>"KŠ1"</t>
  </si>
  <si>
    <t>6*5,038*2</t>
  </si>
  <si>
    <t>"KŠ2"</t>
  </si>
  <si>
    <t>3*4,39*2</t>
  </si>
  <si>
    <t>Mezisoučet</t>
  </si>
  <si>
    <t>"KŠ3"</t>
  </si>
  <si>
    <t>3*3,87*2</t>
  </si>
  <si>
    <t>"KŠ4"</t>
  </si>
  <si>
    <t>3*3,67*2</t>
  </si>
  <si>
    <t>"KŠ5"</t>
  </si>
  <si>
    <t>3*3,62*2</t>
  </si>
  <si>
    <t>"KŠ6"</t>
  </si>
  <si>
    <t>3*3,58*2</t>
  </si>
  <si>
    <t>"KŠ15a"</t>
  </si>
  <si>
    <t>3*3,65*2</t>
  </si>
  <si>
    <t>"KŠ16"</t>
  </si>
  <si>
    <t>3*3,99*2</t>
  </si>
  <si>
    <t>45</t>
  </si>
  <si>
    <t>153191222_R</t>
  </si>
  <si>
    <t>Odstranění variabilního pažení výkopu svařovaným ocelovým ohlubňovým rámem se pažnicemi plochy výkopu přes 30 m2</t>
  </si>
  <si>
    <t>998130219</t>
  </si>
  <si>
    <t>46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</si>
  <si>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</si>
  <si>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</si>
  <si>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-1884765062</t>
  </si>
  <si>
    <t>https://podminky.urs.cz/item/CS_URS_2021_01/162351104</t>
  </si>
  <si>
    <t>Poznámka k položce:
30% bude použito pro zpětný zásyp (odvezeno na meziskládku a zpět)</t>
  </si>
  <si>
    <t>(vodprem*0,75)*0,3</t>
  </si>
  <si>
    <t>47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</si>
  <si>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</si>
  <si>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</si>
  <si>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1875835654</t>
  </si>
  <si>
    <t>https://podminky.urs.cz/item/CS_URS_2021_01/162751117</t>
  </si>
  <si>
    <t>Poznámka k položce:
70% výkopku bede odvezeno na skládku</t>
  </si>
  <si>
    <t>(hlryh+hljam)-zasjam+(789,239/2)</t>
  </si>
  <si>
    <t>(vodprem*0,75)*0,7</t>
  </si>
  <si>
    <t>48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</si>
  <si>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</si>
  <si>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</si>
  <si>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1474634336</t>
  </si>
  <si>
    <t>https://podminky.urs.cz/item/CS_URS_2021_01/162751119</t>
  </si>
  <si>
    <t>Poznámka k položce:
přemístění na skládku vzdálenou 16 km - počítáno s 20 km - objízdné trasy</t>
  </si>
  <si>
    <t>(vodprem*0,75*20)*0,7</t>
  </si>
  <si>
    <t>49</t>
  </si>
  <si>
    <t>162351124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</si>
  <si>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</si>
  <si>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1985439616</t>
  </si>
  <si>
    <t>https://podminky.urs.cz/item/CS_URS_2021_01/162351124</t>
  </si>
  <si>
    <t>vodprem*0,2*0,3</t>
  </si>
  <si>
    <t>50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</si>
  <si>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</si>
  <si>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</si>
  <si>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-1523947403</t>
  </si>
  <si>
    <t>https://podminky.urs.cz/item/CS_URS_2021_01/162751137</t>
  </si>
  <si>
    <t>vodprem*0,2*0,7</t>
  </si>
  <si>
    <t>51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</si>
  <si>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</si>
  <si>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</si>
  <si>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-243175097</t>
  </si>
  <si>
    <t>https://podminky.urs.cz/item/CS_URS_2021_01/162751139</t>
  </si>
  <si>
    <t>vodprem*0,2*20*0,7</t>
  </si>
  <si>
    <t>52</t>
  </si>
  <si>
    <t>162351144</t>
  </si>
  <si>
    <t>Vodorovné přemístění výkopku nebo sypaniny po suchu na obvyklém dopravním prostředku, bez naložení výkopku, avšak se složením bez rozhrnutí z horniny třídy těžitelnosti III skupiny 6 a 7 na vzdálenost přes 500 do 1 000 m</t>
  </si>
  <si>
    <t>926502912</t>
  </si>
  <si>
    <t>https://podminky.urs.cz/item/CS_URS_2021_01/162351144</t>
  </si>
  <si>
    <t>vodprem*0,05*0,3</t>
  </si>
  <si>
    <t>53</t>
  </si>
  <si>
    <t>162751157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</si>
  <si>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</si>
  <si>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-853326600</t>
  </si>
  <si>
    <t>https://podminky.urs.cz/item/CS_URS_2021_01/162751157</t>
  </si>
  <si>
    <t>vodprem*0,05*0,7</t>
  </si>
  <si>
    <t>54</t>
  </si>
  <si>
    <t>162751159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</si>
  <si>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</si>
  <si>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292808743</t>
  </si>
  <si>
    <t>https://podminky.urs.cz/item/CS_URS_2021_01/162751159</t>
  </si>
  <si>
    <t>vodprem*0,05*20*0,7</t>
  </si>
  <si>
    <t>55</t>
  </si>
  <si>
    <t>171201201</t>
  </si>
  <si>
    <t>Uložení sypaniny na skládky nebo meziskládky bez hutnění s upravením uložené sypaniny do předepsaného tvaru</t>
  </si>
  <si>
    <t>1194866515</t>
  </si>
  <si>
    <t>https://podminky.urs.cz/item/CS_URS_2021_01/171201201</t>
  </si>
  <si>
    <t>Poznámka k položce:
70% bude odvezeno na skládku, 30% bude odvezeno na meziskládku</t>
  </si>
  <si>
    <t>((hlryh+hljam)-zasjam+(789,239/2))</t>
  </si>
  <si>
    <t>56</t>
  </si>
  <si>
    <t>174101101</t>
  </si>
  <si>
    <t>Zásyp sypaninou z jakékoliv horniny strojně s uložením výkopku ve vrstvách se zhutněním jam, šachet, rýh nebo kolem objektů v těchto vykopávkách</t>
  </si>
  <si>
    <t>-136738821</t>
  </si>
  <si>
    <t>https://podminky.urs.cz/item/CS_URS_2021_01/174101101</t>
  </si>
  <si>
    <t xml:space="preserve">Poznámka k položce:
" viz. příloha č. D.3 Podélné profily, D.4 Vzorové uložení"
</t>
  </si>
  <si>
    <t>51,2*(4,61-0,6-1,92)*2,4</t>
  </si>
  <si>
    <t>226,1*(3,798-0,6-1,54)*2,0</t>
  </si>
  <si>
    <t>237,2*(3,25-0,6-1,328)*1,7</t>
  </si>
  <si>
    <t>3,9*(2,135-0,6-0,976)*1,2</t>
  </si>
  <si>
    <t>95,9*(2,135-0,25-0,976)*1,2</t>
  </si>
  <si>
    <t>44,0*(4,252-0,6-1,92)*2,4</t>
  </si>
  <si>
    <t>7,2*(4,06-0,6-1,54)*2,0</t>
  </si>
  <si>
    <t>1,9*(4,06-0,25-1,54)*2,0</t>
  </si>
  <si>
    <t>3,0*(4,06-0,1-1,54)*2,0</t>
  </si>
  <si>
    <t>16,1*(3,366-0,6-1,328)*1,7</t>
  </si>
  <si>
    <t>7,4*(3,134-0,6-1,094)*1,4</t>
  </si>
  <si>
    <t>12,4*(3,215-0,6-0,976)*1,2</t>
  </si>
  <si>
    <t>12*(3,02-0,6-1,094)*1,4</t>
  </si>
  <si>
    <t>1,7*(1,937-0,25-0,976)*1,2</t>
  </si>
  <si>
    <t>6,8*(1,937-0,6-0,976)*1,2</t>
  </si>
  <si>
    <t>3,3*(1,937-0,1-0,976)*1,2</t>
  </si>
  <si>
    <t>85,6*1,1*1,2</t>
  </si>
  <si>
    <t>0,6*1,6*1,2</t>
  </si>
  <si>
    <t>150,2*1,15*1,2</t>
  </si>
  <si>
    <t>1,7*1,5*1,2</t>
  </si>
  <si>
    <t>5,3*1,65*1,2</t>
  </si>
  <si>
    <t>1,9*1,65*1,2</t>
  </si>
  <si>
    <t>15,4*1,65*1,2</t>
  </si>
  <si>
    <t>2,1*1,65*1,2</t>
  </si>
  <si>
    <t>"rozšíření pro šachty KŠ 1, 2, 3-15, 15a, 17-21"</t>
  </si>
  <si>
    <t>"rozšíření pro šachtu KŠ 1"</t>
  </si>
  <si>
    <t>6,46*(5,388-0,6)</t>
  </si>
  <si>
    <t>"rozšíření pro šachtu KŠ 2"</t>
  </si>
  <si>
    <t>(0,5*3,0*2)*(4,39-0,6)</t>
  </si>
  <si>
    <t>"rozšíření pro šachty KŠ 3-6"</t>
  </si>
  <si>
    <t>((0,5*3,0*2)*(3,685-0,6))*4</t>
  </si>
  <si>
    <t>"rozšíření pro šachty KŠ 7-12 A KŠ17"</t>
  </si>
  <si>
    <t>((0,15*2,0*2)*(3,14-0,6))*7</t>
  </si>
  <si>
    <t>(1,8*(2,15-0,25))*2</t>
  </si>
  <si>
    <t>1,8*(1,85-0,6)</t>
  </si>
  <si>
    <t>"rozšíření pro šachtu KŠ 15a"</t>
  </si>
  <si>
    <t>(0,24*2,8*2)*(3,65-0,6)</t>
  </si>
  <si>
    <t>"rozšíření pro šachtu KŠ 16"</t>
  </si>
  <si>
    <t>(0,5*3,0*2)*(3,99-0,1)</t>
  </si>
  <si>
    <t>"rozšíření pro šachtu KŠ 18"</t>
  </si>
  <si>
    <t>1,8*(2,92-0,6)</t>
  </si>
  <si>
    <t>"rozšíření pro šachtu19"</t>
  </si>
  <si>
    <t>1,8*(3,06-0,6)</t>
  </si>
  <si>
    <t>"rozšíření pro šachtu KŠ 20"</t>
  </si>
  <si>
    <t>1,8*(2,82-0,6)</t>
  </si>
  <si>
    <t>"rozšíření pro šachtu KŠ 21"</t>
  </si>
  <si>
    <t>1,8*(1,95-0,6)</t>
  </si>
  <si>
    <t>57</t>
  </si>
  <si>
    <t>M</t>
  </si>
  <si>
    <t>58331200</t>
  </si>
  <si>
    <t>štěrkopísek netříděný zásypový</t>
  </si>
  <si>
    <t>t</t>
  </si>
  <si>
    <t>96878531</t>
  </si>
  <si>
    <t>sterkpis*1,85</t>
  </si>
  <si>
    <t>"zpětné použití výkopku - 30% z celkového množství"</t>
  </si>
  <si>
    <t>-(hljam+hlryh)*0,3*1,85</t>
  </si>
  <si>
    <t>"zpětné použití štěrkových vrstev z komunikací"</t>
  </si>
  <si>
    <t>-(35,658+1128,251)</t>
  </si>
  <si>
    <t>58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</si>
  <si>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</si>
  <si>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</si>
  <si>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-1159353692</t>
  </si>
  <si>
    <t>https://podminky.urs.cz/item/CS_URS_2021_01/175151101</t>
  </si>
  <si>
    <t xml:space="preserve">Poznámka k položce:
" viz. příloha č. D.3 - Podélné profily, D.4 Vzorové uložení"
</t>
  </si>
  <si>
    <t>51,2*2,4*(0,3+1,32)-(PI*0,66*0,66*51,2)</t>
  </si>
  <si>
    <t>226,1*2,0*(0,3+0,94)-(PI*0,47*0,47*226,10)</t>
  </si>
  <si>
    <t>237,2*1,7*(0,3+0,728)-(PI*0,364*0,364*237,2)</t>
  </si>
  <si>
    <t>3,9*1,2*(0,3+0,376)-(PI*0,188*0,188*3,9)</t>
  </si>
  <si>
    <t>95,9*1,2*(0,3+0,376)-(PI*0,188*0,188*95,9)</t>
  </si>
  <si>
    <t>44,0*2,4*(0,3+1,32)-(PI*0,66*0,66*44,0)</t>
  </si>
  <si>
    <t>7,2*2,0*(0,3+0,94)-(PI*0,47*0,47*7,2)</t>
  </si>
  <si>
    <t>1,9*2,0*(0,3+0,94)-(PI*0,47*0,47*1,9)</t>
  </si>
  <si>
    <t>3,0*2,0*(0,3+0,94)-(PI*0,47*0,47*3,0)</t>
  </si>
  <si>
    <t>16,1*1,7*(0,3+0,728)-(PI*0,364*0,364*16,1)</t>
  </si>
  <si>
    <t>7,4*1,4*(0,3+0,494)-(PI*0,247*0,247*7,4)</t>
  </si>
  <si>
    <t>12,4*1,2*(0,3+0,376)-(PI*0,188*0,188*12,4)</t>
  </si>
  <si>
    <t>12*1,4*(0,3+0,494)-(PI*0,247*0,247*12)</t>
  </si>
  <si>
    <t>1,7*1,2*(0,3+0,376)-(PI*0,188*0,188*1,7)</t>
  </si>
  <si>
    <t>6,8*1,2*(0,3+0,376)-(PI*0,188*0,188*6,8)</t>
  </si>
  <si>
    <t>3,3*1,2*(0,3+0,376)-(PI*0,188*0,188*3,3)</t>
  </si>
  <si>
    <t>85,6*1*0,5-(PI*0,1*0,1*85,6)</t>
  </si>
  <si>
    <t>0,6*1*0,5-(PI*0,1*0,1*0,6)</t>
  </si>
  <si>
    <t>150,2*1*0,450-(PI*0,075*0,075*150,2)</t>
  </si>
  <si>
    <t>1,7*1*0,450-(PI*0,075*0,075*1,7)</t>
  </si>
  <si>
    <t>5,3*1*0,45-(PI*0,075*0,075*5,3)</t>
  </si>
  <si>
    <t>1,9*1*0,45-(PI*0,075*0,075*1,9)</t>
  </si>
  <si>
    <t>15,4*1*0,45-(PI*0,075*0,075*15,4)</t>
  </si>
  <si>
    <t>2,1*1*0,45-(PI*0,075*0,075*2,1)</t>
  </si>
  <si>
    <t>59</t>
  </si>
  <si>
    <t>58337310</t>
  </si>
  <si>
    <t>štěrkopísek frakce 0/4</t>
  </si>
  <si>
    <t>1414224901</t>
  </si>
  <si>
    <t>1223,93*2 'Přepočtené koeficientem množství</t>
  </si>
  <si>
    <t>60</t>
  </si>
  <si>
    <t>181351003</t>
  </si>
  <si>
    <t>Rozprostření a urovnání ornice v rovině nebo ve svahu sklonu do 1:5 strojně při souvislé ploše do 100 m2, tl. vrstvy do 200 mm</t>
  </si>
  <si>
    <t>582445702</t>
  </si>
  <si>
    <t>https://podminky.urs.cz/item/CS_URS_2021_01/181351003</t>
  </si>
  <si>
    <t>"kanalizační  odbočky DN 150"</t>
  </si>
  <si>
    <t>orn</t>
  </si>
  <si>
    <t>61</t>
  </si>
  <si>
    <t>181411131</t>
  </si>
  <si>
    <t>Založení trávníku na půdě předem připravené plochy do 1000 m2 výsevem včetně utažení parkového v rovině nebo na svahu do 1:5</t>
  </si>
  <si>
    <t>-112893320</t>
  </si>
  <si>
    <t>https://podminky.urs.cz/item/CS_URS_2021_01/181411131</t>
  </si>
  <si>
    <t>29,16</t>
  </si>
  <si>
    <t>62</t>
  </si>
  <si>
    <t>00572472</t>
  </si>
  <si>
    <t>osivo směs travní krajinná-rovinná</t>
  </si>
  <si>
    <t>kg</t>
  </si>
  <si>
    <t>-454382632</t>
  </si>
  <si>
    <t>29,16/10</t>
  </si>
  <si>
    <t>Zakládání</t>
  </si>
  <si>
    <t>63</t>
  </si>
  <si>
    <t>000000003_R</t>
  </si>
  <si>
    <t>Těsnění prostupů pro potrubí v KŠ1 - třída těsnícího pásku 1</t>
  </si>
  <si>
    <t>kus</t>
  </si>
  <si>
    <t>-1947017023</t>
  </si>
  <si>
    <t>Poznámka k položce:
viz. příloha č. D.5.2  Revizní šachta KŠ1</t>
  </si>
  <si>
    <t>64</t>
  </si>
  <si>
    <t>000000004_R</t>
  </si>
  <si>
    <t>-1395478176</t>
  </si>
  <si>
    <t>Poznámka k položce:
viz. příloha č. D.5.2 Revizní šachta KŠ1</t>
  </si>
  <si>
    <t>65</t>
  </si>
  <si>
    <t>21275110_R</t>
  </si>
  <si>
    <t>Jílová hrázka, vč. provedení a materiálu</t>
  </si>
  <si>
    <t>-749921404</t>
  </si>
  <si>
    <t>Poznámka k položce:
Zahrázkování úseku nad a pod pracovním úsekem kvůli přečerpávání splašků.</t>
  </si>
  <si>
    <t>"viz příloha č. D.1"</t>
  </si>
  <si>
    <t>41*2</t>
  </si>
  <si>
    <t>66</t>
  </si>
  <si>
    <t>44981186</t>
  </si>
  <si>
    <t>hadice požární zásahová C52</t>
  </si>
  <si>
    <t>-1775548617</t>
  </si>
  <si>
    <t>"viz příl. D.9 Detail přečerpávání drenážních vod"</t>
  </si>
  <si>
    <t>67</t>
  </si>
  <si>
    <t>28611225</t>
  </si>
  <si>
    <t>trubka drenážní flexibilní celoperforovaná PVC-U SN 4 DN 160 pro meliorace, dočasné nebo odlehčovací drenáže</t>
  </si>
  <si>
    <t>1521227290</t>
  </si>
  <si>
    <t>1525,3</t>
  </si>
  <si>
    <t>68</t>
  </si>
  <si>
    <t>212752219_R</t>
  </si>
  <si>
    <t>Přepojení případných drenáží</t>
  </si>
  <si>
    <t>294126158</t>
  </si>
  <si>
    <t>69</t>
  </si>
  <si>
    <t>213141111</t>
  </si>
  <si>
    <t>Zřízení vrstvy z geotextilie filtrační, separační, odvodňovací, ochranné, výztužné nebo protierozní v rovině nebo ve sklonu do 1:5, šířky do 3 m</t>
  </si>
  <si>
    <t>-1114795391</t>
  </si>
  <si>
    <t>https://podminky.urs.cz/item/CS_URS_2021_01/213141111</t>
  </si>
  <si>
    <t>1780,071</t>
  </si>
  <si>
    <t>70</t>
  </si>
  <si>
    <t>69311226</t>
  </si>
  <si>
    <t>geotextilie netkaná separační, ochranná, filtrační, drenážní PES 150g/m2</t>
  </si>
  <si>
    <t>284319432</t>
  </si>
  <si>
    <t>"stoky"</t>
  </si>
  <si>
    <t>730,1*2,0</t>
  </si>
  <si>
    <t>(0,24*2,8*2)</t>
  </si>
  <si>
    <t>"rozšíření pro šachtu KŠ2, KŠ3, KŠ4, KŠ5, KŠ6"</t>
  </si>
  <si>
    <t>(0,15*2,0*2)*7</t>
  </si>
  <si>
    <t>"rozšíření pro šachty KŠ13, KŠ14 a KŠ15"</t>
  </si>
  <si>
    <t>(2*0,9)*3</t>
  </si>
  <si>
    <t>"rozšíření pro šachty KŠ18, KŠ19, KŠ20, KŠ21"</t>
  </si>
  <si>
    <t>1502,804*1,1845 'Přepočtené koeficientem množství</t>
  </si>
  <si>
    <t>71</t>
  </si>
  <si>
    <t>275313511_R</t>
  </si>
  <si>
    <t>Základy z betonu prostého patky a bloky z betonu kamenem neprokládaného tř. C 8/10</t>
  </si>
  <si>
    <t>-392471952</t>
  </si>
  <si>
    <t>Poznámka k položce:
hrázky</t>
  </si>
  <si>
    <t>"viz příloha č. D.3 Podélný profil, D.10 Detail hrázky..."</t>
  </si>
  <si>
    <t>(0,5*0,22*2,4)+((0.5+0.3)/2*0.185)</t>
  </si>
  <si>
    <t>2*((0,5*0,22*2,0)+((0.5+0.3)/2*0.185))</t>
  </si>
  <si>
    <t>"DN 600"</t>
  </si>
  <si>
    <t>2*((0,5*0,22*1,7)+((0.5+0.3)/2*0.185))</t>
  </si>
  <si>
    <t>Svislé a kompletní konstrukce</t>
  </si>
  <si>
    <t>72</t>
  </si>
  <si>
    <t>130901121</t>
  </si>
  <si>
    <t>Bourání konstrukcí v hloubených vykopávkách ručně s přemístěním suti na hromady na vzdálenost do 20 m nebo s naložením na dopravní prostředek z betonu prostého neprokládaného</t>
  </si>
  <si>
    <t>-1385829887</t>
  </si>
  <si>
    <t>https://podminky.urs.cz/item/CS_URS_2021_01/130901121</t>
  </si>
  <si>
    <t>Poznámka k položce:
bourání stávajících šachet a kanalizačního potrubí - viz. příloha č. D.2 Stavební situace</t>
  </si>
  <si>
    <t>"šachty"</t>
  </si>
  <si>
    <t>(PI*3,2*(0,6*0,6-0,5*0,5))*13</t>
  </si>
  <si>
    <t>"uliční vpusti"</t>
  </si>
  <si>
    <t>(PI*2,2*(0,3*0,3-0,25*0,25))*24</t>
  </si>
  <si>
    <t>73</t>
  </si>
  <si>
    <t>358315114</t>
  </si>
  <si>
    <t>Bourání stoky kompletní nebo vybourání otvorů průřezové plochy do 4 m2 ve stokách ze zdiva z prostého betonu</t>
  </si>
  <si>
    <t>66425873</t>
  </si>
  <si>
    <t>https://podminky.urs.cz/item/CS_URS_2021_01/358315114</t>
  </si>
  <si>
    <t>"potrubí"</t>
  </si>
  <si>
    <t>(PI*51*(0,54*0,54-0,45*0,45))</t>
  </si>
  <si>
    <t>(PI*50*(0,48*0,48-0,40*0,40))</t>
  </si>
  <si>
    <t>(PI*44*(0,43*0,43-0,35*0,35))</t>
  </si>
  <si>
    <t>(PI*438*(0,35*0,35-0,30*0,30))</t>
  </si>
  <si>
    <t>(PI*19*(0,25*0,25-0,2*0,2))</t>
  </si>
  <si>
    <t>(PI*124*(0,18*0,18-0,15*0,15))</t>
  </si>
  <si>
    <t>74</t>
  </si>
  <si>
    <t>359310241</t>
  </si>
  <si>
    <t>Výplň za rubem cihelného zdiva stok ve štole prostým betonem tř. C 12/15</t>
  </si>
  <si>
    <t>704274320</t>
  </si>
  <si>
    <t>https://podminky.urs.cz/item/CS_URS_2021_01/359310241</t>
  </si>
  <si>
    <t>Poznámka k položce:
Zaplavení stoky - zrušení stávající stoky mezi KŠ1 - KŠ2.</t>
  </si>
  <si>
    <t>(PI*0.4*0.4*47)</t>
  </si>
  <si>
    <t>75</t>
  </si>
  <si>
    <t>380321551_R</t>
  </si>
  <si>
    <t>Dobetonování kynety KŠ 8</t>
  </si>
  <si>
    <t>kpl</t>
  </si>
  <si>
    <t>-1099009259</t>
  </si>
  <si>
    <t>76</t>
  </si>
  <si>
    <t>380321663</t>
  </si>
  <si>
    <t>Kompletní konstrukce čistíren odpadních vod, nádrží, vodojemů, kanálů z betonu železového bez výztuže a bednění bez zvýšených nároků na prostředí tř. C 30/37, tl. přes 300 mm</t>
  </si>
  <si>
    <t>515706107</t>
  </si>
  <si>
    <t>https://podminky.urs.cz/item/CS_URS_2021_01/380321663</t>
  </si>
  <si>
    <t>4,7*2,5*0,3</t>
  </si>
  <si>
    <t>1,8*2,5*0,3</t>
  </si>
  <si>
    <t>3,76*2,5*0,3</t>
  </si>
  <si>
    <t>1,9*2,5*0,3</t>
  </si>
  <si>
    <t>1,78*2,5*0,3</t>
  </si>
  <si>
    <t>14,8*0,3</t>
  </si>
  <si>
    <t>77</t>
  </si>
  <si>
    <t>380356231</t>
  </si>
  <si>
    <t>Bednění kompletních konstrukcí čistíren odpadních vod, nádrží, vodojemů, kanálů konstrukcí neomítaných z betonu prostého nebo železového ploch rovinných zřízení</t>
  </si>
  <si>
    <t>1816796192</t>
  </si>
  <si>
    <t>https://podminky.urs.cz/item/CS_URS_2021_01/380356231</t>
  </si>
  <si>
    <t>4,7*3,3</t>
  </si>
  <si>
    <t>2,31*3,3</t>
  </si>
  <si>
    <t>3,77*3,3</t>
  </si>
  <si>
    <t>1,92*3,3</t>
  </si>
  <si>
    <t>2,184*3,3</t>
  </si>
  <si>
    <t>49,117*2</t>
  </si>
  <si>
    <t>78</t>
  </si>
  <si>
    <t>380356232</t>
  </si>
  <si>
    <t>Bednění kompletních konstrukcí čistíren odpadních vod, nádrží, vodojemů, kanálů konstrukcí neomítaných z betonu prostého nebo železového ploch rovinných odstranění</t>
  </si>
  <si>
    <t>-1319716298</t>
  </si>
  <si>
    <t>https://podminky.urs.cz/item/CS_URS_2021_01/380356232</t>
  </si>
  <si>
    <t>79</t>
  </si>
  <si>
    <t>380361006</t>
  </si>
  <si>
    <t>Výztuž kompletních konstrukcí čistíren odpadních vod, nádrží, vodojemů, kanálů z oceli 10 505 (R) nebo BSt 500</t>
  </si>
  <si>
    <t>-1402037445</t>
  </si>
  <si>
    <t>https://podminky.urs.cz/item/CS_URS_2021_01/380361006</t>
  </si>
  <si>
    <t>Poznámka k položce:
viz. příoha č. E.4 KŠ1 Revizní šachta – tvar</t>
  </si>
  <si>
    <t>80</t>
  </si>
  <si>
    <t>454791312_R</t>
  </si>
  <si>
    <t>Těsnění spáry KŠ1 pomocí bobtnající pásky</t>
  </si>
  <si>
    <t>646596889</t>
  </si>
  <si>
    <t>2*2,5</t>
  </si>
  <si>
    <t>81</t>
  </si>
  <si>
    <t>454791348_R</t>
  </si>
  <si>
    <t>Těsnění spáry KŠ1 pomocí těsnícího plechu zabudovaného mezi desku a stěny šachty</t>
  </si>
  <si>
    <t>2092240816</t>
  </si>
  <si>
    <t>Poznámka k položce:
viz. příloha č. D.5.2 Revizní šachta KŠ1,
je počítáno, že plech bude použit ve dně i stropu šachty</t>
  </si>
  <si>
    <t>(4,4+2,02+3,5+1,8+2)*2</t>
  </si>
  <si>
    <t>82</t>
  </si>
  <si>
    <t>454791349_R</t>
  </si>
  <si>
    <t>Těsnění spáry KŠ8, KŠ0 a KŠ15a pomocí těsnícího pásku a zálivky</t>
  </si>
  <si>
    <t>1999048303</t>
  </si>
  <si>
    <t>83</t>
  </si>
  <si>
    <t>894503111</t>
  </si>
  <si>
    <t>Bednění konstrukcí na trubním vedení deskových stropů šachet jakýchkoliv rozměrů</t>
  </si>
  <si>
    <t>788780403</t>
  </si>
  <si>
    <t>https://podminky.urs.cz/item/CS_URS_2021_01/894503111</t>
  </si>
  <si>
    <t>Poznámka k položce:
viz. příloha č. D.1.11.2.5 SO 01 – Revizní šachta KŠ1 – stavební výkres, D.1.11.2.3 SO 01 – Revizní šachta KŠ1 – tvar</t>
  </si>
  <si>
    <t>14,0</t>
  </si>
  <si>
    <t>15,3*0,3</t>
  </si>
  <si>
    <t>Vodorovné konstrukce</t>
  </si>
  <si>
    <t>84</t>
  </si>
  <si>
    <t>45131511_R</t>
  </si>
  <si>
    <t>Podkladní nebo vyrovnávací vrstva z betonu prostého tř. C 8/10, ve vrstvě do 100 mm</t>
  </si>
  <si>
    <t>-1736184018</t>
  </si>
  <si>
    <t>"viz příloha D.5.2 Kanalizační šachta KŠ1"</t>
  </si>
  <si>
    <t>"podkladní beton pod KŠ1"</t>
  </si>
  <si>
    <t>15,53</t>
  </si>
  <si>
    <t>85</t>
  </si>
  <si>
    <t>451573111</t>
  </si>
  <si>
    <t>Lože pod potrubí, stoky a drobné objekty v otevřeném výkopu z písku a štěrkopísku do 63 mm</t>
  </si>
  <si>
    <t>-1762229331</t>
  </si>
  <si>
    <t>https://podminky.urs.cz/item/CS_URS_2021_01/451573111</t>
  </si>
  <si>
    <t>226,1*2,0*0,1</t>
  </si>
  <si>
    <t>237,2*1,7*0,1</t>
  </si>
  <si>
    <t>3,9*1,2*0,1</t>
  </si>
  <si>
    <t>95,9*1,2*0,1</t>
  </si>
  <si>
    <t>"stoka A2"</t>
  </si>
  <si>
    <t>7,2*2,0*0,1</t>
  </si>
  <si>
    <t>1,9*2,0*0,1</t>
  </si>
  <si>
    <t>3,0*2,0*0,1</t>
  </si>
  <si>
    <t>16,1*1,7*0,1</t>
  </si>
  <si>
    <t>7,4*1,4*0,1</t>
  </si>
  <si>
    <t>12,4*1,2*0,1</t>
  </si>
  <si>
    <t>12,0*1,4*0,1</t>
  </si>
  <si>
    <t>1,7*1,2*0,1</t>
  </si>
  <si>
    <t>6,8*1,2*0,1</t>
  </si>
  <si>
    <t>3,3*1,2*0,1</t>
  </si>
  <si>
    <t>"podkladní beton pro KŠ"</t>
  </si>
  <si>
    <t>15,53*0,2</t>
  </si>
  <si>
    <t>4,16*0,2</t>
  </si>
  <si>
    <t>"KŠ do DN 600"</t>
  </si>
  <si>
    <t>(PI*0,8*0,8*0,2)*14</t>
  </si>
  <si>
    <t>"KŠ DN 800"</t>
  </si>
  <si>
    <t>(PI*1,08*1,08*0,2)*6</t>
  </si>
  <si>
    <t>85,6*1,2*0,1</t>
  </si>
  <si>
    <t>0,6*1,2*0,1</t>
  </si>
  <si>
    <t>150,2*1,2*0,1</t>
  </si>
  <si>
    <t>5,3*1,2*0,1</t>
  </si>
  <si>
    <t>1,9*1,2*0,1</t>
  </si>
  <si>
    <t>15,4*1,2*0,1</t>
  </si>
  <si>
    <t>2,1*1,2*0,1</t>
  </si>
  <si>
    <t>86</t>
  </si>
  <si>
    <t>45231113_R</t>
  </si>
  <si>
    <t>Podkladní a zajišťovací konstrukce z betonu prostého v otevřeném výkopu desky pod potrubí, stoky a drobné objekty z betonu tř. C 8/10</t>
  </si>
  <si>
    <t>1620919812</t>
  </si>
  <si>
    <t>12*1,4*0,1</t>
  </si>
  <si>
    <t>87</t>
  </si>
  <si>
    <t>452311141</t>
  </si>
  <si>
    <t>Podkladní a zajišťovací konstrukce z betonu prostého v otevřeném výkopu desky pod potrubí, stoky a drobné objekty z betonu tř. C 16/20</t>
  </si>
  <si>
    <t>-1699001691</t>
  </si>
  <si>
    <t>https://podminky.urs.cz/item/CS_URS_2021_01/452311141</t>
  </si>
  <si>
    <t>Poznámka k položce:
viz. příoha č. D.5.2 Revizní šachta KŠ1</t>
  </si>
  <si>
    <t>4,2*2,5*0,09</t>
  </si>
  <si>
    <t>88</t>
  </si>
  <si>
    <t>59224184</t>
  </si>
  <si>
    <t>prstenec šachtový vyrovnávací betonový 625x120x40mm</t>
  </si>
  <si>
    <t>-2107616862</t>
  </si>
  <si>
    <t>Poznámka k položce:
viz příloha č. D.5.2 Revizní šachty, D.5.3 Tabulka šachet</t>
  </si>
  <si>
    <t>89</t>
  </si>
  <si>
    <t>59224185</t>
  </si>
  <si>
    <t>prstenec šachtový vyrovnávací betonový 625x120x60mm</t>
  </si>
  <si>
    <t>-1495334500</t>
  </si>
  <si>
    <t>90</t>
  </si>
  <si>
    <t>59224176</t>
  </si>
  <si>
    <t>prstenec šachtový vyrovnávací betonový 625x120x80mm</t>
  </si>
  <si>
    <t>1111380392</t>
  </si>
  <si>
    <t>Poznámka k položce:
viz příloha č. D.5.1 Typová kanalizační šachta, D.5.3 Tabulka šachet, D.5.2 Kanalizační šachta KŠ1</t>
  </si>
  <si>
    <t>91</t>
  </si>
  <si>
    <t>59224187</t>
  </si>
  <si>
    <t>prstenec šachtový vyrovnávací betonový 625x120x100mm</t>
  </si>
  <si>
    <t>1438815733</t>
  </si>
  <si>
    <t>92</t>
  </si>
  <si>
    <t>59224188</t>
  </si>
  <si>
    <t>prstenec šachtový vyrovnávací betonový 625x120x120mm</t>
  </si>
  <si>
    <t>1026636252</t>
  </si>
  <si>
    <t>Komunikace</t>
  </si>
  <si>
    <t>93</t>
  </si>
  <si>
    <t>564211111</t>
  </si>
  <si>
    <t>Podklad nebo podsyp ze štěrkopísku ŠP s rozprostřením, vlhčením a zhutněním, po zhutnění tl. 50 mm</t>
  </si>
  <si>
    <t>-1724710907</t>
  </si>
  <si>
    <t>https://podminky.urs.cz/item/CS_URS_2021_01/564211111</t>
  </si>
  <si>
    <t>94</t>
  </si>
  <si>
    <t>564231111</t>
  </si>
  <si>
    <t>Podklad nebo podsyp ze štěrkopísku ŠP s rozprostřením, vlhčením a zhutněním, po zhutnění tl. 100 mm</t>
  </si>
  <si>
    <t>-1431143121</t>
  </si>
  <si>
    <t>https://podminky.urs.cz/item/CS_URS_2021_01/564231111</t>
  </si>
  <si>
    <t xml:space="preserve">Poznámka k položce:
viz příloha D.3 podélní profily kanalizace, D.5 Kanalizační šachty 
</t>
  </si>
  <si>
    <t>"štěrkopísek pro KŠ"</t>
  </si>
  <si>
    <t>15,52*0,1</t>
  </si>
  <si>
    <t>2*2,08*0,1</t>
  </si>
  <si>
    <t>(PI*0,8*0,8*0,1)*14</t>
  </si>
  <si>
    <t>(PI*1,08*1,08*0,1)*6</t>
  </si>
  <si>
    <t>95</t>
  </si>
  <si>
    <t>564861111</t>
  </si>
  <si>
    <t>Podklad ze štěrkodrti ŠD s rozprostřením a zhutněním, po zhutnění tl. 200 mm</t>
  </si>
  <si>
    <t>-1879039839</t>
  </si>
  <si>
    <t>https://podminky.urs.cz/item/CS_URS_2021_01/564861111</t>
  </si>
  <si>
    <t>"stoka A"</t>
  </si>
  <si>
    <t>"stoky A2"</t>
  </si>
  <si>
    <t>"rozšíření pro šachty KŠ 13, 14"</t>
  </si>
  <si>
    <t>96</t>
  </si>
  <si>
    <t>564871116</t>
  </si>
  <si>
    <t>Podklad ze štěrkodrti ŠD s rozprostřením a zhutněním, po zhutnění tl. 300 mm</t>
  </si>
  <si>
    <t>2107738804</t>
  </si>
  <si>
    <t>https://podminky.urs.cz/item/CS_URS_2021_01/564871116</t>
  </si>
  <si>
    <t>97</t>
  </si>
  <si>
    <t>567132115</t>
  </si>
  <si>
    <t>Podklad ze směsi stmelené cementem SC bez dilatačních spár, s rozprostřením a zhutněním SC C 8/10 (KSC I), po zhutnění tl. 200 mm</t>
  </si>
  <si>
    <t>-1253464619</t>
  </si>
  <si>
    <t>https://podminky.urs.cz/item/CS_URS_2021_01/567132115</t>
  </si>
  <si>
    <t>98</t>
  </si>
  <si>
    <t>577144111</t>
  </si>
  <si>
    <t>Asfaltový beton vrstva obrusná ACO 11 (ABS) s rozprostřením a se zhutněním z nemodifikovaného asfaltu v pruhu šířky do 3 m tř. I, po zhutnění tl. 50 mm</t>
  </si>
  <si>
    <t>129797945</t>
  </si>
  <si>
    <t>https://podminky.urs.cz/item/CS_URS_2021_01/577144111</t>
  </si>
  <si>
    <t>237,2*2,7</t>
  </si>
  <si>
    <t>3,9*2,2</t>
  </si>
  <si>
    <t>44,0*3,4</t>
  </si>
  <si>
    <t>16,1*2,7</t>
  </si>
  <si>
    <t>7,4*2,4</t>
  </si>
  <si>
    <t>12,4*2,2</t>
  </si>
  <si>
    <t>12*2,4</t>
  </si>
  <si>
    <t>6,8*2,2</t>
  </si>
  <si>
    <t>85,6*2,2</t>
  </si>
  <si>
    <t>150,2*2,2</t>
  </si>
  <si>
    <t>"rozšíření pro šachty KŠ 17-21"</t>
  </si>
  <si>
    <t>"pro asf. chodníky"</t>
  </si>
  <si>
    <t>95,9*1,8</t>
  </si>
  <si>
    <t>1,7*1,8</t>
  </si>
  <si>
    <t>"kan. odbočky"</t>
  </si>
  <si>
    <t>99</t>
  </si>
  <si>
    <t>577144121</t>
  </si>
  <si>
    <t>Asfaltový beton vrstva obrusná ACO 11 (ABS) s rozprostřením a se zhutněním z nemodifikovaného asfaltu v pruhu šířky přes 3 m tř. I, po zhutnění tl. 50 mm</t>
  </si>
  <si>
    <t>-1812715324</t>
  </si>
  <si>
    <t>https://podminky.urs.cz/item/CS_URS_2021_01/577144121</t>
  </si>
  <si>
    <t>51,2*3,4</t>
  </si>
  <si>
    <t>226,1*3,0</t>
  </si>
  <si>
    <t>7,2*3,0</t>
  </si>
  <si>
    <t>"pro asf. chodníky - stoka A2"</t>
  </si>
  <si>
    <t>1,9*2,6</t>
  </si>
  <si>
    <t>100</t>
  </si>
  <si>
    <t>577145112</t>
  </si>
  <si>
    <t>Asfaltový beton vrstva ložní ACL 16 (ABH) s rozprostřením a zhutněním z nemodifikovaného asfaltu v pruhu šířky do 3 m, po zhutnění tl. 50 mm</t>
  </si>
  <si>
    <t>-603726455</t>
  </si>
  <si>
    <t>https://podminky.urs.cz/item/CS_URS_2021_01/577145112</t>
  </si>
  <si>
    <t>101</t>
  </si>
  <si>
    <t>577145122</t>
  </si>
  <si>
    <t>Asfaltový beton vrstva ložní ACL 16 (ABH) s rozprostřením a zhutněním z nemodifikovaného asfaltu v pruhu šířky přes 3 m, po zhutnění tl. 50 mm</t>
  </si>
  <si>
    <t>2086881766</t>
  </si>
  <si>
    <t>https://podminky.urs.cz/item/CS_URS_2021_01/577145122</t>
  </si>
  <si>
    <t>102</t>
  </si>
  <si>
    <t>581114113</t>
  </si>
  <si>
    <t>Kryt z prostého betonu komunikací pro pěší tl. 100 mm</t>
  </si>
  <si>
    <t>1802972333</t>
  </si>
  <si>
    <t>https://podminky.urs.cz/item/CS_URS_2021_01/581114113</t>
  </si>
  <si>
    <t>103</t>
  </si>
  <si>
    <t>591211111</t>
  </si>
  <si>
    <t>Kladení dlažby z kostek s provedením lože do tl. 50 mm, s vyplněním spár, s dvojím beraněním a se smetením přebytečného materiálu na krajnici drobných z kamene, do lože z kameniva těženého</t>
  </si>
  <si>
    <t>842121643</t>
  </si>
  <si>
    <t>https://podminky.urs.cz/item/CS_URS_2021_01/591211111</t>
  </si>
  <si>
    <t>104</t>
  </si>
  <si>
    <t>58381007</t>
  </si>
  <si>
    <t>kostka dlažební žula drobná 8/10</t>
  </si>
  <si>
    <t>-689761507</t>
  </si>
  <si>
    <t>105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</si>
  <si>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</si>
  <si>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</si>
  <si>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-680391897</t>
  </si>
  <si>
    <t>https://podminky.urs.cz/item/CS_URS_2021_01/596212210</t>
  </si>
  <si>
    <t>106</t>
  </si>
  <si>
    <t>59245203</t>
  </si>
  <si>
    <t>dlažba zámková tvaru I 196x161x80mm barevná</t>
  </si>
  <si>
    <t>1336035323</t>
  </si>
  <si>
    <t>2,28*1,03 'Přepočtené koeficientem množství</t>
  </si>
  <si>
    <t>Trubní vedení</t>
  </si>
  <si>
    <t>107</t>
  </si>
  <si>
    <t>831372121</t>
  </si>
  <si>
    <t>Montáž potrubí z trub kameninových hrdlových s integrovaným těsněním v otevřeném výkopu ve sklonu do 20 % DN 300</t>
  </si>
  <si>
    <t>-1791272696</t>
  </si>
  <si>
    <t>https://podminky.urs.cz/item/CS_URS_2021_01/831372121</t>
  </si>
  <si>
    <t>99,8</t>
  </si>
  <si>
    <t>12,4</t>
  </si>
  <si>
    <t>11,8</t>
  </si>
  <si>
    <t>124*1,015</t>
  </si>
  <si>
    <t>108</t>
  </si>
  <si>
    <t>59710707</t>
  </si>
  <si>
    <t>trouba kameninová glazovaná DN 300 dl 2,50m spojovací systém C Třída 240</t>
  </si>
  <si>
    <t>-1827470380</t>
  </si>
  <si>
    <t>Poznámka k položce:
ztratné 1,5%</t>
  </si>
  <si>
    <t>109</t>
  </si>
  <si>
    <t>831392121</t>
  </si>
  <si>
    <t>Montáž potrubí z trub kameninových hrdlových s integrovaným těsněním v otevřeném výkopu ve sklonu do 20 % DN 400</t>
  </si>
  <si>
    <t>-1656641560</t>
  </si>
  <si>
    <t>https://podminky.urs.cz/item/CS_URS_2021_01/831392121</t>
  </si>
  <si>
    <t>12,0*1,015</t>
  </si>
  <si>
    <t>110</t>
  </si>
  <si>
    <t>59710706</t>
  </si>
  <si>
    <t>trouba kameninová glazovaná DN 400 dl 2,50m spojovací systém C Třída 200</t>
  </si>
  <si>
    <t>-37737541</t>
  </si>
  <si>
    <t>111</t>
  </si>
  <si>
    <t>831422121</t>
  </si>
  <si>
    <t>Montáž potrubí z trub kameninových hrdlových s integrovaným těsněním v otevřeném výkopu ve sklonu do 20 % DN 500</t>
  </si>
  <si>
    <t>230618409</t>
  </si>
  <si>
    <t>https://podminky.urs.cz/item/CS_URS_2021_01/831422121</t>
  </si>
  <si>
    <t>7,4*1,015</t>
  </si>
  <si>
    <t>112</t>
  </si>
  <si>
    <t>59710709</t>
  </si>
  <si>
    <t>trouba kameninová glazovaná DN 500 dl 2,50m spojovací systém C Třída 160</t>
  </si>
  <si>
    <t>1719771345</t>
  </si>
  <si>
    <t>113</t>
  </si>
  <si>
    <t>831442121</t>
  </si>
  <si>
    <t>Montáž potrubí z trub kameninových hrdlových s integrovaným těsněním v otevřeném výkopu ve sklonu do 20 % DN 600</t>
  </si>
  <si>
    <t>1819857216</t>
  </si>
  <si>
    <t>https://podminky.urs.cz/item/CS_URS_2021_01/831442121</t>
  </si>
  <si>
    <t>237,2</t>
  </si>
  <si>
    <t>16,1</t>
  </si>
  <si>
    <t>253,3*1,015</t>
  </si>
  <si>
    <t>114</t>
  </si>
  <si>
    <t>59710710</t>
  </si>
  <si>
    <t>trouba kameninová glazovaná DN 600 dl 2,50m spojovací systém C Třída 160</t>
  </si>
  <si>
    <t>-47630079</t>
  </si>
  <si>
    <t>"stoka A3"</t>
  </si>
  <si>
    <t>253*1,015</t>
  </si>
  <si>
    <t>115</t>
  </si>
  <si>
    <t>831442121_R</t>
  </si>
  <si>
    <t>Montáž potrubí z trub kameninových hrdlových s integrovaným těsněním v otevřeném výkopu ve sklonu do 20 % DN 800</t>
  </si>
  <si>
    <t>-716589493</t>
  </si>
  <si>
    <t>226,1</t>
  </si>
  <si>
    <t>12,1</t>
  </si>
  <si>
    <t>238*1,015</t>
  </si>
  <si>
    <t>116</t>
  </si>
  <si>
    <t>59710710_R</t>
  </si>
  <si>
    <t>trouba kameninová glazovaná DN 800 dl 2,50m spojovací systém C Třída 120</t>
  </si>
  <si>
    <t>255637998</t>
  </si>
  <si>
    <t>117</t>
  </si>
  <si>
    <t>812492121</t>
  </si>
  <si>
    <t>Montáž potrubí z trub betonových hrdlových v otevřeném výkopu ve sklonu do 20 % z trub těsněných pryžovými kroužky DN 1000</t>
  </si>
  <si>
    <t>1364879314</t>
  </si>
  <si>
    <t>https://podminky.urs.cz/item/CS_URS_2021_01/812492121</t>
  </si>
  <si>
    <t>51,2</t>
  </si>
  <si>
    <t>118</t>
  </si>
  <si>
    <t>PFB.1021501_R</t>
  </si>
  <si>
    <t>Trouba hrdlová železobetonová TZH-Q 100/250 s integrovaným spojem</t>
  </si>
  <si>
    <t>700398859</t>
  </si>
  <si>
    <t>95,2/2,5</t>
  </si>
  <si>
    <t>119</t>
  </si>
  <si>
    <t>871350410_R</t>
  </si>
  <si>
    <t>Montáž kanalizačního potrubí z plastů z polypropylenu PP korugovaného nebo žebrovaného SN 10 DN 150</t>
  </si>
  <si>
    <t>1908525875</t>
  </si>
  <si>
    <t>176,6</t>
  </si>
  <si>
    <t>120</t>
  </si>
  <si>
    <t>28614097</t>
  </si>
  <si>
    <t>trubka kanalizační žebrovaná PP DN 150x6000mm</t>
  </si>
  <si>
    <t>2007888834</t>
  </si>
  <si>
    <t>176,6*1,1845 'Přepočtené koeficientem množství</t>
  </si>
  <si>
    <t>121</t>
  </si>
  <si>
    <t>871350410</t>
  </si>
  <si>
    <t>Montáž kanalizačního potrubí z plastů z polypropylenu PP korugovaného nebo žebrovaného SN 10 DN 200</t>
  </si>
  <si>
    <t>-208209704</t>
  </si>
  <si>
    <t>https://podminky.urs.cz/item/CS_URS_2021_01/871350410</t>
  </si>
  <si>
    <t>86,2</t>
  </si>
  <si>
    <t>122</t>
  </si>
  <si>
    <t>28614112</t>
  </si>
  <si>
    <t>trubka kanalizační žebrovaná PP DN 200x5000mm</t>
  </si>
  <si>
    <t>2134812040</t>
  </si>
  <si>
    <t>86,2*1,1845 'Přepočtené koeficientem množství</t>
  </si>
  <si>
    <t>123</t>
  </si>
  <si>
    <t>877310410</t>
  </si>
  <si>
    <t>Montáž tvarovek na kanalizačním plastovém potrubí z polypropylenu PP korugovaného nebo žebrovaného kolen DN 150</t>
  </si>
  <si>
    <t>276924707</t>
  </si>
  <si>
    <t>https://podminky.urs.cz/item/CS_URS_2021_01/877310410</t>
  </si>
  <si>
    <t>Poznámka k položce:
viz příloha č. D.8 Výpis kanalizačních  odboček</t>
  </si>
  <si>
    <t>124</t>
  </si>
  <si>
    <t>28614758</t>
  </si>
  <si>
    <t>koleno kanalizační žebrované PP 45° 160mm</t>
  </si>
  <si>
    <t>-1536072662</t>
  </si>
  <si>
    <t>31*2</t>
  </si>
  <si>
    <t>125</t>
  </si>
  <si>
    <t>877315231</t>
  </si>
  <si>
    <t>Montáž tvarovek na kanalizačním potrubí z trub z plastu z tvrdého PVC nebo z polypropylenu v otevřeném výkopu víček DN 160</t>
  </si>
  <si>
    <t>888411083</t>
  </si>
  <si>
    <t>https://podminky.urs.cz/item/CS_URS_2021_01/877315231</t>
  </si>
  <si>
    <t>126</t>
  </si>
  <si>
    <t>ACO.5368016_R</t>
  </si>
  <si>
    <t>Drenážní zátka DN160</t>
  </si>
  <si>
    <t>1089483621</t>
  </si>
  <si>
    <t>Poznámka k položce:
Zaslepení drenáží na konci pracovního záběru.</t>
  </si>
  <si>
    <t>127</t>
  </si>
  <si>
    <t>877350410</t>
  </si>
  <si>
    <t>Montáž tvarovek na kanalizačním plastovém potrubí z polypropylenu PP korugovaného nebo žebrovaného kolen DN 200</t>
  </si>
  <si>
    <t>-817581937</t>
  </si>
  <si>
    <t>https://podminky.urs.cz/item/CS_URS_2021_01/877350410</t>
  </si>
  <si>
    <t>24*2</t>
  </si>
  <si>
    <t>128</t>
  </si>
  <si>
    <t>28614759</t>
  </si>
  <si>
    <t>koleno kanalizační žebrované PP 45° 200mm</t>
  </si>
  <si>
    <t>-2099839288</t>
  </si>
  <si>
    <t>129</t>
  </si>
  <si>
    <t>871393121</t>
  </si>
  <si>
    <t>Montáž kanalizačního potrubí z plastů z tvrdého PVC těsněných gumovým kroužkem v otevřeném výkopu ve sklonu do 20 % DN 400</t>
  </si>
  <si>
    <t>-1099973909</t>
  </si>
  <si>
    <t>https://podminky.urs.cz/item/CS_URS_2021_01/871393121</t>
  </si>
  <si>
    <t>Poznámka k položce:
Je uvažováno, že v průběhu stavby bude potrubí demontováno 6x.</t>
  </si>
  <si>
    <t>21*6</t>
  </si>
  <si>
    <t>130</t>
  </si>
  <si>
    <t>PPL.3005_R</t>
  </si>
  <si>
    <t xml:space="preserve">Trubka kanalizační PVC KG SN8 DN 400x3m </t>
  </si>
  <si>
    <t>1693969584</t>
  </si>
  <si>
    <t>Poznámka k položce:
potrubí pro provizorní propojení při dešti</t>
  </si>
  <si>
    <t>131</t>
  </si>
  <si>
    <t>871393121_R</t>
  </si>
  <si>
    <t>Demontáž kanalizačního potrubí z plastů z tvrdého PVC těsněných gumovým kroužkem v otevřeném výkopu ve sklonu do 20 % DN 400</t>
  </si>
  <si>
    <t>-341144847</t>
  </si>
  <si>
    <t>132</t>
  </si>
  <si>
    <t>87139312_R</t>
  </si>
  <si>
    <t>Montáž kanalizačního potrubí svislého z PVC DN 400</t>
  </si>
  <si>
    <t>-1067272739</t>
  </si>
  <si>
    <t>Poznámka k položce:
Je uvažováno, že v průběhu stavby bude potrubí montováno 41x.</t>
  </si>
  <si>
    <t>1*41</t>
  </si>
  <si>
    <t>133</t>
  </si>
  <si>
    <t>PPL.3006_R</t>
  </si>
  <si>
    <t xml:space="preserve">Trubka kanalizační PVC KG SN8 DN 400x1m </t>
  </si>
  <si>
    <t>-120081197</t>
  </si>
  <si>
    <t>Poznámka k položce:
potrubí bude použito jako jímka pro čerpání drenážních vod 1x; (trubka bude použita v každém pracovním záběru)</t>
  </si>
  <si>
    <t>134</t>
  </si>
  <si>
    <t>871393122_R</t>
  </si>
  <si>
    <t>Demontáž kanalizačního potrubí svislého z PVC DN 400</t>
  </si>
  <si>
    <t>-113016289</t>
  </si>
  <si>
    <t>Poznámka k položce:
Je uvažováno, že v průběhu stavby bude potrubí demontováno 41x.</t>
  </si>
  <si>
    <t>135</t>
  </si>
  <si>
    <t>871313121</t>
  </si>
  <si>
    <t>Montáž kanalizačního potrubí z plastů z tvrdého PVC těsněných gumovým kroužkem v otevřeném výkopu ve sklonu do 20 % DN 160</t>
  </si>
  <si>
    <t>1650796817</t>
  </si>
  <si>
    <t>https://podminky.urs.cz/item/CS_URS_2021_01/871313121</t>
  </si>
  <si>
    <t>Poznámka k položce:
Gravitační odtok drenážních vod do navazující šachty - montáž 1x ( bude použito 41x).</t>
  </si>
  <si>
    <t>136</t>
  </si>
  <si>
    <t>28611166</t>
  </si>
  <si>
    <t>trubka kanalizační PVC DN 160x5000mm SN8</t>
  </si>
  <si>
    <t>844558369</t>
  </si>
  <si>
    <t>Poznámka k položce:
Gravitační odtok drenážních vod do navazující šachty.</t>
  </si>
  <si>
    <t>137</t>
  </si>
  <si>
    <t>871313121_R</t>
  </si>
  <si>
    <t>Přemísťování potrubí DN 160 mezi pracovními záběry</t>
  </si>
  <si>
    <t>-280587134</t>
  </si>
  <si>
    <t>Poznámka k položce:
Položka zahrnuje posun smontovaného potrubí DN 160 mezi jednotlivými pracovními záběry.
(Gravitační odtok drenážních vod do navazující šachty)</t>
  </si>
  <si>
    <t>138</t>
  </si>
  <si>
    <t>877395115_R</t>
  </si>
  <si>
    <t>Montáž kanalizačního odbočení frézováním DN 600</t>
  </si>
  <si>
    <t>-1600579535</t>
  </si>
  <si>
    <t>Poznámka k položce:
viz. příloha č. D.8 Výpis kanalizačních odboček</t>
  </si>
  <si>
    <t>15+14</t>
  </si>
  <si>
    <t>139</t>
  </si>
  <si>
    <t>286618440_R</t>
  </si>
  <si>
    <t>ODBOČKA DN 600 x 150  s kulovým kloubem 0-11°</t>
  </si>
  <si>
    <t>-518452877</t>
  </si>
  <si>
    <t>140</t>
  </si>
  <si>
    <t>28661844_R</t>
  </si>
  <si>
    <t>ODBOČKA 600 x 200 s kulovým kloubem 0-11°</t>
  </si>
  <si>
    <t>135372741</t>
  </si>
  <si>
    <t>Poznámka k položce:
pro UV, viz. příloha č. D.8 Výpis kanalizačních odboček</t>
  </si>
  <si>
    <t>141</t>
  </si>
  <si>
    <t>877395116_R</t>
  </si>
  <si>
    <t>Montáž kanalizačního odbočení frézováním DN 800</t>
  </si>
  <si>
    <t>-1809667175</t>
  </si>
  <si>
    <t>15+11</t>
  </si>
  <si>
    <t>142</t>
  </si>
  <si>
    <t>286618439_R</t>
  </si>
  <si>
    <t>ODBOČKA 800 x 150 s kulovým kloubem 0-11°</t>
  </si>
  <si>
    <t>-132917536</t>
  </si>
  <si>
    <t>143</t>
  </si>
  <si>
    <t>286618441_R</t>
  </si>
  <si>
    <t>ODBOČKA DN 800 x 200  s kulovým kloubem 0-11°</t>
  </si>
  <si>
    <t>2003710181</t>
  </si>
  <si>
    <t>144</t>
  </si>
  <si>
    <t>894118001</t>
  </si>
  <si>
    <t>Šachty kanalizační zděné Příplatek k cenám za každých dalších 0,60 m výšky vstupu</t>
  </si>
  <si>
    <t>1062418045</t>
  </si>
  <si>
    <t>https://podminky.urs.cz/item/CS_URS_2021_01/894118001</t>
  </si>
  <si>
    <t>Poznámka k položce:
viz. příloha č. D.5 Kanalizační šachty</t>
  </si>
  <si>
    <t>145</t>
  </si>
  <si>
    <t>59224348</t>
  </si>
  <si>
    <t>těsnění elastomerové pro spojení šachetních dílů DN 1000</t>
  </si>
  <si>
    <t>1870892929</t>
  </si>
  <si>
    <t>32*1,03 'Přepočtené koeficientem množství</t>
  </si>
  <si>
    <t>146</t>
  </si>
  <si>
    <t>59224341</t>
  </si>
  <si>
    <t>těsnění elastomerové pro spojení šachetních dílů DN 1200</t>
  </si>
  <si>
    <t>1324109055</t>
  </si>
  <si>
    <t>Poznámka k položce:
viz příloha č. D.5.1 Typová kanalizační šachta, D.5.3 Tabulka šachet</t>
  </si>
  <si>
    <t>12*1,03 'Přepočtené koeficientem množství</t>
  </si>
  <si>
    <t>147</t>
  </si>
  <si>
    <t>59224342</t>
  </si>
  <si>
    <t>těsnění elastomerové pro spojení šachetních dílů DN 1500</t>
  </si>
  <si>
    <t>-1148052170</t>
  </si>
  <si>
    <t>3*1,03 'Přepočtené koeficientem množství</t>
  </si>
  <si>
    <t>148</t>
  </si>
  <si>
    <t>59224050</t>
  </si>
  <si>
    <t>skruž pro kanalizační šachty se zabudovanými stupadly 100x25x12cm</t>
  </si>
  <si>
    <t>1516421285</t>
  </si>
  <si>
    <t>Poznámka k položce:
viz příloha č. D.5.2 Revizní šachta KŠ1, D.5.1 Typová kanalizační šachta, D.5.3 Tabulka šachet</t>
  </si>
  <si>
    <t>8*1,03 'Přepočtené koeficientem množství</t>
  </si>
  <si>
    <t>149</t>
  </si>
  <si>
    <t>59224051</t>
  </si>
  <si>
    <t>skruž pro kanalizační šachty se zabudovanými stupadly 100x50x12cm</t>
  </si>
  <si>
    <t>-297462967</t>
  </si>
  <si>
    <t>4*1,03 'Přepočtené koeficientem množství</t>
  </si>
  <si>
    <t>150</t>
  </si>
  <si>
    <t>59224052</t>
  </si>
  <si>
    <t>skruž pro kanalizační šachty se zabudovanými stupadly 100x100x12cm</t>
  </si>
  <si>
    <t>416032954</t>
  </si>
  <si>
    <t>151</t>
  </si>
  <si>
    <t>PFB.1122129</t>
  </si>
  <si>
    <t>Skruž TBS-Q.1 120/50 PS</t>
  </si>
  <si>
    <t>-277989720</t>
  </si>
  <si>
    <t>152</t>
  </si>
  <si>
    <t>PFB.1122133</t>
  </si>
  <si>
    <t>Skruž TBS-Q.1 120/100 PS</t>
  </si>
  <si>
    <t>1602464245</t>
  </si>
  <si>
    <t>153</t>
  </si>
  <si>
    <t>PFB.1122166J</t>
  </si>
  <si>
    <t>Skruž TBS-Q.1 150/100 PS</t>
  </si>
  <si>
    <t>-1977046800</t>
  </si>
  <si>
    <t>154</t>
  </si>
  <si>
    <t>59224312</t>
  </si>
  <si>
    <t>kónus šachetní betonový kapsové plastové stupadlo 100x62,5x58cm</t>
  </si>
  <si>
    <t>-1909168266</t>
  </si>
  <si>
    <t>Poznámka k položce:
viz příloha D.5.1 Typová kanalizační šachta, D.5.3 Tabulka šachet</t>
  </si>
  <si>
    <t>155</t>
  </si>
  <si>
    <t>PFB.1130001G</t>
  </si>
  <si>
    <t>Dno výšky 600 mm přímé - VÝROBA NA ZAKÁZKU TBZ-Q.1 100/60 V max 40</t>
  </si>
  <si>
    <t>-320792041</t>
  </si>
  <si>
    <t>156</t>
  </si>
  <si>
    <t>PFB.1131001G</t>
  </si>
  <si>
    <t>Dno výšky 800 mm přímé - VÝROBA NA ZAKÁZKU TBZ-Q.1 100/80 V max 50</t>
  </si>
  <si>
    <t>2099505421</t>
  </si>
  <si>
    <t>157</t>
  </si>
  <si>
    <t>PFB.1132001G</t>
  </si>
  <si>
    <t>Dno výšky 1000 mm přímé - VÝROBA NA ZAKÁZKU TBZ-Q.1 100/100 V max 60</t>
  </si>
  <si>
    <t>74574040</t>
  </si>
  <si>
    <t>158</t>
  </si>
  <si>
    <t>PFB.1133001</t>
  </si>
  <si>
    <t>Dno výšky 1200 mm přímé - VÝROBA NA ZAKÁZKU TBZ-Q.1 120/120 V80</t>
  </si>
  <si>
    <t>-1824116256</t>
  </si>
  <si>
    <t>159</t>
  </si>
  <si>
    <t>PFB.1126004</t>
  </si>
  <si>
    <t>Dno čtvercové - VÝROBA NA ZAKÁZKU TZZ-Q 150/160 BZC PS V120</t>
  </si>
  <si>
    <t>-95743940</t>
  </si>
  <si>
    <t>160</t>
  </si>
  <si>
    <t>592243375_R</t>
  </si>
  <si>
    <t xml:space="preserve">dno betonové šachty kanalizační jednodílné TBZ-Q.1 150/1284 KOMPAKT </t>
  </si>
  <si>
    <t>-1020187262</t>
  </si>
  <si>
    <t>161</t>
  </si>
  <si>
    <t>PFB.1121601</t>
  </si>
  <si>
    <t>Deska zákrytováTZK-Q.1 100-63/17</t>
  </si>
  <si>
    <t>-2054332870</t>
  </si>
  <si>
    <t>11*1,03 'Přepočtené koeficientem množství</t>
  </si>
  <si>
    <t>162</t>
  </si>
  <si>
    <t>PFB.1121803</t>
  </si>
  <si>
    <t>Deska přechodováTZK-Q 150-100/27 ZDC PS</t>
  </si>
  <si>
    <t>515003566</t>
  </si>
  <si>
    <t>163</t>
  </si>
  <si>
    <t>PFB.1121602</t>
  </si>
  <si>
    <t>Deska zákrytováTZK-Q.1 120-63/17</t>
  </si>
  <si>
    <t>-1159304524</t>
  </si>
  <si>
    <t>164</t>
  </si>
  <si>
    <t>PFB.1121502</t>
  </si>
  <si>
    <t>Deska zákrytováTZK-Q.1 150-63/17</t>
  </si>
  <si>
    <t>62120400</t>
  </si>
  <si>
    <t>165</t>
  </si>
  <si>
    <t>894411119_R</t>
  </si>
  <si>
    <t xml:space="preserve">Zřízení šachet kanalizačních z betonových dílců na potrubí nad DN 600 </t>
  </si>
  <si>
    <t>1867634623</t>
  </si>
  <si>
    <t>Poznámka k položce:
viz. příloha č. D.5.1 Typová kanalizační šachta, D.5.3 Tabulka šachet</t>
  </si>
  <si>
    <t>6+1</t>
  </si>
  <si>
    <t>166</t>
  </si>
  <si>
    <t>894411131</t>
  </si>
  <si>
    <t>Zřízení šachet kanalizačních z betonových dílců výšky vstupu do 1,50 m s obložením dna betonem tř. C 25/30, na potrubí DN přes 300 do 400</t>
  </si>
  <si>
    <t>-1773030880</t>
  </si>
  <si>
    <t>https://podminky.urs.cz/item/CS_URS_2021_01/894411131</t>
  </si>
  <si>
    <t>2+5</t>
  </si>
  <si>
    <t>167</t>
  </si>
  <si>
    <t>894411151</t>
  </si>
  <si>
    <t>Zřízení šachet kanalizačních z betonových dílců výšky vstupu do 1,50 m s obložením dna betonem tř. C 25/30, na potrubí DN 600</t>
  </si>
  <si>
    <t>-1213368703</t>
  </si>
  <si>
    <t>https://podminky.urs.cz/item/CS_URS_2021_01/894411151</t>
  </si>
  <si>
    <t>168</t>
  </si>
  <si>
    <t>894811135</t>
  </si>
  <si>
    <t>Revizní šachta z tvrdého PVC v otevřeném výkopu typ přímý (DN šachty/DN trubního vedení) DN 400/160, odolnost vnějšímu tlaku 12,5 t, hloubka od 1860 do 2230 mm</t>
  </si>
  <si>
    <t>125572414</t>
  </si>
  <si>
    <t>https://podminky.urs.cz/item/CS_URS_2021_01/894811135</t>
  </si>
  <si>
    <t xml:space="preserve">Poznámka k položce:
viz příloha č. D.7 Domovní revizní šachta, D.8 Výpis kanalizačních přípojek;
uložení v chodníku.
</t>
  </si>
  <si>
    <t>169</t>
  </si>
  <si>
    <t>894811145</t>
  </si>
  <si>
    <t>Revizní šachta z tvrdého PVC v otevřeném výkopu typ přímý (DN šachty/DN trubního vedení) DN 400/160, odolnost vnějšímu tlaku 40 t, hloubka od 1860 do 2230 mm</t>
  </si>
  <si>
    <t>151343979</t>
  </si>
  <si>
    <t>https://podminky.urs.cz/item/CS_URS_2021_01/894811145</t>
  </si>
  <si>
    <t xml:space="preserve">Poznámka k položce:
viz příloha č. D.7 Domovní revizní šachta, D.8 Výpis kanalizačních přípojek;
uložení v komunikaci.
</t>
  </si>
  <si>
    <t>170</t>
  </si>
  <si>
    <t>895941311</t>
  </si>
  <si>
    <t>Zřízení vpusti kanalizační uliční z betonových dílců typ UVB-50</t>
  </si>
  <si>
    <t>876373189</t>
  </si>
  <si>
    <t>https://podminky.urs.cz/item/CS_URS_2021_01/895941311</t>
  </si>
  <si>
    <t>Poznámka k položce:
viz. příloha č. D.2 Stavební situace</t>
  </si>
  <si>
    <t>171</t>
  </si>
  <si>
    <t>592238500_R</t>
  </si>
  <si>
    <t>Spodní díl pro uliční vpusť s odkalištěm</t>
  </si>
  <si>
    <t>-868120221</t>
  </si>
  <si>
    <t>172</t>
  </si>
  <si>
    <t>592238586_R</t>
  </si>
  <si>
    <t>Vyrovnávací prstenec pod mříže 50/50</t>
  </si>
  <si>
    <t>-405597437</t>
  </si>
  <si>
    <t>173</t>
  </si>
  <si>
    <t>592238585_R</t>
  </si>
  <si>
    <t>Horní skruž  57 cm pod mříže 50/50</t>
  </si>
  <si>
    <t>1857626609</t>
  </si>
  <si>
    <t>174</t>
  </si>
  <si>
    <t>592238587_R</t>
  </si>
  <si>
    <t>Střední skruž  stavební výšky 20cm</t>
  </si>
  <si>
    <t>-1477683933</t>
  </si>
  <si>
    <t>175</t>
  </si>
  <si>
    <t>592238588_R</t>
  </si>
  <si>
    <t>Přípojný díl s vložkou na KG 200</t>
  </si>
  <si>
    <t>377613966</t>
  </si>
  <si>
    <t>176</t>
  </si>
  <si>
    <t>899104112</t>
  </si>
  <si>
    <t>Osazení poklopů litinových a ocelových včetně rámů pro třídu zatížení D400, E600</t>
  </si>
  <si>
    <t>465479250</t>
  </si>
  <si>
    <t>https://podminky.urs.cz/item/CS_URS_2021_01/899104112</t>
  </si>
  <si>
    <t>Poznámka k položce:
viz příloha č. D.5 Kanalizační šachty</t>
  </si>
  <si>
    <t>2+21</t>
  </si>
  <si>
    <t>177</t>
  </si>
  <si>
    <t>28661935</t>
  </si>
  <si>
    <t>poklop šachtový litinový  DN 600 pro třídu zatížení D400</t>
  </si>
  <si>
    <t>1826761650</t>
  </si>
  <si>
    <t>Poznámka k položce:
viz. příloha č. D.5 Kanalizační šachty
Poklop s odvětráním a čepem.</t>
  </si>
  <si>
    <t>178</t>
  </si>
  <si>
    <t>899204112</t>
  </si>
  <si>
    <t>Osazení mříží litinových včetně rámů a košů na bahno pro třídu zatížení D400, E600</t>
  </si>
  <si>
    <t>164787932</t>
  </si>
  <si>
    <t>https://podminky.urs.cz/item/CS_URS_2021_01/899204112</t>
  </si>
  <si>
    <t>Poznámka k položce:
viz příloha č. D.2 Stavební situace</t>
  </si>
  <si>
    <t>179</t>
  </si>
  <si>
    <t>55242320</t>
  </si>
  <si>
    <t>mříž vtoková litinová plochá 500x500mm</t>
  </si>
  <si>
    <t>235408832</t>
  </si>
  <si>
    <t>55241001_R</t>
  </si>
  <si>
    <t>koš kalový pro litinové a ocelové mříže - 50/50</t>
  </si>
  <si>
    <t>-882102232</t>
  </si>
  <si>
    <t>184</t>
  </si>
  <si>
    <t>899501221</t>
  </si>
  <si>
    <t>Stupadla do šachet a drobných objektů ocelová s PE povlakem vidlicová pro přímé zabudování do hmoždinek</t>
  </si>
  <si>
    <t>1341240286</t>
  </si>
  <si>
    <t>https://podminky.urs.cz/item/CS_URS_2021_01/899501221</t>
  </si>
  <si>
    <t>Poznámka k položce:
viz příloha č. D.5.1 Typová kanalizační šachta, D.5.1 Kanalizační šachtA KŠ1, D.5.3 Tabulka šachet</t>
  </si>
  <si>
    <t>Ostatní konstrukce a práce-bourání</t>
  </si>
  <si>
    <t>185</t>
  </si>
  <si>
    <t>916132113</t>
  </si>
  <si>
    <t>Osazení silniční obruby z betonové přídlažby (krajníků) s ložem tl. přes 50 do 100 mm, s vyplněním a zatřením spár cementovou maltou šířky do 250 mm s boční opěrou z betonu prostého, do lože z betonu prostého</t>
  </si>
  <si>
    <t>-26182879</t>
  </si>
  <si>
    <t>https://podminky.urs.cz/item/CS_URS_2021_01/916132113</t>
  </si>
  <si>
    <t>186</t>
  </si>
  <si>
    <t>59218002</t>
  </si>
  <si>
    <t>krajník betonový silniční 500x250x100mm</t>
  </si>
  <si>
    <t>247721812</t>
  </si>
  <si>
    <t>187</t>
  </si>
  <si>
    <t>916231212</t>
  </si>
  <si>
    <t>Osazení chodníkového obrubníku betonového se zřízením lože, s vyplněním a zatřením spár cementovou maltou stojatého bez boční opěry, do lože z betonu prostého</t>
  </si>
  <si>
    <t>-1911321786</t>
  </si>
  <si>
    <t>https://podminky.urs.cz/item/CS_URS_2021_01/916231212</t>
  </si>
  <si>
    <t>"viz příloha D.2 Stavební situace"</t>
  </si>
  <si>
    <t>188</t>
  </si>
  <si>
    <t>59217017</t>
  </si>
  <si>
    <t>obrubník betonový chodníkový 1000x100x250mm</t>
  </si>
  <si>
    <t>1155414833</t>
  </si>
  <si>
    <t>Poznámka k položce:
je počítáno, že bude použito 30% stáv. obrubníků</t>
  </si>
  <si>
    <t>8*0,7</t>
  </si>
  <si>
    <t>189</t>
  </si>
  <si>
    <t>916241213</t>
  </si>
  <si>
    <t>Osazení obrubníku kamenného se zřízením lože, s vyplněním a zatřením spár cementovou maltou stojatého s boční opěrou z betonu prostého, do lože z betonu prostého</t>
  </si>
  <si>
    <t>-1266991198</t>
  </si>
  <si>
    <t>https://podminky.urs.cz/item/CS_URS_2021_01/916241213</t>
  </si>
  <si>
    <t>190</t>
  </si>
  <si>
    <t>58380007</t>
  </si>
  <si>
    <t>obrubník kamenný žulový přímý 1000x150x250mm</t>
  </si>
  <si>
    <t>-1142546615</t>
  </si>
  <si>
    <t>Poznámka k položce:
Je počítáno, že bude použito 30% stáv. obrubníků.</t>
  </si>
  <si>
    <t>30*0,7</t>
  </si>
  <si>
    <t>21*1,02 'Přepočtené koeficientem množství</t>
  </si>
  <si>
    <t>191</t>
  </si>
  <si>
    <t>919732221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</si>
  <si>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</si>
  <si>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-479475272</t>
  </si>
  <si>
    <t>https://podminky.urs.cz/item/CS_URS_2021_01/919732221</t>
  </si>
  <si>
    <t>Poznámka k položce:
zalití spar asfaltové vozovky ( zaříznuté okraje)</t>
  </si>
  <si>
    <t>"odstranění pro asf. komunikaci a chodníky"</t>
  </si>
  <si>
    <t>51,2*2</t>
  </si>
  <si>
    <t>226,1*2</t>
  </si>
  <si>
    <t>237,2*2</t>
  </si>
  <si>
    <t>3,9*2</t>
  </si>
  <si>
    <t>95,9*2</t>
  </si>
  <si>
    <t>44,0*2</t>
  </si>
  <si>
    <t>7,2*2</t>
  </si>
  <si>
    <t>1,9*2</t>
  </si>
  <si>
    <t>16,1*2</t>
  </si>
  <si>
    <t>7,4*2</t>
  </si>
  <si>
    <t>12,4*2</t>
  </si>
  <si>
    <t>12*2</t>
  </si>
  <si>
    <t>1,7*2</t>
  </si>
  <si>
    <t>6,8*2</t>
  </si>
  <si>
    <t>85,6*2</t>
  </si>
  <si>
    <t>150,2*2</t>
  </si>
  <si>
    <t>192</t>
  </si>
  <si>
    <t>919735112</t>
  </si>
  <si>
    <t>Řezání stávajícího živičného krytu nebo podkladu hloubky přes 50 do 100 mm</t>
  </si>
  <si>
    <t>-686254825</t>
  </si>
  <si>
    <t>https://podminky.urs.cz/item/CS_URS_2021_01/919735112</t>
  </si>
  <si>
    <t>193</t>
  </si>
  <si>
    <t>979024442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</si>
  <si>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chodníkových</t>
  </si>
  <si>
    <t>-764805628</t>
  </si>
  <si>
    <t>https://podminky.urs.cz/item/CS_URS_2021_01/979024442</t>
  </si>
  <si>
    <t>"viz příloha č. D.2 Stavební situace"</t>
  </si>
  <si>
    <t>194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</si>
  <si>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</si>
  <si>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</si>
  <si>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1275780129</t>
  </si>
  <si>
    <t>https://podminky.urs.cz/item/CS_URS_2021_01/979024443</t>
  </si>
  <si>
    <t>Přesun hmot</t>
  </si>
  <si>
    <t>997</t>
  </si>
  <si>
    <t>Přesun sutě</t>
  </si>
  <si>
    <t>195</t>
  </si>
  <si>
    <t>997002511</t>
  </si>
  <si>
    <t>Vodorovné přemístění suti a vybouraných hmot bez naložení, se složením a hrubým urovnáním na vzdálenost do 1 km</t>
  </si>
  <si>
    <t>119237057</t>
  </si>
  <si>
    <t>https://podminky.urs.cz/item/CS_URS_2021_01/997002511</t>
  </si>
  <si>
    <t>196</t>
  </si>
  <si>
    <t>997002519</t>
  </si>
  <si>
    <t>Vodorovné přemístění suti a vybouraných hmot bez naložení, se složením a hrubým urovnáním Příplatek k ceně za každý další i započatý 1 km přes 1 km</t>
  </si>
  <si>
    <t>140637527</t>
  </si>
  <si>
    <t>https://podminky.urs.cz/item/CS_URS_2021_01/997002519</t>
  </si>
  <si>
    <t xml:space="preserve">Poznámka k položce:
S ohledem na skutečnosti zjištěné v rámci IG průzkum se předpokládá zpětné využítí výkopku v rozsahu 30% do pasivní zóny komunikace.
</t>
  </si>
  <si>
    <t>(1982,74-35,658-1125,251)*29</t>
  </si>
  <si>
    <t>197</t>
  </si>
  <si>
    <t>997221615</t>
  </si>
  <si>
    <t>Poplatek za uložení stavebního odpadu na skládce (skládkovné) z prostého betonu zatříděného do Katalogu odpadů pod kódem 17 01 01</t>
  </si>
  <si>
    <t>772432609</t>
  </si>
  <si>
    <t>https://podminky.urs.cz/item/CS_URS_2021_01/997221615</t>
  </si>
  <si>
    <t>8,7+6,15+0,32+0,593+0,643+1,526+41,664+184,538</t>
  </si>
  <si>
    <t>198</t>
  </si>
  <si>
    <t>997221645</t>
  </si>
  <si>
    <t>Poplatek za uložení stavebního odpadu na skládce (skládkovné) asfaltového bez obsahu dehtu zatříděného do Katalogu odpadů pod kódem 17 03 02</t>
  </si>
  <si>
    <t>1306976687</t>
  </si>
  <si>
    <t>https://podminky.urs.cz/item/CS_URS_2021_01/997221645</t>
  </si>
  <si>
    <t>349,028</t>
  </si>
  <si>
    <t>199</t>
  </si>
  <si>
    <t>997221655</t>
  </si>
  <si>
    <t>Poplatek za uložení stavebního odpadu na skládce (skládkovné) zeminy a kamení zatříděného do Katalogu odpadů pod kódem 17 05 04</t>
  </si>
  <si>
    <t>-1398584893</t>
  </si>
  <si>
    <t>https://podminky.urs.cz/item/CS_URS_2021_01/997221655</t>
  </si>
  <si>
    <t xml:space="preserve">Poznámka k položce:
S ohledem na skutečnosti zjištěné v rámci IG průzkum se předpokládá zpětné využítí výkopku v rozsahu 30% do pasivní zóny komunikace.
</t>
  </si>
  <si>
    <t>"zemina + kamení"</t>
  </si>
  <si>
    <t>vodprem*2*0,7</t>
  </si>
  <si>
    <t>"štěrk"</t>
  </si>
  <si>
    <t>4,91</t>
  </si>
  <si>
    <t>200</t>
  </si>
  <si>
    <t>997221875</t>
  </si>
  <si>
    <t>Poplatek za uložení stavebního odpadu na recyklační skládce (skládkovné) asfaltového bez obsahu dehtu zatříděného do Katalogu odpadů pod kódem 17 03 02</t>
  </si>
  <si>
    <t>1956740655</t>
  </si>
  <si>
    <t>https://podminky.urs.cz/item/CS_URS_2021_01/997221875</t>
  </si>
  <si>
    <t>22,937+197,823</t>
  </si>
  <si>
    <t>998</t>
  </si>
  <si>
    <t>201</t>
  </si>
  <si>
    <t>998276101</t>
  </si>
  <si>
    <t>Přesun hmot pro trubní vedení hloubené z trub z plastických hmot nebo sklolaminátových pro vodovody nebo kanalizace v otevřeném výkopu dopravní vzdálenost do 15 m</t>
  </si>
  <si>
    <t>783708375</t>
  </si>
  <si>
    <t>https://podminky.urs.cz/item/CS_URS_2021_01/998276101</t>
  </si>
  <si>
    <t>PSV</t>
  </si>
  <si>
    <t>Práce a dodávky PSV</t>
  </si>
  <si>
    <t>767</t>
  </si>
  <si>
    <t>Konstrukce zámečnické</t>
  </si>
  <si>
    <t>202</t>
  </si>
  <si>
    <t>767995117_R</t>
  </si>
  <si>
    <t>ocelová vana vel. 1,5x1,5x1,0m, vč. montáže, dodávky a manipulace po stavbě</t>
  </si>
  <si>
    <t>636197700</t>
  </si>
  <si>
    <t>VON_KoTridvorK - _VON_KT_Kolín-ul. Třídvorská, výměna kanalizace, DSP</t>
  </si>
  <si>
    <t>000000011</t>
  </si>
  <si>
    <t>Vytyčení stavby, geodetické práce před výstavbou</t>
  </si>
  <si>
    <t>-708043895</t>
  </si>
  <si>
    <t>000000012</t>
  </si>
  <si>
    <t xml:space="preserve">Geodetické zaměření stavby </t>
  </si>
  <si>
    <t>-261878839</t>
  </si>
  <si>
    <t>000000013</t>
  </si>
  <si>
    <t>Vytyčení inženýrských sítí</t>
  </si>
  <si>
    <t>501139908</t>
  </si>
  <si>
    <t>000000014</t>
  </si>
  <si>
    <t>Zřízení staveniště</t>
  </si>
  <si>
    <t>16819706</t>
  </si>
  <si>
    <t>000000015</t>
  </si>
  <si>
    <t>Údržba a odstranění staveniště</t>
  </si>
  <si>
    <t>-365491253</t>
  </si>
  <si>
    <t>000000016</t>
  </si>
  <si>
    <t>Kamerová prohlídka kanalizace</t>
  </si>
  <si>
    <t>-1990287719</t>
  </si>
  <si>
    <t>000000017</t>
  </si>
  <si>
    <t>Zábrany k výkopům - montáž - výška zábran 1,8 m</t>
  </si>
  <si>
    <t>1710424370</t>
  </si>
  <si>
    <t>000000018</t>
  </si>
  <si>
    <t>Zábrany k výkopům - demontáž -- výška zábran 1,8 m</t>
  </si>
  <si>
    <t>-353266007</t>
  </si>
  <si>
    <t>000000019</t>
  </si>
  <si>
    <t>Doprava zábrany k výkopům - výška zábran 1,8 m</t>
  </si>
  <si>
    <t>-939457659</t>
  </si>
  <si>
    <t>000000021</t>
  </si>
  <si>
    <t>Dokumentace skutečného provedení - 4 paré, dokumentace dle přílohy č. 3 vyhlášky č. 499/2006 Sb</t>
  </si>
  <si>
    <t>1447892037</t>
  </si>
  <si>
    <t>000000020</t>
  </si>
  <si>
    <t>Podrobný soupis prací obsahuje dodávny, montáže a demontáže přechodných dopravnách značení a světelných, semaforových souprav</t>
  </si>
  <si>
    <t>425152530</t>
  </si>
  <si>
    <t>Poznámka k položce:
viz. příloha č. F.3 Soupis provedených prací DIO</t>
  </si>
  <si>
    <t>000000022</t>
  </si>
  <si>
    <t>Zkoušky a revize</t>
  </si>
  <si>
    <t>943344559</t>
  </si>
  <si>
    <t>000000023</t>
  </si>
  <si>
    <t>Zkouška vodotěsnosti potrubí i šachet - zkouška buce provedena vzduchem</t>
  </si>
  <si>
    <t>1128577638</t>
  </si>
  <si>
    <t>000000025</t>
  </si>
  <si>
    <t>Pasportizace komunikace, staveb a studní</t>
  </si>
  <si>
    <t>841452970</t>
  </si>
  <si>
    <t>000000026</t>
  </si>
  <si>
    <t>Hydrogeologický dohled během stavby</t>
  </si>
  <si>
    <t>-1464511742</t>
  </si>
  <si>
    <t>000000027</t>
  </si>
  <si>
    <t>Dohled statika během stavby</t>
  </si>
  <si>
    <t>1094337499</t>
  </si>
  <si>
    <t>000000028</t>
  </si>
  <si>
    <t>Čištění vozovek a krajnic od nánosu (Užív. veř. ploch a prostranství).</t>
  </si>
  <si>
    <t>530129886</t>
  </si>
  <si>
    <t>000000048</t>
  </si>
  <si>
    <t>Zabezpečení stavebních jam</t>
  </si>
  <si>
    <t>589674375</t>
  </si>
  <si>
    <t>Poznámka k položce:
položka obsahuje zábrany k výkopům a mobilní dopravní značení k výkopům jámy pro KŠ1, montáž a demontáž zábran 1,8 m</t>
  </si>
  <si>
    <t>000000050</t>
  </si>
  <si>
    <t>Informační tabule staveniště</t>
  </si>
  <si>
    <t>-1692068532</t>
  </si>
  <si>
    <t>000000079</t>
  </si>
  <si>
    <t>Hutnící zkoušky</t>
  </si>
  <si>
    <t>555574029</t>
  </si>
  <si>
    <t>SEZNAM FIGUR</t>
  </si>
  <si>
    <t>Výměra</t>
  </si>
  <si>
    <t xml:space="preserve"> KoTridvorK</t>
  </si>
  <si>
    <t>Použití figury:</t>
  </si>
  <si>
    <t>Hloubení jam zapažených v hornině třídy těžitelnosti I, skupiny 1 a 2 objem do 500 m3 strojně</t>
  </si>
  <si>
    <t>Hloubení jam zapažených v hornině třídy těžitelnosti I, skupiny 3 objem do 500 m3 strojně</t>
  </si>
  <si>
    <t>Hloubení jam zapažených v hornině třídy těžitelnosti II, skupiny 4 objem do 100 m3 strojně</t>
  </si>
  <si>
    <t>Hloubení jam zapažených v hornině třídy těžitelnosti II, skupiny 5 objem do 100 m3 strojně</t>
  </si>
  <si>
    <t>Hloubení jam zapažených v hornině třídy těžitelnosti III, skupiny 6 objem do 100 m3 strojně</t>
  </si>
  <si>
    <t>Vodorovné přemístění do 10000 m výkopku/sypaniny z horniny třídy těžitelnosti I, skupiny 1 až 3</t>
  </si>
  <si>
    <t>Uložení sypaniny na skládky nebo meziskládky</t>
  </si>
  <si>
    <t>Hloubení zapažených rýh š do 2000 mm v hornině třídy těžitelnosti I, skupiny 1 a 2 objem do 1000 m3</t>
  </si>
  <si>
    <t>Hloubení zapažených rýh š do 2000 mm v hornině třídy těžitelnosti I, skupiny 3 objem do 1000 m3</t>
  </si>
  <si>
    <t>Obsypání potrubí strojně sypaninou bez prohození, uloženou do 3 m</t>
  </si>
  <si>
    <t>ornice</t>
  </si>
  <si>
    <t>Zřízení příložného pažení a rozepření stěn rýh hl do 2 m</t>
  </si>
  <si>
    <t>Odstranění příložného pažení a rozepření stěn rýh hl do 2 m</t>
  </si>
  <si>
    <t>svisprem1</t>
  </si>
  <si>
    <t>svislé přemístění - skupina 1</t>
  </si>
  <si>
    <t>svisprem2</t>
  </si>
  <si>
    <t>svislé přemístění - skupina 2</t>
  </si>
  <si>
    <t>svisprem3</t>
  </si>
  <si>
    <t>svislé přemístění - skupina 3</t>
  </si>
  <si>
    <t>Vodorovné přemístění do 1000 m výkopku/sypaniny z horniny třídy těžitelnosti I, skupiny 1 až 3</t>
  </si>
  <si>
    <t>Vodorovné přemístění do 1000 m výkopku/sypaniny z hornin třídy těžitelnosti II, skupiny 4 a 5</t>
  </si>
  <si>
    <t>Vodorovné přemístění do 1000 m výkopku/sypaniny z horniny třídy těžitelnosti III, skupiny 6 a 7</t>
  </si>
  <si>
    <t>Příplatek k vodorovnému přemístění výkopku/sypaniny z horniny třídy těžitelnosti I, skupiny 1 až 3 ZKD 1000 m přes 10000 m</t>
  </si>
  <si>
    <t>Vodorovné přemístění do 10000 m výkopku/sypaniny z horniny třídy těžitelnosti II, skupiny 4 a 5</t>
  </si>
  <si>
    <t>Příplatek k vodorovnému přemístění výkopku/sypaniny z horniny třídy těžitelnosti II, skupiny 4 a 5 ZKD 1000 m přes 10000 m</t>
  </si>
  <si>
    <t>Vodorovné přemístění do 10000 m výkopku/sypaniny z horniny třídy těžitelnosti III, skupiny 6 a 7</t>
  </si>
  <si>
    <t>Příplatek k vodorovnému přemístění výkopku/sypaniny z horniny třídy těžitelnosti III, skupiny 6 a 7 ZKD 1000 m přes 10000 m</t>
  </si>
  <si>
    <t>Poplatek za uložení na skládce (skládkovné) zeminy a kamení kód odpadu 17 05 04</t>
  </si>
  <si>
    <t>Zásyp jam, šachet rýh nebo kolem objektů sypaninou se zhutněním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</si>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</sst>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22" xfId="0" applyFont="1" applyBorder="1" applyAlignment="1">
      <alignment horizontal="left" vertical="center"/>
    </xf>
    <xf numFmtId="167" fontId="43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1/113106121" TargetMode="External" /><Relationship Id="rId2" Type="http://schemas.openxmlformats.org/officeDocument/2006/relationships/hyperlink" Target="https://podminky.urs.cz/item/CS_URS_2021_01/113106123" TargetMode="External" /><Relationship Id="rId3" Type="http://schemas.openxmlformats.org/officeDocument/2006/relationships/hyperlink" Target="https://podminky.urs.cz/item/CS_URS_2021_01/113107123" TargetMode="External" /><Relationship Id="rId4" Type="http://schemas.openxmlformats.org/officeDocument/2006/relationships/hyperlink" Target="https://podminky.urs.cz/item/CS_URS_2021_01/113107130" TargetMode="External" /><Relationship Id="rId5" Type="http://schemas.openxmlformats.org/officeDocument/2006/relationships/hyperlink" Target="https://podminky.urs.cz/item/CS_URS_2021_01/113107222" TargetMode="External" /><Relationship Id="rId6" Type="http://schemas.openxmlformats.org/officeDocument/2006/relationships/hyperlink" Target="https://podminky.urs.cz/item/CS_URS_2021_01/113107225" TargetMode="External" /><Relationship Id="rId7" Type="http://schemas.openxmlformats.org/officeDocument/2006/relationships/hyperlink" Target="https://podminky.urs.cz/item/CS_URS_2021_01/113107242" TargetMode="External" /><Relationship Id="rId8" Type="http://schemas.openxmlformats.org/officeDocument/2006/relationships/hyperlink" Target="https://podminky.urs.cz/item/CS_URS_2021_01/113154114" TargetMode="External" /><Relationship Id="rId9" Type="http://schemas.openxmlformats.org/officeDocument/2006/relationships/hyperlink" Target="https://podminky.urs.cz/item/CS_URS_2021_01/113154254" TargetMode="External" /><Relationship Id="rId10" Type="http://schemas.openxmlformats.org/officeDocument/2006/relationships/hyperlink" Target="https://podminky.urs.cz/item/CS_URS_2021_01/113201112" TargetMode="External" /><Relationship Id="rId11" Type="http://schemas.openxmlformats.org/officeDocument/2006/relationships/hyperlink" Target="https://podminky.urs.cz/item/CS_URS_2021_01/113202111" TargetMode="External" /><Relationship Id="rId12" Type="http://schemas.openxmlformats.org/officeDocument/2006/relationships/hyperlink" Target="https://podminky.urs.cz/item/CS_URS_2021_01/113204111" TargetMode="External" /><Relationship Id="rId13" Type="http://schemas.openxmlformats.org/officeDocument/2006/relationships/hyperlink" Target="https://podminky.urs.cz/item/CS_URS_2021_01/115101202" TargetMode="External" /><Relationship Id="rId14" Type="http://schemas.openxmlformats.org/officeDocument/2006/relationships/hyperlink" Target="https://podminky.urs.cz/item/CS_URS_2021_01/115101301" TargetMode="External" /><Relationship Id="rId15" Type="http://schemas.openxmlformats.org/officeDocument/2006/relationships/hyperlink" Target="https://podminky.urs.cz/item/CS_URS_2021_01/115101302" TargetMode="External" /><Relationship Id="rId16" Type="http://schemas.openxmlformats.org/officeDocument/2006/relationships/hyperlink" Target="https://podminky.urs.cz/item/CS_URS_2021_01/119001401" TargetMode="External" /><Relationship Id="rId17" Type="http://schemas.openxmlformats.org/officeDocument/2006/relationships/hyperlink" Target="https://podminky.urs.cz/item/CS_URS_2021_01/119001412" TargetMode="External" /><Relationship Id="rId18" Type="http://schemas.openxmlformats.org/officeDocument/2006/relationships/hyperlink" Target="https://podminky.urs.cz/item/CS_URS_2021_01/119001421" TargetMode="External" /><Relationship Id="rId19" Type="http://schemas.openxmlformats.org/officeDocument/2006/relationships/hyperlink" Target="https://podminky.urs.cz/item/CS_URS_2021_01/120001101" TargetMode="External" /><Relationship Id="rId20" Type="http://schemas.openxmlformats.org/officeDocument/2006/relationships/hyperlink" Target="https://podminky.urs.cz/item/CS_URS_2021_01/121151103" TargetMode="External" /><Relationship Id="rId21" Type="http://schemas.openxmlformats.org/officeDocument/2006/relationships/hyperlink" Target="https://podminky.urs.cz/item/CS_URS_2021_01/131151204" TargetMode="External" /><Relationship Id="rId22" Type="http://schemas.openxmlformats.org/officeDocument/2006/relationships/hyperlink" Target="https://podminky.urs.cz/item/CS_URS_2021_01/131251204" TargetMode="External" /><Relationship Id="rId23" Type="http://schemas.openxmlformats.org/officeDocument/2006/relationships/hyperlink" Target="https://podminky.urs.cz/item/CS_URS_2021_01/131351203" TargetMode="External" /><Relationship Id="rId24" Type="http://schemas.openxmlformats.org/officeDocument/2006/relationships/hyperlink" Target="https://podminky.urs.cz/item/CS_URS_2021_01/131451203" TargetMode="External" /><Relationship Id="rId25" Type="http://schemas.openxmlformats.org/officeDocument/2006/relationships/hyperlink" Target="https://podminky.urs.cz/item/CS_URS_2021_01/131551203" TargetMode="External" /><Relationship Id="rId26" Type="http://schemas.openxmlformats.org/officeDocument/2006/relationships/hyperlink" Target="https://podminky.urs.cz/item/CS_URS_2021_01/132154205" TargetMode="External" /><Relationship Id="rId27" Type="http://schemas.openxmlformats.org/officeDocument/2006/relationships/hyperlink" Target="https://podminky.urs.cz/item/CS_URS_2021_01/132254205" TargetMode="External" /><Relationship Id="rId28" Type="http://schemas.openxmlformats.org/officeDocument/2006/relationships/hyperlink" Target="https://podminky.urs.cz/item/CS_URS_2021_01/132354204" TargetMode="External" /><Relationship Id="rId29" Type="http://schemas.openxmlformats.org/officeDocument/2006/relationships/hyperlink" Target="https://podminky.urs.cz/item/CS_URS_2021_01/132454204" TargetMode="External" /><Relationship Id="rId30" Type="http://schemas.openxmlformats.org/officeDocument/2006/relationships/hyperlink" Target="https://podminky.urs.cz/item/CS_URS_2021_01/132554204" TargetMode="External" /><Relationship Id="rId31" Type="http://schemas.openxmlformats.org/officeDocument/2006/relationships/hyperlink" Target="https://podminky.urs.cz/item/CS_URS_2021_01/138511101" TargetMode="External" /><Relationship Id="rId32" Type="http://schemas.openxmlformats.org/officeDocument/2006/relationships/hyperlink" Target="https://podminky.urs.cz/item/CS_URS_2021_01/138511201" TargetMode="External" /><Relationship Id="rId33" Type="http://schemas.openxmlformats.org/officeDocument/2006/relationships/hyperlink" Target="https://podminky.urs.cz/item/CS_URS_2021_01/151101101" TargetMode="External" /><Relationship Id="rId34" Type="http://schemas.openxmlformats.org/officeDocument/2006/relationships/hyperlink" Target="https://podminky.urs.cz/item/CS_URS_2021_01/151101111" TargetMode="External" /><Relationship Id="rId35" Type="http://schemas.openxmlformats.org/officeDocument/2006/relationships/hyperlink" Target="https://podminky.urs.cz/item/CS_URS_2021_01/151811131" TargetMode="External" /><Relationship Id="rId36" Type="http://schemas.openxmlformats.org/officeDocument/2006/relationships/hyperlink" Target="https://podminky.urs.cz/item/CS_URS_2021_01/151811132" TargetMode="External" /><Relationship Id="rId37" Type="http://schemas.openxmlformats.org/officeDocument/2006/relationships/hyperlink" Target="https://podminky.urs.cz/item/CS_URS_2021_01/151811142" TargetMode="External" /><Relationship Id="rId38" Type="http://schemas.openxmlformats.org/officeDocument/2006/relationships/hyperlink" Target="https://podminky.urs.cz/item/CS_URS_2021_01/151811231" TargetMode="External" /><Relationship Id="rId39" Type="http://schemas.openxmlformats.org/officeDocument/2006/relationships/hyperlink" Target="https://podminky.urs.cz/item/CS_URS_2021_01/151811232" TargetMode="External" /><Relationship Id="rId40" Type="http://schemas.openxmlformats.org/officeDocument/2006/relationships/hyperlink" Target="https://podminky.urs.cz/item/CS_URS_2021_01/151811242" TargetMode="External" /><Relationship Id="rId41" Type="http://schemas.openxmlformats.org/officeDocument/2006/relationships/hyperlink" Target="https://podminky.urs.cz/item/CS_URS_2021_01/162351104" TargetMode="External" /><Relationship Id="rId42" Type="http://schemas.openxmlformats.org/officeDocument/2006/relationships/hyperlink" Target="https://podminky.urs.cz/item/CS_URS_2021_01/162751117" TargetMode="External" /><Relationship Id="rId43" Type="http://schemas.openxmlformats.org/officeDocument/2006/relationships/hyperlink" Target="https://podminky.urs.cz/item/CS_URS_2021_01/162751119" TargetMode="External" /><Relationship Id="rId44" Type="http://schemas.openxmlformats.org/officeDocument/2006/relationships/hyperlink" Target="https://podminky.urs.cz/item/CS_URS_2021_01/162351124" TargetMode="External" /><Relationship Id="rId45" Type="http://schemas.openxmlformats.org/officeDocument/2006/relationships/hyperlink" Target="https://podminky.urs.cz/item/CS_URS_2021_01/162751137" TargetMode="External" /><Relationship Id="rId46" Type="http://schemas.openxmlformats.org/officeDocument/2006/relationships/hyperlink" Target="https://podminky.urs.cz/item/CS_URS_2021_01/162751139" TargetMode="External" /><Relationship Id="rId47" Type="http://schemas.openxmlformats.org/officeDocument/2006/relationships/hyperlink" Target="https://podminky.urs.cz/item/CS_URS_2021_01/162351144" TargetMode="External" /><Relationship Id="rId48" Type="http://schemas.openxmlformats.org/officeDocument/2006/relationships/hyperlink" Target="https://podminky.urs.cz/item/CS_URS_2021_01/162751157" TargetMode="External" /><Relationship Id="rId49" Type="http://schemas.openxmlformats.org/officeDocument/2006/relationships/hyperlink" Target="https://podminky.urs.cz/item/CS_URS_2021_01/162751159" TargetMode="External" /><Relationship Id="rId50" Type="http://schemas.openxmlformats.org/officeDocument/2006/relationships/hyperlink" Target="https://podminky.urs.cz/item/CS_URS_2021_01/171201201" TargetMode="External" /><Relationship Id="rId51" Type="http://schemas.openxmlformats.org/officeDocument/2006/relationships/hyperlink" Target="https://podminky.urs.cz/item/CS_URS_2021_01/174101101" TargetMode="External" /><Relationship Id="rId52" Type="http://schemas.openxmlformats.org/officeDocument/2006/relationships/hyperlink" Target="https://podminky.urs.cz/item/CS_URS_2021_01/175151101" TargetMode="External" /><Relationship Id="rId53" Type="http://schemas.openxmlformats.org/officeDocument/2006/relationships/hyperlink" Target="https://podminky.urs.cz/item/CS_URS_2021_01/181351003" TargetMode="External" /><Relationship Id="rId54" Type="http://schemas.openxmlformats.org/officeDocument/2006/relationships/hyperlink" Target="https://podminky.urs.cz/item/CS_URS_2021_01/181411131" TargetMode="External" /><Relationship Id="rId55" Type="http://schemas.openxmlformats.org/officeDocument/2006/relationships/hyperlink" Target="https://podminky.urs.cz/item/CS_URS_2021_01/213141111" TargetMode="External" /><Relationship Id="rId56" Type="http://schemas.openxmlformats.org/officeDocument/2006/relationships/hyperlink" Target="https://podminky.urs.cz/item/CS_URS_2021_01/130901121" TargetMode="External" /><Relationship Id="rId57" Type="http://schemas.openxmlformats.org/officeDocument/2006/relationships/hyperlink" Target="https://podminky.urs.cz/item/CS_URS_2021_01/358315114" TargetMode="External" /><Relationship Id="rId58" Type="http://schemas.openxmlformats.org/officeDocument/2006/relationships/hyperlink" Target="https://podminky.urs.cz/item/CS_URS_2021_01/359310241" TargetMode="External" /><Relationship Id="rId59" Type="http://schemas.openxmlformats.org/officeDocument/2006/relationships/hyperlink" Target="https://podminky.urs.cz/item/CS_URS_2021_01/380321663" TargetMode="External" /><Relationship Id="rId60" Type="http://schemas.openxmlformats.org/officeDocument/2006/relationships/hyperlink" Target="https://podminky.urs.cz/item/CS_URS_2021_01/380356231" TargetMode="External" /><Relationship Id="rId61" Type="http://schemas.openxmlformats.org/officeDocument/2006/relationships/hyperlink" Target="https://podminky.urs.cz/item/CS_URS_2021_01/380356232" TargetMode="External" /><Relationship Id="rId62" Type="http://schemas.openxmlformats.org/officeDocument/2006/relationships/hyperlink" Target="https://podminky.urs.cz/item/CS_URS_2021_01/380361006" TargetMode="External" /><Relationship Id="rId63" Type="http://schemas.openxmlformats.org/officeDocument/2006/relationships/hyperlink" Target="https://podminky.urs.cz/item/CS_URS_2021_01/894503111" TargetMode="External" /><Relationship Id="rId64" Type="http://schemas.openxmlformats.org/officeDocument/2006/relationships/hyperlink" Target="https://podminky.urs.cz/item/CS_URS_2021_01/451573111" TargetMode="External" /><Relationship Id="rId65" Type="http://schemas.openxmlformats.org/officeDocument/2006/relationships/hyperlink" Target="https://podminky.urs.cz/item/CS_URS_2021_01/452311141" TargetMode="External" /><Relationship Id="rId66" Type="http://schemas.openxmlformats.org/officeDocument/2006/relationships/hyperlink" Target="https://podminky.urs.cz/item/CS_URS_2021_01/564211111" TargetMode="External" /><Relationship Id="rId67" Type="http://schemas.openxmlformats.org/officeDocument/2006/relationships/hyperlink" Target="https://podminky.urs.cz/item/CS_URS_2021_01/564231111" TargetMode="External" /><Relationship Id="rId68" Type="http://schemas.openxmlformats.org/officeDocument/2006/relationships/hyperlink" Target="https://podminky.urs.cz/item/CS_URS_2021_01/564861111" TargetMode="External" /><Relationship Id="rId69" Type="http://schemas.openxmlformats.org/officeDocument/2006/relationships/hyperlink" Target="https://podminky.urs.cz/item/CS_URS_2021_01/564871116" TargetMode="External" /><Relationship Id="rId70" Type="http://schemas.openxmlformats.org/officeDocument/2006/relationships/hyperlink" Target="https://podminky.urs.cz/item/CS_URS_2021_01/567132115" TargetMode="External" /><Relationship Id="rId71" Type="http://schemas.openxmlformats.org/officeDocument/2006/relationships/hyperlink" Target="https://podminky.urs.cz/item/CS_URS_2021_01/577144111" TargetMode="External" /><Relationship Id="rId72" Type="http://schemas.openxmlformats.org/officeDocument/2006/relationships/hyperlink" Target="https://podminky.urs.cz/item/CS_URS_2021_01/577144121" TargetMode="External" /><Relationship Id="rId73" Type="http://schemas.openxmlformats.org/officeDocument/2006/relationships/hyperlink" Target="https://podminky.urs.cz/item/CS_URS_2021_01/577145112" TargetMode="External" /><Relationship Id="rId74" Type="http://schemas.openxmlformats.org/officeDocument/2006/relationships/hyperlink" Target="https://podminky.urs.cz/item/CS_URS_2021_01/577145122" TargetMode="External" /><Relationship Id="rId75" Type="http://schemas.openxmlformats.org/officeDocument/2006/relationships/hyperlink" Target="https://podminky.urs.cz/item/CS_URS_2021_01/581114113" TargetMode="External" /><Relationship Id="rId76" Type="http://schemas.openxmlformats.org/officeDocument/2006/relationships/hyperlink" Target="https://podminky.urs.cz/item/CS_URS_2021_01/591211111" TargetMode="External" /><Relationship Id="rId77" Type="http://schemas.openxmlformats.org/officeDocument/2006/relationships/hyperlink" Target="https://podminky.urs.cz/item/CS_URS_2021_01/596212210" TargetMode="External" /><Relationship Id="rId78" Type="http://schemas.openxmlformats.org/officeDocument/2006/relationships/hyperlink" Target="https://podminky.urs.cz/item/CS_URS_2021_01/831372121" TargetMode="External" /><Relationship Id="rId79" Type="http://schemas.openxmlformats.org/officeDocument/2006/relationships/hyperlink" Target="https://podminky.urs.cz/item/CS_URS_2021_01/831392121" TargetMode="External" /><Relationship Id="rId80" Type="http://schemas.openxmlformats.org/officeDocument/2006/relationships/hyperlink" Target="https://podminky.urs.cz/item/CS_URS_2021_01/831422121" TargetMode="External" /><Relationship Id="rId81" Type="http://schemas.openxmlformats.org/officeDocument/2006/relationships/hyperlink" Target="https://podminky.urs.cz/item/CS_URS_2021_01/831442121" TargetMode="External" /><Relationship Id="rId82" Type="http://schemas.openxmlformats.org/officeDocument/2006/relationships/hyperlink" Target="https://podminky.urs.cz/item/CS_URS_2021_01/812492121" TargetMode="External" /><Relationship Id="rId83" Type="http://schemas.openxmlformats.org/officeDocument/2006/relationships/hyperlink" Target="https://podminky.urs.cz/item/CS_URS_2021_01/871350410" TargetMode="External" /><Relationship Id="rId84" Type="http://schemas.openxmlformats.org/officeDocument/2006/relationships/hyperlink" Target="https://podminky.urs.cz/item/CS_URS_2021_01/877310410" TargetMode="External" /><Relationship Id="rId85" Type="http://schemas.openxmlformats.org/officeDocument/2006/relationships/hyperlink" Target="https://podminky.urs.cz/item/CS_URS_2021_01/877315231" TargetMode="External" /><Relationship Id="rId86" Type="http://schemas.openxmlformats.org/officeDocument/2006/relationships/hyperlink" Target="https://podminky.urs.cz/item/CS_URS_2021_01/877350410" TargetMode="External" /><Relationship Id="rId87" Type="http://schemas.openxmlformats.org/officeDocument/2006/relationships/hyperlink" Target="https://podminky.urs.cz/item/CS_URS_2021_01/871393121" TargetMode="External" /><Relationship Id="rId88" Type="http://schemas.openxmlformats.org/officeDocument/2006/relationships/hyperlink" Target="https://podminky.urs.cz/item/CS_URS_2021_01/871313121" TargetMode="External" /><Relationship Id="rId89" Type="http://schemas.openxmlformats.org/officeDocument/2006/relationships/hyperlink" Target="https://podminky.urs.cz/item/CS_URS_2021_01/894118001" TargetMode="External" /><Relationship Id="rId90" Type="http://schemas.openxmlformats.org/officeDocument/2006/relationships/hyperlink" Target="https://podminky.urs.cz/item/CS_URS_2021_01/894411131" TargetMode="External" /><Relationship Id="rId91" Type="http://schemas.openxmlformats.org/officeDocument/2006/relationships/hyperlink" Target="https://podminky.urs.cz/item/CS_URS_2021_01/894411151" TargetMode="External" /><Relationship Id="rId92" Type="http://schemas.openxmlformats.org/officeDocument/2006/relationships/hyperlink" Target="https://podminky.urs.cz/item/CS_URS_2021_01/894811135" TargetMode="External" /><Relationship Id="rId93" Type="http://schemas.openxmlformats.org/officeDocument/2006/relationships/hyperlink" Target="https://podminky.urs.cz/item/CS_URS_2021_01/894811145" TargetMode="External" /><Relationship Id="rId94" Type="http://schemas.openxmlformats.org/officeDocument/2006/relationships/hyperlink" Target="https://podminky.urs.cz/item/CS_URS_2021_01/895941311" TargetMode="External" /><Relationship Id="rId95" Type="http://schemas.openxmlformats.org/officeDocument/2006/relationships/hyperlink" Target="https://podminky.urs.cz/item/CS_URS_2021_01/899104112" TargetMode="External" /><Relationship Id="rId96" Type="http://schemas.openxmlformats.org/officeDocument/2006/relationships/hyperlink" Target="https://podminky.urs.cz/item/CS_URS_2021_01/899204112" TargetMode="External" /><Relationship Id="rId97" Type="http://schemas.openxmlformats.org/officeDocument/2006/relationships/hyperlink" Target="https://podminky.urs.cz/item/CS_URS_2021_01/899501221" TargetMode="External" /><Relationship Id="rId98" Type="http://schemas.openxmlformats.org/officeDocument/2006/relationships/hyperlink" Target="https://podminky.urs.cz/item/CS_URS_2021_01/916132113" TargetMode="External" /><Relationship Id="rId99" Type="http://schemas.openxmlformats.org/officeDocument/2006/relationships/hyperlink" Target="https://podminky.urs.cz/item/CS_URS_2021_01/916231212" TargetMode="External" /><Relationship Id="rId100" Type="http://schemas.openxmlformats.org/officeDocument/2006/relationships/hyperlink" Target="https://podminky.urs.cz/item/CS_URS_2021_01/916241213" TargetMode="External" /><Relationship Id="rId101" Type="http://schemas.openxmlformats.org/officeDocument/2006/relationships/hyperlink" Target="https://podminky.urs.cz/item/CS_URS_2021_01/919732221" TargetMode="External" /><Relationship Id="rId102" Type="http://schemas.openxmlformats.org/officeDocument/2006/relationships/hyperlink" Target="https://podminky.urs.cz/item/CS_URS_2021_01/919735112" TargetMode="External" /><Relationship Id="rId103" Type="http://schemas.openxmlformats.org/officeDocument/2006/relationships/hyperlink" Target="https://podminky.urs.cz/item/CS_URS_2021_01/979024442" TargetMode="External" /><Relationship Id="rId104" Type="http://schemas.openxmlformats.org/officeDocument/2006/relationships/hyperlink" Target="https://podminky.urs.cz/item/CS_URS_2021_01/979024443" TargetMode="External" /><Relationship Id="rId105" Type="http://schemas.openxmlformats.org/officeDocument/2006/relationships/hyperlink" Target="https://podminky.urs.cz/item/CS_URS_2021_01/997002511" TargetMode="External" /><Relationship Id="rId106" Type="http://schemas.openxmlformats.org/officeDocument/2006/relationships/hyperlink" Target="https://podminky.urs.cz/item/CS_URS_2021_01/997002519" TargetMode="External" /><Relationship Id="rId107" Type="http://schemas.openxmlformats.org/officeDocument/2006/relationships/hyperlink" Target="https://podminky.urs.cz/item/CS_URS_2021_01/997221615" TargetMode="External" /><Relationship Id="rId108" Type="http://schemas.openxmlformats.org/officeDocument/2006/relationships/hyperlink" Target="https://podminky.urs.cz/item/CS_URS_2021_01/997221645" TargetMode="External" /><Relationship Id="rId109" Type="http://schemas.openxmlformats.org/officeDocument/2006/relationships/hyperlink" Target="https://podminky.urs.cz/item/CS_URS_2021_01/997221655" TargetMode="External" /><Relationship Id="rId110" Type="http://schemas.openxmlformats.org/officeDocument/2006/relationships/hyperlink" Target="https://podminky.urs.cz/item/CS_URS_2021_01/997221875" TargetMode="External" /><Relationship Id="rId111" Type="http://schemas.openxmlformats.org/officeDocument/2006/relationships/hyperlink" Target="https://podminky.urs.cz/item/CS_URS_2021_01/998276101" TargetMode="External" /><Relationship Id="rId1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21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24</v>
      </c>
      <c r="AL8" s="24"/>
      <c r="AM8" s="24"/>
      <c r="AN8" s="35" t="s">
        <v>25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27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59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KoTridvorK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KT_Kolín - ul. Třídvorská, výměna kanalizace, DPS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22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Kolín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24</v>
      </c>
      <c r="AJ47" s="42"/>
      <c r="AK47" s="42"/>
      <c r="AL47" s="42"/>
      <c r="AM47" s="74" t="str">
        <f>IF(AN8="","",AN8)</f>
        <v>21. 5. 2021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26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Kolín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Vodárenská společnost Chrudim, a.s.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>J.Pavlíková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21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24.75" customHeight="1">
      <c r="A55" s="113" t="s">
        <v>77</v>
      </c>
      <c r="B55" s="114"/>
      <c r="C55" s="115"/>
      <c r="D55" s="116" t="s">
        <v>14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'KoTridvorK - _KT_Kolín-ul...'!J30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'KoTridvorK - _KT_Kolín-ul...'!P92</f>
        <v>0</v>
      </c>
      <c r="AV55" s="122">
        <f>'KoTridvorK - _KT_Kolín-ul...'!J33</f>
        <v>0</v>
      </c>
      <c r="AW55" s="122">
        <f>'KoTridvorK - _KT_Kolín-ul...'!J34</f>
        <v>0</v>
      </c>
      <c r="AX55" s="122">
        <f>'KoTridvorK - _KT_Kolín-ul...'!J35</f>
        <v>0</v>
      </c>
      <c r="AY55" s="122">
        <f>'KoTridvorK - _KT_Kolín-ul...'!J36</f>
        <v>0</v>
      </c>
      <c r="AZ55" s="122">
        <f>'KoTridvorK - _KT_Kolín-ul...'!F33</f>
        <v>0</v>
      </c>
      <c r="BA55" s="122">
        <f>'KoTridvorK - _KT_Kolín-ul...'!F34</f>
        <v>0</v>
      </c>
      <c r="BB55" s="122">
        <f>'KoTridvorK - _KT_Kolín-ul...'!F35</f>
        <v>0</v>
      </c>
      <c r="BC55" s="122">
        <f>'KoTridvorK - _KT_Kolín-ul...'!F36</f>
        <v>0</v>
      </c>
      <c r="BD55" s="124">
        <f>'KoTridvorK - _KT_Kolín-ul...'!F37</f>
        <v>0</v>
      </c>
      <c r="BE55" s="7"/>
      <c r="BT55" s="125" t="s">
        <v>80</v>
      </c>
      <c r="BV55" s="125" t="s">
        <v>75</v>
      </c>
      <c r="BW55" s="125" t="s">
        <v>81</v>
      </c>
      <c r="BX55" s="125" t="s">
        <v>5</v>
      </c>
      <c r="CL55" s="125" t="s">
        <v>21</v>
      </c>
      <c r="CM55" s="125" t="s">
        <v>82</v>
      </c>
    </row>
    <row r="56" spans="1:91" s="7" customFormat="1" ht="24.75" customHeight="1">
      <c r="A56" s="113" t="s">
        <v>77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'VON_KoTridvorK - _VON_KT_...'!J30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6">
        <v>0</v>
      </c>
      <c r="AT56" s="127">
        <f>ROUND(SUM(AV56:AW56),2)</f>
        <v>0</v>
      </c>
      <c r="AU56" s="128">
        <f>'VON_KoTridvorK - _VON_KT_...'!P81</f>
        <v>0</v>
      </c>
      <c r="AV56" s="127">
        <f>'VON_KoTridvorK - _VON_KT_...'!J33</f>
        <v>0</v>
      </c>
      <c r="AW56" s="127">
        <f>'VON_KoTridvorK - _VON_KT_...'!J34</f>
        <v>0</v>
      </c>
      <c r="AX56" s="127">
        <f>'VON_KoTridvorK - _VON_KT_...'!J35</f>
        <v>0</v>
      </c>
      <c r="AY56" s="127">
        <f>'VON_KoTridvorK - _VON_KT_...'!J36</f>
        <v>0</v>
      </c>
      <c r="AZ56" s="127">
        <f>'VON_KoTridvorK - _VON_KT_...'!F33</f>
        <v>0</v>
      </c>
      <c r="BA56" s="127">
        <f>'VON_KoTridvorK - _VON_KT_...'!F34</f>
        <v>0</v>
      </c>
      <c r="BB56" s="127">
        <f>'VON_KoTridvorK - _VON_KT_...'!F35</f>
        <v>0</v>
      </c>
      <c r="BC56" s="127">
        <f>'VON_KoTridvorK - _VON_KT_...'!F36</f>
        <v>0</v>
      </c>
      <c r="BD56" s="129">
        <f>'VON_KoTridvorK - _VON_KT_...'!F37</f>
        <v>0</v>
      </c>
      <c r="BE56" s="7"/>
      <c r="BT56" s="125" t="s">
        <v>80</v>
      </c>
      <c r="BV56" s="125" t="s">
        <v>75</v>
      </c>
      <c r="BW56" s="125" t="s">
        <v>85</v>
      </c>
      <c r="BX56" s="125" t="s">
        <v>5</v>
      </c>
      <c r="CL56" s="125" t="s">
        <v>21</v>
      </c>
      <c r="CM56" s="125" t="s">
        <v>82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KoTridvorK - _KT_Kolín-ul...'!C2" display="/"/>
    <hyperlink ref="A56" location="'VON_KoTridvorK - _VON_KT_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  <c r="AZ2" s="130" t="s">
        <v>86</v>
      </c>
      <c r="BA2" s="130" t="s">
        <v>87</v>
      </c>
      <c r="BB2" s="130" t="s">
        <v>21</v>
      </c>
      <c r="BC2" s="130" t="s">
        <v>88</v>
      </c>
      <c r="BD2" s="130" t="s">
        <v>82</v>
      </c>
    </row>
    <row r="3" spans="2:5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  <c r="AZ3" s="130" t="s">
        <v>89</v>
      </c>
      <c r="BA3" s="130" t="s">
        <v>90</v>
      </c>
      <c r="BB3" s="130" t="s">
        <v>21</v>
      </c>
      <c r="BC3" s="130" t="s">
        <v>91</v>
      </c>
      <c r="BD3" s="130" t="s">
        <v>82</v>
      </c>
    </row>
    <row r="4" spans="2:56" s="1" customFormat="1" ht="24.95" customHeight="1">
      <c r="B4" s="22"/>
      <c r="D4" s="133" t="s">
        <v>92</v>
      </c>
      <c r="L4" s="22"/>
      <c r="M4" s="134" t="s">
        <v>10</v>
      </c>
      <c r="AT4" s="19" t="s">
        <v>4</v>
      </c>
      <c r="AZ4" s="130" t="s">
        <v>93</v>
      </c>
      <c r="BA4" s="130" t="s">
        <v>94</v>
      </c>
      <c r="BB4" s="130" t="s">
        <v>21</v>
      </c>
      <c r="BC4" s="130" t="s">
        <v>95</v>
      </c>
      <c r="BD4" s="130" t="s">
        <v>82</v>
      </c>
    </row>
    <row r="5" spans="2:56" s="1" customFormat="1" ht="6.95" customHeight="1">
      <c r="B5" s="22"/>
      <c r="L5" s="22"/>
      <c r="AZ5" s="130" t="s">
        <v>96</v>
      </c>
      <c r="BA5" s="130" t="s">
        <v>97</v>
      </c>
      <c r="BB5" s="130" t="s">
        <v>21</v>
      </c>
      <c r="BC5" s="130" t="s">
        <v>98</v>
      </c>
      <c r="BD5" s="130" t="s">
        <v>82</v>
      </c>
    </row>
    <row r="6" spans="2:56" s="1" customFormat="1" ht="12" customHeight="1">
      <c r="B6" s="22"/>
      <c r="D6" s="135" t="s">
        <v>16</v>
      </c>
      <c r="L6" s="22"/>
      <c r="AZ6" s="130" t="s">
        <v>99</v>
      </c>
      <c r="BA6" s="130" t="s">
        <v>100</v>
      </c>
      <c r="BB6" s="130" t="s">
        <v>21</v>
      </c>
      <c r="BC6" s="130" t="s">
        <v>101</v>
      </c>
      <c r="BD6" s="130" t="s">
        <v>82</v>
      </c>
    </row>
    <row r="7" spans="2:56" s="1" customFormat="1" ht="16.5" customHeight="1">
      <c r="B7" s="22"/>
      <c r="E7" s="136" t="str">
        <f>'Rekapitulace stavby'!K6</f>
        <v>KT_Kolín - ul. Třídvorská, výměna kanalizace, DPS</v>
      </c>
      <c r="F7" s="135"/>
      <c r="G7" s="135"/>
      <c r="H7" s="135"/>
      <c r="L7" s="22"/>
      <c r="AZ7" s="130" t="s">
        <v>102</v>
      </c>
      <c r="BA7" s="130" t="s">
        <v>103</v>
      </c>
      <c r="BB7" s="130" t="s">
        <v>21</v>
      </c>
      <c r="BC7" s="130" t="s">
        <v>104</v>
      </c>
      <c r="BD7" s="130" t="s">
        <v>82</v>
      </c>
    </row>
    <row r="8" spans="1:56" s="2" customFormat="1" ht="12" customHeight="1">
      <c r="A8" s="40"/>
      <c r="B8" s="46"/>
      <c r="C8" s="40"/>
      <c r="D8" s="135" t="s">
        <v>105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Z8" s="130" t="s">
        <v>106</v>
      </c>
      <c r="BA8" s="130" t="s">
        <v>107</v>
      </c>
      <c r="BB8" s="130" t="s">
        <v>21</v>
      </c>
      <c r="BC8" s="130" t="s">
        <v>108</v>
      </c>
      <c r="BD8" s="130" t="s">
        <v>82</v>
      </c>
    </row>
    <row r="9" spans="1:31" s="2" customFormat="1" ht="16.5" customHeight="1">
      <c r="A9" s="40"/>
      <c r="B9" s="46"/>
      <c r="C9" s="40"/>
      <c r="D9" s="40"/>
      <c r="E9" s="138" t="s">
        <v>109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21</v>
      </c>
      <c r="G11" s="40"/>
      <c r="H11" s="40"/>
      <c r="I11" s="135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21. 5. 2021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21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21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21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35</v>
      </c>
      <c r="E23" s="40"/>
      <c r="F23" s="40"/>
      <c r="G23" s="40"/>
      <c r="H23" s="40"/>
      <c r="I23" s="135" t="s">
        <v>27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>J.Pavlíková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ROUND(J92,2)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ROUND((SUM(BE92:BE1731)),2)</f>
        <v>0</v>
      </c>
      <c r="G33" s="40"/>
      <c r="H33" s="40"/>
      <c r="I33" s="151">
        <v>0.21</v>
      </c>
      <c r="J33" s="150">
        <f>ROUND(((SUM(BE92:BE1731))*I33),2)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ROUND((SUM(BF92:BF1731)),2)</f>
        <v>0</v>
      </c>
      <c r="G34" s="40"/>
      <c r="H34" s="40"/>
      <c r="I34" s="151">
        <v>0.15</v>
      </c>
      <c r="J34" s="150">
        <f>ROUND(((SUM(BF92:BF1731))*I34),2)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ROUND((SUM(BG92:BG1731)),2)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ROUND((SUM(BH92:BH1731)),2)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ROUND((SUM(BI92:BI1731)),2)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KT_Kolín - ul. Třídvorská, výměna kanalizace, DPS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KoTridvorK - _KT_Kolín-ul. Třídvorská, výměna kanalizace, DPS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Kolín</v>
      </c>
      <c r="G52" s="42"/>
      <c r="H52" s="42"/>
      <c r="I52" s="34" t="s">
        <v>24</v>
      </c>
      <c r="J52" s="74" t="str">
        <f>IF(J12="","",J12)</f>
        <v>21. 5. 2021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26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Vodárenská společnost Chrudim,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J.Pavlíková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111</v>
      </c>
      <c r="D57" s="165"/>
      <c r="E57" s="165"/>
      <c r="F57" s="165"/>
      <c r="G57" s="165"/>
      <c r="H57" s="165"/>
      <c r="I57" s="165"/>
      <c r="J57" s="166" t="s">
        <v>112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J92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68"/>
      <c r="C60" s="169"/>
      <c r="D60" s="170" t="s">
        <v>114</v>
      </c>
      <c r="E60" s="171"/>
      <c r="F60" s="171"/>
      <c r="G60" s="171"/>
      <c r="H60" s="171"/>
      <c r="I60" s="171"/>
      <c r="J60" s="172">
        <f>J93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115</v>
      </c>
      <c r="E61" s="177"/>
      <c r="F61" s="177"/>
      <c r="G61" s="177"/>
      <c r="H61" s="177"/>
      <c r="I61" s="177"/>
      <c r="J61" s="178">
        <f>J94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4"/>
      <c r="C62" s="175"/>
      <c r="D62" s="176" t="s">
        <v>116</v>
      </c>
      <c r="E62" s="177"/>
      <c r="F62" s="177"/>
      <c r="G62" s="177"/>
      <c r="H62" s="177"/>
      <c r="I62" s="177"/>
      <c r="J62" s="178">
        <f>J823</f>
        <v>0</v>
      </c>
      <c r="K62" s="175"/>
      <c r="L62" s="17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4"/>
      <c r="C63" s="175"/>
      <c r="D63" s="176" t="s">
        <v>117</v>
      </c>
      <c r="E63" s="177"/>
      <c r="F63" s="177"/>
      <c r="G63" s="177"/>
      <c r="H63" s="177"/>
      <c r="I63" s="177"/>
      <c r="J63" s="178">
        <f>J872</f>
        <v>0</v>
      </c>
      <c r="K63" s="175"/>
      <c r="L63" s="17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4"/>
      <c r="C64" s="175"/>
      <c r="D64" s="176" t="s">
        <v>118</v>
      </c>
      <c r="E64" s="177"/>
      <c r="F64" s="177"/>
      <c r="G64" s="177"/>
      <c r="H64" s="177"/>
      <c r="I64" s="177"/>
      <c r="J64" s="178">
        <f>J944</f>
        <v>0</v>
      </c>
      <c r="K64" s="175"/>
      <c r="L64" s="17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4"/>
      <c r="C65" s="175"/>
      <c r="D65" s="176" t="s">
        <v>119</v>
      </c>
      <c r="E65" s="177"/>
      <c r="F65" s="177"/>
      <c r="G65" s="177"/>
      <c r="H65" s="177"/>
      <c r="I65" s="177"/>
      <c r="J65" s="178">
        <f>J1042</f>
        <v>0</v>
      </c>
      <c r="K65" s="175"/>
      <c r="L65" s="17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4"/>
      <c r="C66" s="175"/>
      <c r="D66" s="176" t="s">
        <v>120</v>
      </c>
      <c r="E66" s="177"/>
      <c r="F66" s="177"/>
      <c r="G66" s="177"/>
      <c r="H66" s="177"/>
      <c r="I66" s="177"/>
      <c r="J66" s="178">
        <f>J1339</f>
        <v>0</v>
      </c>
      <c r="K66" s="175"/>
      <c r="L66" s="17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4"/>
      <c r="C67" s="175"/>
      <c r="D67" s="176" t="s">
        <v>121</v>
      </c>
      <c r="E67" s="177"/>
      <c r="F67" s="177"/>
      <c r="G67" s="177"/>
      <c r="H67" s="177"/>
      <c r="I67" s="177"/>
      <c r="J67" s="178">
        <f>J1607</f>
        <v>0</v>
      </c>
      <c r="K67" s="175"/>
      <c r="L67" s="17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4"/>
      <c r="C68" s="175"/>
      <c r="D68" s="176" t="s">
        <v>122</v>
      </c>
      <c r="E68" s="177"/>
      <c r="F68" s="177"/>
      <c r="G68" s="177"/>
      <c r="H68" s="177"/>
      <c r="I68" s="177"/>
      <c r="J68" s="178">
        <f>J1701</f>
        <v>0</v>
      </c>
      <c r="K68" s="175"/>
      <c r="L68" s="17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4"/>
      <c r="C69" s="175"/>
      <c r="D69" s="176" t="s">
        <v>123</v>
      </c>
      <c r="E69" s="177"/>
      <c r="F69" s="177"/>
      <c r="G69" s="177"/>
      <c r="H69" s="177"/>
      <c r="I69" s="177"/>
      <c r="J69" s="178">
        <f>J1702</f>
        <v>0</v>
      </c>
      <c r="K69" s="175"/>
      <c r="L69" s="17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4"/>
      <c r="C70" s="175"/>
      <c r="D70" s="176" t="s">
        <v>124</v>
      </c>
      <c r="E70" s="177"/>
      <c r="F70" s="177"/>
      <c r="G70" s="177"/>
      <c r="H70" s="177"/>
      <c r="I70" s="177"/>
      <c r="J70" s="178">
        <f>J1726</f>
        <v>0</v>
      </c>
      <c r="K70" s="175"/>
      <c r="L70" s="17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8"/>
      <c r="C71" s="169"/>
      <c r="D71" s="170" t="s">
        <v>125</v>
      </c>
      <c r="E71" s="171"/>
      <c r="F71" s="171"/>
      <c r="G71" s="171"/>
      <c r="H71" s="171"/>
      <c r="I71" s="171"/>
      <c r="J71" s="172">
        <f>J1729</f>
        <v>0</v>
      </c>
      <c r="K71" s="169"/>
      <c r="L71" s="173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4"/>
      <c r="C72" s="175"/>
      <c r="D72" s="176" t="s">
        <v>126</v>
      </c>
      <c r="E72" s="177"/>
      <c r="F72" s="177"/>
      <c r="G72" s="177"/>
      <c r="H72" s="177"/>
      <c r="I72" s="177"/>
      <c r="J72" s="178">
        <f>J1730</f>
        <v>0</v>
      </c>
      <c r="K72" s="175"/>
      <c r="L72" s="17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127</v>
      </c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16</v>
      </c>
      <c r="D81" s="42"/>
      <c r="E81" s="42"/>
      <c r="F81" s="42"/>
      <c r="G81" s="42"/>
      <c r="H81" s="42"/>
      <c r="I81" s="42"/>
      <c r="J81" s="42"/>
      <c r="K81" s="42"/>
      <c r="L81" s="13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163" t="str">
        <f>E7</f>
        <v>KT_Kolín - ul. Třídvorská, výměna kanalizace, DPS</v>
      </c>
      <c r="F82" s="34"/>
      <c r="G82" s="34"/>
      <c r="H82" s="34"/>
      <c r="I82" s="42"/>
      <c r="J82" s="42"/>
      <c r="K82" s="42"/>
      <c r="L82" s="13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105</v>
      </c>
      <c r="D83" s="42"/>
      <c r="E83" s="42"/>
      <c r="F83" s="42"/>
      <c r="G83" s="42"/>
      <c r="H83" s="42"/>
      <c r="I83" s="42"/>
      <c r="J83" s="42"/>
      <c r="K83" s="42"/>
      <c r="L83" s="13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E9</f>
        <v>KoTridvorK - _KT_Kolín-ul. Třídvorská, výměna kanalizace, DPS</v>
      </c>
      <c r="F84" s="42"/>
      <c r="G84" s="42"/>
      <c r="H84" s="42"/>
      <c r="I84" s="42"/>
      <c r="J84" s="42"/>
      <c r="K84" s="42"/>
      <c r="L84" s="13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22</v>
      </c>
      <c r="D86" s="42"/>
      <c r="E86" s="42"/>
      <c r="F86" s="29" t="str">
        <f>F12</f>
        <v>Kolín</v>
      </c>
      <c r="G86" s="42"/>
      <c r="H86" s="42"/>
      <c r="I86" s="34" t="s">
        <v>24</v>
      </c>
      <c r="J86" s="74" t="str">
        <f>IF(J12="","",J12)</f>
        <v>21. 5. 2021</v>
      </c>
      <c r="K86" s="42"/>
      <c r="L86" s="13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40.05" customHeight="1">
      <c r="A88" s="40"/>
      <c r="B88" s="41"/>
      <c r="C88" s="34" t="s">
        <v>26</v>
      </c>
      <c r="D88" s="42"/>
      <c r="E88" s="42"/>
      <c r="F88" s="29" t="str">
        <f>E15</f>
        <v>Město Kolín</v>
      </c>
      <c r="G88" s="42"/>
      <c r="H88" s="42"/>
      <c r="I88" s="34" t="s">
        <v>32</v>
      </c>
      <c r="J88" s="38" t="str">
        <f>E21</f>
        <v>Vodárenská společnost Chrudim, a.s.</v>
      </c>
      <c r="K88" s="42"/>
      <c r="L88" s="13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30</v>
      </c>
      <c r="D89" s="42"/>
      <c r="E89" s="42"/>
      <c r="F89" s="29" t="str">
        <f>IF(E18="","",E18)</f>
        <v>Vyplň údaj</v>
      </c>
      <c r="G89" s="42"/>
      <c r="H89" s="42"/>
      <c r="I89" s="34" t="s">
        <v>35</v>
      </c>
      <c r="J89" s="38" t="str">
        <f>E24</f>
        <v>J.Pavlíková</v>
      </c>
      <c r="K89" s="42"/>
      <c r="L89" s="13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3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0"/>
      <c r="B91" s="181"/>
      <c r="C91" s="182" t="s">
        <v>128</v>
      </c>
      <c r="D91" s="183" t="s">
        <v>58</v>
      </c>
      <c r="E91" s="183" t="s">
        <v>54</v>
      </c>
      <c r="F91" s="183" t="s">
        <v>55</v>
      </c>
      <c r="G91" s="183" t="s">
        <v>129</v>
      </c>
      <c r="H91" s="183" t="s">
        <v>130</v>
      </c>
      <c r="I91" s="183" t="s">
        <v>131</v>
      </c>
      <c r="J91" s="183" t="s">
        <v>112</v>
      </c>
      <c r="K91" s="184" t="s">
        <v>132</v>
      </c>
      <c r="L91" s="185"/>
      <c r="M91" s="94" t="s">
        <v>21</v>
      </c>
      <c r="N91" s="95" t="s">
        <v>43</v>
      </c>
      <c r="O91" s="95" t="s">
        <v>133</v>
      </c>
      <c r="P91" s="95" t="s">
        <v>134</v>
      </c>
      <c r="Q91" s="95" t="s">
        <v>135</v>
      </c>
      <c r="R91" s="95" t="s">
        <v>136</v>
      </c>
      <c r="S91" s="95" t="s">
        <v>137</v>
      </c>
      <c r="T91" s="96" t="s">
        <v>138</v>
      </c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</row>
    <row r="92" spans="1:63" s="2" customFormat="1" ht="22.8" customHeight="1">
      <c r="A92" s="40"/>
      <c r="B92" s="41"/>
      <c r="C92" s="101" t="s">
        <v>139</v>
      </c>
      <c r="D92" s="42"/>
      <c r="E92" s="42"/>
      <c r="F92" s="42"/>
      <c r="G92" s="42"/>
      <c r="H92" s="42"/>
      <c r="I92" s="42"/>
      <c r="J92" s="186">
        <f>BK92</f>
        <v>0</v>
      </c>
      <c r="K92" s="42"/>
      <c r="L92" s="46"/>
      <c r="M92" s="97"/>
      <c r="N92" s="187"/>
      <c r="O92" s="98"/>
      <c r="P92" s="188">
        <f>P93+P1729</f>
        <v>0</v>
      </c>
      <c r="Q92" s="98"/>
      <c r="R92" s="188">
        <f>R93+R1729</f>
        <v>6428.034871271228</v>
      </c>
      <c r="S92" s="98"/>
      <c r="T92" s="189">
        <f>T93+T1729</f>
        <v>1982.7402200000001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72</v>
      </c>
      <c r="AU92" s="19" t="s">
        <v>113</v>
      </c>
      <c r="BK92" s="190">
        <f>BK93+BK1729</f>
        <v>0</v>
      </c>
    </row>
    <row r="93" spans="1:63" s="12" customFormat="1" ht="25.9" customHeight="1">
      <c r="A93" s="12"/>
      <c r="B93" s="191"/>
      <c r="C93" s="192"/>
      <c r="D93" s="193" t="s">
        <v>72</v>
      </c>
      <c r="E93" s="194" t="s">
        <v>140</v>
      </c>
      <c r="F93" s="194" t="s">
        <v>141</v>
      </c>
      <c r="G93" s="192"/>
      <c r="H93" s="192"/>
      <c r="I93" s="195"/>
      <c r="J93" s="196">
        <f>BK93</f>
        <v>0</v>
      </c>
      <c r="K93" s="192"/>
      <c r="L93" s="197"/>
      <c r="M93" s="198"/>
      <c r="N93" s="199"/>
      <c r="O93" s="199"/>
      <c r="P93" s="200">
        <f>P94+P823+P872+P944+P1042+P1339+P1607+P1702+P1726</f>
        <v>0</v>
      </c>
      <c r="Q93" s="199"/>
      <c r="R93" s="200">
        <f>R94+R823+R872+R944+R1042+R1339+R1607+R1702+R1726</f>
        <v>6428.034821271229</v>
      </c>
      <c r="S93" s="199"/>
      <c r="T93" s="201">
        <f>T94+T823+T872+T944+T1042+T1339+T1607+T1702+T1726</f>
        <v>1982.7402200000001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2" t="s">
        <v>80</v>
      </c>
      <c r="AT93" s="203" t="s">
        <v>72</v>
      </c>
      <c r="AU93" s="203" t="s">
        <v>73</v>
      </c>
      <c r="AY93" s="202" t="s">
        <v>142</v>
      </c>
      <c r="BK93" s="204">
        <f>BK94+BK823+BK872+BK944+BK1042+BK1339+BK1607+BK1702+BK1726</f>
        <v>0</v>
      </c>
    </row>
    <row r="94" spans="1:63" s="12" customFormat="1" ht="22.8" customHeight="1">
      <c r="A94" s="12"/>
      <c r="B94" s="191"/>
      <c r="C94" s="192"/>
      <c r="D94" s="193" t="s">
        <v>72</v>
      </c>
      <c r="E94" s="205" t="s">
        <v>80</v>
      </c>
      <c r="F94" s="205" t="s">
        <v>143</v>
      </c>
      <c r="G94" s="192"/>
      <c r="H94" s="192"/>
      <c r="I94" s="195"/>
      <c r="J94" s="206">
        <f>BK94</f>
        <v>0</v>
      </c>
      <c r="K94" s="192"/>
      <c r="L94" s="197"/>
      <c r="M94" s="198"/>
      <c r="N94" s="199"/>
      <c r="O94" s="199"/>
      <c r="P94" s="200">
        <f>SUM(P95:P822)</f>
        <v>0</v>
      </c>
      <c r="Q94" s="199"/>
      <c r="R94" s="200">
        <f>SUM(R95:R822)</f>
        <v>3245.444180494088</v>
      </c>
      <c r="S94" s="199"/>
      <c r="T94" s="201">
        <f>SUM(T95:T822)</f>
        <v>1756.53842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2" t="s">
        <v>80</v>
      </c>
      <c r="AT94" s="203" t="s">
        <v>72</v>
      </c>
      <c r="AU94" s="203" t="s">
        <v>80</v>
      </c>
      <c r="AY94" s="202" t="s">
        <v>142</v>
      </c>
      <c r="BK94" s="204">
        <f>SUM(BK95:BK822)</f>
        <v>0</v>
      </c>
    </row>
    <row r="95" spans="1:65" s="2" customFormat="1" ht="37.8" customHeight="1">
      <c r="A95" s="40"/>
      <c r="B95" s="41"/>
      <c r="C95" s="207" t="s">
        <v>80</v>
      </c>
      <c r="D95" s="207" t="s">
        <v>144</v>
      </c>
      <c r="E95" s="208" t="s">
        <v>145</v>
      </c>
      <c r="F95" s="209" t="s">
        <v>146</v>
      </c>
      <c r="G95" s="210" t="s">
        <v>147</v>
      </c>
      <c r="H95" s="211">
        <v>2.52</v>
      </c>
      <c r="I95" s="212"/>
      <c r="J95" s="213">
        <f>ROUND(I95*H95,2)</f>
        <v>0</v>
      </c>
      <c r="K95" s="209" t="s">
        <v>148</v>
      </c>
      <c r="L95" s="46"/>
      <c r="M95" s="214" t="s">
        <v>21</v>
      </c>
      <c r="N95" s="215" t="s">
        <v>44</v>
      </c>
      <c r="O95" s="86"/>
      <c r="P95" s="216">
        <f>O95*H95</f>
        <v>0</v>
      </c>
      <c r="Q95" s="216">
        <v>0</v>
      </c>
      <c r="R95" s="216">
        <f>Q95*H95</f>
        <v>0</v>
      </c>
      <c r="S95" s="216">
        <v>0.255</v>
      </c>
      <c r="T95" s="217">
        <f>S95*H95</f>
        <v>0.6426000000000001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8" t="s">
        <v>149</v>
      </c>
      <c r="AT95" s="218" t="s">
        <v>144</v>
      </c>
      <c r="AU95" s="218" t="s">
        <v>82</v>
      </c>
      <c r="AY95" s="19" t="s">
        <v>142</v>
      </c>
      <c r="BE95" s="219">
        <f>IF(N95="základní",J95,0)</f>
        <v>0</v>
      </c>
      <c r="BF95" s="219">
        <f>IF(N95="snížená",J95,0)</f>
        <v>0</v>
      </c>
      <c r="BG95" s="219">
        <f>IF(N95="zákl. přenesená",J95,0)</f>
        <v>0</v>
      </c>
      <c r="BH95" s="219">
        <f>IF(N95="sníž. přenesená",J95,0)</f>
        <v>0</v>
      </c>
      <c r="BI95" s="219">
        <f>IF(N95="nulová",J95,0)</f>
        <v>0</v>
      </c>
      <c r="BJ95" s="19" t="s">
        <v>80</v>
      </c>
      <c r="BK95" s="219">
        <f>ROUND(I95*H95,2)</f>
        <v>0</v>
      </c>
      <c r="BL95" s="19" t="s">
        <v>149</v>
      </c>
      <c r="BM95" s="218" t="s">
        <v>150</v>
      </c>
    </row>
    <row r="96" spans="1:47" s="2" customFormat="1" ht="12">
      <c r="A96" s="40"/>
      <c r="B96" s="41"/>
      <c r="C96" s="42"/>
      <c r="D96" s="220" t="s">
        <v>151</v>
      </c>
      <c r="E96" s="42"/>
      <c r="F96" s="221" t="s">
        <v>152</v>
      </c>
      <c r="G96" s="42"/>
      <c r="H96" s="42"/>
      <c r="I96" s="222"/>
      <c r="J96" s="42"/>
      <c r="K96" s="42"/>
      <c r="L96" s="46"/>
      <c r="M96" s="223"/>
      <c r="N96" s="22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151</v>
      </c>
      <c r="AU96" s="19" t="s">
        <v>82</v>
      </c>
    </row>
    <row r="97" spans="1:51" s="13" customFormat="1" ht="12">
      <c r="A97" s="13"/>
      <c r="B97" s="225"/>
      <c r="C97" s="226"/>
      <c r="D97" s="227" t="s">
        <v>153</v>
      </c>
      <c r="E97" s="228" t="s">
        <v>21</v>
      </c>
      <c r="F97" s="229" t="s">
        <v>154</v>
      </c>
      <c r="G97" s="226"/>
      <c r="H97" s="228" t="s">
        <v>21</v>
      </c>
      <c r="I97" s="230"/>
      <c r="J97" s="226"/>
      <c r="K97" s="226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153</v>
      </c>
      <c r="AU97" s="235" t="s">
        <v>82</v>
      </c>
      <c r="AV97" s="13" t="s">
        <v>80</v>
      </c>
      <c r="AW97" s="13" t="s">
        <v>34</v>
      </c>
      <c r="AX97" s="13" t="s">
        <v>73</v>
      </c>
      <c r="AY97" s="235" t="s">
        <v>142</v>
      </c>
    </row>
    <row r="98" spans="1:51" s="13" customFormat="1" ht="12">
      <c r="A98" s="13"/>
      <c r="B98" s="225"/>
      <c r="C98" s="226"/>
      <c r="D98" s="227" t="s">
        <v>153</v>
      </c>
      <c r="E98" s="228" t="s">
        <v>21</v>
      </c>
      <c r="F98" s="229" t="s">
        <v>155</v>
      </c>
      <c r="G98" s="226"/>
      <c r="H98" s="228" t="s">
        <v>21</v>
      </c>
      <c r="I98" s="230"/>
      <c r="J98" s="226"/>
      <c r="K98" s="226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153</v>
      </c>
      <c r="AU98" s="235" t="s">
        <v>82</v>
      </c>
      <c r="AV98" s="13" t="s">
        <v>80</v>
      </c>
      <c r="AW98" s="13" t="s">
        <v>34</v>
      </c>
      <c r="AX98" s="13" t="s">
        <v>73</v>
      </c>
      <c r="AY98" s="235" t="s">
        <v>142</v>
      </c>
    </row>
    <row r="99" spans="1:51" s="14" customFormat="1" ht="12">
      <c r="A99" s="14"/>
      <c r="B99" s="236"/>
      <c r="C99" s="237"/>
      <c r="D99" s="227" t="s">
        <v>153</v>
      </c>
      <c r="E99" s="238" t="s">
        <v>21</v>
      </c>
      <c r="F99" s="239" t="s">
        <v>156</v>
      </c>
      <c r="G99" s="237"/>
      <c r="H99" s="240">
        <v>2.52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153</v>
      </c>
      <c r="AU99" s="246" t="s">
        <v>82</v>
      </c>
      <c r="AV99" s="14" t="s">
        <v>82</v>
      </c>
      <c r="AW99" s="14" t="s">
        <v>34</v>
      </c>
      <c r="AX99" s="14" t="s">
        <v>80</v>
      </c>
      <c r="AY99" s="246" t="s">
        <v>142</v>
      </c>
    </row>
    <row r="100" spans="1:65" s="2" customFormat="1" ht="37.8" customHeight="1">
      <c r="A100" s="40"/>
      <c r="B100" s="41"/>
      <c r="C100" s="207" t="s">
        <v>82</v>
      </c>
      <c r="D100" s="207" t="s">
        <v>144</v>
      </c>
      <c r="E100" s="208" t="s">
        <v>157</v>
      </c>
      <c r="F100" s="209" t="s">
        <v>158</v>
      </c>
      <c r="G100" s="210" t="s">
        <v>147</v>
      </c>
      <c r="H100" s="211">
        <v>2.28</v>
      </c>
      <c r="I100" s="212"/>
      <c r="J100" s="213">
        <f>ROUND(I100*H100,2)</f>
        <v>0</v>
      </c>
      <c r="K100" s="209" t="s">
        <v>148</v>
      </c>
      <c r="L100" s="46"/>
      <c r="M100" s="214" t="s">
        <v>21</v>
      </c>
      <c r="N100" s="215" t="s">
        <v>44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0.26</v>
      </c>
      <c r="T100" s="217">
        <f>S100*H100</f>
        <v>0.5928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149</v>
      </c>
      <c r="AT100" s="218" t="s">
        <v>144</v>
      </c>
      <c r="AU100" s="218" t="s">
        <v>82</v>
      </c>
      <c r="AY100" s="19" t="s">
        <v>142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149</v>
      </c>
      <c r="BM100" s="218" t="s">
        <v>159</v>
      </c>
    </row>
    <row r="101" spans="1:47" s="2" customFormat="1" ht="12">
      <c r="A101" s="40"/>
      <c r="B101" s="41"/>
      <c r="C101" s="42"/>
      <c r="D101" s="220" t="s">
        <v>151</v>
      </c>
      <c r="E101" s="42"/>
      <c r="F101" s="221" t="s">
        <v>160</v>
      </c>
      <c r="G101" s="42"/>
      <c r="H101" s="42"/>
      <c r="I101" s="222"/>
      <c r="J101" s="42"/>
      <c r="K101" s="42"/>
      <c r="L101" s="46"/>
      <c r="M101" s="223"/>
      <c r="N101" s="22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151</v>
      </c>
      <c r="AU101" s="19" t="s">
        <v>82</v>
      </c>
    </row>
    <row r="102" spans="1:51" s="13" customFormat="1" ht="12">
      <c r="A102" s="13"/>
      <c r="B102" s="225"/>
      <c r="C102" s="226"/>
      <c r="D102" s="227" t="s">
        <v>153</v>
      </c>
      <c r="E102" s="228" t="s">
        <v>21</v>
      </c>
      <c r="F102" s="229" t="s">
        <v>154</v>
      </c>
      <c r="G102" s="226"/>
      <c r="H102" s="228" t="s">
        <v>21</v>
      </c>
      <c r="I102" s="230"/>
      <c r="J102" s="226"/>
      <c r="K102" s="226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153</v>
      </c>
      <c r="AU102" s="235" t="s">
        <v>82</v>
      </c>
      <c r="AV102" s="13" t="s">
        <v>80</v>
      </c>
      <c r="AW102" s="13" t="s">
        <v>34</v>
      </c>
      <c r="AX102" s="13" t="s">
        <v>73</v>
      </c>
      <c r="AY102" s="235" t="s">
        <v>142</v>
      </c>
    </row>
    <row r="103" spans="1:51" s="13" customFormat="1" ht="12">
      <c r="A103" s="13"/>
      <c r="B103" s="225"/>
      <c r="C103" s="226"/>
      <c r="D103" s="227" t="s">
        <v>153</v>
      </c>
      <c r="E103" s="228" t="s">
        <v>21</v>
      </c>
      <c r="F103" s="229" t="s">
        <v>155</v>
      </c>
      <c r="G103" s="226"/>
      <c r="H103" s="228" t="s">
        <v>21</v>
      </c>
      <c r="I103" s="230"/>
      <c r="J103" s="226"/>
      <c r="K103" s="226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153</v>
      </c>
      <c r="AU103" s="235" t="s">
        <v>82</v>
      </c>
      <c r="AV103" s="13" t="s">
        <v>80</v>
      </c>
      <c r="AW103" s="13" t="s">
        <v>34</v>
      </c>
      <c r="AX103" s="13" t="s">
        <v>73</v>
      </c>
      <c r="AY103" s="235" t="s">
        <v>142</v>
      </c>
    </row>
    <row r="104" spans="1:51" s="14" customFormat="1" ht="12">
      <c r="A104" s="14"/>
      <c r="B104" s="236"/>
      <c r="C104" s="237"/>
      <c r="D104" s="227" t="s">
        <v>153</v>
      </c>
      <c r="E104" s="238" t="s">
        <v>21</v>
      </c>
      <c r="F104" s="239" t="s">
        <v>161</v>
      </c>
      <c r="G104" s="237"/>
      <c r="H104" s="240">
        <v>2.28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153</v>
      </c>
      <c r="AU104" s="246" t="s">
        <v>82</v>
      </c>
      <c r="AV104" s="14" t="s">
        <v>82</v>
      </c>
      <c r="AW104" s="14" t="s">
        <v>34</v>
      </c>
      <c r="AX104" s="14" t="s">
        <v>80</v>
      </c>
      <c r="AY104" s="246" t="s">
        <v>142</v>
      </c>
    </row>
    <row r="105" spans="1:65" s="2" customFormat="1" ht="33" customHeight="1">
      <c r="A105" s="40"/>
      <c r="B105" s="41"/>
      <c r="C105" s="207" t="s">
        <v>162</v>
      </c>
      <c r="D105" s="207" t="s">
        <v>144</v>
      </c>
      <c r="E105" s="208" t="s">
        <v>163</v>
      </c>
      <c r="F105" s="209" t="s">
        <v>164</v>
      </c>
      <c r="G105" s="210" t="s">
        <v>147</v>
      </c>
      <c r="H105" s="211">
        <v>11.16</v>
      </c>
      <c r="I105" s="212"/>
      <c r="J105" s="213">
        <f>ROUND(I105*H105,2)</f>
        <v>0</v>
      </c>
      <c r="K105" s="209" t="s">
        <v>148</v>
      </c>
      <c r="L105" s="46"/>
      <c r="M105" s="214" t="s">
        <v>21</v>
      </c>
      <c r="N105" s="215" t="s">
        <v>44</v>
      </c>
      <c r="O105" s="86"/>
      <c r="P105" s="216">
        <f>O105*H105</f>
        <v>0</v>
      </c>
      <c r="Q105" s="216">
        <v>0</v>
      </c>
      <c r="R105" s="216">
        <f>Q105*H105</f>
        <v>0</v>
      </c>
      <c r="S105" s="216">
        <v>0.44</v>
      </c>
      <c r="T105" s="217">
        <f>S105*H105</f>
        <v>4.9104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149</v>
      </c>
      <c r="AT105" s="218" t="s">
        <v>144</v>
      </c>
      <c r="AU105" s="218" t="s">
        <v>82</v>
      </c>
      <c r="AY105" s="19" t="s">
        <v>142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149</v>
      </c>
      <c r="BM105" s="218" t="s">
        <v>165</v>
      </c>
    </row>
    <row r="106" spans="1:47" s="2" customFormat="1" ht="12">
      <c r="A106" s="40"/>
      <c r="B106" s="41"/>
      <c r="C106" s="42"/>
      <c r="D106" s="220" t="s">
        <v>151</v>
      </c>
      <c r="E106" s="42"/>
      <c r="F106" s="221" t="s">
        <v>166</v>
      </c>
      <c r="G106" s="42"/>
      <c r="H106" s="42"/>
      <c r="I106" s="222"/>
      <c r="J106" s="42"/>
      <c r="K106" s="42"/>
      <c r="L106" s="46"/>
      <c r="M106" s="223"/>
      <c r="N106" s="22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151</v>
      </c>
      <c r="AU106" s="19" t="s">
        <v>82</v>
      </c>
    </row>
    <row r="107" spans="1:51" s="13" customFormat="1" ht="12">
      <c r="A107" s="13"/>
      <c r="B107" s="225"/>
      <c r="C107" s="226"/>
      <c r="D107" s="227" t="s">
        <v>153</v>
      </c>
      <c r="E107" s="228" t="s">
        <v>21</v>
      </c>
      <c r="F107" s="229" t="s">
        <v>154</v>
      </c>
      <c r="G107" s="226"/>
      <c r="H107" s="228" t="s">
        <v>21</v>
      </c>
      <c r="I107" s="230"/>
      <c r="J107" s="226"/>
      <c r="K107" s="226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153</v>
      </c>
      <c r="AU107" s="235" t="s">
        <v>82</v>
      </c>
      <c r="AV107" s="13" t="s">
        <v>80</v>
      </c>
      <c r="AW107" s="13" t="s">
        <v>34</v>
      </c>
      <c r="AX107" s="13" t="s">
        <v>73</v>
      </c>
      <c r="AY107" s="235" t="s">
        <v>142</v>
      </c>
    </row>
    <row r="108" spans="1:51" s="13" customFormat="1" ht="12">
      <c r="A108" s="13"/>
      <c r="B108" s="225"/>
      <c r="C108" s="226"/>
      <c r="D108" s="227" t="s">
        <v>153</v>
      </c>
      <c r="E108" s="228" t="s">
        <v>21</v>
      </c>
      <c r="F108" s="229" t="s">
        <v>167</v>
      </c>
      <c r="G108" s="226"/>
      <c r="H108" s="228" t="s">
        <v>21</v>
      </c>
      <c r="I108" s="230"/>
      <c r="J108" s="226"/>
      <c r="K108" s="226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153</v>
      </c>
      <c r="AU108" s="235" t="s">
        <v>82</v>
      </c>
      <c r="AV108" s="13" t="s">
        <v>80</v>
      </c>
      <c r="AW108" s="13" t="s">
        <v>34</v>
      </c>
      <c r="AX108" s="13" t="s">
        <v>73</v>
      </c>
      <c r="AY108" s="235" t="s">
        <v>142</v>
      </c>
    </row>
    <row r="109" spans="1:51" s="14" customFormat="1" ht="12">
      <c r="A109" s="14"/>
      <c r="B109" s="236"/>
      <c r="C109" s="237"/>
      <c r="D109" s="227" t="s">
        <v>153</v>
      </c>
      <c r="E109" s="238" t="s">
        <v>21</v>
      </c>
      <c r="F109" s="239" t="s">
        <v>168</v>
      </c>
      <c r="G109" s="237"/>
      <c r="H109" s="240">
        <v>6.36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153</v>
      </c>
      <c r="AU109" s="246" t="s">
        <v>82</v>
      </c>
      <c r="AV109" s="14" t="s">
        <v>82</v>
      </c>
      <c r="AW109" s="14" t="s">
        <v>34</v>
      </c>
      <c r="AX109" s="14" t="s">
        <v>73</v>
      </c>
      <c r="AY109" s="246" t="s">
        <v>142</v>
      </c>
    </row>
    <row r="110" spans="1:51" s="13" customFormat="1" ht="12">
      <c r="A110" s="13"/>
      <c r="B110" s="225"/>
      <c r="C110" s="226"/>
      <c r="D110" s="227" t="s">
        <v>153</v>
      </c>
      <c r="E110" s="228" t="s">
        <v>21</v>
      </c>
      <c r="F110" s="229" t="s">
        <v>169</v>
      </c>
      <c r="G110" s="226"/>
      <c r="H110" s="228" t="s">
        <v>21</v>
      </c>
      <c r="I110" s="230"/>
      <c r="J110" s="226"/>
      <c r="K110" s="226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153</v>
      </c>
      <c r="AU110" s="235" t="s">
        <v>82</v>
      </c>
      <c r="AV110" s="13" t="s">
        <v>80</v>
      </c>
      <c r="AW110" s="13" t="s">
        <v>34</v>
      </c>
      <c r="AX110" s="13" t="s">
        <v>73</v>
      </c>
      <c r="AY110" s="235" t="s">
        <v>142</v>
      </c>
    </row>
    <row r="111" spans="1:51" s="14" customFormat="1" ht="12">
      <c r="A111" s="14"/>
      <c r="B111" s="236"/>
      <c r="C111" s="237"/>
      <c r="D111" s="227" t="s">
        <v>153</v>
      </c>
      <c r="E111" s="238" t="s">
        <v>21</v>
      </c>
      <c r="F111" s="239" t="s">
        <v>161</v>
      </c>
      <c r="G111" s="237"/>
      <c r="H111" s="240">
        <v>2.28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153</v>
      </c>
      <c r="AU111" s="246" t="s">
        <v>82</v>
      </c>
      <c r="AV111" s="14" t="s">
        <v>82</v>
      </c>
      <c r="AW111" s="14" t="s">
        <v>34</v>
      </c>
      <c r="AX111" s="14" t="s">
        <v>73</v>
      </c>
      <c r="AY111" s="246" t="s">
        <v>142</v>
      </c>
    </row>
    <row r="112" spans="1:51" s="13" customFormat="1" ht="12">
      <c r="A112" s="13"/>
      <c r="B112" s="225"/>
      <c r="C112" s="226"/>
      <c r="D112" s="227" t="s">
        <v>153</v>
      </c>
      <c r="E112" s="228" t="s">
        <v>21</v>
      </c>
      <c r="F112" s="229" t="s">
        <v>170</v>
      </c>
      <c r="G112" s="226"/>
      <c r="H112" s="228" t="s">
        <v>21</v>
      </c>
      <c r="I112" s="230"/>
      <c r="J112" s="226"/>
      <c r="K112" s="226"/>
      <c r="L112" s="231"/>
      <c r="M112" s="232"/>
      <c r="N112" s="233"/>
      <c r="O112" s="233"/>
      <c r="P112" s="233"/>
      <c r="Q112" s="233"/>
      <c r="R112" s="233"/>
      <c r="S112" s="233"/>
      <c r="T112" s="23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5" t="s">
        <v>153</v>
      </c>
      <c r="AU112" s="235" t="s">
        <v>82</v>
      </c>
      <c r="AV112" s="13" t="s">
        <v>80</v>
      </c>
      <c r="AW112" s="13" t="s">
        <v>34</v>
      </c>
      <c r="AX112" s="13" t="s">
        <v>73</v>
      </c>
      <c r="AY112" s="235" t="s">
        <v>142</v>
      </c>
    </row>
    <row r="113" spans="1:51" s="14" customFormat="1" ht="12">
      <c r="A113" s="14"/>
      <c r="B113" s="236"/>
      <c r="C113" s="237"/>
      <c r="D113" s="227" t="s">
        <v>153</v>
      </c>
      <c r="E113" s="238" t="s">
        <v>21</v>
      </c>
      <c r="F113" s="239" t="s">
        <v>156</v>
      </c>
      <c r="G113" s="237"/>
      <c r="H113" s="240">
        <v>2.52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153</v>
      </c>
      <c r="AU113" s="246" t="s">
        <v>82</v>
      </c>
      <c r="AV113" s="14" t="s">
        <v>82</v>
      </c>
      <c r="AW113" s="14" t="s">
        <v>34</v>
      </c>
      <c r="AX113" s="14" t="s">
        <v>73</v>
      </c>
      <c r="AY113" s="246" t="s">
        <v>142</v>
      </c>
    </row>
    <row r="114" spans="1:51" s="15" customFormat="1" ht="12">
      <c r="A114" s="15"/>
      <c r="B114" s="247"/>
      <c r="C114" s="248"/>
      <c r="D114" s="227" t="s">
        <v>153</v>
      </c>
      <c r="E114" s="249" t="s">
        <v>21</v>
      </c>
      <c r="F114" s="250" t="s">
        <v>171</v>
      </c>
      <c r="G114" s="248"/>
      <c r="H114" s="251">
        <v>11.16</v>
      </c>
      <c r="I114" s="252"/>
      <c r="J114" s="248"/>
      <c r="K114" s="248"/>
      <c r="L114" s="253"/>
      <c r="M114" s="254"/>
      <c r="N114" s="255"/>
      <c r="O114" s="255"/>
      <c r="P114" s="255"/>
      <c r="Q114" s="255"/>
      <c r="R114" s="255"/>
      <c r="S114" s="255"/>
      <c r="T114" s="256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7" t="s">
        <v>153</v>
      </c>
      <c r="AU114" s="257" t="s">
        <v>82</v>
      </c>
      <c r="AV114" s="15" t="s">
        <v>149</v>
      </c>
      <c r="AW114" s="15" t="s">
        <v>34</v>
      </c>
      <c r="AX114" s="15" t="s">
        <v>80</v>
      </c>
      <c r="AY114" s="257" t="s">
        <v>142</v>
      </c>
    </row>
    <row r="115" spans="1:65" s="2" customFormat="1" ht="24.15" customHeight="1">
      <c r="A115" s="40"/>
      <c r="B115" s="41"/>
      <c r="C115" s="207" t="s">
        <v>149</v>
      </c>
      <c r="D115" s="207" t="s">
        <v>144</v>
      </c>
      <c r="E115" s="208" t="s">
        <v>172</v>
      </c>
      <c r="F115" s="209" t="s">
        <v>173</v>
      </c>
      <c r="G115" s="210" t="s">
        <v>147</v>
      </c>
      <c r="H115" s="211">
        <v>6.36</v>
      </c>
      <c r="I115" s="212"/>
      <c r="J115" s="213">
        <f>ROUND(I115*H115,2)</f>
        <v>0</v>
      </c>
      <c r="K115" s="209" t="s">
        <v>148</v>
      </c>
      <c r="L115" s="46"/>
      <c r="M115" s="214" t="s">
        <v>21</v>
      </c>
      <c r="N115" s="215" t="s">
        <v>44</v>
      </c>
      <c r="O115" s="86"/>
      <c r="P115" s="216">
        <f>O115*H115</f>
        <v>0</v>
      </c>
      <c r="Q115" s="216">
        <v>0</v>
      </c>
      <c r="R115" s="216">
        <f>Q115*H115</f>
        <v>0</v>
      </c>
      <c r="S115" s="216">
        <v>0.24</v>
      </c>
      <c r="T115" s="217">
        <f>S115*H115</f>
        <v>1.5264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8" t="s">
        <v>149</v>
      </c>
      <c r="AT115" s="218" t="s">
        <v>144</v>
      </c>
      <c r="AU115" s="218" t="s">
        <v>82</v>
      </c>
      <c r="AY115" s="19" t="s">
        <v>142</v>
      </c>
      <c r="BE115" s="219">
        <f>IF(N115="základní",J115,0)</f>
        <v>0</v>
      </c>
      <c r="BF115" s="219">
        <f>IF(N115="snížená",J115,0)</f>
        <v>0</v>
      </c>
      <c r="BG115" s="219">
        <f>IF(N115="zákl. přenesená",J115,0)</f>
        <v>0</v>
      </c>
      <c r="BH115" s="219">
        <f>IF(N115="sníž. přenesená",J115,0)</f>
        <v>0</v>
      </c>
      <c r="BI115" s="219">
        <f>IF(N115="nulová",J115,0)</f>
        <v>0</v>
      </c>
      <c r="BJ115" s="19" t="s">
        <v>80</v>
      </c>
      <c r="BK115" s="219">
        <f>ROUND(I115*H115,2)</f>
        <v>0</v>
      </c>
      <c r="BL115" s="19" t="s">
        <v>149</v>
      </c>
      <c r="BM115" s="218" t="s">
        <v>174</v>
      </c>
    </row>
    <row r="116" spans="1:47" s="2" customFormat="1" ht="12">
      <c r="A116" s="40"/>
      <c r="B116" s="41"/>
      <c r="C116" s="42"/>
      <c r="D116" s="220" t="s">
        <v>151</v>
      </c>
      <c r="E116" s="42"/>
      <c r="F116" s="221" t="s">
        <v>175</v>
      </c>
      <c r="G116" s="42"/>
      <c r="H116" s="42"/>
      <c r="I116" s="222"/>
      <c r="J116" s="42"/>
      <c r="K116" s="42"/>
      <c r="L116" s="46"/>
      <c r="M116" s="223"/>
      <c r="N116" s="224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151</v>
      </c>
      <c r="AU116" s="19" t="s">
        <v>82</v>
      </c>
    </row>
    <row r="117" spans="1:51" s="13" customFormat="1" ht="12">
      <c r="A117" s="13"/>
      <c r="B117" s="225"/>
      <c r="C117" s="226"/>
      <c r="D117" s="227" t="s">
        <v>153</v>
      </c>
      <c r="E117" s="228" t="s">
        <v>21</v>
      </c>
      <c r="F117" s="229" t="s">
        <v>154</v>
      </c>
      <c r="G117" s="226"/>
      <c r="H117" s="228" t="s">
        <v>21</v>
      </c>
      <c r="I117" s="230"/>
      <c r="J117" s="226"/>
      <c r="K117" s="226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153</v>
      </c>
      <c r="AU117" s="235" t="s">
        <v>82</v>
      </c>
      <c r="AV117" s="13" t="s">
        <v>80</v>
      </c>
      <c r="AW117" s="13" t="s">
        <v>34</v>
      </c>
      <c r="AX117" s="13" t="s">
        <v>73</v>
      </c>
      <c r="AY117" s="235" t="s">
        <v>142</v>
      </c>
    </row>
    <row r="118" spans="1:51" s="13" customFormat="1" ht="12">
      <c r="A118" s="13"/>
      <c r="B118" s="225"/>
      <c r="C118" s="226"/>
      <c r="D118" s="227" t="s">
        <v>153</v>
      </c>
      <c r="E118" s="228" t="s">
        <v>21</v>
      </c>
      <c r="F118" s="229" t="s">
        <v>167</v>
      </c>
      <c r="G118" s="226"/>
      <c r="H118" s="228" t="s">
        <v>21</v>
      </c>
      <c r="I118" s="230"/>
      <c r="J118" s="226"/>
      <c r="K118" s="226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153</v>
      </c>
      <c r="AU118" s="235" t="s">
        <v>82</v>
      </c>
      <c r="AV118" s="13" t="s">
        <v>80</v>
      </c>
      <c r="AW118" s="13" t="s">
        <v>34</v>
      </c>
      <c r="AX118" s="13" t="s">
        <v>73</v>
      </c>
      <c r="AY118" s="235" t="s">
        <v>142</v>
      </c>
    </row>
    <row r="119" spans="1:51" s="14" customFormat="1" ht="12">
      <c r="A119" s="14"/>
      <c r="B119" s="236"/>
      <c r="C119" s="237"/>
      <c r="D119" s="227" t="s">
        <v>153</v>
      </c>
      <c r="E119" s="238" t="s">
        <v>21</v>
      </c>
      <c r="F119" s="239" t="s">
        <v>168</v>
      </c>
      <c r="G119" s="237"/>
      <c r="H119" s="240">
        <v>6.36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153</v>
      </c>
      <c r="AU119" s="246" t="s">
        <v>82</v>
      </c>
      <c r="AV119" s="14" t="s">
        <v>82</v>
      </c>
      <c r="AW119" s="14" t="s">
        <v>34</v>
      </c>
      <c r="AX119" s="14" t="s">
        <v>80</v>
      </c>
      <c r="AY119" s="246" t="s">
        <v>142</v>
      </c>
    </row>
    <row r="120" spans="1:65" s="2" customFormat="1" ht="37.8" customHeight="1">
      <c r="A120" s="40"/>
      <c r="B120" s="41"/>
      <c r="C120" s="207" t="s">
        <v>176</v>
      </c>
      <c r="D120" s="207" t="s">
        <v>144</v>
      </c>
      <c r="E120" s="208" t="s">
        <v>177</v>
      </c>
      <c r="F120" s="209" t="s">
        <v>178</v>
      </c>
      <c r="G120" s="210" t="s">
        <v>147</v>
      </c>
      <c r="H120" s="211">
        <v>122.96</v>
      </c>
      <c r="I120" s="212"/>
      <c r="J120" s="213">
        <f>ROUND(I120*H120,2)</f>
        <v>0</v>
      </c>
      <c r="K120" s="209" t="s">
        <v>148</v>
      </c>
      <c r="L120" s="46"/>
      <c r="M120" s="214" t="s">
        <v>21</v>
      </c>
      <c r="N120" s="215" t="s">
        <v>44</v>
      </c>
      <c r="O120" s="86"/>
      <c r="P120" s="216">
        <f>O120*H120</f>
        <v>0</v>
      </c>
      <c r="Q120" s="216">
        <v>0</v>
      </c>
      <c r="R120" s="216">
        <f>Q120*H120</f>
        <v>0</v>
      </c>
      <c r="S120" s="216">
        <v>0.29</v>
      </c>
      <c r="T120" s="217">
        <f>S120*H120</f>
        <v>35.65839999999999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8" t="s">
        <v>149</v>
      </c>
      <c r="AT120" s="218" t="s">
        <v>144</v>
      </c>
      <c r="AU120" s="218" t="s">
        <v>82</v>
      </c>
      <c r="AY120" s="19" t="s">
        <v>142</v>
      </c>
      <c r="BE120" s="219">
        <f>IF(N120="základní",J120,0)</f>
        <v>0</v>
      </c>
      <c r="BF120" s="219">
        <f>IF(N120="snížená",J120,0)</f>
        <v>0</v>
      </c>
      <c r="BG120" s="219">
        <f>IF(N120="zákl. přenesená",J120,0)</f>
        <v>0</v>
      </c>
      <c r="BH120" s="219">
        <f>IF(N120="sníž. přenesená",J120,0)</f>
        <v>0</v>
      </c>
      <c r="BI120" s="219">
        <f>IF(N120="nulová",J120,0)</f>
        <v>0</v>
      </c>
      <c r="BJ120" s="19" t="s">
        <v>80</v>
      </c>
      <c r="BK120" s="219">
        <f>ROUND(I120*H120,2)</f>
        <v>0</v>
      </c>
      <c r="BL120" s="19" t="s">
        <v>149</v>
      </c>
      <c r="BM120" s="218" t="s">
        <v>179</v>
      </c>
    </row>
    <row r="121" spans="1:47" s="2" customFormat="1" ht="12">
      <c r="A121" s="40"/>
      <c r="B121" s="41"/>
      <c r="C121" s="42"/>
      <c r="D121" s="220" t="s">
        <v>151</v>
      </c>
      <c r="E121" s="42"/>
      <c r="F121" s="221" t="s">
        <v>180</v>
      </c>
      <c r="G121" s="42"/>
      <c r="H121" s="42"/>
      <c r="I121" s="222"/>
      <c r="J121" s="42"/>
      <c r="K121" s="42"/>
      <c r="L121" s="46"/>
      <c r="M121" s="223"/>
      <c r="N121" s="224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151</v>
      </c>
      <c r="AU121" s="19" t="s">
        <v>82</v>
      </c>
    </row>
    <row r="122" spans="1:51" s="13" customFormat="1" ht="12">
      <c r="A122" s="13"/>
      <c r="B122" s="225"/>
      <c r="C122" s="226"/>
      <c r="D122" s="227" t="s">
        <v>153</v>
      </c>
      <c r="E122" s="228" t="s">
        <v>21</v>
      </c>
      <c r="F122" s="229" t="s">
        <v>154</v>
      </c>
      <c r="G122" s="226"/>
      <c r="H122" s="228" t="s">
        <v>21</v>
      </c>
      <c r="I122" s="230"/>
      <c r="J122" s="226"/>
      <c r="K122" s="226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153</v>
      </c>
      <c r="AU122" s="235" t="s">
        <v>82</v>
      </c>
      <c r="AV122" s="13" t="s">
        <v>80</v>
      </c>
      <c r="AW122" s="13" t="s">
        <v>34</v>
      </c>
      <c r="AX122" s="13" t="s">
        <v>73</v>
      </c>
      <c r="AY122" s="235" t="s">
        <v>142</v>
      </c>
    </row>
    <row r="123" spans="1:51" s="13" customFormat="1" ht="12">
      <c r="A123" s="13"/>
      <c r="B123" s="225"/>
      <c r="C123" s="226"/>
      <c r="D123" s="227" t="s">
        <v>153</v>
      </c>
      <c r="E123" s="228" t="s">
        <v>21</v>
      </c>
      <c r="F123" s="229" t="s">
        <v>181</v>
      </c>
      <c r="G123" s="226"/>
      <c r="H123" s="228" t="s">
        <v>21</v>
      </c>
      <c r="I123" s="230"/>
      <c r="J123" s="226"/>
      <c r="K123" s="226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153</v>
      </c>
      <c r="AU123" s="235" t="s">
        <v>82</v>
      </c>
      <c r="AV123" s="13" t="s">
        <v>80</v>
      </c>
      <c r="AW123" s="13" t="s">
        <v>34</v>
      </c>
      <c r="AX123" s="13" t="s">
        <v>73</v>
      </c>
      <c r="AY123" s="235" t="s">
        <v>142</v>
      </c>
    </row>
    <row r="124" spans="1:51" s="13" customFormat="1" ht="12">
      <c r="A124" s="13"/>
      <c r="B124" s="225"/>
      <c r="C124" s="226"/>
      <c r="D124" s="227" t="s">
        <v>153</v>
      </c>
      <c r="E124" s="228" t="s">
        <v>21</v>
      </c>
      <c r="F124" s="229" t="s">
        <v>182</v>
      </c>
      <c r="G124" s="226"/>
      <c r="H124" s="228" t="s">
        <v>21</v>
      </c>
      <c r="I124" s="230"/>
      <c r="J124" s="226"/>
      <c r="K124" s="226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153</v>
      </c>
      <c r="AU124" s="235" t="s">
        <v>82</v>
      </c>
      <c r="AV124" s="13" t="s">
        <v>80</v>
      </c>
      <c r="AW124" s="13" t="s">
        <v>34</v>
      </c>
      <c r="AX124" s="13" t="s">
        <v>73</v>
      </c>
      <c r="AY124" s="235" t="s">
        <v>142</v>
      </c>
    </row>
    <row r="125" spans="1:51" s="14" customFormat="1" ht="12">
      <c r="A125" s="14"/>
      <c r="B125" s="236"/>
      <c r="C125" s="237"/>
      <c r="D125" s="227" t="s">
        <v>153</v>
      </c>
      <c r="E125" s="238" t="s">
        <v>21</v>
      </c>
      <c r="F125" s="239" t="s">
        <v>183</v>
      </c>
      <c r="G125" s="237"/>
      <c r="H125" s="240">
        <v>115.08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153</v>
      </c>
      <c r="AU125" s="246" t="s">
        <v>82</v>
      </c>
      <c r="AV125" s="14" t="s">
        <v>82</v>
      </c>
      <c r="AW125" s="14" t="s">
        <v>34</v>
      </c>
      <c r="AX125" s="14" t="s">
        <v>73</v>
      </c>
      <c r="AY125" s="246" t="s">
        <v>142</v>
      </c>
    </row>
    <row r="126" spans="1:51" s="13" customFormat="1" ht="12">
      <c r="A126" s="13"/>
      <c r="B126" s="225"/>
      <c r="C126" s="226"/>
      <c r="D126" s="227" t="s">
        <v>153</v>
      </c>
      <c r="E126" s="228" t="s">
        <v>21</v>
      </c>
      <c r="F126" s="229" t="s">
        <v>184</v>
      </c>
      <c r="G126" s="226"/>
      <c r="H126" s="228" t="s">
        <v>21</v>
      </c>
      <c r="I126" s="230"/>
      <c r="J126" s="226"/>
      <c r="K126" s="226"/>
      <c r="L126" s="231"/>
      <c r="M126" s="232"/>
      <c r="N126" s="233"/>
      <c r="O126" s="233"/>
      <c r="P126" s="233"/>
      <c r="Q126" s="233"/>
      <c r="R126" s="233"/>
      <c r="S126" s="233"/>
      <c r="T126" s="23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5" t="s">
        <v>153</v>
      </c>
      <c r="AU126" s="235" t="s">
        <v>82</v>
      </c>
      <c r="AV126" s="13" t="s">
        <v>80</v>
      </c>
      <c r="AW126" s="13" t="s">
        <v>34</v>
      </c>
      <c r="AX126" s="13" t="s">
        <v>73</v>
      </c>
      <c r="AY126" s="235" t="s">
        <v>142</v>
      </c>
    </row>
    <row r="127" spans="1:51" s="14" customFormat="1" ht="12">
      <c r="A127" s="14"/>
      <c r="B127" s="236"/>
      <c r="C127" s="237"/>
      <c r="D127" s="227" t="s">
        <v>153</v>
      </c>
      <c r="E127" s="238" t="s">
        <v>21</v>
      </c>
      <c r="F127" s="239" t="s">
        <v>185</v>
      </c>
      <c r="G127" s="237"/>
      <c r="H127" s="240">
        <v>3.8</v>
      </c>
      <c r="I127" s="241"/>
      <c r="J127" s="237"/>
      <c r="K127" s="237"/>
      <c r="L127" s="242"/>
      <c r="M127" s="243"/>
      <c r="N127" s="244"/>
      <c r="O127" s="244"/>
      <c r="P127" s="244"/>
      <c r="Q127" s="244"/>
      <c r="R127" s="244"/>
      <c r="S127" s="244"/>
      <c r="T127" s="245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6" t="s">
        <v>153</v>
      </c>
      <c r="AU127" s="246" t="s">
        <v>82</v>
      </c>
      <c r="AV127" s="14" t="s">
        <v>82</v>
      </c>
      <c r="AW127" s="14" t="s">
        <v>34</v>
      </c>
      <c r="AX127" s="14" t="s">
        <v>73</v>
      </c>
      <c r="AY127" s="246" t="s">
        <v>142</v>
      </c>
    </row>
    <row r="128" spans="1:51" s="13" customFormat="1" ht="12">
      <c r="A128" s="13"/>
      <c r="B128" s="225"/>
      <c r="C128" s="226"/>
      <c r="D128" s="227" t="s">
        <v>153</v>
      </c>
      <c r="E128" s="228" t="s">
        <v>21</v>
      </c>
      <c r="F128" s="229" t="s">
        <v>186</v>
      </c>
      <c r="G128" s="226"/>
      <c r="H128" s="228" t="s">
        <v>21</v>
      </c>
      <c r="I128" s="230"/>
      <c r="J128" s="226"/>
      <c r="K128" s="226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153</v>
      </c>
      <c r="AU128" s="235" t="s">
        <v>82</v>
      </c>
      <c r="AV128" s="13" t="s">
        <v>80</v>
      </c>
      <c r="AW128" s="13" t="s">
        <v>34</v>
      </c>
      <c r="AX128" s="13" t="s">
        <v>73</v>
      </c>
      <c r="AY128" s="235" t="s">
        <v>142</v>
      </c>
    </row>
    <row r="129" spans="1:51" s="14" customFormat="1" ht="12">
      <c r="A129" s="14"/>
      <c r="B129" s="236"/>
      <c r="C129" s="237"/>
      <c r="D129" s="227" t="s">
        <v>153</v>
      </c>
      <c r="E129" s="238" t="s">
        <v>21</v>
      </c>
      <c r="F129" s="239" t="s">
        <v>187</v>
      </c>
      <c r="G129" s="237"/>
      <c r="H129" s="240">
        <v>2.04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153</v>
      </c>
      <c r="AU129" s="246" t="s">
        <v>82</v>
      </c>
      <c r="AV129" s="14" t="s">
        <v>82</v>
      </c>
      <c r="AW129" s="14" t="s">
        <v>34</v>
      </c>
      <c r="AX129" s="14" t="s">
        <v>73</v>
      </c>
      <c r="AY129" s="246" t="s">
        <v>142</v>
      </c>
    </row>
    <row r="130" spans="1:51" s="13" customFormat="1" ht="12">
      <c r="A130" s="13"/>
      <c r="B130" s="225"/>
      <c r="C130" s="226"/>
      <c r="D130" s="227" t="s">
        <v>153</v>
      </c>
      <c r="E130" s="228" t="s">
        <v>21</v>
      </c>
      <c r="F130" s="229" t="s">
        <v>155</v>
      </c>
      <c r="G130" s="226"/>
      <c r="H130" s="228" t="s">
        <v>21</v>
      </c>
      <c r="I130" s="230"/>
      <c r="J130" s="226"/>
      <c r="K130" s="226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153</v>
      </c>
      <c r="AU130" s="235" t="s">
        <v>82</v>
      </c>
      <c r="AV130" s="13" t="s">
        <v>80</v>
      </c>
      <c r="AW130" s="13" t="s">
        <v>34</v>
      </c>
      <c r="AX130" s="13" t="s">
        <v>73</v>
      </c>
      <c r="AY130" s="235" t="s">
        <v>142</v>
      </c>
    </row>
    <row r="131" spans="1:51" s="14" customFormat="1" ht="12">
      <c r="A131" s="14"/>
      <c r="B131" s="236"/>
      <c r="C131" s="237"/>
      <c r="D131" s="227" t="s">
        <v>153</v>
      </c>
      <c r="E131" s="238" t="s">
        <v>21</v>
      </c>
      <c r="F131" s="239" t="s">
        <v>187</v>
      </c>
      <c r="G131" s="237"/>
      <c r="H131" s="240">
        <v>2.04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153</v>
      </c>
      <c r="AU131" s="246" t="s">
        <v>82</v>
      </c>
      <c r="AV131" s="14" t="s">
        <v>82</v>
      </c>
      <c r="AW131" s="14" t="s">
        <v>34</v>
      </c>
      <c r="AX131" s="14" t="s">
        <v>73</v>
      </c>
      <c r="AY131" s="246" t="s">
        <v>142</v>
      </c>
    </row>
    <row r="132" spans="1:51" s="15" customFormat="1" ht="12">
      <c r="A132" s="15"/>
      <c r="B132" s="247"/>
      <c r="C132" s="248"/>
      <c r="D132" s="227" t="s">
        <v>153</v>
      </c>
      <c r="E132" s="249" t="s">
        <v>21</v>
      </c>
      <c r="F132" s="250" t="s">
        <v>171</v>
      </c>
      <c r="G132" s="248"/>
      <c r="H132" s="251">
        <v>122.96000000000001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7" t="s">
        <v>153</v>
      </c>
      <c r="AU132" s="257" t="s">
        <v>82</v>
      </c>
      <c r="AV132" s="15" t="s">
        <v>149</v>
      </c>
      <c r="AW132" s="15" t="s">
        <v>34</v>
      </c>
      <c r="AX132" s="15" t="s">
        <v>80</v>
      </c>
      <c r="AY132" s="257" t="s">
        <v>142</v>
      </c>
    </row>
    <row r="133" spans="1:65" s="2" customFormat="1" ht="37.8" customHeight="1">
      <c r="A133" s="40"/>
      <c r="B133" s="41"/>
      <c r="C133" s="207" t="s">
        <v>188</v>
      </c>
      <c r="D133" s="207" t="s">
        <v>144</v>
      </c>
      <c r="E133" s="208" t="s">
        <v>189</v>
      </c>
      <c r="F133" s="209" t="s">
        <v>190</v>
      </c>
      <c r="G133" s="210" t="s">
        <v>147</v>
      </c>
      <c r="H133" s="211">
        <v>1504.334</v>
      </c>
      <c r="I133" s="212"/>
      <c r="J133" s="213">
        <f>ROUND(I133*H133,2)</f>
        <v>0</v>
      </c>
      <c r="K133" s="209" t="s">
        <v>148</v>
      </c>
      <c r="L133" s="46"/>
      <c r="M133" s="214" t="s">
        <v>21</v>
      </c>
      <c r="N133" s="215" t="s">
        <v>44</v>
      </c>
      <c r="O133" s="86"/>
      <c r="P133" s="216">
        <f>O133*H133</f>
        <v>0</v>
      </c>
      <c r="Q133" s="216">
        <v>0</v>
      </c>
      <c r="R133" s="216">
        <f>Q133*H133</f>
        <v>0</v>
      </c>
      <c r="S133" s="216">
        <v>0.75</v>
      </c>
      <c r="T133" s="217">
        <f>S133*H133</f>
        <v>1128.2505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8" t="s">
        <v>149</v>
      </c>
      <c r="AT133" s="218" t="s">
        <v>144</v>
      </c>
      <c r="AU133" s="218" t="s">
        <v>82</v>
      </c>
      <c r="AY133" s="19" t="s">
        <v>142</v>
      </c>
      <c r="BE133" s="219">
        <f>IF(N133="základní",J133,0)</f>
        <v>0</v>
      </c>
      <c r="BF133" s="219">
        <f>IF(N133="snížená",J133,0)</f>
        <v>0</v>
      </c>
      <c r="BG133" s="219">
        <f>IF(N133="zákl. přenesená",J133,0)</f>
        <v>0</v>
      </c>
      <c r="BH133" s="219">
        <f>IF(N133="sníž. přenesená",J133,0)</f>
        <v>0</v>
      </c>
      <c r="BI133" s="219">
        <f>IF(N133="nulová",J133,0)</f>
        <v>0</v>
      </c>
      <c r="BJ133" s="19" t="s">
        <v>80</v>
      </c>
      <c r="BK133" s="219">
        <f>ROUND(I133*H133,2)</f>
        <v>0</v>
      </c>
      <c r="BL133" s="19" t="s">
        <v>149</v>
      </c>
      <c r="BM133" s="218" t="s">
        <v>191</v>
      </c>
    </row>
    <row r="134" spans="1:47" s="2" customFormat="1" ht="12">
      <c r="A134" s="40"/>
      <c r="B134" s="41"/>
      <c r="C134" s="42"/>
      <c r="D134" s="220" t="s">
        <v>151</v>
      </c>
      <c r="E134" s="42"/>
      <c r="F134" s="221" t="s">
        <v>192</v>
      </c>
      <c r="G134" s="42"/>
      <c r="H134" s="42"/>
      <c r="I134" s="222"/>
      <c r="J134" s="42"/>
      <c r="K134" s="42"/>
      <c r="L134" s="46"/>
      <c r="M134" s="223"/>
      <c r="N134" s="224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151</v>
      </c>
      <c r="AU134" s="19" t="s">
        <v>82</v>
      </c>
    </row>
    <row r="135" spans="1:51" s="13" customFormat="1" ht="12">
      <c r="A135" s="13"/>
      <c r="B135" s="225"/>
      <c r="C135" s="226"/>
      <c r="D135" s="227" t="s">
        <v>153</v>
      </c>
      <c r="E135" s="228" t="s">
        <v>21</v>
      </c>
      <c r="F135" s="229" t="s">
        <v>154</v>
      </c>
      <c r="G135" s="226"/>
      <c r="H135" s="228" t="s">
        <v>21</v>
      </c>
      <c r="I135" s="230"/>
      <c r="J135" s="226"/>
      <c r="K135" s="226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153</v>
      </c>
      <c r="AU135" s="235" t="s">
        <v>82</v>
      </c>
      <c r="AV135" s="13" t="s">
        <v>80</v>
      </c>
      <c r="AW135" s="13" t="s">
        <v>34</v>
      </c>
      <c r="AX135" s="13" t="s">
        <v>73</v>
      </c>
      <c r="AY135" s="235" t="s">
        <v>142</v>
      </c>
    </row>
    <row r="136" spans="1:51" s="13" customFormat="1" ht="12">
      <c r="A136" s="13"/>
      <c r="B136" s="225"/>
      <c r="C136" s="226"/>
      <c r="D136" s="227" t="s">
        <v>153</v>
      </c>
      <c r="E136" s="228" t="s">
        <v>21</v>
      </c>
      <c r="F136" s="229" t="s">
        <v>193</v>
      </c>
      <c r="G136" s="226"/>
      <c r="H136" s="228" t="s">
        <v>21</v>
      </c>
      <c r="I136" s="230"/>
      <c r="J136" s="226"/>
      <c r="K136" s="226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153</v>
      </c>
      <c r="AU136" s="235" t="s">
        <v>82</v>
      </c>
      <c r="AV136" s="13" t="s">
        <v>80</v>
      </c>
      <c r="AW136" s="13" t="s">
        <v>34</v>
      </c>
      <c r="AX136" s="13" t="s">
        <v>73</v>
      </c>
      <c r="AY136" s="235" t="s">
        <v>142</v>
      </c>
    </row>
    <row r="137" spans="1:51" s="13" customFormat="1" ht="12">
      <c r="A137" s="13"/>
      <c r="B137" s="225"/>
      <c r="C137" s="226"/>
      <c r="D137" s="227" t="s">
        <v>153</v>
      </c>
      <c r="E137" s="228" t="s">
        <v>21</v>
      </c>
      <c r="F137" s="229" t="s">
        <v>182</v>
      </c>
      <c r="G137" s="226"/>
      <c r="H137" s="228" t="s">
        <v>21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153</v>
      </c>
      <c r="AU137" s="235" t="s">
        <v>82</v>
      </c>
      <c r="AV137" s="13" t="s">
        <v>80</v>
      </c>
      <c r="AW137" s="13" t="s">
        <v>34</v>
      </c>
      <c r="AX137" s="13" t="s">
        <v>73</v>
      </c>
      <c r="AY137" s="235" t="s">
        <v>142</v>
      </c>
    </row>
    <row r="138" spans="1:51" s="14" customFormat="1" ht="12">
      <c r="A138" s="14"/>
      <c r="B138" s="236"/>
      <c r="C138" s="237"/>
      <c r="D138" s="227" t="s">
        <v>153</v>
      </c>
      <c r="E138" s="238" t="s">
        <v>21</v>
      </c>
      <c r="F138" s="239" t="s">
        <v>194</v>
      </c>
      <c r="G138" s="237"/>
      <c r="H138" s="240">
        <v>122.88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153</v>
      </c>
      <c r="AU138" s="246" t="s">
        <v>82</v>
      </c>
      <c r="AV138" s="14" t="s">
        <v>82</v>
      </c>
      <c r="AW138" s="14" t="s">
        <v>34</v>
      </c>
      <c r="AX138" s="14" t="s">
        <v>73</v>
      </c>
      <c r="AY138" s="246" t="s">
        <v>142</v>
      </c>
    </row>
    <row r="139" spans="1:51" s="14" customFormat="1" ht="12">
      <c r="A139" s="14"/>
      <c r="B139" s="236"/>
      <c r="C139" s="237"/>
      <c r="D139" s="227" t="s">
        <v>153</v>
      </c>
      <c r="E139" s="238" t="s">
        <v>21</v>
      </c>
      <c r="F139" s="239" t="s">
        <v>195</v>
      </c>
      <c r="G139" s="237"/>
      <c r="H139" s="240">
        <v>452.2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153</v>
      </c>
      <c r="AU139" s="246" t="s">
        <v>82</v>
      </c>
      <c r="AV139" s="14" t="s">
        <v>82</v>
      </c>
      <c r="AW139" s="14" t="s">
        <v>34</v>
      </c>
      <c r="AX139" s="14" t="s">
        <v>73</v>
      </c>
      <c r="AY139" s="246" t="s">
        <v>142</v>
      </c>
    </row>
    <row r="140" spans="1:51" s="14" customFormat="1" ht="12">
      <c r="A140" s="14"/>
      <c r="B140" s="236"/>
      <c r="C140" s="237"/>
      <c r="D140" s="227" t="s">
        <v>153</v>
      </c>
      <c r="E140" s="238" t="s">
        <v>21</v>
      </c>
      <c r="F140" s="239" t="s">
        <v>196</v>
      </c>
      <c r="G140" s="237"/>
      <c r="H140" s="240">
        <v>403.24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153</v>
      </c>
      <c r="AU140" s="246" t="s">
        <v>82</v>
      </c>
      <c r="AV140" s="14" t="s">
        <v>82</v>
      </c>
      <c r="AW140" s="14" t="s">
        <v>34</v>
      </c>
      <c r="AX140" s="14" t="s">
        <v>73</v>
      </c>
      <c r="AY140" s="246" t="s">
        <v>142</v>
      </c>
    </row>
    <row r="141" spans="1:51" s="14" customFormat="1" ht="12">
      <c r="A141" s="14"/>
      <c r="B141" s="236"/>
      <c r="C141" s="237"/>
      <c r="D141" s="227" t="s">
        <v>153</v>
      </c>
      <c r="E141" s="238" t="s">
        <v>21</v>
      </c>
      <c r="F141" s="239" t="s">
        <v>197</v>
      </c>
      <c r="G141" s="237"/>
      <c r="H141" s="240">
        <v>4.68</v>
      </c>
      <c r="I141" s="241"/>
      <c r="J141" s="237"/>
      <c r="K141" s="237"/>
      <c r="L141" s="242"/>
      <c r="M141" s="243"/>
      <c r="N141" s="244"/>
      <c r="O141" s="244"/>
      <c r="P141" s="244"/>
      <c r="Q141" s="244"/>
      <c r="R141" s="244"/>
      <c r="S141" s="244"/>
      <c r="T141" s="24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6" t="s">
        <v>153</v>
      </c>
      <c r="AU141" s="246" t="s">
        <v>82</v>
      </c>
      <c r="AV141" s="14" t="s">
        <v>82</v>
      </c>
      <c r="AW141" s="14" t="s">
        <v>34</v>
      </c>
      <c r="AX141" s="14" t="s">
        <v>73</v>
      </c>
      <c r="AY141" s="246" t="s">
        <v>142</v>
      </c>
    </row>
    <row r="142" spans="1:51" s="13" customFormat="1" ht="12">
      <c r="A142" s="13"/>
      <c r="B142" s="225"/>
      <c r="C142" s="226"/>
      <c r="D142" s="227" t="s">
        <v>153</v>
      </c>
      <c r="E142" s="228" t="s">
        <v>21</v>
      </c>
      <c r="F142" s="229" t="s">
        <v>198</v>
      </c>
      <c r="G142" s="226"/>
      <c r="H142" s="228" t="s">
        <v>21</v>
      </c>
      <c r="I142" s="230"/>
      <c r="J142" s="226"/>
      <c r="K142" s="226"/>
      <c r="L142" s="231"/>
      <c r="M142" s="232"/>
      <c r="N142" s="233"/>
      <c r="O142" s="233"/>
      <c r="P142" s="233"/>
      <c r="Q142" s="233"/>
      <c r="R142" s="233"/>
      <c r="S142" s="233"/>
      <c r="T142" s="23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5" t="s">
        <v>153</v>
      </c>
      <c r="AU142" s="235" t="s">
        <v>82</v>
      </c>
      <c r="AV142" s="13" t="s">
        <v>80</v>
      </c>
      <c r="AW142" s="13" t="s">
        <v>34</v>
      </c>
      <c r="AX142" s="13" t="s">
        <v>73</v>
      </c>
      <c r="AY142" s="235" t="s">
        <v>142</v>
      </c>
    </row>
    <row r="143" spans="1:51" s="14" customFormat="1" ht="12">
      <c r="A143" s="14"/>
      <c r="B143" s="236"/>
      <c r="C143" s="237"/>
      <c r="D143" s="227" t="s">
        <v>153</v>
      </c>
      <c r="E143" s="238" t="s">
        <v>21</v>
      </c>
      <c r="F143" s="239" t="s">
        <v>199</v>
      </c>
      <c r="G143" s="237"/>
      <c r="H143" s="240">
        <v>105.6</v>
      </c>
      <c r="I143" s="241"/>
      <c r="J143" s="237"/>
      <c r="K143" s="237"/>
      <c r="L143" s="242"/>
      <c r="M143" s="243"/>
      <c r="N143" s="244"/>
      <c r="O143" s="244"/>
      <c r="P143" s="244"/>
      <c r="Q143" s="244"/>
      <c r="R143" s="244"/>
      <c r="S143" s="244"/>
      <c r="T143" s="24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6" t="s">
        <v>153</v>
      </c>
      <c r="AU143" s="246" t="s">
        <v>82</v>
      </c>
      <c r="AV143" s="14" t="s">
        <v>82</v>
      </c>
      <c r="AW143" s="14" t="s">
        <v>34</v>
      </c>
      <c r="AX143" s="14" t="s">
        <v>73</v>
      </c>
      <c r="AY143" s="246" t="s">
        <v>142</v>
      </c>
    </row>
    <row r="144" spans="1:51" s="13" customFormat="1" ht="12">
      <c r="A144" s="13"/>
      <c r="B144" s="225"/>
      <c r="C144" s="226"/>
      <c r="D144" s="227" t="s">
        <v>153</v>
      </c>
      <c r="E144" s="228" t="s">
        <v>21</v>
      </c>
      <c r="F144" s="229" t="s">
        <v>184</v>
      </c>
      <c r="G144" s="226"/>
      <c r="H144" s="228" t="s">
        <v>21</v>
      </c>
      <c r="I144" s="230"/>
      <c r="J144" s="226"/>
      <c r="K144" s="226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153</v>
      </c>
      <c r="AU144" s="235" t="s">
        <v>82</v>
      </c>
      <c r="AV144" s="13" t="s">
        <v>80</v>
      </c>
      <c r="AW144" s="13" t="s">
        <v>34</v>
      </c>
      <c r="AX144" s="13" t="s">
        <v>73</v>
      </c>
      <c r="AY144" s="235" t="s">
        <v>142</v>
      </c>
    </row>
    <row r="145" spans="1:51" s="14" customFormat="1" ht="12">
      <c r="A145" s="14"/>
      <c r="B145" s="236"/>
      <c r="C145" s="237"/>
      <c r="D145" s="227" t="s">
        <v>153</v>
      </c>
      <c r="E145" s="238" t="s">
        <v>21</v>
      </c>
      <c r="F145" s="239" t="s">
        <v>200</v>
      </c>
      <c r="G145" s="237"/>
      <c r="H145" s="240">
        <v>14.4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153</v>
      </c>
      <c r="AU145" s="246" t="s">
        <v>82</v>
      </c>
      <c r="AV145" s="14" t="s">
        <v>82</v>
      </c>
      <c r="AW145" s="14" t="s">
        <v>34</v>
      </c>
      <c r="AX145" s="14" t="s">
        <v>73</v>
      </c>
      <c r="AY145" s="246" t="s">
        <v>142</v>
      </c>
    </row>
    <row r="146" spans="1:51" s="13" customFormat="1" ht="12">
      <c r="A146" s="13"/>
      <c r="B146" s="225"/>
      <c r="C146" s="226"/>
      <c r="D146" s="227" t="s">
        <v>153</v>
      </c>
      <c r="E146" s="228" t="s">
        <v>21</v>
      </c>
      <c r="F146" s="229" t="s">
        <v>201</v>
      </c>
      <c r="G146" s="226"/>
      <c r="H146" s="228" t="s">
        <v>21</v>
      </c>
      <c r="I146" s="230"/>
      <c r="J146" s="226"/>
      <c r="K146" s="226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153</v>
      </c>
      <c r="AU146" s="235" t="s">
        <v>82</v>
      </c>
      <c r="AV146" s="13" t="s">
        <v>80</v>
      </c>
      <c r="AW146" s="13" t="s">
        <v>34</v>
      </c>
      <c r="AX146" s="13" t="s">
        <v>73</v>
      </c>
      <c r="AY146" s="235" t="s">
        <v>142</v>
      </c>
    </row>
    <row r="147" spans="1:51" s="14" customFormat="1" ht="12">
      <c r="A147" s="14"/>
      <c r="B147" s="236"/>
      <c r="C147" s="237"/>
      <c r="D147" s="227" t="s">
        <v>153</v>
      </c>
      <c r="E147" s="238" t="s">
        <v>21</v>
      </c>
      <c r="F147" s="239" t="s">
        <v>202</v>
      </c>
      <c r="G147" s="237"/>
      <c r="H147" s="240">
        <v>27.37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153</v>
      </c>
      <c r="AU147" s="246" t="s">
        <v>82</v>
      </c>
      <c r="AV147" s="14" t="s">
        <v>82</v>
      </c>
      <c r="AW147" s="14" t="s">
        <v>34</v>
      </c>
      <c r="AX147" s="14" t="s">
        <v>73</v>
      </c>
      <c r="AY147" s="246" t="s">
        <v>142</v>
      </c>
    </row>
    <row r="148" spans="1:51" s="13" customFormat="1" ht="12">
      <c r="A148" s="13"/>
      <c r="B148" s="225"/>
      <c r="C148" s="226"/>
      <c r="D148" s="227" t="s">
        <v>153</v>
      </c>
      <c r="E148" s="228" t="s">
        <v>21</v>
      </c>
      <c r="F148" s="229" t="s">
        <v>203</v>
      </c>
      <c r="G148" s="226"/>
      <c r="H148" s="228" t="s">
        <v>21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153</v>
      </c>
      <c r="AU148" s="235" t="s">
        <v>82</v>
      </c>
      <c r="AV148" s="13" t="s">
        <v>80</v>
      </c>
      <c r="AW148" s="13" t="s">
        <v>34</v>
      </c>
      <c r="AX148" s="13" t="s">
        <v>73</v>
      </c>
      <c r="AY148" s="235" t="s">
        <v>142</v>
      </c>
    </row>
    <row r="149" spans="1:51" s="14" customFormat="1" ht="12">
      <c r="A149" s="14"/>
      <c r="B149" s="236"/>
      <c r="C149" s="237"/>
      <c r="D149" s="227" t="s">
        <v>153</v>
      </c>
      <c r="E149" s="238" t="s">
        <v>21</v>
      </c>
      <c r="F149" s="239" t="s">
        <v>204</v>
      </c>
      <c r="G149" s="237"/>
      <c r="H149" s="240">
        <v>10.36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153</v>
      </c>
      <c r="AU149" s="246" t="s">
        <v>82</v>
      </c>
      <c r="AV149" s="14" t="s">
        <v>82</v>
      </c>
      <c r="AW149" s="14" t="s">
        <v>34</v>
      </c>
      <c r="AX149" s="14" t="s">
        <v>73</v>
      </c>
      <c r="AY149" s="246" t="s">
        <v>142</v>
      </c>
    </row>
    <row r="150" spans="1:51" s="13" customFormat="1" ht="12">
      <c r="A150" s="13"/>
      <c r="B150" s="225"/>
      <c r="C150" s="226"/>
      <c r="D150" s="227" t="s">
        <v>153</v>
      </c>
      <c r="E150" s="228" t="s">
        <v>21</v>
      </c>
      <c r="F150" s="229" t="s">
        <v>205</v>
      </c>
      <c r="G150" s="226"/>
      <c r="H150" s="228" t="s">
        <v>21</v>
      </c>
      <c r="I150" s="230"/>
      <c r="J150" s="226"/>
      <c r="K150" s="226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153</v>
      </c>
      <c r="AU150" s="235" t="s">
        <v>82</v>
      </c>
      <c r="AV150" s="13" t="s">
        <v>80</v>
      </c>
      <c r="AW150" s="13" t="s">
        <v>34</v>
      </c>
      <c r="AX150" s="13" t="s">
        <v>73</v>
      </c>
      <c r="AY150" s="235" t="s">
        <v>142</v>
      </c>
    </row>
    <row r="151" spans="1:51" s="14" customFormat="1" ht="12">
      <c r="A151" s="14"/>
      <c r="B151" s="236"/>
      <c r="C151" s="237"/>
      <c r="D151" s="227" t="s">
        <v>153</v>
      </c>
      <c r="E151" s="238" t="s">
        <v>21</v>
      </c>
      <c r="F151" s="239" t="s">
        <v>206</v>
      </c>
      <c r="G151" s="237"/>
      <c r="H151" s="240">
        <v>14.88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153</v>
      </c>
      <c r="AU151" s="246" t="s">
        <v>82</v>
      </c>
      <c r="AV151" s="14" t="s">
        <v>82</v>
      </c>
      <c r="AW151" s="14" t="s">
        <v>34</v>
      </c>
      <c r="AX151" s="14" t="s">
        <v>73</v>
      </c>
      <c r="AY151" s="246" t="s">
        <v>142</v>
      </c>
    </row>
    <row r="152" spans="1:51" s="13" customFormat="1" ht="12">
      <c r="A152" s="13"/>
      <c r="B152" s="225"/>
      <c r="C152" s="226"/>
      <c r="D152" s="227" t="s">
        <v>153</v>
      </c>
      <c r="E152" s="228" t="s">
        <v>21</v>
      </c>
      <c r="F152" s="229" t="s">
        <v>207</v>
      </c>
      <c r="G152" s="226"/>
      <c r="H152" s="228" t="s">
        <v>21</v>
      </c>
      <c r="I152" s="230"/>
      <c r="J152" s="226"/>
      <c r="K152" s="226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153</v>
      </c>
      <c r="AU152" s="235" t="s">
        <v>82</v>
      </c>
      <c r="AV152" s="13" t="s">
        <v>80</v>
      </c>
      <c r="AW152" s="13" t="s">
        <v>34</v>
      </c>
      <c r="AX152" s="13" t="s">
        <v>73</v>
      </c>
      <c r="AY152" s="235" t="s">
        <v>142</v>
      </c>
    </row>
    <row r="153" spans="1:51" s="14" customFormat="1" ht="12">
      <c r="A153" s="14"/>
      <c r="B153" s="236"/>
      <c r="C153" s="237"/>
      <c r="D153" s="227" t="s">
        <v>153</v>
      </c>
      <c r="E153" s="238" t="s">
        <v>21</v>
      </c>
      <c r="F153" s="239" t="s">
        <v>208</v>
      </c>
      <c r="G153" s="237"/>
      <c r="H153" s="240">
        <v>16.8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153</v>
      </c>
      <c r="AU153" s="246" t="s">
        <v>82</v>
      </c>
      <c r="AV153" s="14" t="s">
        <v>82</v>
      </c>
      <c r="AW153" s="14" t="s">
        <v>34</v>
      </c>
      <c r="AX153" s="14" t="s">
        <v>73</v>
      </c>
      <c r="AY153" s="246" t="s">
        <v>142</v>
      </c>
    </row>
    <row r="154" spans="1:51" s="13" customFormat="1" ht="12">
      <c r="A154" s="13"/>
      <c r="B154" s="225"/>
      <c r="C154" s="226"/>
      <c r="D154" s="227" t="s">
        <v>153</v>
      </c>
      <c r="E154" s="228" t="s">
        <v>21</v>
      </c>
      <c r="F154" s="229" t="s">
        <v>186</v>
      </c>
      <c r="G154" s="226"/>
      <c r="H154" s="228" t="s">
        <v>21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153</v>
      </c>
      <c r="AU154" s="235" t="s">
        <v>82</v>
      </c>
      <c r="AV154" s="13" t="s">
        <v>80</v>
      </c>
      <c r="AW154" s="13" t="s">
        <v>34</v>
      </c>
      <c r="AX154" s="13" t="s">
        <v>73</v>
      </c>
      <c r="AY154" s="235" t="s">
        <v>142</v>
      </c>
    </row>
    <row r="155" spans="1:51" s="14" customFormat="1" ht="12">
      <c r="A155" s="14"/>
      <c r="B155" s="236"/>
      <c r="C155" s="237"/>
      <c r="D155" s="227" t="s">
        <v>153</v>
      </c>
      <c r="E155" s="238" t="s">
        <v>21</v>
      </c>
      <c r="F155" s="239" t="s">
        <v>209</v>
      </c>
      <c r="G155" s="237"/>
      <c r="H155" s="240">
        <v>8.16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153</v>
      </c>
      <c r="AU155" s="246" t="s">
        <v>82</v>
      </c>
      <c r="AV155" s="14" t="s">
        <v>82</v>
      </c>
      <c r="AW155" s="14" t="s">
        <v>34</v>
      </c>
      <c r="AX155" s="14" t="s">
        <v>73</v>
      </c>
      <c r="AY155" s="246" t="s">
        <v>142</v>
      </c>
    </row>
    <row r="156" spans="1:51" s="13" customFormat="1" ht="12">
      <c r="A156" s="13"/>
      <c r="B156" s="225"/>
      <c r="C156" s="226"/>
      <c r="D156" s="227" t="s">
        <v>153</v>
      </c>
      <c r="E156" s="228" t="s">
        <v>21</v>
      </c>
      <c r="F156" s="229" t="s">
        <v>210</v>
      </c>
      <c r="G156" s="226"/>
      <c r="H156" s="228" t="s">
        <v>21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153</v>
      </c>
      <c r="AU156" s="235" t="s">
        <v>82</v>
      </c>
      <c r="AV156" s="13" t="s">
        <v>80</v>
      </c>
      <c r="AW156" s="13" t="s">
        <v>34</v>
      </c>
      <c r="AX156" s="13" t="s">
        <v>73</v>
      </c>
      <c r="AY156" s="235" t="s">
        <v>142</v>
      </c>
    </row>
    <row r="157" spans="1:51" s="14" customFormat="1" ht="12">
      <c r="A157" s="14"/>
      <c r="B157" s="236"/>
      <c r="C157" s="237"/>
      <c r="D157" s="227" t="s">
        <v>153</v>
      </c>
      <c r="E157" s="238" t="s">
        <v>21</v>
      </c>
      <c r="F157" s="239" t="s">
        <v>211</v>
      </c>
      <c r="G157" s="237"/>
      <c r="H157" s="240">
        <v>102.72</v>
      </c>
      <c r="I157" s="241"/>
      <c r="J157" s="237"/>
      <c r="K157" s="237"/>
      <c r="L157" s="242"/>
      <c r="M157" s="243"/>
      <c r="N157" s="244"/>
      <c r="O157" s="244"/>
      <c r="P157" s="244"/>
      <c r="Q157" s="244"/>
      <c r="R157" s="244"/>
      <c r="S157" s="244"/>
      <c r="T157" s="24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6" t="s">
        <v>153</v>
      </c>
      <c r="AU157" s="246" t="s">
        <v>82</v>
      </c>
      <c r="AV157" s="14" t="s">
        <v>82</v>
      </c>
      <c r="AW157" s="14" t="s">
        <v>34</v>
      </c>
      <c r="AX157" s="14" t="s">
        <v>73</v>
      </c>
      <c r="AY157" s="246" t="s">
        <v>142</v>
      </c>
    </row>
    <row r="158" spans="1:51" s="13" customFormat="1" ht="12">
      <c r="A158" s="13"/>
      <c r="B158" s="225"/>
      <c r="C158" s="226"/>
      <c r="D158" s="227" t="s">
        <v>153</v>
      </c>
      <c r="E158" s="228" t="s">
        <v>21</v>
      </c>
      <c r="F158" s="229" t="s">
        <v>155</v>
      </c>
      <c r="G158" s="226"/>
      <c r="H158" s="228" t="s">
        <v>21</v>
      </c>
      <c r="I158" s="230"/>
      <c r="J158" s="226"/>
      <c r="K158" s="226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153</v>
      </c>
      <c r="AU158" s="235" t="s">
        <v>82</v>
      </c>
      <c r="AV158" s="13" t="s">
        <v>80</v>
      </c>
      <c r="AW158" s="13" t="s">
        <v>34</v>
      </c>
      <c r="AX158" s="13" t="s">
        <v>73</v>
      </c>
      <c r="AY158" s="235" t="s">
        <v>142</v>
      </c>
    </row>
    <row r="159" spans="1:51" s="14" customFormat="1" ht="12">
      <c r="A159" s="14"/>
      <c r="B159" s="236"/>
      <c r="C159" s="237"/>
      <c r="D159" s="227" t="s">
        <v>153</v>
      </c>
      <c r="E159" s="238" t="s">
        <v>21</v>
      </c>
      <c r="F159" s="239" t="s">
        <v>212</v>
      </c>
      <c r="G159" s="237"/>
      <c r="H159" s="240">
        <v>180.24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153</v>
      </c>
      <c r="AU159" s="246" t="s">
        <v>82</v>
      </c>
      <c r="AV159" s="14" t="s">
        <v>82</v>
      </c>
      <c r="AW159" s="14" t="s">
        <v>34</v>
      </c>
      <c r="AX159" s="14" t="s">
        <v>73</v>
      </c>
      <c r="AY159" s="246" t="s">
        <v>142</v>
      </c>
    </row>
    <row r="160" spans="1:51" s="13" customFormat="1" ht="12">
      <c r="A160" s="13"/>
      <c r="B160" s="225"/>
      <c r="C160" s="226"/>
      <c r="D160" s="227" t="s">
        <v>153</v>
      </c>
      <c r="E160" s="228" t="s">
        <v>21</v>
      </c>
      <c r="F160" s="229" t="s">
        <v>213</v>
      </c>
      <c r="G160" s="226"/>
      <c r="H160" s="228" t="s">
        <v>21</v>
      </c>
      <c r="I160" s="230"/>
      <c r="J160" s="226"/>
      <c r="K160" s="226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153</v>
      </c>
      <c r="AU160" s="235" t="s">
        <v>82</v>
      </c>
      <c r="AV160" s="13" t="s">
        <v>80</v>
      </c>
      <c r="AW160" s="13" t="s">
        <v>34</v>
      </c>
      <c r="AX160" s="13" t="s">
        <v>73</v>
      </c>
      <c r="AY160" s="235" t="s">
        <v>142</v>
      </c>
    </row>
    <row r="161" spans="1:51" s="14" customFormat="1" ht="12">
      <c r="A161" s="14"/>
      <c r="B161" s="236"/>
      <c r="C161" s="237"/>
      <c r="D161" s="227" t="s">
        <v>153</v>
      </c>
      <c r="E161" s="238" t="s">
        <v>21</v>
      </c>
      <c r="F161" s="239" t="s">
        <v>214</v>
      </c>
      <c r="G161" s="237"/>
      <c r="H161" s="240">
        <v>6.46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153</v>
      </c>
      <c r="AU161" s="246" t="s">
        <v>82</v>
      </c>
      <c r="AV161" s="14" t="s">
        <v>82</v>
      </c>
      <c r="AW161" s="14" t="s">
        <v>34</v>
      </c>
      <c r="AX161" s="14" t="s">
        <v>73</v>
      </c>
      <c r="AY161" s="246" t="s">
        <v>142</v>
      </c>
    </row>
    <row r="162" spans="1:51" s="13" customFormat="1" ht="12">
      <c r="A162" s="13"/>
      <c r="B162" s="225"/>
      <c r="C162" s="226"/>
      <c r="D162" s="227" t="s">
        <v>153</v>
      </c>
      <c r="E162" s="228" t="s">
        <v>21</v>
      </c>
      <c r="F162" s="229" t="s">
        <v>215</v>
      </c>
      <c r="G162" s="226"/>
      <c r="H162" s="228" t="s">
        <v>21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153</v>
      </c>
      <c r="AU162" s="235" t="s">
        <v>82</v>
      </c>
      <c r="AV162" s="13" t="s">
        <v>80</v>
      </c>
      <c r="AW162" s="13" t="s">
        <v>34</v>
      </c>
      <c r="AX162" s="13" t="s">
        <v>73</v>
      </c>
      <c r="AY162" s="235" t="s">
        <v>142</v>
      </c>
    </row>
    <row r="163" spans="1:51" s="14" customFormat="1" ht="12">
      <c r="A163" s="14"/>
      <c r="B163" s="236"/>
      <c r="C163" s="237"/>
      <c r="D163" s="227" t="s">
        <v>153</v>
      </c>
      <c r="E163" s="238" t="s">
        <v>21</v>
      </c>
      <c r="F163" s="239" t="s">
        <v>216</v>
      </c>
      <c r="G163" s="237"/>
      <c r="H163" s="240">
        <v>15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153</v>
      </c>
      <c r="AU163" s="246" t="s">
        <v>82</v>
      </c>
      <c r="AV163" s="14" t="s">
        <v>82</v>
      </c>
      <c r="AW163" s="14" t="s">
        <v>34</v>
      </c>
      <c r="AX163" s="14" t="s">
        <v>73</v>
      </c>
      <c r="AY163" s="246" t="s">
        <v>142</v>
      </c>
    </row>
    <row r="164" spans="1:51" s="13" customFormat="1" ht="12">
      <c r="A164" s="13"/>
      <c r="B164" s="225"/>
      <c r="C164" s="226"/>
      <c r="D164" s="227" t="s">
        <v>153</v>
      </c>
      <c r="E164" s="228" t="s">
        <v>21</v>
      </c>
      <c r="F164" s="229" t="s">
        <v>217</v>
      </c>
      <c r="G164" s="226"/>
      <c r="H164" s="228" t="s">
        <v>21</v>
      </c>
      <c r="I164" s="230"/>
      <c r="J164" s="226"/>
      <c r="K164" s="226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153</v>
      </c>
      <c r="AU164" s="235" t="s">
        <v>82</v>
      </c>
      <c r="AV164" s="13" t="s">
        <v>80</v>
      </c>
      <c r="AW164" s="13" t="s">
        <v>34</v>
      </c>
      <c r="AX164" s="13" t="s">
        <v>73</v>
      </c>
      <c r="AY164" s="235" t="s">
        <v>142</v>
      </c>
    </row>
    <row r="165" spans="1:51" s="14" customFormat="1" ht="12">
      <c r="A165" s="14"/>
      <c r="B165" s="236"/>
      <c r="C165" s="237"/>
      <c r="D165" s="227" t="s">
        <v>153</v>
      </c>
      <c r="E165" s="238" t="s">
        <v>21</v>
      </c>
      <c r="F165" s="239" t="s">
        <v>218</v>
      </c>
      <c r="G165" s="237"/>
      <c r="H165" s="240">
        <v>3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153</v>
      </c>
      <c r="AU165" s="246" t="s">
        <v>82</v>
      </c>
      <c r="AV165" s="14" t="s">
        <v>82</v>
      </c>
      <c r="AW165" s="14" t="s">
        <v>34</v>
      </c>
      <c r="AX165" s="14" t="s">
        <v>73</v>
      </c>
      <c r="AY165" s="246" t="s">
        <v>142</v>
      </c>
    </row>
    <row r="166" spans="1:51" s="13" customFormat="1" ht="12">
      <c r="A166" s="13"/>
      <c r="B166" s="225"/>
      <c r="C166" s="226"/>
      <c r="D166" s="227" t="s">
        <v>153</v>
      </c>
      <c r="E166" s="228" t="s">
        <v>21</v>
      </c>
      <c r="F166" s="229" t="s">
        <v>219</v>
      </c>
      <c r="G166" s="226"/>
      <c r="H166" s="228" t="s">
        <v>21</v>
      </c>
      <c r="I166" s="230"/>
      <c r="J166" s="226"/>
      <c r="K166" s="226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153</v>
      </c>
      <c r="AU166" s="235" t="s">
        <v>82</v>
      </c>
      <c r="AV166" s="13" t="s">
        <v>80</v>
      </c>
      <c r="AW166" s="13" t="s">
        <v>34</v>
      </c>
      <c r="AX166" s="13" t="s">
        <v>73</v>
      </c>
      <c r="AY166" s="235" t="s">
        <v>142</v>
      </c>
    </row>
    <row r="167" spans="1:51" s="14" customFormat="1" ht="12">
      <c r="A167" s="14"/>
      <c r="B167" s="236"/>
      <c r="C167" s="237"/>
      <c r="D167" s="227" t="s">
        <v>153</v>
      </c>
      <c r="E167" s="238" t="s">
        <v>21</v>
      </c>
      <c r="F167" s="239" t="s">
        <v>220</v>
      </c>
      <c r="G167" s="237"/>
      <c r="H167" s="240">
        <v>3.6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153</v>
      </c>
      <c r="AU167" s="246" t="s">
        <v>82</v>
      </c>
      <c r="AV167" s="14" t="s">
        <v>82</v>
      </c>
      <c r="AW167" s="14" t="s">
        <v>34</v>
      </c>
      <c r="AX167" s="14" t="s">
        <v>73</v>
      </c>
      <c r="AY167" s="246" t="s">
        <v>142</v>
      </c>
    </row>
    <row r="168" spans="1:51" s="13" customFormat="1" ht="12">
      <c r="A168" s="13"/>
      <c r="B168" s="225"/>
      <c r="C168" s="226"/>
      <c r="D168" s="227" t="s">
        <v>153</v>
      </c>
      <c r="E168" s="228" t="s">
        <v>21</v>
      </c>
      <c r="F168" s="229" t="s">
        <v>221</v>
      </c>
      <c r="G168" s="226"/>
      <c r="H168" s="228" t="s">
        <v>21</v>
      </c>
      <c r="I168" s="230"/>
      <c r="J168" s="226"/>
      <c r="K168" s="226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153</v>
      </c>
      <c r="AU168" s="235" t="s">
        <v>82</v>
      </c>
      <c r="AV168" s="13" t="s">
        <v>80</v>
      </c>
      <c r="AW168" s="13" t="s">
        <v>34</v>
      </c>
      <c r="AX168" s="13" t="s">
        <v>73</v>
      </c>
      <c r="AY168" s="235" t="s">
        <v>142</v>
      </c>
    </row>
    <row r="169" spans="1:51" s="14" customFormat="1" ht="12">
      <c r="A169" s="14"/>
      <c r="B169" s="236"/>
      <c r="C169" s="237"/>
      <c r="D169" s="227" t="s">
        <v>153</v>
      </c>
      <c r="E169" s="238" t="s">
        <v>21</v>
      </c>
      <c r="F169" s="239" t="s">
        <v>222</v>
      </c>
      <c r="G169" s="237"/>
      <c r="H169" s="240">
        <v>3.6</v>
      </c>
      <c r="I169" s="241"/>
      <c r="J169" s="237"/>
      <c r="K169" s="237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153</v>
      </c>
      <c r="AU169" s="246" t="s">
        <v>82</v>
      </c>
      <c r="AV169" s="14" t="s">
        <v>82</v>
      </c>
      <c r="AW169" s="14" t="s">
        <v>34</v>
      </c>
      <c r="AX169" s="14" t="s">
        <v>73</v>
      </c>
      <c r="AY169" s="246" t="s">
        <v>142</v>
      </c>
    </row>
    <row r="170" spans="1:51" s="13" customFormat="1" ht="12">
      <c r="A170" s="13"/>
      <c r="B170" s="225"/>
      <c r="C170" s="226"/>
      <c r="D170" s="227" t="s">
        <v>153</v>
      </c>
      <c r="E170" s="228" t="s">
        <v>21</v>
      </c>
      <c r="F170" s="229" t="s">
        <v>223</v>
      </c>
      <c r="G170" s="226"/>
      <c r="H170" s="228" t="s">
        <v>21</v>
      </c>
      <c r="I170" s="230"/>
      <c r="J170" s="226"/>
      <c r="K170" s="226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153</v>
      </c>
      <c r="AU170" s="235" t="s">
        <v>82</v>
      </c>
      <c r="AV170" s="13" t="s">
        <v>80</v>
      </c>
      <c r="AW170" s="13" t="s">
        <v>34</v>
      </c>
      <c r="AX170" s="13" t="s">
        <v>73</v>
      </c>
      <c r="AY170" s="235" t="s">
        <v>142</v>
      </c>
    </row>
    <row r="171" spans="1:51" s="14" customFormat="1" ht="12">
      <c r="A171" s="14"/>
      <c r="B171" s="236"/>
      <c r="C171" s="237"/>
      <c r="D171" s="227" t="s">
        <v>153</v>
      </c>
      <c r="E171" s="238" t="s">
        <v>21</v>
      </c>
      <c r="F171" s="239" t="s">
        <v>224</v>
      </c>
      <c r="G171" s="237"/>
      <c r="H171" s="240">
        <v>1.344</v>
      </c>
      <c r="I171" s="241"/>
      <c r="J171" s="237"/>
      <c r="K171" s="237"/>
      <c r="L171" s="242"/>
      <c r="M171" s="243"/>
      <c r="N171" s="244"/>
      <c r="O171" s="244"/>
      <c r="P171" s="244"/>
      <c r="Q171" s="244"/>
      <c r="R171" s="244"/>
      <c r="S171" s="244"/>
      <c r="T171" s="24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6" t="s">
        <v>153</v>
      </c>
      <c r="AU171" s="246" t="s">
        <v>82</v>
      </c>
      <c r="AV171" s="14" t="s">
        <v>82</v>
      </c>
      <c r="AW171" s="14" t="s">
        <v>34</v>
      </c>
      <c r="AX171" s="14" t="s">
        <v>73</v>
      </c>
      <c r="AY171" s="246" t="s">
        <v>142</v>
      </c>
    </row>
    <row r="172" spans="1:51" s="13" customFormat="1" ht="12">
      <c r="A172" s="13"/>
      <c r="B172" s="225"/>
      <c r="C172" s="226"/>
      <c r="D172" s="227" t="s">
        <v>153</v>
      </c>
      <c r="E172" s="228" t="s">
        <v>21</v>
      </c>
      <c r="F172" s="229" t="s">
        <v>225</v>
      </c>
      <c r="G172" s="226"/>
      <c r="H172" s="228" t="s">
        <v>21</v>
      </c>
      <c r="I172" s="230"/>
      <c r="J172" s="226"/>
      <c r="K172" s="226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153</v>
      </c>
      <c r="AU172" s="235" t="s">
        <v>82</v>
      </c>
      <c r="AV172" s="13" t="s">
        <v>80</v>
      </c>
      <c r="AW172" s="13" t="s">
        <v>34</v>
      </c>
      <c r="AX172" s="13" t="s">
        <v>73</v>
      </c>
      <c r="AY172" s="235" t="s">
        <v>142</v>
      </c>
    </row>
    <row r="173" spans="1:51" s="14" customFormat="1" ht="12">
      <c r="A173" s="14"/>
      <c r="B173" s="236"/>
      <c r="C173" s="237"/>
      <c r="D173" s="227" t="s">
        <v>153</v>
      </c>
      <c r="E173" s="238" t="s">
        <v>21</v>
      </c>
      <c r="F173" s="239" t="s">
        <v>226</v>
      </c>
      <c r="G173" s="237"/>
      <c r="H173" s="240">
        <v>0.6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153</v>
      </c>
      <c r="AU173" s="246" t="s">
        <v>82</v>
      </c>
      <c r="AV173" s="14" t="s">
        <v>82</v>
      </c>
      <c r="AW173" s="14" t="s">
        <v>34</v>
      </c>
      <c r="AX173" s="14" t="s">
        <v>73</v>
      </c>
      <c r="AY173" s="246" t="s">
        <v>142</v>
      </c>
    </row>
    <row r="174" spans="1:51" s="13" customFormat="1" ht="12">
      <c r="A174" s="13"/>
      <c r="B174" s="225"/>
      <c r="C174" s="226"/>
      <c r="D174" s="227" t="s">
        <v>153</v>
      </c>
      <c r="E174" s="228" t="s">
        <v>21</v>
      </c>
      <c r="F174" s="229" t="s">
        <v>227</v>
      </c>
      <c r="G174" s="226"/>
      <c r="H174" s="228" t="s">
        <v>21</v>
      </c>
      <c r="I174" s="230"/>
      <c r="J174" s="226"/>
      <c r="K174" s="226"/>
      <c r="L174" s="231"/>
      <c r="M174" s="232"/>
      <c r="N174" s="233"/>
      <c r="O174" s="233"/>
      <c r="P174" s="233"/>
      <c r="Q174" s="233"/>
      <c r="R174" s="233"/>
      <c r="S174" s="233"/>
      <c r="T174" s="23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5" t="s">
        <v>153</v>
      </c>
      <c r="AU174" s="235" t="s">
        <v>82</v>
      </c>
      <c r="AV174" s="13" t="s">
        <v>80</v>
      </c>
      <c r="AW174" s="13" t="s">
        <v>34</v>
      </c>
      <c r="AX174" s="13" t="s">
        <v>73</v>
      </c>
      <c r="AY174" s="235" t="s">
        <v>142</v>
      </c>
    </row>
    <row r="175" spans="1:51" s="14" customFormat="1" ht="12">
      <c r="A175" s="14"/>
      <c r="B175" s="236"/>
      <c r="C175" s="237"/>
      <c r="D175" s="227" t="s">
        <v>153</v>
      </c>
      <c r="E175" s="238" t="s">
        <v>21</v>
      </c>
      <c r="F175" s="239" t="s">
        <v>228</v>
      </c>
      <c r="G175" s="237"/>
      <c r="H175" s="240">
        <v>7.2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153</v>
      </c>
      <c r="AU175" s="246" t="s">
        <v>82</v>
      </c>
      <c r="AV175" s="14" t="s">
        <v>82</v>
      </c>
      <c r="AW175" s="14" t="s">
        <v>34</v>
      </c>
      <c r="AX175" s="14" t="s">
        <v>73</v>
      </c>
      <c r="AY175" s="246" t="s">
        <v>142</v>
      </c>
    </row>
    <row r="176" spans="1:51" s="15" customFormat="1" ht="12">
      <c r="A176" s="15"/>
      <c r="B176" s="247"/>
      <c r="C176" s="248"/>
      <c r="D176" s="227" t="s">
        <v>153</v>
      </c>
      <c r="E176" s="249" t="s">
        <v>21</v>
      </c>
      <c r="F176" s="250" t="s">
        <v>171</v>
      </c>
      <c r="G176" s="248"/>
      <c r="H176" s="251">
        <v>1504.3339999999998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153</v>
      </c>
      <c r="AU176" s="257" t="s">
        <v>82</v>
      </c>
      <c r="AV176" s="15" t="s">
        <v>149</v>
      </c>
      <c r="AW176" s="15" t="s">
        <v>34</v>
      </c>
      <c r="AX176" s="15" t="s">
        <v>80</v>
      </c>
      <c r="AY176" s="257" t="s">
        <v>142</v>
      </c>
    </row>
    <row r="177" spans="1:65" s="2" customFormat="1" ht="33" customHeight="1">
      <c r="A177" s="40"/>
      <c r="B177" s="41"/>
      <c r="C177" s="207" t="s">
        <v>229</v>
      </c>
      <c r="D177" s="207" t="s">
        <v>144</v>
      </c>
      <c r="E177" s="208" t="s">
        <v>230</v>
      </c>
      <c r="F177" s="209" t="s">
        <v>231</v>
      </c>
      <c r="G177" s="210" t="s">
        <v>147</v>
      </c>
      <c r="H177" s="211">
        <v>1586.49</v>
      </c>
      <c r="I177" s="212"/>
      <c r="J177" s="213">
        <f>ROUND(I177*H177,2)</f>
        <v>0</v>
      </c>
      <c r="K177" s="209" t="s">
        <v>148</v>
      </c>
      <c r="L177" s="46"/>
      <c r="M177" s="214" t="s">
        <v>21</v>
      </c>
      <c r="N177" s="215" t="s">
        <v>44</v>
      </c>
      <c r="O177" s="86"/>
      <c r="P177" s="216">
        <f>O177*H177</f>
        <v>0</v>
      </c>
      <c r="Q177" s="216">
        <v>0</v>
      </c>
      <c r="R177" s="216">
        <f>Q177*H177</f>
        <v>0</v>
      </c>
      <c r="S177" s="216">
        <v>0.22</v>
      </c>
      <c r="T177" s="217">
        <f>S177*H177</f>
        <v>349.0278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8" t="s">
        <v>149</v>
      </c>
      <c r="AT177" s="218" t="s">
        <v>144</v>
      </c>
      <c r="AU177" s="218" t="s">
        <v>82</v>
      </c>
      <c r="AY177" s="19" t="s">
        <v>142</v>
      </c>
      <c r="BE177" s="219">
        <f>IF(N177="základní",J177,0)</f>
        <v>0</v>
      </c>
      <c r="BF177" s="219">
        <f>IF(N177="snížená",J177,0)</f>
        <v>0</v>
      </c>
      <c r="BG177" s="219">
        <f>IF(N177="zákl. přenesená",J177,0)</f>
        <v>0</v>
      </c>
      <c r="BH177" s="219">
        <f>IF(N177="sníž. přenesená",J177,0)</f>
        <v>0</v>
      </c>
      <c r="BI177" s="219">
        <f>IF(N177="nulová",J177,0)</f>
        <v>0</v>
      </c>
      <c r="BJ177" s="19" t="s">
        <v>80</v>
      </c>
      <c r="BK177" s="219">
        <f>ROUND(I177*H177,2)</f>
        <v>0</v>
      </c>
      <c r="BL177" s="19" t="s">
        <v>149</v>
      </c>
      <c r="BM177" s="218" t="s">
        <v>232</v>
      </c>
    </row>
    <row r="178" spans="1:47" s="2" customFormat="1" ht="12">
      <c r="A178" s="40"/>
      <c r="B178" s="41"/>
      <c r="C178" s="42"/>
      <c r="D178" s="220" t="s">
        <v>151</v>
      </c>
      <c r="E178" s="42"/>
      <c r="F178" s="221" t="s">
        <v>233</v>
      </c>
      <c r="G178" s="42"/>
      <c r="H178" s="42"/>
      <c r="I178" s="222"/>
      <c r="J178" s="42"/>
      <c r="K178" s="42"/>
      <c r="L178" s="46"/>
      <c r="M178" s="223"/>
      <c r="N178" s="224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151</v>
      </c>
      <c r="AU178" s="19" t="s">
        <v>82</v>
      </c>
    </row>
    <row r="179" spans="1:51" s="13" customFormat="1" ht="12">
      <c r="A179" s="13"/>
      <c r="B179" s="225"/>
      <c r="C179" s="226"/>
      <c r="D179" s="227" t="s">
        <v>153</v>
      </c>
      <c r="E179" s="228" t="s">
        <v>21</v>
      </c>
      <c r="F179" s="229" t="s">
        <v>154</v>
      </c>
      <c r="G179" s="226"/>
      <c r="H179" s="228" t="s">
        <v>21</v>
      </c>
      <c r="I179" s="230"/>
      <c r="J179" s="226"/>
      <c r="K179" s="226"/>
      <c r="L179" s="231"/>
      <c r="M179" s="232"/>
      <c r="N179" s="233"/>
      <c r="O179" s="233"/>
      <c r="P179" s="233"/>
      <c r="Q179" s="233"/>
      <c r="R179" s="233"/>
      <c r="S179" s="233"/>
      <c r="T179" s="234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5" t="s">
        <v>153</v>
      </c>
      <c r="AU179" s="235" t="s">
        <v>82</v>
      </c>
      <c r="AV179" s="13" t="s">
        <v>80</v>
      </c>
      <c r="AW179" s="13" t="s">
        <v>34</v>
      </c>
      <c r="AX179" s="13" t="s">
        <v>73</v>
      </c>
      <c r="AY179" s="235" t="s">
        <v>142</v>
      </c>
    </row>
    <row r="180" spans="1:51" s="13" customFormat="1" ht="12">
      <c r="A180" s="13"/>
      <c r="B180" s="225"/>
      <c r="C180" s="226"/>
      <c r="D180" s="227" t="s">
        <v>153</v>
      </c>
      <c r="E180" s="228" t="s">
        <v>21</v>
      </c>
      <c r="F180" s="229" t="s">
        <v>234</v>
      </c>
      <c r="G180" s="226"/>
      <c r="H180" s="228" t="s">
        <v>21</v>
      </c>
      <c r="I180" s="230"/>
      <c r="J180" s="226"/>
      <c r="K180" s="226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153</v>
      </c>
      <c r="AU180" s="235" t="s">
        <v>82</v>
      </c>
      <c r="AV180" s="13" t="s">
        <v>80</v>
      </c>
      <c r="AW180" s="13" t="s">
        <v>34</v>
      </c>
      <c r="AX180" s="13" t="s">
        <v>73</v>
      </c>
      <c r="AY180" s="235" t="s">
        <v>142</v>
      </c>
    </row>
    <row r="181" spans="1:51" s="13" customFormat="1" ht="12">
      <c r="A181" s="13"/>
      <c r="B181" s="225"/>
      <c r="C181" s="226"/>
      <c r="D181" s="227" t="s">
        <v>153</v>
      </c>
      <c r="E181" s="228" t="s">
        <v>21</v>
      </c>
      <c r="F181" s="229" t="s">
        <v>182</v>
      </c>
      <c r="G181" s="226"/>
      <c r="H181" s="228" t="s">
        <v>21</v>
      </c>
      <c r="I181" s="230"/>
      <c r="J181" s="226"/>
      <c r="K181" s="226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153</v>
      </c>
      <c r="AU181" s="235" t="s">
        <v>82</v>
      </c>
      <c r="AV181" s="13" t="s">
        <v>80</v>
      </c>
      <c r="AW181" s="13" t="s">
        <v>34</v>
      </c>
      <c r="AX181" s="13" t="s">
        <v>73</v>
      </c>
      <c r="AY181" s="235" t="s">
        <v>142</v>
      </c>
    </row>
    <row r="182" spans="1:51" s="14" customFormat="1" ht="12">
      <c r="A182" s="14"/>
      <c r="B182" s="236"/>
      <c r="C182" s="237"/>
      <c r="D182" s="227" t="s">
        <v>153</v>
      </c>
      <c r="E182" s="238" t="s">
        <v>21</v>
      </c>
      <c r="F182" s="239" t="s">
        <v>194</v>
      </c>
      <c r="G182" s="237"/>
      <c r="H182" s="240">
        <v>122.88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153</v>
      </c>
      <c r="AU182" s="246" t="s">
        <v>82</v>
      </c>
      <c r="AV182" s="14" t="s">
        <v>82</v>
      </c>
      <c r="AW182" s="14" t="s">
        <v>34</v>
      </c>
      <c r="AX182" s="14" t="s">
        <v>73</v>
      </c>
      <c r="AY182" s="246" t="s">
        <v>142</v>
      </c>
    </row>
    <row r="183" spans="1:51" s="14" customFormat="1" ht="12">
      <c r="A183" s="14"/>
      <c r="B183" s="236"/>
      <c r="C183" s="237"/>
      <c r="D183" s="227" t="s">
        <v>153</v>
      </c>
      <c r="E183" s="238" t="s">
        <v>21</v>
      </c>
      <c r="F183" s="239" t="s">
        <v>195</v>
      </c>
      <c r="G183" s="237"/>
      <c r="H183" s="240">
        <v>452.2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153</v>
      </c>
      <c r="AU183" s="246" t="s">
        <v>82</v>
      </c>
      <c r="AV183" s="14" t="s">
        <v>82</v>
      </c>
      <c r="AW183" s="14" t="s">
        <v>34</v>
      </c>
      <c r="AX183" s="14" t="s">
        <v>73</v>
      </c>
      <c r="AY183" s="246" t="s">
        <v>142</v>
      </c>
    </row>
    <row r="184" spans="1:51" s="14" customFormat="1" ht="12">
      <c r="A184" s="14"/>
      <c r="B184" s="236"/>
      <c r="C184" s="237"/>
      <c r="D184" s="227" t="s">
        <v>153</v>
      </c>
      <c r="E184" s="238" t="s">
        <v>21</v>
      </c>
      <c r="F184" s="239" t="s">
        <v>196</v>
      </c>
      <c r="G184" s="237"/>
      <c r="H184" s="240">
        <v>403.24</v>
      </c>
      <c r="I184" s="241"/>
      <c r="J184" s="237"/>
      <c r="K184" s="237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153</v>
      </c>
      <c r="AU184" s="246" t="s">
        <v>82</v>
      </c>
      <c r="AV184" s="14" t="s">
        <v>82</v>
      </c>
      <c r="AW184" s="14" t="s">
        <v>34</v>
      </c>
      <c r="AX184" s="14" t="s">
        <v>73</v>
      </c>
      <c r="AY184" s="246" t="s">
        <v>142</v>
      </c>
    </row>
    <row r="185" spans="1:51" s="14" customFormat="1" ht="12">
      <c r="A185" s="14"/>
      <c r="B185" s="236"/>
      <c r="C185" s="237"/>
      <c r="D185" s="227" t="s">
        <v>153</v>
      </c>
      <c r="E185" s="238" t="s">
        <v>21</v>
      </c>
      <c r="F185" s="239" t="s">
        <v>197</v>
      </c>
      <c r="G185" s="237"/>
      <c r="H185" s="240">
        <v>4.68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153</v>
      </c>
      <c r="AU185" s="246" t="s">
        <v>82</v>
      </c>
      <c r="AV185" s="14" t="s">
        <v>82</v>
      </c>
      <c r="AW185" s="14" t="s">
        <v>34</v>
      </c>
      <c r="AX185" s="14" t="s">
        <v>73</v>
      </c>
      <c r="AY185" s="246" t="s">
        <v>142</v>
      </c>
    </row>
    <row r="186" spans="1:51" s="14" customFormat="1" ht="12">
      <c r="A186" s="14"/>
      <c r="B186" s="236"/>
      <c r="C186" s="237"/>
      <c r="D186" s="227" t="s">
        <v>153</v>
      </c>
      <c r="E186" s="238" t="s">
        <v>21</v>
      </c>
      <c r="F186" s="239" t="s">
        <v>183</v>
      </c>
      <c r="G186" s="237"/>
      <c r="H186" s="240">
        <v>115.08</v>
      </c>
      <c r="I186" s="241"/>
      <c r="J186" s="237"/>
      <c r="K186" s="237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153</v>
      </c>
      <c r="AU186" s="246" t="s">
        <v>82</v>
      </c>
      <c r="AV186" s="14" t="s">
        <v>82</v>
      </c>
      <c r="AW186" s="14" t="s">
        <v>34</v>
      </c>
      <c r="AX186" s="14" t="s">
        <v>73</v>
      </c>
      <c r="AY186" s="246" t="s">
        <v>142</v>
      </c>
    </row>
    <row r="187" spans="1:51" s="13" customFormat="1" ht="12">
      <c r="A187" s="13"/>
      <c r="B187" s="225"/>
      <c r="C187" s="226"/>
      <c r="D187" s="227" t="s">
        <v>153</v>
      </c>
      <c r="E187" s="228" t="s">
        <v>21</v>
      </c>
      <c r="F187" s="229" t="s">
        <v>198</v>
      </c>
      <c r="G187" s="226"/>
      <c r="H187" s="228" t="s">
        <v>21</v>
      </c>
      <c r="I187" s="230"/>
      <c r="J187" s="226"/>
      <c r="K187" s="226"/>
      <c r="L187" s="231"/>
      <c r="M187" s="232"/>
      <c r="N187" s="233"/>
      <c r="O187" s="233"/>
      <c r="P187" s="233"/>
      <c r="Q187" s="233"/>
      <c r="R187" s="233"/>
      <c r="S187" s="233"/>
      <c r="T187" s="23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5" t="s">
        <v>153</v>
      </c>
      <c r="AU187" s="235" t="s">
        <v>82</v>
      </c>
      <c r="AV187" s="13" t="s">
        <v>80</v>
      </c>
      <c r="AW187" s="13" t="s">
        <v>34</v>
      </c>
      <c r="AX187" s="13" t="s">
        <v>73</v>
      </c>
      <c r="AY187" s="235" t="s">
        <v>142</v>
      </c>
    </row>
    <row r="188" spans="1:51" s="14" customFormat="1" ht="12">
      <c r="A188" s="14"/>
      <c r="B188" s="236"/>
      <c r="C188" s="237"/>
      <c r="D188" s="227" t="s">
        <v>153</v>
      </c>
      <c r="E188" s="238" t="s">
        <v>21</v>
      </c>
      <c r="F188" s="239" t="s">
        <v>199</v>
      </c>
      <c r="G188" s="237"/>
      <c r="H188" s="240">
        <v>105.6</v>
      </c>
      <c r="I188" s="241"/>
      <c r="J188" s="237"/>
      <c r="K188" s="237"/>
      <c r="L188" s="242"/>
      <c r="M188" s="243"/>
      <c r="N188" s="244"/>
      <c r="O188" s="244"/>
      <c r="P188" s="244"/>
      <c r="Q188" s="244"/>
      <c r="R188" s="244"/>
      <c r="S188" s="244"/>
      <c r="T188" s="24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153</v>
      </c>
      <c r="AU188" s="246" t="s">
        <v>82</v>
      </c>
      <c r="AV188" s="14" t="s">
        <v>82</v>
      </c>
      <c r="AW188" s="14" t="s">
        <v>34</v>
      </c>
      <c r="AX188" s="14" t="s">
        <v>73</v>
      </c>
      <c r="AY188" s="246" t="s">
        <v>142</v>
      </c>
    </row>
    <row r="189" spans="1:51" s="13" customFormat="1" ht="12">
      <c r="A189" s="13"/>
      <c r="B189" s="225"/>
      <c r="C189" s="226"/>
      <c r="D189" s="227" t="s">
        <v>153</v>
      </c>
      <c r="E189" s="228" t="s">
        <v>21</v>
      </c>
      <c r="F189" s="229" t="s">
        <v>184</v>
      </c>
      <c r="G189" s="226"/>
      <c r="H189" s="228" t="s">
        <v>21</v>
      </c>
      <c r="I189" s="230"/>
      <c r="J189" s="226"/>
      <c r="K189" s="226"/>
      <c r="L189" s="231"/>
      <c r="M189" s="232"/>
      <c r="N189" s="233"/>
      <c r="O189" s="233"/>
      <c r="P189" s="233"/>
      <c r="Q189" s="233"/>
      <c r="R189" s="233"/>
      <c r="S189" s="233"/>
      <c r="T189" s="23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5" t="s">
        <v>153</v>
      </c>
      <c r="AU189" s="235" t="s">
        <v>82</v>
      </c>
      <c r="AV189" s="13" t="s">
        <v>80</v>
      </c>
      <c r="AW189" s="13" t="s">
        <v>34</v>
      </c>
      <c r="AX189" s="13" t="s">
        <v>73</v>
      </c>
      <c r="AY189" s="235" t="s">
        <v>142</v>
      </c>
    </row>
    <row r="190" spans="1:51" s="14" customFormat="1" ht="12">
      <c r="A190" s="14"/>
      <c r="B190" s="236"/>
      <c r="C190" s="237"/>
      <c r="D190" s="227" t="s">
        <v>153</v>
      </c>
      <c r="E190" s="238" t="s">
        <v>21</v>
      </c>
      <c r="F190" s="239" t="s">
        <v>200</v>
      </c>
      <c r="G190" s="237"/>
      <c r="H190" s="240">
        <v>14.4</v>
      </c>
      <c r="I190" s="241"/>
      <c r="J190" s="237"/>
      <c r="K190" s="237"/>
      <c r="L190" s="242"/>
      <c r="M190" s="243"/>
      <c r="N190" s="244"/>
      <c r="O190" s="244"/>
      <c r="P190" s="244"/>
      <c r="Q190" s="244"/>
      <c r="R190" s="244"/>
      <c r="S190" s="244"/>
      <c r="T190" s="24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6" t="s">
        <v>153</v>
      </c>
      <c r="AU190" s="246" t="s">
        <v>82</v>
      </c>
      <c r="AV190" s="14" t="s">
        <v>82</v>
      </c>
      <c r="AW190" s="14" t="s">
        <v>34</v>
      </c>
      <c r="AX190" s="14" t="s">
        <v>73</v>
      </c>
      <c r="AY190" s="246" t="s">
        <v>142</v>
      </c>
    </row>
    <row r="191" spans="1:51" s="14" customFormat="1" ht="12">
      <c r="A191" s="14"/>
      <c r="B191" s="236"/>
      <c r="C191" s="237"/>
      <c r="D191" s="227" t="s">
        <v>153</v>
      </c>
      <c r="E191" s="238" t="s">
        <v>21</v>
      </c>
      <c r="F191" s="239" t="s">
        <v>185</v>
      </c>
      <c r="G191" s="237"/>
      <c r="H191" s="240">
        <v>3.8</v>
      </c>
      <c r="I191" s="241"/>
      <c r="J191" s="237"/>
      <c r="K191" s="237"/>
      <c r="L191" s="242"/>
      <c r="M191" s="243"/>
      <c r="N191" s="244"/>
      <c r="O191" s="244"/>
      <c r="P191" s="244"/>
      <c r="Q191" s="244"/>
      <c r="R191" s="244"/>
      <c r="S191" s="244"/>
      <c r="T191" s="24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6" t="s">
        <v>153</v>
      </c>
      <c r="AU191" s="246" t="s">
        <v>82</v>
      </c>
      <c r="AV191" s="14" t="s">
        <v>82</v>
      </c>
      <c r="AW191" s="14" t="s">
        <v>34</v>
      </c>
      <c r="AX191" s="14" t="s">
        <v>73</v>
      </c>
      <c r="AY191" s="246" t="s">
        <v>142</v>
      </c>
    </row>
    <row r="192" spans="1:51" s="13" customFormat="1" ht="12">
      <c r="A192" s="13"/>
      <c r="B192" s="225"/>
      <c r="C192" s="226"/>
      <c r="D192" s="227" t="s">
        <v>153</v>
      </c>
      <c r="E192" s="228" t="s">
        <v>21</v>
      </c>
      <c r="F192" s="229" t="s">
        <v>201</v>
      </c>
      <c r="G192" s="226"/>
      <c r="H192" s="228" t="s">
        <v>21</v>
      </c>
      <c r="I192" s="230"/>
      <c r="J192" s="226"/>
      <c r="K192" s="226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153</v>
      </c>
      <c r="AU192" s="235" t="s">
        <v>82</v>
      </c>
      <c r="AV192" s="13" t="s">
        <v>80</v>
      </c>
      <c r="AW192" s="13" t="s">
        <v>34</v>
      </c>
      <c r="AX192" s="13" t="s">
        <v>73</v>
      </c>
      <c r="AY192" s="235" t="s">
        <v>142</v>
      </c>
    </row>
    <row r="193" spans="1:51" s="14" customFormat="1" ht="12">
      <c r="A193" s="14"/>
      <c r="B193" s="236"/>
      <c r="C193" s="237"/>
      <c r="D193" s="227" t="s">
        <v>153</v>
      </c>
      <c r="E193" s="238" t="s">
        <v>21</v>
      </c>
      <c r="F193" s="239" t="s">
        <v>202</v>
      </c>
      <c r="G193" s="237"/>
      <c r="H193" s="240">
        <v>27.37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153</v>
      </c>
      <c r="AU193" s="246" t="s">
        <v>82</v>
      </c>
      <c r="AV193" s="14" t="s">
        <v>82</v>
      </c>
      <c r="AW193" s="14" t="s">
        <v>34</v>
      </c>
      <c r="AX193" s="14" t="s">
        <v>73</v>
      </c>
      <c r="AY193" s="246" t="s">
        <v>142</v>
      </c>
    </row>
    <row r="194" spans="1:51" s="13" customFormat="1" ht="12">
      <c r="A194" s="13"/>
      <c r="B194" s="225"/>
      <c r="C194" s="226"/>
      <c r="D194" s="227" t="s">
        <v>153</v>
      </c>
      <c r="E194" s="228" t="s">
        <v>21</v>
      </c>
      <c r="F194" s="229" t="s">
        <v>203</v>
      </c>
      <c r="G194" s="226"/>
      <c r="H194" s="228" t="s">
        <v>21</v>
      </c>
      <c r="I194" s="230"/>
      <c r="J194" s="226"/>
      <c r="K194" s="226"/>
      <c r="L194" s="231"/>
      <c r="M194" s="232"/>
      <c r="N194" s="233"/>
      <c r="O194" s="233"/>
      <c r="P194" s="233"/>
      <c r="Q194" s="233"/>
      <c r="R194" s="233"/>
      <c r="S194" s="233"/>
      <c r="T194" s="234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5" t="s">
        <v>153</v>
      </c>
      <c r="AU194" s="235" t="s">
        <v>82</v>
      </c>
      <c r="AV194" s="13" t="s">
        <v>80</v>
      </c>
      <c r="AW194" s="13" t="s">
        <v>34</v>
      </c>
      <c r="AX194" s="13" t="s">
        <v>73</v>
      </c>
      <c r="AY194" s="235" t="s">
        <v>142</v>
      </c>
    </row>
    <row r="195" spans="1:51" s="14" customFormat="1" ht="12">
      <c r="A195" s="14"/>
      <c r="B195" s="236"/>
      <c r="C195" s="237"/>
      <c r="D195" s="227" t="s">
        <v>153</v>
      </c>
      <c r="E195" s="238" t="s">
        <v>21</v>
      </c>
      <c r="F195" s="239" t="s">
        <v>204</v>
      </c>
      <c r="G195" s="237"/>
      <c r="H195" s="240">
        <v>10.36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153</v>
      </c>
      <c r="AU195" s="246" t="s">
        <v>82</v>
      </c>
      <c r="AV195" s="14" t="s">
        <v>82</v>
      </c>
      <c r="AW195" s="14" t="s">
        <v>34</v>
      </c>
      <c r="AX195" s="14" t="s">
        <v>73</v>
      </c>
      <c r="AY195" s="246" t="s">
        <v>142</v>
      </c>
    </row>
    <row r="196" spans="1:51" s="13" customFormat="1" ht="12">
      <c r="A196" s="13"/>
      <c r="B196" s="225"/>
      <c r="C196" s="226"/>
      <c r="D196" s="227" t="s">
        <v>153</v>
      </c>
      <c r="E196" s="228" t="s">
        <v>21</v>
      </c>
      <c r="F196" s="229" t="s">
        <v>205</v>
      </c>
      <c r="G196" s="226"/>
      <c r="H196" s="228" t="s">
        <v>21</v>
      </c>
      <c r="I196" s="230"/>
      <c r="J196" s="226"/>
      <c r="K196" s="226"/>
      <c r="L196" s="231"/>
      <c r="M196" s="232"/>
      <c r="N196" s="233"/>
      <c r="O196" s="233"/>
      <c r="P196" s="233"/>
      <c r="Q196" s="233"/>
      <c r="R196" s="233"/>
      <c r="S196" s="233"/>
      <c r="T196" s="23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5" t="s">
        <v>153</v>
      </c>
      <c r="AU196" s="235" t="s">
        <v>82</v>
      </c>
      <c r="AV196" s="13" t="s">
        <v>80</v>
      </c>
      <c r="AW196" s="13" t="s">
        <v>34</v>
      </c>
      <c r="AX196" s="13" t="s">
        <v>73</v>
      </c>
      <c r="AY196" s="235" t="s">
        <v>142</v>
      </c>
    </row>
    <row r="197" spans="1:51" s="14" customFormat="1" ht="12">
      <c r="A197" s="14"/>
      <c r="B197" s="236"/>
      <c r="C197" s="237"/>
      <c r="D197" s="227" t="s">
        <v>153</v>
      </c>
      <c r="E197" s="238" t="s">
        <v>21</v>
      </c>
      <c r="F197" s="239" t="s">
        <v>206</v>
      </c>
      <c r="G197" s="237"/>
      <c r="H197" s="240">
        <v>14.88</v>
      </c>
      <c r="I197" s="241"/>
      <c r="J197" s="237"/>
      <c r="K197" s="237"/>
      <c r="L197" s="242"/>
      <c r="M197" s="243"/>
      <c r="N197" s="244"/>
      <c r="O197" s="244"/>
      <c r="P197" s="244"/>
      <c r="Q197" s="244"/>
      <c r="R197" s="244"/>
      <c r="S197" s="244"/>
      <c r="T197" s="24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6" t="s">
        <v>153</v>
      </c>
      <c r="AU197" s="246" t="s">
        <v>82</v>
      </c>
      <c r="AV197" s="14" t="s">
        <v>82</v>
      </c>
      <c r="AW197" s="14" t="s">
        <v>34</v>
      </c>
      <c r="AX197" s="14" t="s">
        <v>73</v>
      </c>
      <c r="AY197" s="246" t="s">
        <v>142</v>
      </c>
    </row>
    <row r="198" spans="1:51" s="13" customFormat="1" ht="12">
      <c r="A198" s="13"/>
      <c r="B198" s="225"/>
      <c r="C198" s="226"/>
      <c r="D198" s="227" t="s">
        <v>153</v>
      </c>
      <c r="E198" s="228" t="s">
        <v>21</v>
      </c>
      <c r="F198" s="229" t="s">
        <v>207</v>
      </c>
      <c r="G198" s="226"/>
      <c r="H198" s="228" t="s">
        <v>21</v>
      </c>
      <c r="I198" s="230"/>
      <c r="J198" s="226"/>
      <c r="K198" s="226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153</v>
      </c>
      <c r="AU198" s="235" t="s">
        <v>82</v>
      </c>
      <c r="AV198" s="13" t="s">
        <v>80</v>
      </c>
      <c r="AW198" s="13" t="s">
        <v>34</v>
      </c>
      <c r="AX198" s="13" t="s">
        <v>73</v>
      </c>
      <c r="AY198" s="235" t="s">
        <v>142</v>
      </c>
    </row>
    <row r="199" spans="1:51" s="14" customFormat="1" ht="12">
      <c r="A199" s="14"/>
      <c r="B199" s="236"/>
      <c r="C199" s="237"/>
      <c r="D199" s="227" t="s">
        <v>153</v>
      </c>
      <c r="E199" s="238" t="s">
        <v>21</v>
      </c>
      <c r="F199" s="239" t="s">
        <v>208</v>
      </c>
      <c r="G199" s="237"/>
      <c r="H199" s="240">
        <v>16.8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153</v>
      </c>
      <c r="AU199" s="246" t="s">
        <v>82</v>
      </c>
      <c r="AV199" s="14" t="s">
        <v>82</v>
      </c>
      <c r="AW199" s="14" t="s">
        <v>34</v>
      </c>
      <c r="AX199" s="14" t="s">
        <v>73</v>
      </c>
      <c r="AY199" s="246" t="s">
        <v>142</v>
      </c>
    </row>
    <row r="200" spans="1:51" s="13" customFormat="1" ht="12">
      <c r="A200" s="13"/>
      <c r="B200" s="225"/>
      <c r="C200" s="226"/>
      <c r="D200" s="227" t="s">
        <v>153</v>
      </c>
      <c r="E200" s="228" t="s">
        <v>21</v>
      </c>
      <c r="F200" s="229" t="s">
        <v>186</v>
      </c>
      <c r="G200" s="226"/>
      <c r="H200" s="228" t="s">
        <v>21</v>
      </c>
      <c r="I200" s="230"/>
      <c r="J200" s="226"/>
      <c r="K200" s="226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153</v>
      </c>
      <c r="AU200" s="235" t="s">
        <v>82</v>
      </c>
      <c r="AV200" s="13" t="s">
        <v>80</v>
      </c>
      <c r="AW200" s="13" t="s">
        <v>34</v>
      </c>
      <c r="AX200" s="13" t="s">
        <v>73</v>
      </c>
      <c r="AY200" s="235" t="s">
        <v>142</v>
      </c>
    </row>
    <row r="201" spans="1:51" s="14" customFormat="1" ht="12">
      <c r="A201" s="14"/>
      <c r="B201" s="236"/>
      <c r="C201" s="237"/>
      <c r="D201" s="227" t="s">
        <v>153</v>
      </c>
      <c r="E201" s="238" t="s">
        <v>21</v>
      </c>
      <c r="F201" s="239" t="s">
        <v>187</v>
      </c>
      <c r="G201" s="237"/>
      <c r="H201" s="240">
        <v>2.04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153</v>
      </c>
      <c r="AU201" s="246" t="s">
        <v>82</v>
      </c>
      <c r="AV201" s="14" t="s">
        <v>82</v>
      </c>
      <c r="AW201" s="14" t="s">
        <v>34</v>
      </c>
      <c r="AX201" s="14" t="s">
        <v>73</v>
      </c>
      <c r="AY201" s="246" t="s">
        <v>142</v>
      </c>
    </row>
    <row r="202" spans="1:51" s="14" customFormat="1" ht="12">
      <c r="A202" s="14"/>
      <c r="B202" s="236"/>
      <c r="C202" s="237"/>
      <c r="D202" s="227" t="s">
        <v>153</v>
      </c>
      <c r="E202" s="238" t="s">
        <v>21</v>
      </c>
      <c r="F202" s="239" t="s">
        <v>209</v>
      </c>
      <c r="G202" s="237"/>
      <c r="H202" s="240">
        <v>8.16</v>
      </c>
      <c r="I202" s="241"/>
      <c r="J202" s="237"/>
      <c r="K202" s="237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153</v>
      </c>
      <c r="AU202" s="246" t="s">
        <v>82</v>
      </c>
      <c r="AV202" s="14" t="s">
        <v>82</v>
      </c>
      <c r="AW202" s="14" t="s">
        <v>34</v>
      </c>
      <c r="AX202" s="14" t="s">
        <v>73</v>
      </c>
      <c r="AY202" s="246" t="s">
        <v>142</v>
      </c>
    </row>
    <row r="203" spans="1:51" s="13" customFormat="1" ht="12">
      <c r="A203" s="13"/>
      <c r="B203" s="225"/>
      <c r="C203" s="226"/>
      <c r="D203" s="227" t="s">
        <v>153</v>
      </c>
      <c r="E203" s="228" t="s">
        <v>21</v>
      </c>
      <c r="F203" s="229" t="s">
        <v>210</v>
      </c>
      <c r="G203" s="226"/>
      <c r="H203" s="228" t="s">
        <v>21</v>
      </c>
      <c r="I203" s="230"/>
      <c r="J203" s="226"/>
      <c r="K203" s="226"/>
      <c r="L203" s="231"/>
      <c r="M203" s="232"/>
      <c r="N203" s="233"/>
      <c r="O203" s="233"/>
      <c r="P203" s="233"/>
      <c r="Q203" s="233"/>
      <c r="R203" s="233"/>
      <c r="S203" s="233"/>
      <c r="T203" s="23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5" t="s">
        <v>153</v>
      </c>
      <c r="AU203" s="235" t="s">
        <v>82</v>
      </c>
      <c r="AV203" s="13" t="s">
        <v>80</v>
      </c>
      <c r="AW203" s="13" t="s">
        <v>34</v>
      </c>
      <c r="AX203" s="13" t="s">
        <v>73</v>
      </c>
      <c r="AY203" s="235" t="s">
        <v>142</v>
      </c>
    </row>
    <row r="204" spans="1:51" s="14" customFormat="1" ht="12">
      <c r="A204" s="14"/>
      <c r="B204" s="236"/>
      <c r="C204" s="237"/>
      <c r="D204" s="227" t="s">
        <v>153</v>
      </c>
      <c r="E204" s="238" t="s">
        <v>21</v>
      </c>
      <c r="F204" s="239" t="s">
        <v>211</v>
      </c>
      <c r="G204" s="237"/>
      <c r="H204" s="240">
        <v>102.72</v>
      </c>
      <c r="I204" s="241"/>
      <c r="J204" s="237"/>
      <c r="K204" s="237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153</v>
      </c>
      <c r="AU204" s="246" t="s">
        <v>82</v>
      </c>
      <c r="AV204" s="14" t="s">
        <v>82</v>
      </c>
      <c r="AW204" s="14" t="s">
        <v>34</v>
      </c>
      <c r="AX204" s="14" t="s">
        <v>73</v>
      </c>
      <c r="AY204" s="246" t="s">
        <v>142</v>
      </c>
    </row>
    <row r="205" spans="1:51" s="13" customFormat="1" ht="12">
      <c r="A205" s="13"/>
      <c r="B205" s="225"/>
      <c r="C205" s="226"/>
      <c r="D205" s="227" t="s">
        <v>153</v>
      </c>
      <c r="E205" s="228" t="s">
        <v>21</v>
      </c>
      <c r="F205" s="229" t="s">
        <v>155</v>
      </c>
      <c r="G205" s="226"/>
      <c r="H205" s="228" t="s">
        <v>21</v>
      </c>
      <c r="I205" s="230"/>
      <c r="J205" s="226"/>
      <c r="K205" s="226"/>
      <c r="L205" s="231"/>
      <c r="M205" s="232"/>
      <c r="N205" s="233"/>
      <c r="O205" s="233"/>
      <c r="P205" s="233"/>
      <c r="Q205" s="233"/>
      <c r="R205" s="233"/>
      <c r="S205" s="233"/>
      <c r="T205" s="23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5" t="s">
        <v>153</v>
      </c>
      <c r="AU205" s="235" t="s">
        <v>82</v>
      </c>
      <c r="AV205" s="13" t="s">
        <v>80</v>
      </c>
      <c r="AW205" s="13" t="s">
        <v>34</v>
      </c>
      <c r="AX205" s="13" t="s">
        <v>73</v>
      </c>
      <c r="AY205" s="235" t="s">
        <v>142</v>
      </c>
    </row>
    <row r="206" spans="1:51" s="14" customFormat="1" ht="12">
      <c r="A206" s="14"/>
      <c r="B206" s="236"/>
      <c r="C206" s="237"/>
      <c r="D206" s="227" t="s">
        <v>153</v>
      </c>
      <c r="E206" s="238" t="s">
        <v>21</v>
      </c>
      <c r="F206" s="239" t="s">
        <v>212</v>
      </c>
      <c r="G206" s="237"/>
      <c r="H206" s="240">
        <v>180.24</v>
      </c>
      <c r="I206" s="241"/>
      <c r="J206" s="237"/>
      <c r="K206" s="237"/>
      <c r="L206" s="242"/>
      <c r="M206" s="243"/>
      <c r="N206" s="244"/>
      <c r="O206" s="244"/>
      <c r="P206" s="244"/>
      <c r="Q206" s="244"/>
      <c r="R206" s="244"/>
      <c r="S206" s="244"/>
      <c r="T206" s="24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6" t="s">
        <v>153</v>
      </c>
      <c r="AU206" s="246" t="s">
        <v>82</v>
      </c>
      <c r="AV206" s="14" t="s">
        <v>82</v>
      </c>
      <c r="AW206" s="14" t="s">
        <v>34</v>
      </c>
      <c r="AX206" s="14" t="s">
        <v>73</v>
      </c>
      <c r="AY206" s="246" t="s">
        <v>142</v>
      </c>
    </row>
    <row r="207" spans="1:51" s="14" customFormat="1" ht="12">
      <c r="A207" s="14"/>
      <c r="B207" s="236"/>
      <c r="C207" s="237"/>
      <c r="D207" s="227" t="s">
        <v>153</v>
      </c>
      <c r="E207" s="238" t="s">
        <v>21</v>
      </c>
      <c r="F207" s="239" t="s">
        <v>187</v>
      </c>
      <c r="G207" s="237"/>
      <c r="H207" s="240">
        <v>2.04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153</v>
      </c>
      <c r="AU207" s="246" t="s">
        <v>82</v>
      </c>
      <c r="AV207" s="14" t="s">
        <v>82</v>
      </c>
      <c r="AW207" s="14" t="s">
        <v>34</v>
      </c>
      <c r="AX207" s="14" t="s">
        <v>73</v>
      </c>
      <c r="AY207" s="246" t="s">
        <v>142</v>
      </c>
    </row>
    <row r="208" spans="1:51" s="15" customFormat="1" ht="12">
      <c r="A208" s="15"/>
      <c r="B208" s="247"/>
      <c r="C208" s="248"/>
      <c r="D208" s="227" t="s">
        <v>153</v>
      </c>
      <c r="E208" s="249" t="s">
        <v>21</v>
      </c>
      <c r="F208" s="250" t="s">
        <v>171</v>
      </c>
      <c r="G208" s="248"/>
      <c r="H208" s="251">
        <v>1586.4899999999998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7" t="s">
        <v>153</v>
      </c>
      <c r="AU208" s="257" t="s">
        <v>82</v>
      </c>
      <c r="AV208" s="15" t="s">
        <v>149</v>
      </c>
      <c r="AW208" s="15" t="s">
        <v>34</v>
      </c>
      <c r="AX208" s="15" t="s">
        <v>80</v>
      </c>
      <c r="AY208" s="257" t="s">
        <v>142</v>
      </c>
    </row>
    <row r="209" spans="1:65" s="2" customFormat="1" ht="24.15" customHeight="1">
      <c r="A209" s="40"/>
      <c r="B209" s="41"/>
      <c r="C209" s="207" t="s">
        <v>235</v>
      </c>
      <c r="D209" s="207" t="s">
        <v>144</v>
      </c>
      <c r="E209" s="208" t="s">
        <v>236</v>
      </c>
      <c r="F209" s="209" t="s">
        <v>237</v>
      </c>
      <c r="G209" s="210" t="s">
        <v>147</v>
      </c>
      <c r="H209" s="211">
        <v>99.724</v>
      </c>
      <c r="I209" s="212"/>
      <c r="J209" s="213">
        <f>ROUND(I209*H209,2)</f>
        <v>0</v>
      </c>
      <c r="K209" s="209" t="s">
        <v>148</v>
      </c>
      <c r="L209" s="46"/>
      <c r="M209" s="214" t="s">
        <v>21</v>
      </c>
      <c r="N209" s="215" t="s">
        <v>44</v>
      </c>
      <c r="O209" s="86"/>
      <c r="P209" s="216">
        <f>O209*H209</f>
        <v>0</v>
      </c>
      <c r="Q209" s="216">
        <v>7.82E-05</v>
      </c>
      <c r="R209" s="216">
        <f>Q209*H209</f>
        <v>0.007798416800000001</v>
      </c>
      <c r="S209" s="216">
        <v>0.23</v>
      </c>
      <c r="T209" s="217">
        <f>S209*H209</f>
        <v>22.93652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8" t="s">
        <v>149</v>
      </c>
      <c r="AT209" s="218" t="s">
        <v>144</v>
      </c>
      <c r="AU209" s="218" t="s">
        <v>82</v>
      </c>
      <c r="AY209" s="19" t="s">
        <v>142</v>
      </c>
      <c r="BE209" s="219">
        <f>IF(N209="základní",J209,0)</f>
        <v>0</v>
      </c>
      <c r="BF209" s="219">
        <f>IF(N209="snížená",J209,0)</f>
        <v>0</v>
      </c>
      <c r="BG209" s="219">
        <f>IF(N209="zákl. přenesená",J209,0)</f>
        <v>0</v>
      </c>
      <c r="BH209" s="219">
        <f>IF(N209="sníž. přenesená",J209,0)</f>
        <v>0</v>
      </c>
      <c r="BI209" s="219">
        <f>IF(N209="nulová",J209,0)</f>
        <v>0</v>
      </c>
      <c r="BJ209" s="19" t="s">
        <v>80</v>
      </c>
      <c r="BK209" s="219">
        <f>ROUND(I209*H209,2)</f>
        <v>0</v>
      </c>
      <c r="BL209" s="19" t="s">
        <v>149</v>
      </c>
      <c r="BM209" s="218" t="s">
        <v>238</v>
      </c>
    </row>
    <row r="210" spans="1:47" s="2" customFormat="1" ht="12">
      <c r="A210" s="40"/>
      <c r="B210" s="41"/>
      <c r="C210" s="42"/>
      <c r="D210" s="220" t="s">
        <v>151</v>
      </c>
      <c r="E210" s="42"/>
      <c r="F210" s="221" t="s">
        <v>239</v>
      </c>
      <c r="G210" s="42"/>
      <c r="H210" s="42"/>
      <c r="I210" s="222"/>
      <c r="J210" s="42"/>
      <c r="K210" s="42"/>
      <c r="L210" s="46"/>
      <c r="M210" s="223"/>
      <c r="N210" s="224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151</v>
      </c>
      <c r="AU210" s="19" t="s">
        <v>82</v>
      </c>
    </row>
    <row r="211" spans="1:51" s="13" customFormat="1" ht="12">
      <c r="A211" s="13"/>
      <c r="B211" s="225"/>
      <c r="C211" s="226"/>
      <c r="D211" s="227" t="s">
        <v>153</v>
      </c>
      <c r="E211" s="228" t="s">
        <v>21</v>
      </c>
      <c r="F211" s="229" t="s">
        <v>154</v>
      </c>
      <c r="G211" s="226"/>
      <c r="H211" s="228" t="s">
        <v>21</v>
      </c>
      <c r="I211" s="230"/>
      <c r="J211" s="226"/>
      <c r="K211" s="226"/>
      <c r="L211" s="231"/>
      <c r="M211" s="232"/>
      <c r="N211" s="233"/>
      <c r="O211" s="233"/>
      <c r="P211" s="233"/>
      <c r="Q211" s="233"/>
      <c r="R211" s="233"/>
      <c r="S211" s="233"/>
      <c r="T211" s="23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5" t="s">
        <v>153</v>
      </c>
      <c r="AU211" s="235" t="s">
        <v>82</v>
      </c>
      <c r="AV211" s="13" t="s">
        <v>80</v>
      </c>
      <c r="AW211" s="13" t="s">
        <v>34</v>
      </c>
      <c r="AX211" s="13" t="s">
        <v>73</v>
      </c>
      <c r="AY211" s="235" t="s">
        <v>142</v>
      </c>
    </row>
    <row r="212" spans="1:51" s="13" customFormat="1" ht="12">
      <c r="A212" s="13"/>
      <c r="B212" s="225"/>
      <c r="C212" s="226"/>
      <c r="D212" s="227" t="s">
        <v>153</v>
      </c>
      <c r="E212" s="228" t="s">
        <v>21</v>
      </c>
      <c r="F212" s="229" t="s">
        <v>181</v>
      </c>
      <c r="G212" s="226"/>
      <c r="H212" s="228" t="s">
        <v>21</v>
      </c>
      <c r="I212" s="230"/>
      <c r="J212" s="226"/>
      <c r="K212" s="226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153</v>
      </c>
      <c r="AU212" s="235" t="s">
        <v>82</v>
      </c>
      <c r="AV212" s="13" t="s">
        <v>80</v>
      </c>
      <c r="AW212" s="13" t="s">
        <v>34</v>
      </c>
      <c r="AX212" s="13" t="s">
        <v>73</v>
      </c>
      <c r="AY212" s="235" t="s">
        <v>142</v>
      </c>
    </row>
    <row r="213" spans="1:51" s="13" customFormat="1" ht="12">
      <c r="A213" s="13"/>
      <c r="B213" s="225"/>
      <c r="C213" s="226"/>
      <c r="D213" s="227" t="s">
        <v>153</v>
      </c>
      <c r="E213" s="228" t="s">
        <v>21</v>
      </c>
      <c r="F213" s="229" t="s">
        <v>182</v>
      </c>
      <c r="G213" s="226"/>
      <c r="H213" s="228" t="s">
        <v>21</v>
      </c>
      <c r="I213" s="230"/>
      <c r="J213" s="226"/>
      <c r="K213" s="226"/>
      <c r="L213" s="231"/>
      <c r="M213" s="232"/>
      <c r="N213" s="233"/>
      <c r="O213" s="233"/>
      <c r="P213" s="233"/>
      <c r="Q213" s="233"/>
      <c r="R213" s="233"/>
      <c r="S213" s="233"/>
      <c r="T213" s="23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5" t="s">
        <v>153</v>
      </c>
      <c r="AU213" s="235" t="s">
        <v>82</v>
      </c>
      <c r="AV213" s="13" t="s">
        <v>80</v>
      </c>
      <c r="AW213" s="13" t="s">
        <v>34</v>
      </c>
      <c r="AX213" s="13" t="s">
        <v>73</v>
      </c>
      <c r="AY213" s="235" t="s">
        <v>142</v>
      </c>
    </row>
    <row r="214" spans="1:51" s="14" customFormat="1" ht="12">
      <c r="A214" s="14"/>
      <c r="B214" s="236"/>
      <c r="C214" s="237"/>
      <c r="D214" s="227" t="s">
        <v>153</v>
      </c>
      <c r="E214" s="238" t="s">
        <v>21</v>
      </c>
      <c r="F214" s="239" t="s">
        <v>240</v>
      </c>
      <c r="G214" s="237"/>
      <c r="H214" s="240">
        <v>57.54</v>
      </c>
      <c r="I214" s="241"/>
      <c r="J214" s="237"/>
      <c r="K214" s="237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153</v>
      </c>
      <c r="AU214" s="246" t="s">
        <v>82</v>
      </c>
      <c r="AV214" s="14" t="s">
        <v>82</v>
      </c>
      <c r="AW214" s="14" t="s">
        <v>34</v>
      </c>
      <c r="AX214" s="14" t="s">
        <v>73</v>
      </c>
      <c r="AY214" s="246" t="s">
        <v>142</v>
      </c>
    </row>
    <row r="215" spans="1:51" s="13" customFormat="1" ht="12">
      <c r="A215" s="13"/>
      <c r="B215" s="225"/>
      <c r="C215" s="226"/>
      <c r="D215" s="227" t="s">
        <v>153</v>
      </c>
      <c r="E215" s="228" t="s">
        <v>21</v>
      </c>
      <c r="F215" s="229" t="s">
        <v>184</v>
      </c>
      <c r="G215" s="226"/>
      <c r="H215" s="228" t="s">
        <v>21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5" t="s">
        <v>153</v>
      </c>
      <c r="AU215" s="235" t="s">
        <v>82</v>
      </c>
      <c r="AV215" s="13" t="s">
        <v>80</v>
      </c>
      <c r="AW215" s="13" t="s">
        <v>34</v>
      </c>
      <c r="AX215" s="13" t="s">
        <v>73</v>
      </c>
      <c r="AY215" s="235" t="s">
        <v>142</v>
      </c>
    </row>
    <row r="216" spans="1:51" s="14" customFormat="1" ht="12">
      <c r="A216" s="14"/>
      <c r="B216" s="236"/>
      <c r="C216" s="237"/>
      <c r="D216" s="227" t="s">
        <v>153</v>
      </c>
      <c r="E216" s="238" t="s">
        <v>21</v>
      </c>
      <c r="F216" s="239" t="s">
        <v>241</v>
      </c>
      <c r="G216" s="237"/>
      <c r="H216" s="240">
        <v>1.14</v>
      </c>
      <c r="I216" s="241"/>
      <c r="J216" s="237"/>
      <c r="K216" s="237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153</v>
      </c>
      <c r="AU216" s="246" t="s">
        <v>82</v>
      </c>
      <c r="AV216" s="14" t="s">
        <v>82</v>
      </c>
      <c r="AW216" s="14" t="s">
        <v>34</v>
      </c>
      <c r="AX216" s="14" t="s">
        <v>73</v>
      </c>
      <c r="AY216" s="246" t="s">
        <v>142</v>
      </c>
    </row>
    <row r="217" spans="1:51" s="13" customFormat="1" ht="12">
      <c r="A217" s="13"/>
      <c r="B217" s="225"/>
      <c r="C217" s="226"/>
      <c r="D217" s="227" t="s">
        <v>153</v>
      </c>
      <c r="E217" s="228" t="s">
        <v>21</v>
      </c>
      <c r="F217" s="229" t="s">
        <v>186</v>
      </c>
      <c r="G217" s="226"/>
      <c r="H217" s="228" t="s">
        <v>21</v>
      </c>
      <c r="I217" s="230"/>
      <c r="J217" s="226"/>
      <c r="K217" s="226"/>
      <c r="L217" s="231"/>
      <c r="M217" s="232"/>
      <c r="N217" s="233"/>
      <c r="O217" s="233"/>
      <c r="P217" s="233"/>
      <c r="Q217" s="233"/>
      <c r="R217" s="233"/>
      <c r="S217" s="233"/>
      <c r="T217" s="23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5" t="s">
        <v>153</v>
      </c>
      <c r="AU217" s="235" t="s">
        <v>82</v>
      </c>
      <c r="AV217" s="13" t="s">
        <v>80</v>
      </c>
      <c r="AW217" s="13" t="s">
        <v>34</v>
      </c>
      <c r="AX217" s="13" t="s">
        <v>73</v>
      </c>
      <c r="AY217" s="235" t="s">
        <v>142</v>
      </c>
    </row>
    <row r="218" spans="1:51" s="14" customFormat="1" ht="12">
      <c r="A218" s="14"/>
      <c r="B218" s="236"/>
      <c r="C218" s="237"/>
      <c r="D218" s="227" t="s">
        <v>153</v>
      </c>
      <c r="E218" s="238" t="s">
        <v>21</v>
      </c>
      <c r="F218" s="239" t="s">
        <v>242</v>
      </c>
      <c r="G218" s="237"/>
      <c r="H218" s="240">
        <v>1.02</v>
      </c>
      <c r="I218" s="241"/>
      <c r="J218" s="237"/>
      <c r="K218" s="237"/>
      <c r="L218" s="242"/>
      <c r="M218" s="243"/>
      <c r="N218" s="244"/>
      <c r="O218" s="244"/>
      <c r="P218" s="244"/>
      <c r="Q218" s="244"/>
      <c r="R218" s="244"/>
      <c r="S218" s="244"/>
      <c r="T218" s="24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6" t="s">
        <v>153</v>
      </c>
      <c r="AU218" s="246" t="s">
        <v>82</v>
      </c>
      <c r="AV218" s="14" t="s">
        <v>82</v>
      </c>
      <c r="AW218" s="14" t="s">
        <v>34</v>
      </c>
      <c r="AX218" s="14" t="s">
        <v>73</v>
      </c>
      <c r="AY218" s="246" t="s">
        <v>142</v>
      </c>
    </row>
    <row r="219" spans="1:51" s="13" customFormat="1" ht="12">
      <c r="A219" s="13"/>
      <c r="B219" s="225"/>
      <c r="C219" s="226"/>
      <c r="D219" s="227" t="s">
        <v>153</v>
      </c>
      <c r="E219" s="228" t="s">
        <v>21</v>
      </c>
      <c r="F219" s="229" t="s">
        <v>155</v>
      </c>
      <c r="G219" s="226"/>
      <c r="H219" s="228" t="s">
        <v>21</v>
      </c>
      <c r="I219" s="230"/>
      <c r="J219" s="226"/>
      <c r="K219" s="226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153</v>
      </c>
      <c r="AU219" s="235" t="s">
        <v>82</v>
      </c>
      <c r="AV219" s="13" t="s">
        <v>80</v>
      </c>
      <c r="AW219" s="13" t="s">
        <v>34</v>
      </c>
      <c r="AX219" s="13" t="s">
        <v>73</v>
      </c>
      <c r="AY219" s="235" t="s">
        <v>142</v>
      </c>
    </row>
    <row r="220" spans="1:51" s="14" customFormat="1" ht="12">
      <c r="A220" s="14"/>
      <c r="B220" s="236"/>
      <c r="C220" s="237"/>
      <c r="D220" s="227" t="s">
        <v>153</v>
      </c>
      <c r="E220" s="238" t="s">
        <v>21</v>
      </c>
      <c r="F220" s="239" t="s">
        <v>242</v>
      </c>
      <c r="G220" s="237"/>
      <c r="H220" s="240">
        <v>1.02</v>
      </c>
      <c r="I220" s="241"/>
      <c r="J220" s="237"/>
      <c r="K220" s="237"/>
      <c r="L220" s="242"/>
      <c r="M220" s="243"/>
      <c r="N220" s="244"/>
      <c r="O220" s="244"/>
      <c r="P220" s="244"/>
      <c r="Q220" s="244"/>
      <c r="R220" s="244"/>
      <c r="S220" s="244"/>
      <c r="T220" s="24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6" t="s">
        <v>153</v>
      </c>
      <c r="AU220" s="246" t="s">
        <v>82</v>
      </c>
      <c r="AV220" s="14" t="s">
        <v>82</v>
      </c>
      <c r="AW220" s="14" t="s">
        <v>34</v>
      </c>
      <c r="AX220" s="14" t="s">
        <v>73</v>
      </c>
      <c r="AY220" s="246" t="s">
        <v>142</v>
      </c>
    </row>
    <row r="221" spans="1:51" s="13" customFormat="1" ht="12">
      <c r="A221" s="13"/>
      <c r="B221" s="225"/>
      <c r="C221" s="226"/>
      <c r="D221" s="227" t="s">
        <v>153</v>
      </c>
      <c r="E221" s="228" t="s">
        <v>21</v>
      </c>
      <c r="F221" s="229" t="s">
        <v>213</v>
      </c>
      <c r="G221" s="226"/>
      <c r="H221" s="228" t="s">
        <v>21</v>
      </c>
      <c r="I221" s="230"/>
      <c r="J221" s="226"/>
      <c r="K221" s="226"/>
      <c r="L221" s="231"/>
      <c r="M221" s="232"/>
      <c r="N221" s="233"/>
      <c r="O221" s="233"/>
      <c r="P221" s="233"/>
      <c r="Q221" s="233"/>
      <c r="R221" s="233"/>
      <c r="S221" s="233"/>
      <c r="T221" s="23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5" t="s">
        <v>153</v>
      </c>
      <c r="AU221" s="235" t="s">
        <v>82</v>
      </c>
      <c r="AV221" s="13" t="s">
        <v>80</v>
      </c>
      <c r="AW221" s="13" t="s">
        <v>34</v>
      </c>
      <c r="AX221" s="13" t="s">
        <v>73</v>
      </c>
      <c r="AY221" s="235" t="s">
        <v>142</v>
      </c>
    </row>
    <row r="222" spans="1:51" s="14" customFormat="1" ht="12">
      <c r="A222" s="14"/>
      <c r="B222" s="236"/>
      <c r="C222" s="237"/>
      <c r="D222" s="227" t="s">
        <v>153</v>
      </c>
      <c r="E222" s="238" t="s">
        <v>21</v>
      </c>
      <c r="F222" s="239" t="s">
        <v>243</v>
      </c>
      <c r="G222" s="237"/>
      <c r="H222" s="240">
        <v>6.46</v>
      </c>
      <c r="I222" s="241"/>
      <c r="J222" s="237"/>
      <c r="K222" s="237"/>
      <c r="L222" s="242"/>
      <c r="M222" s="243"/>
      <c r="N222" s="244"/>
      <c r="O222" s="244"/>
      <c r="P222" s="244"/>
      <c r="Q222" s="244"/>
      <c r="R222" s="244"/>
      <c r="S222" s="244"/>
      <c r="T222" s="24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6" t="s">
        <v>153</v>
      </c>
      <c r="AU222" s="246" t="s">
        <v>82</v>
      </c>
      <c r="AV222" s="14" t="s">
        <v>82</v>
      </c>
      <c r="AW222" s="14" t="s">
        <v>34</v>
      </c>
      <c r="AX222" s="14" t="s">
        <v>73</v>
      </c>
      <c r="AY222" s="246" t="s">
        <v>142</v>
      </c>
    </row>
    <row r="223" spans="1:51" s="13" customFormat="1" ht="12">
      <c r="A223" s="13"/>
      <c r="B223" s="225"/>
      <c r="C223" s="226"/>
      <c r="D223" s="227" t="s">
        <v>153</v>
      </c>
      <c r="E223" s="228" t="s">
        <v>21</v>
      </c>
      <c r="F223" s="229" t="s">
        <v>215</v>
      </c>
      <c r="G223" s="226"/>
      <c r="H223" s="228" t="s">
        <v>21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153</v>
      </c>
      <c r="AU223" s="235" t="s">
        <v>82</v>
      </c>
      <c r="AV223" s="13" t="s">
        <v>80</v>
      </c>
      <c r="AW223" s="13" t="s">
        <v>34</v>
      </c>
      <c r="AX223" s="13" t="s">
        <v>73</v>
      </c>
      <c r="AY223" s="235" t="s">
        <v>142</v>
      </c>
    </row>
    <row r="224" spans="1:51" s="14" customFormat="1" ht="12">
      <c r="A224" s="14"/>
      <c r="B224" s="236"/>
      <c r="C224" s="237"/>
      <c r="D224" s="227" t="s">
        <v>153</v>
      </c>
      <c r="E224" s="238" t="s">
        <v>21</v>
      </c>
      <c r="F224" s="239" t="s">
        <v>216</v>
      </c>
      <c r="G224" s="237"/>
      <c r="H224" s="240">
        <v>15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153</v>
      </c>
      <c r="AU224" s="246" t="s">
        <v>82</v>
      </c>
      <c r="AV224" s="14" t="s">
        <v>82</v>
      </c>
      <c r="AW224" s="14" t="s">
        <v>34</v>
      </c>
      <c r="AX224" s="14" t="s">
        <v>73</v>
      </c>
      <c r="AY224" s="246" t="s">
        <v>142</v>
      </c>
    </row>
    <row r="225" spans="1:51" s="13" customFormat="1" ht="12">
      <c r="A225" s="13"/>
      <c r="B225" s="225"/>
      <c r="C225" s="226"/>
      <c r="D225" s="227" t="s">
        <v>153</v>
      </c>
      <c r="E225" s="228" t="s">
        <v>21</v>
      </c>
      <c r="F225" s="229" t="s">
        <v>217</v>
      </c>
      <c r="G225" s="226"/>
      <c r="H225" s="228" t="s">
        <v>21</v>
      </c>
      <c r="I225" s="230"/>
      <c r="J225" s="226"/>
      <c r="K225" s="226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153</v>
      </c>
      <c r="AU225" s="235" t="s">
        <v>82</v>
      </c>
      <c r="AV225" s="13" t="s">
        <v>80</v>
      </c>
      <c r="AW225" s="13" t="s">
        <v>34</v>
      </c>
      <c r="AX225" s="13" t="s">
        <v>73</v>
      </c>
      <c r="AY225" s="235" t="s">
        <v>142</v>
      </c>
    </row>
    <row r="226" spans="1:51" s="14" customFormat="1" ht="12">
      <c r="A226" s="14"/>
      <c r="B226" s="236"/>
      <c r="C226" s="237"/>
      <c r="D226" s="227" t="s">
        <v>153</v>
      </c>
      <c r="E226" s="238" t="s">
        <v>21</v>
      </c>
      <c r="F226" s="239" t="s">
        <v>244</v>
      </c>
      <c r="G226" s="237"/>
      <c r="H226" s="240">
        <v>3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153</v>
      </c>
      <c r="AU226" s="246" t="s">
        <v>82</v>
      </c>
      <c r="AV226" s="14" t="s">
        <v>82</v>
      </c>
      <c r="AW226" s="14" t="s">
        <v>34</v>
      </c>
      <c r="AX226" s="14" t="s">
        <v>73</v>
      </c>
      <c r="AY226" s="246" t="s">
        <v>142</v>
      </c>
    </row>
    <row r="227" spans="1:51" s="13" customFormat="1" ht="12">
      <c r="A227" s="13"/>
      <c r="B227" s="225"/>
      <c r="C227" s="226"/>
      <c r="D227" s="227" t="s">
        <v>153</v>
      </c>
      <c r="E227" s="228" t="s">
        <v>21</v>
      </c>
      <c r="F227" s="229" t="s">
        <v>219</v>
      </c>
      <c r="G227" s="226"/>
      <c r="H227" s="228" t="s">
        <v>21</v>
      </c>
      <c r="I227" s="230"/>
      <c r="J227" s="226"/>
      <c r="K227" s="226"/>
      <c r="L227" s="231"/>
      <c r="M227" s="232"/>
      <c r="N227" s="233"/>
      <c r="O227" s="233"/>
      <c r="P227" s="233"/>
      <c r="Q227" s="233"/>
      <c r="R227" s="233"/>
      <c r="S227" s="233"/>
      <c r="T227" s="23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5" t="s">
        <v>153</v>
      </c>
      <c r="AU227" s="235" t="s">
        <v>82</v>
      </c>
      <c r="AV227" s="13" t="s">
        <v>80</v>
      </c>
      <c r="AW227" s="13" t="s">
        <v>34</v>
      </c>
      <c r="AX227" s="13" t="s">
        <v>73</v>
      </c>
      <c r="AY227" s="235" t="s">
        <v>142</v>
      </c>
    </row>
    <row r="228" spans="1:51" s="14" customFormat="1" ht="12">
      <c r="A228" s="14"/>
      <c r="B228" s="236"/>
      <c r="C228" s="237"/>
      <c r="D228" s="227" t="s">
        <v>153</v>
      </c>
      <c r="E228" s="238" t="s">
        <v>21</v>
      </c>
      <c r="F228" s="239" t="s">
        <v>220</v>
      </c>
      <c r="G228" s="237"/>
      <c r="H228" s="240">
        <v>3.6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153</v>
      </c>
      <c r="AU228" s="246" t="s">
        <v>82</v>
      </c>
      <c r="AV228" s="14" t="s">
        <v>82</v>
      </c>
      <c r="AW228" s="14" t="s">
        <v>34</v>
      </c>
      <c r="AX228" s="14" t="s">
        <v>73</v>
      </c>
      <c r="AY228" s="246" t="s">
        <v>142</v>
      </c>
    </row>
    <row r="229" spans="1:51" s="13" customFormat="1" ht="12">
      <c r="A229" s="13"/>
      <c r="B229" s="225"/>
      <c r="C229" s="226"/>
      <c r="D229" s="227" t="s">
        <v>153</v>
      </c>
      <c r="E229" s="228" t="s">
        <v>21</v>
      </c>
      <c r="F229" s="229" t="s">
        <v>221</v>
      </c>
      <c r="G229" s="226"/>
      <c r="H229" s="228" t="s">
        <v>21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5" t="s">
        <v>153</v>
      </c>
      <c r="AU229" s="235" t="s">
        <v>82</v>
      </c>
      <c r="AV229" s="13" t="s">
        <v>80</v>
      </c>
      <c r="AW229" s="13" t="s">
        <v>34</v>
      </c>
      <c r="AX229" s="13" t="s">
        <v>73</v>
      </c>
      <c r="AY229" s="235" t="s">
        <v>142</v>
      </c>
    </row>
    <row r="230" spans="1:51" s="14" customFormat="1" ht="12">
      <c r="A230" s="14"/>
      <c r="B230" s="236"/>
      <c r="C230" s="237"/>
      <c r="D230" s="227" t="s">
        <v>153</v>
      </c>
      <c r="E230" s="238" t="s">
        <v>21</v>
      </c>
      <c r="F230" s="239" t="s">
        <v>245</v>
      </c>
      <c r="G230" s="237"/>
      <c r="H230" s="240">
        <v>1.8</v>
      </c>
      <c r="I230" s="241"/>
      <c r="J230" s="237"/>
      <c r="K230" s="237"/>
      <c r="L230" s="242"/>
      <c r="M230" s="243"/>
      <c r="N230" s="244"/>
      <c r="O230" s="244"/>
      <c r="P230" s="244"/>
      <c r="Q230" s="244"/>
      <c r="R230" s="244"/>
      <c r="S230" s="244"/>
      <c r="T230" s="24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6" t="s">
        <v>153</v>
      </c>
      <c r="AU230" s="246" t="s">
        <v>82</v>
      </c>
      <c r="AV230" s="14" t="s">
        <v>82</v>
      </c>
      <c r="AW230" s="14" t="s">
        <v>34</v>
      </c>
      <c r="AX230" s="14" t="s">
        <v>73</v>
      </c>
      <c r="AY230" s="246" t="s">
        <v>142</v>
      </c>
    </row>
    <row r="231" spans="1:51" s="13" customFormat="1" ht="12">
      <c r="A231" s="13"/>
      <c r="B231" s="225"/>
      <c r="C231" s="226"/>
      <c r="D231" s="227" t="s">
        <v>153</v>
      </c>
      <c r="E231" s="228" t="s">
        <v>21</v>
      </c>
      <c r="F231" s="229" t="s">
        <v>223</v>
      </c>
      <c r="G231" s="226"/>
      <c r="H231" s="228" t="s">
        <v>21</v>
      </c>
      <c r="I231" s="230"/>
      <c r="J231" s="226"/>
      <c r="K231" s="226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153</v>
      </c>
      <c r="AU231" s="235" t="s">
        <v>82</v>
      </c>
      <c r="AV231" s="13" t="s">
        <v>80</v>
      </c>
      <c r="AW231" s="13" t="s">
        <v>34</v>
      </c>
      <c r="AX231" s="13" t="s">
        <v>73</v>
      </c>
      <c r="AY231" s="235" t="s">
        <v>142</v>
      </c>
    </row>
    <row r="232" spans="1:51" s="14" customFormat="1" ht="12">
      <c r="A232" s="14"/>
      <c r="B232" s="236"/>
      <c r="C232" s="237"/>
      <c r="D232" s="227" t="s">
        <v>153</v>
      </c>
      <c r="E232" s="238" t="s">
        <v>21</v>
      </c>
      <c r="F232" s="239" t="s">
        <v>224</v>
      </c>
      <c r="G232" s="237"/>
      <c r="H232" s="240">
        <v>1.344</v>
      </c>
      <c r="I232" s="241"/>
      <c r="J232" s="237"/>
      <c r="K232" s="237"/>
      <c r="L232" s="242"/>
      <c r="M232" s="243"/>
      <c r="N232" s="244"/>
      <c r="O232" s="244"/>
      <c r="P232" s="244"/>
      <c r="Q232" s="244"/>
      <c r="R232" s="244"/>
      <c r="S232" s="244"/>
      <c r="T232" s="24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6" t="s">
        <v>153</v>
      </c>
      <c r="AU232" s="246" t="s">
        <v>82</v>
      </c>
      <c r="AV232" s="14" t="s">
        <v>82</v>
      </c>
      <c r="AW232" s="14" t="s">
        <v>34</v>
      </c>
      <c r="AX232" s="14" t="s">
        <v>73</v>
      </c>
      <c r="AY232" s="246" t="s">
        <v>142</v>
      </c>
    </row>
    <row r="233" spans="1:51" s="13" customFormat="1" ht="12">
      <c r="A233" s="13"/>
      <c r="B233" s="225"/>
      <c r="C233" s="226"/>
      <c r="D233" s="227" t="s">
        <v>153</v>
      </c>
      <c r="E233" s="228" t="s">
        <v>21</v>
      </c>
      <c r="F233" s="229" t="s">
        <v>225</v>
      </c>
      <c r="G233" s="226"/>
      <c r="H233" s="228" t="s">
        <v>21</v>
      </c>
      <c r="I233" s="230"/>
      <c r="J233" s="226"/>
      <c r="K233" s="226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153</v>
      </c>
      <c r="AU233" s="235" t="s">
        <v>82</v>
      </c>
      <c r="AV233" s="13" t="s">
        <v>80</v>
      </c>
      <c r="AW233" s="13" t="s">
        <v>34</v>
      </c>
      <c r="AX233" s="13" t="s">
        <v>73</v>
      </c>
      <c r="AY233" s="235" t="s">
        <v>142</v>
      </c>
    </row>
    <row r="234" spans="1:51" s="14" customFormat="1" ht="12">
      <c r="A234" s="14"/>
      <c r="B234" s="236"/>
      <c r="C234" s="237"/>
      <c r="D234" s="227" t="s">
        <v>153</v>
      </c>
      <c r="E234" s="238" t="s">
        <v>21</v>
      </c>
      <c r="F234" s="239" t="s">
        <v>226</v>
      </c>
      <c r="G234" s="237"/>
      <c r="H234" s="240">
        <v>0.6</v>
      </c>
      <c r="I234" s="241"/>
      <c r="J234" s="237"/>
      <c r="K234" s="237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153</v>
      </c>
      <c r="AU234" s="246" t="s">
        <v>82</v>
      </c>
      <c r="AV234" s="14" t="s">
        <v>82</v>
      </c>
      <c r="AW234" s="14" t="s">
        <v>34</v>
      </c>
      <c r="AX234" s="14" t="s">
        <v>73</v>
      </c>
      <c r="AY234" s="246" t="s">
        <v>142</v>
      </c>
    </row>
    <row r="235" spans="1:51" s="13" customFormat="1" ht="12">
      <c r="A235" s="13"/>
      <c r="B235" s="225"/>
      <c r="C235" s="226"/>
      <c r="D235" s="227" t="s">
        <v>153</v>
      </c>
      <c r="E235" s="228" t="s">
        <v>21</v>
      </c>
      <c r="F235" s="229" t="s">
        <v>227</v>
      </c>
      <c r="G235" s="226"/>
      <c r="H235" s="228" t="s">
        <v>21</v>
      </c>
      <c r="I235" s="230"/>
      <c r="J235" s="226"/>
      <c r="K235" s="226"/>
      <c r="L235" s="231"/>
      <c r="M235" s="232"/>
      <c r="N235" s="233"/>
      <c r="O235" s="233"/>
      <c r="P235" s="233"/>
      <c r="Q235" s="233"/>
      <c r="R235" s="233"/>
      <c r="S235" s="233"/>
      <c r="T235" s="23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5" t="s">
        <v>153</v>
      </c>
      <c r="AU235" s="235" t="s">
        <v>82</v>
      </c>
      <c r="AV235" s="13" t="s">
        <v>80</v>
      </c>
      <c r="AW235" s="13" t="s">
        <v>34</v>
      </c>
      <c r="AX235" s="13" t="s">
        <v>73</v>
      </c>
      <c r="AY235" s="235" t="s">
        <v>142</v>
      </c>
    </row>
    <row r="236" spans="1:51" s="14" customFormat="1" ht="12">
      <c r="A236" s="14"/>
      <c r="B236" s="236"/>
      <c r="C236" s="237"/>
      <c r="D236" s="227" t="s">
        <v>153</v>
      </c>
      <c r="E236" s="238" t="s">
        <v>21</v>
      </c>
      <c r="F236" s="239" t="s">
        <v>246</v>
      </c>
      <c r="G236" s="237"/>
      <c r="H236" s="240">
        <v>7.2</v>
      </c>
      <c r="I236" s="241"/>
      <c r="J236" s="237"/>
      <c r="K236" s="237"/>
      <c r="L236" s="242"/>
      <c r="M236" s="243"/>
      <c r="N236" s="244"/>
      <c r="O236" s="244"/>
      <c r="P236" s="244"/>
      <c r="Q236" s="244"/>
      <c r="R236" s="244"/>
      <c r="S236" s="244"/>
      <c r="T236" s="24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6" t="s">
        <v>153</v>
      </c>
      <c r="AU236" s="246" t="s">
        <v>82</v>
      </c>
      <c r="AV236" s="14" t="s">
        <v>82</v>
      </c>
      <c r="AW236" s="14" t="s">
        <v>34</v>
      </c>
      <c r="AX236" s="14" t="s">
        <v>73</v>
      </c>
      <c r="AY236" s="246" t="s">
        <v>142</v>
      </c>
    </row>
    <row r="237" spans="1:51" s="15" customFormat="1" ht="12">
      <c r="A237" s="15"/>
      <c r="B237" s="247"/>
      <c r="C237" s="248"/>
      <c r="D237" s="227" t="s">
        <v>153</v>
      </c>
      <c r="E237" s="249" t="s">
        <v>21</v>
      </c>
      <c r="F237" s="250" t="s">
        <v>171</v>
      </c>
      <c r="G237" s="248"/>
      <c r="H237" s="251">
        <v>99.72399999999999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7" t="s">
        <v>153</v>
      </c>
      <c r="AU237" s="257" t="s">
        <v>82</v>
      </c>
      <c r="AV237" s="15" t="s">
        <v>149</v>
      </c>
      <c r="AW237" s="15" t="s">
        <v>34</v>
      </c>
      <c r="AX237" s="15" t="s">
        <v>80</v>
      </c>
      <c r="AY237" s="257" t="s">
        <v>142</v>
      </c>
    </row>
    <row r="238" spans="1:65" s="2" customFormat="1" ht="24.15" customHeight="1">
      <c r="A238" s="40"/>
      <c r="B238" s="41"/>
      <c r="C238" s="207" t="s">
        <v>247</v>
      </c>
      <c r="D238" s="207" t="s">
        <v>144</v>
      </c>
      <c r="E238" s="208" t="s">
        <v>248</v>
      </c>
      <c r="F238" s="209" t="s">
        <v>249</v>
      </c>
      <c r="G238" s="210" t="s">
        <v>147</v>
      </c>
      <c r="H238" s="211">
        <v>860.1</v>
      </c>
      <c r="I238" s="212"/>
      <c r="J238" s="213">
        <f>ROUND(I238*H238,2)</f>
        <v>0</v>
      </c>
      <c r="K238" s="209" t="s">
        <v>148</v>
      </c>
      <c r="L238" s="46"/>
      <c r="M238" s="214" t="s">
        <v>21</v>
      </c>
      <c r="N238" s="215" t="s">
        <v>44</v>
      </c>
      <c r="O238" s="86"/>
      <c r="P238" s="216">
        <f>O238*H238</f>
        <v>0</v>
      </c>
      <c r="Q238" s="216">
        <v>0.00011509</v>
      </c>
      <c r="R238" s="216">
        <f>Q238*H238</f>
        <v>0.098988909</v>
      </c>
      <c r="S238" s="216">
        <v>0.23</v>
      </c>
      <c r="T238" s="217">
        <f>S238*H238</f>
        <v>197.823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8" t="s">
        <v>149</v>
      </c>
      <c r="AT238" s="218" t="s">
        <v>144</v>
      </c>
      <c r="AU238" s="218" t="s">
        <v>82</v>
      </c>
      <c r="AY238" s="19" t="s">
        <v>142</v>
      </c>
      <c r="BE238" s="219">
        <f>IF(N238="základní",J238,0)</f>
        <v>0</v>
      </c>
      <c r="BF238" s="219">
        <f>IF(N238="snížená",J238,0)</f>
        <v>0</v>
      </c>
      <c r="BG238" s="219">
        <f>IF(N238="zákl. přenesená",J238,0)</f>
        <v>0</v>
      </c>
      <c r="BH238" s="219">
        <f>IF(N238="sníž. přenesená",J238,0)</f>
        <v>0</v>
      </c>
      <c r="BI238" s="219">
        <f>IF(N238="nulová",J238,0)</f>
        <v>0</v>
      </c>
      <c r="BJ238" s="19" t="s">
        <v>80</v>
      </c>
      <c r="BK238" s="219">
        <f>ROUND(I238*H238,2)</f>
        <v>0</v>
      </c>
      <c r="BL238" s="19" t="s">
        <v>149</v>
      </c>
      <c r="BM238" s="218" t="s">
        <v>250</v>
      </c>
    </row>
    <row r="239" spans="1:47" s="2" customFormat="1" ht="12">
      <c r="A239" s="40"/>
      <c r="B239" s="41"/>
      <c r="C239" s="42"/>
      <c r="D239" s="220" t="s">
        <v>151</v>
      </c>
      <c r="E239" s="42"/>
      <c r="F239" s="221" t="s">
        <v>251</v>
      </c>
      <c r="G239" s="42"/>
      <c r="H239" s="42"/>
      <c r="I239" s="222"/>
      <c r="J239" s="42"/>
      <c r="K239" s="42"/>
      <c r="L239" s="46"/>
      <c r="M239" s="223"/>
      <c r="N239" s="22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151</v>
      </c>
      <c r="AU239" s="19" t="s">
        <v>82</v>
      </c>
    </row>
    <row r="240" spans="1:51" s="13" customFormat="1" ht="12">
      <c r="A240" s="13"/>
      <c r="B240" s="225"/>
      <c r="C240" s="226"/>
      <c r="D240" s="227" t="s">
        <v>153</v>
      </c>
      <c r="E240" s="228" t="s">
        <v>21</v>
      </c>
      <c r="F240" s="229" t="s">
        <v>154</v>
      </c>
      <c r="G240" s="226"/>
      <c r="H240" s="228" t="s">
        <v>21</v>
      </c>
      <c r="I240" s="230"/>
      <c r="J240" s="226"/>
      <c r="K240" s="226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153</v>
      </c>
      <c r="AU240" s="235" t="s">
        <v>82</v>
      </c>
      <c r="AV240" s="13" t="s">
        <v>80</v>
      </c>
      <c r="AW240" s="13" t="s">
        <v>34</v>
      </c>
      <c r="AX240" s="13" t="s">
        <v>73</v>
      </c>
      <c r="AY240" s="235" t="s">
        <v>142</v>
      </c>
    </row>
    <row r="241" spans="1:51" s="13" customFormat="1" ht="12">
      <c r="A241" s="13"/>
      <c r="B241" s="225"/>
      <c r="C241" s="226"/>
      <c r="D241" s="227" t="s">
        <v>153</v>
      </c>
      <c r="E241" s="228" t="s">
        <v>21</v>
      </c>
      <c r="F241" s="229" t="s">
        <v>193</v>
      </c>
      <c r="G241" s="226"/>
      <c r="H241" s="228" t="s">
        <v>21</v>
      </c>
      <c r="I241" s="230"/>
      <c r="J241" s="226"/>
      <c r="K241" s="226"/>
      <c r="L241" s="231"/>
      <c r="M241" s="232"/>
      <c r="N241" s="233"/>
      <c r="O241" s="233"/>
      <c r="P241" s="233"/>
      <c r="Q241" s="233"/>
      <c r="R241" s="233"/>
      <c r="S241" s="233"/>
      <c r="T241" s="23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5" t="s">
        <v>153</v>
      </c>
      <c r="AU241" s="235" t="s">
        <v>82</v>
      </c>
      <c r="AV241" s="13" t="s">
        <v>80</v>
      </c>
      <c r="AW241" s="13" t="s">
        <v>34</v>
      </c>
      <c r="AX241" s="13" t="s">
        <v>73</v>
      </c>
      <c r="AY241" s="235" t="s">
        <v>142</v>
      </c>
    </row>
    <row r="242" spans="1:51" s="13" customFormat="1" ht="12">
      <c r="A242" s="13"/>
      <c r="B242" s="225"/>
      <c r="C242" s="226"/>
      <c r="D242" s="227" t="s">
        <v>153</v>
      </c>
      <c r="E242" s="228" t="s">
        <v>21</v>
      </c>
      <c r="F242" s="229" t="s">
        <v>182</v>
      </c>
      <c r="G242" s="226"/>
      <c r="H242" s="228" t="s">
        <v>21</v>
      </c>
      <c r="I242" s="230"/>
      <c r="J242" s="226"/>
      <c r="K242" s="226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153</v>
      </c>
      <c r="AU242" s="235" t="s">
        <v>82</v>
      </c>
      <c r="AV242" s="13" t="s">
        <v>80</v>
      </c>
      <c r="AW242" s="13" t="s">
        <v>34</v>
      </c>
      <c r="AX242" s="13" t="s">
        <v>73</v>
      </c>
      <c r="AY242" s="235" t="s">
        <v>142</v>
      </c>
    </row>
    <row r="243" spans="1:51" s="14" customFormat="1" ht="12">
      <c r="A243" s="14"/>
      <c r="B243" s="236"/>
      <c r="C243" s="237"/>
      <c r="D243" s="227" t="s">
        <v>153</v>
      </c>
      <c r="E243" s="238" t="s">
        <v>21</v>
      </c>
      <c r="F243" s="239" t="s">
        <v>252</v>
      </c>
      <c r="G243" s="237"/>
      <c r="H243" s="240">
        <v>51.2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153</v>
      </c>
      <c r="AU243" s="246" t="s">
        <v>82</v>
      </c>
      <c r="AV243" s="14" t="s">
        <v>82</v>
      </c>
      <c r="AW243" s="14" t="s">
        <v>34</v>
      </c>
      <c r="AX243" s="14" t="s">
        <v>73</v>
      </c>
      <c r="AY243" s="246" t="s">
        <v>142</v>
      </c>
    </row>
    <row r="244" spans="1:51" s="14" customFormat="1" ht="12">
      <c r="A244" s="14"/>
      <c r="B244" s="236"/>
      <c r="C244" s="237"/>
      <c r="D244" s="227" t="s">
        <v>153</v>
      </c>
      <c r="E244" s="238" t="s">
        <v>21</v>
      </c>
      <c r="F244" s="239" t="s">
        <v>253</v>
      </c>
      <c r="G244" s="237"/>
      <c r="H244" s="240">
        <v>226.1</v>
      </c>
      <c r="I244" s="241"/>
      <c r="J244" s="237"/>
      <c r="K244" s="237"/>
      <c r="L244" s="242"/>
      <c r="M244" s="243"/>
      <c r="N244" s="244"/>
      <c r="O244" s="244"/>
      <c r="P244" s="244"/>
      <c r="Q244" s="244"/>
      <c r="R244" s="244"/>
      <c r="S244" s="244"/>
      <c r="T244" s="24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6" t="s">
        <v>153</v>
      </c>
      <c r="AU244" s="246" t="s">
        <v>82</v>
      </c>
      <c r="AV244" s="14" t="s">
        <v>82</v>
      </c>
      <c r="AW244" s="14" t="s">
        <v>34</v>
      </c>
      <c r="AX244" s="14" t="s">
        <v>73</v>
      </c>
      <c r="AY244" s="246" t="s">
        <v>142</v>
      </c>
    </row>
    <row r="245" spans="1:51" s="14" customFormat="1" ht="12">
      <c r="A245" s="14"/>
      <c r="B245" s="236"/>
      <c r="C245" s="237"/>
      <c r="D245" s="227" t="s">
        <v>153</v>
      </c>
      <c r="E245" s="238" t="s">
        <v>21</v>
      </c>
      <c r="F245" s="239" t="s">
        <v>254</v>
      </c>
      <c r="G245" s="237"/>
      <c r="H245" s="240">
        <v>237.2</v>
      </c>
      <c r="I245" s="241"/>
      <c r="J245" s="237"/>
      <c r="K245" s="237"/>
      <c r="L245" s="242"/>
      <c r="M245" s="243"/>
      <c r="N245" s="244"/>
      <c r="O245" s="244"/>
      <c r="P245" s="244"/>
      <c r="Q245" s="244"/>
      <c r="R245" s="244"/>
      <c r="S245" s="244"/>
      <c r="T245" s="24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6" t="s">
        <v>153</v>
      </c>
      <c r="AU245" s="246" t="s">
        <v>82</v>
      </c>
      <c r="AV245" s="14" t="s">
        <v>82</v>
      </c>
      <c r="AW245" s="14" t="s">
        <v>34</v>
      </c>
      <c r="AX245" s="14" t="s">
        <v>73</v>
      </c>
      <c r="AY245" s="246" t="s">
        <v>142</v>
      </c>
    </row>
    <row r="246" spans="1:51" s="14" customFormat="1" ht="12">
      <c r="A246" s="14"/>
      <c r="B246" s="236"/>
      <c r="C246" s="237"/>
      <c r="D246" s="227" t="s">
        <v>153</v>
      </c>
      <c r="E246" s="238" t="s">
        <v>21</v>
      </c>
      <c r="F246" s="239" t="s">
        <v>255</v>
      </c>
      <c r="G246" s="237"/>
      <c r="H246" s="240">
        <v>3.9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153</v>
      </c>
      <c r="AU246" s="246" t="s">
        <v>82</v>
      </c>
      <c r="AV246" s="14" t="s">
        <v>82</v>
      </c>
      <c r="AW246" s="14" t="s">
        <v>34</v>
      </c>
      <c r="AX246" s="14" t="s">
        <v>73</v>
      </c>
      <c r="AY246" s="246" t="s">
        <v>142</v>
      </c>
    </row>
    <row r="247" spans="1:51" s="13" customFormat="1" ht="12">
      <c r="A247" s="13"/>
      <c r="B247" s="225"/>
      <c r="C247" s="226"/>
      <c r="D247" s="227" t="s">
        <v>153</v>
      </c>
      <c r="E247" s="228" t="s">
        <v>21</v>
      </c>
      <c r="F247" s="229" t="s">
        <v>198</v>
      </c>
      <c r="G247" s="226"/>
      <c r="H247" s="228" t="s">
        <v>21</v>
      </c>
      <c r="I247" s="230"/>
      <c r="J247" s="226"/>
      <c r="K247" s="226"/>
      <c r="L247" s="231"/>
      <c r="M247" s="232"/>
      <c r="N247" s="233"/>
      <c r="O247" s="233"/>
      <c r="P247" s="233"/>
      <c r="Q247" s="233"/>
      <c r="R247" s="233"/>
      <c r="S247" s="233"/>
      <c r="T247" s="23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5" t="s">
        <v>153</v>
      </c>
      <c r="AU247" s="235" t="s">
        <v>82</v>
      </c>
      <c r="AV247" s="13" t="s">
        <v>80</v>
      </c>
      <c r="AW247" s="13" t="s">
        <v>34</v>
      </c>
      <c r="AX247" s="13" t="s">
        <v>73</v>
      </c>
      <c r="AY247" s="235" t="s">
        <v>142</v>
      </c>
    </row>
    <row r="248" spans="1:51" s="14" customFormat="1" ht="12">
      <c r="A248" s="14"/>
      <c r="B248" s="236"/>
      <c r="C248" s="237"/>
      <c r="D248" s="227" t="s">
        <v>153</v>
      </c>
      <c r="E248" s="238" t="s">
        <v>21</v>
      </c>
      <c r="F248" s="239" t="s">
        <v>256</v>
      </c>
      <c r="G248" s="237"/>
      <c r="H248" s="240">
        <v>44</v>
      </c>
      <c r="I248" s="241"/>
      <c r="J248" s="237"/>
      <c r="K248" s="237"/>
      <c r="L248" s="242"/>
      <c r="M248" s="243"/>
      <c r="N248" s="244"/>
      <c r="O248" s="244"/>
      <c r="P248" s="244"/>
      <c r="Q248" s="244"/>
      <c r="R248" s="244"/>
      <c r="S248" s="244"/>
      <c r="T248" s="24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46" t="s">
        <v>153</v>
      </c>
      <c r="AU248" s="246" t="s">
        <v>82</v>
      </c>
      <c r="AV248" s="14" t="s">
        <v>82</v>
      </c>
      <c r="AW248" s="14" t="s">
        <v>34</v>
      </c>
      <c r="AX248" s="14" t="s">
        <v>73</v>
      </c>
      <c r="AY248" s="246" t="s">
        <v>142</v>
      </c>
    </row>
    <row r="249" spans="1:51" s="13" customFormat="1" ht="12">
      <c r="A249" s="13"/>
      <c r="B249" s="225"/>
      <c r="C249" s="226"/>
      <c r="D249" s="227" t="s">
        <v>153</v>
      </c>
      <c r="E249" s="228" t="s">
        <v>21</v>
      </c>
      <c r="F249" s="229" t="s">
        <v>184</v>
      </c>
      <c r="G249" s="226"/>
      <c r="H249" s="228" t="s">
        <v>21</v>
      </c>
      <c r="I249" s="230"/>
      <c r="J249" s="226"/>
      <c r="K249" s="226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153</v>
      </c>
      <c r="AU249" s="235" t="s">
        <v>82</v>
      </c>
      <c r="AV249" s="13" t="s">
        <v>80</v>
      </c>
      <c r="AW249" s="13" t="s">
        <v>34</v>
      </c>
      <c r="AX249" s="13" t="s">
        <v>73</v>
      </c>
      <c r="AY249" s="235" t="s">
        <v>142</v>
      </c>
    </row>
    <row r="250" spans="1:51" s="14" customFormat="1" ht="12">
      <c r="A250" s="14"/>
      <c r="B250" s="236"/>
      <c r="C250" s="237"/>
      <c r="D250" s="227" t="s">
        <v>153</v>
      </c>
      <c r="E250" s="238" t="s">
        <v>21</v>
      </c>
      <c r="F250" s="239" t="s">
        <v>257</v>
      </c>
      <c r="G250" s="237"/>
      <c r="H250" s="240">
        <v>7.2</v>
      </c>
      <c r="I250" s="241"/>
      <c r="J250" s="237"/>
      <c r="K250" s="237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153</v>
      </c>
      <c r="AU250" s="246" t="s">
        <v>82</v>
      </c>
      <c r="AV250" s="14" t="s">
        <v>82</v>
      </c>
      <c r="AW250" s="14" t="s">
        <v>34</v>
      </c>
      <c r="AX250" s="14" t="s">
        <v>73</v>
      </c>
      <c r="AY250" s="246" t="s">
        <v>142</v>
      </c>
    </row>
    <row r="251" spans="1:51" s="13" customFormat="1" ht="12">
      <c r="A251" s="13"/>
      <c r="B251" s="225"/>
      <c r="C251" s="226"/>
      <c r="D251" s="227" t="s">
        <v>153</v>
      </c>
      <c r="E251" s="228" t="s">
        <v>21</v>
      </c>
      <c r="F251" s="229" t="s">
        <v>201</v>
      </c>
      <c r="G251" s="226"/>
      <c r="H251" s="228" t="s">
        <v>21</v>
      </c>
      <c r="I251" s="230"/>
      <c r="J251" s="226"/>
      <c r="K251" s="226"/>
      <c r="L251" s="231"/>
      <c r="M251" s="232"/>
      <c r="N251" s="233"/>
      <c r="O251" s="233"/>
      <c r="P251" s="233"/>
      <c r="Q251" s="233"/>
      <c r="R251" s="233"/>
      <c r="S251" s="233"/>
      <c r="T251" s="23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5" t="s">
        <v>153</v>
      </c>
      <c r="AU251" s="235" t="s">
        <v>82</v>
      </c>
      <c r="AV251" s="13" t="s">
        <v>80</v>
      </c>
      <c r="AW251" s="13" t="s">
        <v>34</v>
      </c>
      <c r="AX251" s="13" t="s">
        <v>73</v>
      </c>
      <c r="AY251" s="235" t="s">
        <v>142</v>
      </c>
    </row>
    <row r="252" spans="1:51" s="14" customFormat="1" ht="12">
      <c r="A252" s="14"/>
      <c r="B252" s="236"/>
      <c r="C252" s="237"/>
      <c r="D252" s="227" t="s">
        <v>153</v>
      </c>
      <c r="E252" s="238" t="s">
        <v>21</v>
      </c>
      <c r="F252" s="239" t="s">
        <v>258</v>
      </c>
      <c r="G252" s="237"/>
      <c r="H252" s="240">
        <v>16.1</v>
      </c>
      <c r="I252" s="241"/>
      <c r="J252" s="237"/>
      <c r="K252" s="237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153</v>
      </c>
      <c r="AU252" s="246" t="s">
        <v>82</v>
      </c>
      <c r="AV252" s="14" t="s">
        <v>82</v>
      </c>
      <c r="AW252" s="14" t="s">
        <v>34</v>
      </c>
      <c r="AX252" s="14" t="s">
        <v>73</v>
      </c>
      <c r="AY252" s="246" t="s">
        <v>142</v>
      </c>
    </row>
    <row r="253" spans="1:51" s="13" customFormat="1" ht="12">
      <c r="A253" s="13"/>
      <c r="B253" s="225"/>
      <c r="C253" s="226"/>
      <c r="D253" s="227" t="s">
        <v>153</v>
      </c>
      <c r="E253" s="228" t="s">
        <v>21</v>
      </c>
      <c r="F253" s="229" t="s">
        <v>203</v>
      </c>
      <c r="G253" s="226"/>
      <c r="H253" s="228" t="s">
        <v>21</v>
      </c>
      <c r="I253" s="230"/>
      <c r="J253" s="226"/>
      <c r="K253" s="226"/>
      <c r="L253" s="231"/>
      <c r="M253" s="232"/>
      <c r="N253" s="233"/>
      <c r="O253" s="233"/>
      <c r="P253" s="233"/>
      <c r="Q253" s="233"/>
      <c r="R253" s="233"/>
      <c r="S253" s="233"/>
      <c r="T253" s="23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5" t="s">
        <v>153</v>
      </c>
      <c r="AU253" s="235" t="s">
        <v>82</v>
      </c>
      <c r="AV253" s="13" t="s">
        <v>80</v>
      </c>
      <c r="AW253" s="13" t="s">
        <v>34</v>
      </c>
      <c r="AX253" s="13" t="s">
        <v>73</v>
      </c>
      <c r="AY253" s="235" t="s">
        <v>142</v>
      </c>
    </row>
    <row r="254" spans="1:51" s="14" customFormat="1" ht="12">
      <c r="A254" s="14"/>
      <c r="B254" s="236"/>
      <c r="C254" s="237"/>
      <c r="D254" s="227" t="s">
        <v>153</v>
      </c>
      <c r="E254" s="238" t="s">
        <v>21</v>
      </c>
      <c r="F254" s="239" t="s">
        <v>259</v>
      </c>
      <c r="G254" s="237"/>
      <c r="H254" s="240">
        <v>7.4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153</v>
      </c>
      <c r="AU254" s="246" t="s">
        <v>82</v>
      </c>
      <c r="AV254" s="14" t="s">
        <v>82</v>
      </c>
      <c r="AW254" s="14" t="s">
        <v>34</v>
      </c>
      <c r="AX254" s="14" t="s">
        <v>73</v>
      </c>
      <c r="AY254" s="246" t="s">
        <v>142</v>
      </c>
    </row>
    <row r="255" spans="1:51" s="13" customFormat="1" ht="12">
      <c r="A255" s="13"/>
      <c r="B255" s="225"/>
      <c r="C255" s="226"/>
      <c r="D255" s="227" t="s">
        <v>153</v>
      </c>
      <c r="E255" s="228" t="s">
        <v>21</v>
      </c>
      <c r="F255" s="229" t="s">
        <v>205</v>
      </c>
      <c r="G255" s="226"/>
      <c r="H255" s="228" t="s">
        <v>21</v>
      </c>
      <c r="I255" s="230"/>
      <c r="J255" s="226"/>
      <c r="K255" s="226"/>
      <c r="L255" s="231"/>
      <c r="M255" s="232"/>
      <c r="N255" s="233"/>
      <c r="O255" s="233"/>
      <c r="P255" s="233"/>
      <c r="Q255" s="233"/>
      <c r="R255" s="233"/>
      <c r="S255" s="233"/>
      <c r="T255" s="23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5" t="s">
        <v>153</v>
      </c>
      <c r="AU255" s="235" t="s">
        <v>82</v>
      </c>
      <c r="AV255" s="13" t="s">
        <v>80</v>
      </c>
      <c r="AW255" s="13" t="s">
        <v>34</v>
      </c>
      <c r="AX255" s="13" t="s">
        <v>73</v>
      </c>
      <c r="AY255" s="235" t="s">
        <v>142</v>
      </c>
    </row>
    <row r="256" spans="1:51" s="14" customFormat="1" ht="12">
      <c r="A256" s="14"/>
      <c r="B256" s="236"/>
      <c r="C256" s="237"/>
      <c r="D256" s="227" t="s">
        <v>153</v>
      </c>
      <c r="E256" s="238" t="s">
        <v>21</v>
      </c>
      <c r="F256" s="239" t="s">
        <v>260</v>
      </c>
      <c r="G256" s="237"/>
      <c r="H256" s="240">
        <v>12.4</v>
      </c>
      <c r="I256" s="241"/>
      <c r="J256" s="237"/>
      <c r="K256" s="237"/>
      <c r="L256" s="242"/>
      <c r="M256" s="243"/>
      <c r="N256" s="244"/>
      <c r="O256" s="244"/>
      <c r="P256" s="244"/>
      <c r="Q256" s="244"/>
      <c r="R256" s="244"/>
      <c r="S256" s="244"/>
      <c r="T256" s="24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6" t="s">
        <v>153</v>
      </c>
      <c r="AU256" s="246" t="s">
        <v>82</v>
      </c>
      <c r="AV256" s="14" t="s">
        <v>82</v>
      </c>
      <c r="AW256" s="14" t="s">
        <v>34</v>
      </c>
      <c r="AX256" s="14" t="s">
        <v>73</v>
      </c>
      <c r="AY256" s="246" t="s">
        <v>142</v>
      </c>
    </row>
    <row r="257" spans="1:51" s="13" customFormat="1" ht="12">
      <c r="A257" s="13"/>
      <c r="B257" s="225"/>
      <c r="C257" s="226"/>
      <c r="D257" s="227" t="s">
        <v>153</v>
      </c>
      <c r="E257" s="228" t="s">
        <v>21</v>
      </c>
      <c r="F257" s="229" t="s">
        <v>207</v>
      </c>
      <c r="G257" s="226"/>
      <c r="H257" s="228" t="s">
        <v>21</v>
      </c>
      <c r="I257" s="230"/>
      <c r="J257" s="226"/>
      <c r="K257" s="226"/>
      <c r="L257" s="231"/>
      <c r="M257" s="232"/>
      <c r="N257" s="233"/>
      <c r="O257" s="233"/>
      <c r="P257" s="233"/>
      <c r="Q257" s="233"/>
      <c r="R257" s="233"/>
      <c r="S257" s="233"/>
      <c r="T257" s="23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5" t="s">
        <v>153</v>
      </c>
      <c r="AU257" s="235" t="s">
        <v>82</v>
      </c>
      <c r="AV257" s="13" t="s">
        <v>80</v>
      </c>
      <c r="AW257" s="13" t="s">
        <v>34</v>
      </c>
      <c r="AX257" s="13" t="s">
        <v>73</v>
      </c>
      <c r="AY257" s="235" t="s">
        <v>142</v>
      </c>
    </row>
    <row r="258" spans="1:51" s="14" customFormat="1" ht="12">
      <c r="A258" s="14"/>
      <c r="B258" s="236"/>
      <c r="C258" s="237"/>
      <c r="D258" s="227" t="s">
        <v>153</v>
      </c>
      <c r="E258" s="238" t="s">
        <v>21</v>
      </c>
      <c r="F258" s="239" t="s">
        <v>261</v>
      </c>
      <c r="G258" s="237"/>
      <c r="H258" s="240">
        <v>12</v>
      </c>
      <c r="I258" s="241"/>
      <c r="J258" s="237"/>
      <c r="K258" s="237"/>
      <c r="L258" s="242"/>
      <c r="M258" s="243"/>
      <c r="N258" s="244"/>
      <c r="O258" s="244"/>
      <c r="P258" s="244"/>
      <c r="Q258" s="244"/>
      <c r="R258" s="244"/>
      <c r="S258" s="244"/>
      <c r="T258" s="24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6" t="s">
        <v>153</v>
      </c>
      <c r="AU258" s="246" t="s">
        <v>82</v>
      </c>
      <c r="AV258" s="14" t="s">
        <v>82</v>
      </c>
      <c r="AW258" s="14" t="s">
        <v>34</v>
      </c>
      <c r="AX258" s="14" t="s">
        <v>73</v>
      </c>
      <c r="AY258" s="246" t="s">
        <v>142</v>
      </c>
    </row>
    <row r="259" spans="1:51" s="13" customFormat="1" ht="12">
      <c r="A259" s="13"/>
      <c r="B259" s="225"/>
      <c r="C259" s="226"/>
      <c r="D259" s="227" t="s">
        <v>153</v>
      </c>
      <c r="E259" s="228" t="s">
        <v>21</v>
      </c>
      <c r="F259" s="229" t="s">
        <v>186</v>
      </c>
      <c r="G259" s="226"/>
      <c r="H259" s="228" t="s">
        <v>21</v>
      </c>
      <c r="I259" s="230"/>
      <c r="J259" s="226"/>
      <c r="K259" s="226"/>
      <c r="L259" s="231"/>
      <c r="M259" s="232"/>
      <c r="N259" s="233"/>
      <c r="O259" s="233"/>
      <c r="P259" s="233"/>
      <c r="Q259" s="233"/>
      <c r="R259" s="233"/>
      <c r="S259" s="233"/>
      <c r="T259" s="23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5" t="s">
        <v>153</v>
      </c>
      <c r="AU259" s="235" t="s">
        <v>82</v>
      </c>
      <c r="AV259" s="13" t="s">
        <v>80</v>
      </c>
      <c r="AW259" s="13" t="s">
        <v>34</v>
      </c>
      <c r="AX259" s="13" t="s">
        <v>73</v>
      </c>
      <c r="AY259" s="235" t="s">
        <v>142</v>
      </c>
    </row>
    <row r="260" spans="1:51" s="14" customFormat="1" ht="12">
      <c r="A260" s="14"/>
      <c r="B260" s="236"/>
      <c r="C260" s="237"/>
      <c r="D260" s="227" t="s">
        <v>153</v>
      </c>
      <c r="E260" s="238" t="s">
        <v>21</v>
      </c>
      <c r="F260" s="239" t="s">
        <v>262</v>
      </c>
      <c r="G260" s="237"/>
      <c r="H260" s="240">
        <v>6.8</v>
      </c>
      <c r="I260" s="241"/>
      <c r="J260" s="237"/>
      <c r="K260" s="237"/>
      <c r="L260" s="242"/>
      <c r="M260" s="243"/>
      <c r="N260" s="244"/>
      <c r="O260" s="244"/>
      <c r="P260" s="244"/>
      <c r="Q260" s="244"/>
      <c r="R260" s="244"/>
      <c r="S260" s="244"/>
      <c r="T260" s="24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6" t="s">
        <v>153</v>
      </c>
      <c r="AU260" s="246" t="s">
        <v>82</v>
      </c>
      <c r="AV260" s="14" t="s">
        <v>82</v>
      </c>
      <c r="AW260" s="14" t="s">
        <v>34</v>
      </c>
      <c r="AX260" s="14" t="s">
        <v>73</v>
      </c>
      <c r="AY260" s="246" t="s">
        <v>142</v>
      </c>
    </row>
    <row r="261" spans="1:51" s="13" customFormat="1" ht="12">
      <c r="A261" s="13"/>
      <c r="B261" s="225"/>
      <c r="C261" s="226"/>
      <c r="D261" s="227" t="s">
        <v>153</v>
      </c>
      <c r="E261" s="228" t="s">
        <v>21</v>
      </c>
      <c r="F261" s="229" t="s">
        <v>210</v>
      </c>
      <c r="G261" s="226"/>
      <c r="H261" s="228" t="s">
        <v>21</v>
      </c>
      <c r="I261" s="230"/>
      <c r="J261" s="226"/>
      <c r="K261" s="226"/>
      <c r="L261" s="231"/>
      <c r="M261" s="232"/>
      <c r="N261" s="233"/>
      <c r="O261" s="233"/>
      <c r="P261" s="233"/>
      <c r="Q261" s="233"/>
      <c r="R261" s="233"/>
      <c r="S261" s="233"/>
      <c r="T261" s="23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5" t="s">
        <v>153</v>
      </c>
      <c r="AU261" s="235" t="s">
        <v>82</v>
      </c>
      <c r="AV261" s="13" t="s">
        <v>80</v>
      </c>
      <c r="AW261" s="13" t="s">
        <v>34</v>
      </c>
      <c r="AX261" s="13" t="s">
        <v>73</v>
      </c>
      <c r="AY261" s="235" t="s">
        <v>142</v>
      </c>
    </row>
    <row r="262" spans="1:51" s="14" customFormat="1" ht="12">
      <c r="A262" s="14"/>
      <c r="B262" s="236"/>
      <c r="C262" s="237"/>
      <c r="D262" s="227" t="s">
        <v>153</v>
      </c>
      <c r="E262" s="238" t="s">
        <v>21</v>
      </c>
      <c r="F262" s="239" t="s">
        <v>263</v>
      </c>
      <c r="G262" s="237"/>
      <c r="H262" s="240">
        <v>85.6</v>
      </c>
      <c r="I262" s="241"/>
      <c r="J262" s="237"/>
      <c r="K262" s="237"/>
      <c r="L262" s="242"/>
      <c r="M262" s="243"/>
      <c r="N262" s="244"/>
      <c r="O262" s="244"/>
      <c r="P262" s="244"/>
      <c r="Q262" s="244"/>
      <c r="R262" s="244"/>
      <c r="S262" s="244"/>
      <c r="T262" s="24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6" t="s">
        <v>153</v>
      </c>
      <c r="AU262" s="246" t="s">
        <v>82</v>
      </c>
      <c r="AV262" s="14" t="s">
        <v>82</v>
      </c>
      <c r="AW262" s="14" t="s">
        <v>34</v>
      </c>
      <c r="AX262" s="14" t="s">
        <v>73</v>
      </c>
      <c r="AY262" s="246" t="s">
        <v>142</v>
      </c>
    </row>
    <row r="263" spans="1:51" s="13" customFormat="1" ht="12">
      <c r="A263" s="13"/>
      <c r="B263" s="225"/>
      <c r="C263" s="226"/>
      <c r="D263" s="227" t="s">
        <v>153</v>
      </c>
      <c r="E263" s="228" t="s">
        <v>21</v>
      </c>
      <c r="F263" s="229" t="s">
        <v>155</v>
      </c>
      <c r="G263" s="226"/>
      <c r="H263" s="228" t="s">
        <v>21</v>
      </c>
      <c r="I263" s="230"/>
      <c r="J263" s="226"/>
      <c r="K263" s="226"/>
      <c r="L263" s="231"/>
      <c r="M263" s="232"/>
      <c r="N263" s="233"/>
      <c r="O263" s="233"/>
      <c r="P263" s="233"/>
      <c r="Q263" s="233"/>
      <c r="R263" s="233"/>
      <c r="S263" s="233"/>
      <c r="T263" s="23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5" t="s">
        <v>153</v>
      </c>
      <c r="AU263" s="235" t="s">
        <v>82</v>
      </c>
      <c r="AV263" s="13" t="s">
        <v>80</v>
      </c>
      <c r="AW263" s="13" t="s">
        <v>34</v>
      </c>
      <c r="AX263" s="13" t="s">
        <v>73</v>
      </c>
      <c r="AY263" s="235" t="s">
        <v>142</v>
      </c>
    </row>
    <row r="264" spans="1:51" s="14" customFormat="1" ht="12">
      <c r="A264" s="14"/>
      <c r="B264" s="236"/>
      <c r="C264" s="237"/>
      <c r="D264" s="227" t="s">
        <v>153</v>
      </c>
      <c r="E264" s="238" t="s">
        <v>21</v>
      </c>
      <c r="F264" s="239" t="s">
        <v>264</v>
      </c>
      <c r="G264" s="237"/>
      <c r="H264" s="240">
        <v>150.2</v>
      </c>
      <c r="I264" s="241"/>
      <c r="J264" s="237"/>
      <c r="K264" s="237"/>
      <c r="L264" s="242"/>
      <c r="M264" s="243"/>
      <c r="N264" s="244"/>
      <c r="O264" s="244"/>
      <c r="P264" s="244"/>
      <c r="Q264" s="244"/>
      <c r="R264" s="244"/>
      <c r="S264" s="244"/>
      <c r="T264" s="245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46" t="s">
        <v>153</v>
      </c>
      <c r="AU264" s="246" t="s">
        <v>82</v>
      </c>
      <c r="AV264" s="14" t="s">
        <v>82</v>
      </c>
      <c r="AW264" s="14" t="s">
        <v>34</v>
      </c>
      <c r="AX264" s="14" t="s">
        <v>73</v>
      </c>
      <c r="AY264" s="246" t="s">
        <v>142</v>
      </c>
    </row>
    <row r="265" spans="1:51" s="15" customFormat="1" ht="12">
      <c r="A265" s="15"/>
      <c r="B265" s="247"/>
      <c r="C265" s="248"/>
      <c r="D265" s="227" t="s">
        <v>153</v>
      </c>
      <c r="E265" s="249" t="s">
        <v>21</v>
      </c>
      <c r="F265" s="250" t="s">
        <v>171</v>
      </c>
      <c r="G265" s="248"/>
      <c r="H265" s="251">
        <v>860.0999999999999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57" t="s">
        <v>153</v>
      </c>
      <c r="AU265" s="257" t="s">
        <v>82</v>
      </c>
      <c r="AV265" s="15" t="s">
        <v>149</v>
      </c>
      <c r="AW265" s="15" t="s">
        <v>34</v>
      </c>
      <c r="AX265" s="15" t="s">
        <v>80</v>
      </c>
      <c r="AY265" s="257" t="s">
        <v>142</v>
      </c>
    </row>
    <row r="266" spans="1:65" s="2" customFormat="1" ht="24.15" customHeight="1">
      <c r="A266" s="40"/>
      <c r="B266" s="41"/>
      <c r="C266" s="207" t="s">
        <v>265</v>
      </c>
      <c r="D266" s="207" t="s">
        <v>144</v>
      </c>
      <c r="E266" s="208" t="s">
        <v>266</v>
      </c>
      <c r="F266" s="209" t="s">
        <v>267</v>
      </c>
      <c r="G266" s="210" t="s">
        <v>268</v>
      </c>
      <c r="H266" s="211">
        <v>30</v>
      </c>
      <c r="I266" s="212"/>
      <c r="J266" s="213">
        <f>ROUND(I266*H266,2)</f>
        <v>0</v>
      </c>
      <c r="K266" s="209" t="s">
        <v>148</v>
      </c>
      <c r="L266" s="46"/>
      <c r="M266" s="214" t="s">
        <v>21</v>
      </c>
      <c r="N266" s="215" t="s">
        <v>44</v>
      </c>
      <c r="O266" s="86"/>
      <c r="P266" s="216">
        <f>O266*H266</f>
        <v>0</v>
      </c>
      <c r="Q266" s="216">
        <v>0</v>
      </c>
      <c r="R266" s="216">
        <f>Q266*H266</f>
        <v>0</v>
      </c>
      <c r="S266" s="216">
        <v>0.29</v>
      </c>
      <c r="T266" s="217">
        <f>S266*H266</f>
        <v>8.7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8" t="s">
        <v>149</v>
      </c>
      <c r="AT266" s="218" t="s">
        <v>144</v>
      </c>
      <c r="AU266" s="218" t="s">
        <v>82</v>
      </c>
      <c r="AY266" s="19" t="s">
        <v>142</v>
      </c>
      <c r="BE266" s="219">
        <f>IF(N266="základní",J266,0)</f>
        <v>0</v>
      </c>
      <c r="BF266" s="219">
        <f>IF(N266="snížená",J266,0)</f>
        <v>0</v>
      </c>
      <c r="BG266" s="219">
        <f>IF(N266="zákl. přenesená",J266,0)</f>
        <v>0</v>
      </c>
      <c r="BH266" s="219">
        <f>IF(N266="sníž. přenesená",J266,0)</f>
        <v>0</v>
      </c>
      <c r="BI266" s="219">
        <f>IF(N266="nulová",J266,0)</f>
        <v>0</v>
      </c>
      <c r="BJ266" s="19" t="s">
        <v>80</v>
      </c>
      <c r="BK266" s="219">
        <f>ROUND(I266*H266,2)</f>
        <v>0</v>
      </c>
      <c r="BL266" s="19" t="s">
        <v>149</v>
      </c>
      <c r="BM266" s="218" t="s">
        <v>269</v>
      </c>
    </row>
    <row r="267" spans="1:47" s="2" customFormat="1" ht="12">
      <c r="A267" s="40"/>
      <c r="B267" s="41"/>
      <c r="C267" s="42"/>
      <c r="D267" s="220" t="s">
        <v>151</v>
      </c>
      <c r="E267" s="42"/>
      <c r="F267" s="221" t="s">
        <v>270</v>
      </c>
      <c r="G267" s="42"/>
      <c r="H267" s="42"/>
      <c r="I267" s="222"/>
      <c r="J267" s="42"/>
      <c r="K267" s="42"/>
      <c r="L267" s="46"/>
      <c r="M267" s="223"/>
      <c r="N267" s="224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151</v>
      </c>
      <c r="AU267" s="19" t="s">
        <v>82</v>
      </c>
    </row>
    <row r="268" spans="1:47" s="2" customFormat="1" ht="12">
      <c r="A268" s="40"/>
      <c r="B268" s="41"/>
      <c r="C268" s="42"/>
      <c r="D268" s="227" t="s">
        <v>271</v>
      </c>
      <c r="E268" s="42"/>
      <c r="F268" s="258" t="s">
        <v>272</v>
      </c>
      <c r="G268" s="42"/>
      <c r="H268" s="42"/>
      <c r="I268" s="222"/>
      <c r="J268" s="42"/>
      <c r="K268" s="42"/>
      <c r="L268" s="46"/>
      <c r="M268" s="223"/>
      <c r="N268" s="224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271</v>
      </c>
      <c r="AU268" s="19" t="s">
        <v>82</v>
      </c>
    </row>
    <row r="269" spans="1:51" s="13" customFormat="1" ht="12">
      <c r="A269" s="13"/>
      <c r="B269" s="225"/>
      <c r="C269" s="226"/>
      <c r="D269" s="227" t="s">
        <v>153</v>
      </c>
      <c r="E269" s="228" t="s">
        <v>21</v>
      </c>
      <c r="F269" s="229" t="s">
        <v>273</v>
      </c>
      <c r="G269" s="226"/>
      <c r="H269" s="228" t="s">
        <v>21</v>
      </c>
      <c r="I269" s="230"/>
      <c r="J269" s="226"/>
      <c r="K269" s="226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153</v>
      </c>
      <c r="AU269" s="235" t="s">
        <v>82</v>
      </c>
      <c r="AV269" s="13" t="s">
        <v>80</v>
      </c>
      <c r="AW269" s="13" t="s">
        <v>34</v>
      </c>
      <c r="AX269" s="13" t="s">
        <v>73</v>
      </c>
      <c r="AY269" s="235" t="s">
        <v>142</v>
      </c>
    </row>
    <row r="270" spans="1:51" s="14" customFormat="1" ht="12">
      <c r="A270" s="14"/>
      <c r="B270" s="236"/>
      <c r="C270" s="237"/>
      <c r="D270" s="227" t="s">
        <v>153</v>
      </c>
      <c r="E270" s="238" t="s">
        <v>21</v>
      </c>
      <c r="F270" s="239" t="s">
        <v>274</v>
      </c>
      <c r="G270" s="237"/>
      <c r="H270" s="240">
        <v>30</v>
      </c>
      <c r="I270" s="241"/>
      <c r="J270" s="237"/>
      <c r="K270" s="237"/>
      <c r="L270" s="242"/>
      <c r="M270" s="243"/>
      <c r="N270" s="244"/>
      <c r="O270" s="244"/>
      <c r="P270" s="244"/>
      <c r="Q270" s="244"/>
      <c r="R270" s="244"/>
      <c r="S270" s="244"/>
      <c r="T270" s="24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6" t="s">
        <v>153</v>
      </c>
      <c r="AU270" s="246" t="s">
        <v>82</v>
      </c>
      <c r="AV270" s="14" t="s">
        <v>82</v>
      </c>
      <c r="AW270" s="14" t="s">
        <v>34</v>
      </c>
      <c r="AX270" s="14" t="s">
        <v>80</v>
      </c>
      <c r="AY270" s="246" t="s">
        <v>142</v>
      </c>
    </row>
    <row r="271" spans="1:65" s="2" customFormat="1" ht="24.15" customHeight="1">
      <c r="A271" s="40"/>
      <c r="B271" s="41"/>
      <c r="C271" s="207" t="s">
        <v>275</v>
      </c>
      <c r="D271" s="207" t="s">
        <v>144</v>
      </c>
      <c r="E271" s="208" t="s">
        <v>276</v>
      </c>
      <c r="F271" s="209" t="s">
        <v>277</v>
      </c>
      <c r="G271" s="210" t="s">
        <v>268</v>
      </c>
      <c r="H271" s="211">
        <v>30</v>
      </c>
      <c r="I271" s="212"/>
      <c r="J271" s="213">
        <f>ROUND(I271*H271,2)</f>
        <v>0</v>
      </c>
      <c r="K271" s="209" t="s">
        <v>148</v>
      </c>
      <c r="L271" s="46"/>
      <c r="M271" s="214" t="s">
        <v>21</v>
      </c>
      <c r="N271" s="215" t="s">
        <v>44</v>
      </c>
      <c r="O271" s="86"/>
      <c r="P271" s="216">
        <f>O271*H271</f>
        <v>0</v>
      </c>
      <c r="Q271" s="216">
        <v>0</v>
      </c>
      <c r="R271" s="216">
        <f>Q271*H271</f>
        <v>0</v>
      </c>
      <c r="S271" s="216">
        <v>0.205</v>
      </c>
      <c r="T271" s="217">
        <f>S271*H271</f>
        <v>6.1499999999999995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8" t="s">
        <v>149</v>
      </c>
      <c r="AT271" s="218" t="s">
        <v>144</v>
      </c>
      <c r="AU271" s="218" t="s">
        <v>82</v>
      </c>
      <c r="AY271" s="19" t="s">
        <v>142</v>
      </c>
      <c r="BE271" s="219">
        <f>IF(N271="základní",J271,0)</f>
        <v>0</v>
      </c>
      <c r="BF271" s="219">
        <f>IF(N271="snížená",J271,0)</f>
        <v>0</v>
      </c>
      <c r="BG271" s="219">
        <f>IF(N271="zákl. přenesená",J271,0)</f>
        <v>0</v>
      </c>
      <c r="BH271" s="219">
        <f>IF(N271="sníž. přenesená",J271,0)</f>
        <v>0</v>
      </c>
      <c r="BI271" s="219">
        <f>IF(N271="nulová",J271,0)</f>
        <v>0</v>
      </c>
      <c r="BJ271" s="19" t="s">
        <v>80</v>
      </c>
      <c r="BK271" s="219">
        <f>ROUND(I271*H271,2)</f>
        <v>0</v>
      </c>
      <c r="BL271" s="19" t="s">
        <v>149</v>
      </c>
      <c r="BM271" s="218" t="s">
        <v>278</v>
      </c>
    </row>
    <row r="272" spans="1:47" s="2" customFormat="1" ht="12">
      <c r="A272" s="40"/>
      <c r="B272" s="41"/>
      <c r="C272" s="42"/>
      <c r="D272" s="220" t="s">
        <v>151</v>
      </c>
      <c r="E272" s="42"/>
      <c r="F272" s="221" t="s">
        <v>279</v>
      </c>
      <c r="G272" s="42"/>
      <c r="H272" s="42"/>
      <c r="I272" s="222"/>
      <c r="J272" s="42"/>
      <c r="K272" s="42"/>
      <c r="L272" s="46"/>
      <c r="M272" s="223"/>
      <c r="N272" s="224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151</v>
      </c>
      <c r="AU272" s="19" t="s">
        <v>82</v>
      </c>
    </row>
    <row r="273" spans="1:51" s="13" customFormat="1" ht="12">
      <c r="A273" s="13"/>
      <c r="B273" s="225"/>
      <c r="C273" s="226"/>
      <c r="D273" s="227" t="s">
        <v>153</v>
      </c>
      <c r="E273" s="228" t="s">
        <v>21</v>
      </c>
      <c r="F273" s="229" t="s">
        <v>280</v>
      </c>
      <c r="G273" s="226"/>
      <c r="H273" s="228" t="s">
        <v>21</v>
      </c>
      <c r="I273" s="230"/>
      <c r="J273" s="226"/>
      <c r="K273" s="226"/>
      <c r="L273" s="231"/>
      <c r="M273" s="232"/>
      <c r="N273" s="233"/>
      <c r="O273" s="233"/>
      <c r="P273" s="233"/>
      <c r="Q273" s="233"/>
      <c r="R273" s="233"/>
      <c r="S273" s="233"/>
      <c r="T273" s="23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5" t="s">
        <v>153</v>
      </c>
      <c r="AU273" s="235" t="s">
        <v>82</v>
      </c>
      <c r="AV273" s="13" t="s">
        <v>80</v>
      </c>
      <c r="AW273" s="13" t="s">
        <v>34</v>
      </c>
      <c r="AX273" s="13" t="s">
        <v>73</v>
      </c>
      <c r="AY273" s="235" t="s">
        <v>142</v>
      </c>
    </row>
    <row r="274" spans="1:51" s="14" customFormat="1" ht="12">
      <c r="A274" s="14"/>
      <c r="B274" s="236"/>
      <c r="C274" s="237"/>
      <c r="D274" s="227" t="s">
        <v>153</v>
      </c>
      <c r="E274" s="238" t="s">
        <v>21</v>
      </c>
      <c r="F274" s="239" t="s">
        <v>274</v>
      </c>
      <c r="G274" s="237"/>
      <c r="H274" s="240">
        <v>30</v>
      </c>
      <c r="I274" s="241"/>
      <c r="J274" s="237"/>
      <c r="K274" s="237"/>
      <c r="L274" s="242"/>
      <c r="M274" s="243"/>
      <c r="N274" s="244"/>
      <c r="O274" s="244"/>
      <c r="P274" s="244"/>
      <c r="Q274" s="244"/>
      <c r="R274" s="244"/>
      <c r="S274" s="244"/>
      <c r="T274" s="24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6" t="s">
        <v>153</v>
      </c>
      <c r="AU274" s="246" t="s">
        <v>82</v>
      </c>
      <c r="AV274" s="14" t="s">
        <v>82</v>
      </c>
      <c r="AW274" s="14" t="s">
        <v>34</v>
      </c>
      <c r="AX274" s="14" t="s">
        <v>80</v>
      </c>
      <c r="AY274" s="246" t="s">
        <v>142</v>
      </c>
    </row>
    <row r="275" spans="1:65" s="2" customFormat="1" ht="24.15" customHeight="1">
      <c r="A275" s="40"/>
      <c r="B275" s="41"/>
      <c r="C275" s="207" t="s">
        <v>281</v>
      </c>
      <c r="D275" s="207" t="s">
        <v>144</v>
      </c>
      <c r="E275" s="208" t="s">
        <v>282</v>
      </c>
      <c r="F275" s="209" t="s">
        <v>283</v>
      </c>
      <c r="G275" s="210" t="s">
        <v>268</v>
      </c>
      <c r="H275" s="211">
        <v>8</v>
      </c>
      <c r="I275" s="212"/>
      <c r="J275" s="213">
        <f>ROUND(I275*H275,2)</f>
        <v>0</v>
      </c>
      <c r="K275" s="209" t="s">
        <v>148</v>
      </c>
      <c r="L275" s="46"/>
      <c r="M275" s="214" t="s">
        <v>21</v>
      </c>
      <c r="N275" s="215" t="s">
        <v>44</v>
      </c>
      <c r="O275" s="86"/>
      <c r="P275" s="216">
        <f>O275*H275</f>
        <v>0</v>
      </c>
      <c r="Q275" s="216">
        <v>0</v>
      </c>
      <c r="R275" s="216">
        <f>Q275*H275</f>
        <v>0</v>
      </c>
      <c r="S275" s="216">
        <v>0.04</v>
      </c>
      <c r="T275" s="217">
        <f>S275*H275</f>
        <v>0.32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8" t="s">
        <v>149</v>
      </c>
      <c r="AT275" s="218" t="s">
        <v>144</v>
      </c>
      <c r="AU275" s="218" t="s">
        <v>82</v>
      </c>
      <c r="AY275" s="19" t="s">
        <v>142</v>
      </c>
      <c r="BE275" s="219">
        <f>IF(N275="základní",J275,0)</f>
        <v>0</v>
      </c>
      <c r="BF275" s="219">
        <f>IF(N275="snížená",J275,0)</f>
        <v>0</v>
      </c>
      <c r="BG275" s="219">
        <f>IF(N275="zákl. přenesená",J275,0)</f>
        <v>0</v>
      </c>
      <c r="BH275" s="219">
        <f>IF(N275="sníž. přenesená",J275,0)</f>
        <v>0</v>
      </c>
      <c r="BI275" s="219">
        <f>IF(N275="nulová",J275,0)</f>
        <v>0</v>
      </c>
      <c r="BJ275" s="19" t="s">
        <v>80</v>
      </c>
      <c r="BK275" s="219">
        <f>ROUND(I275*H275,2)</f>
        <v>0</v>
      </c>
      <c r="BL275" s="19" t="s">
        <v>149</v>
      </c>
      <c r="BM275" s="218" t="s">
        <v>284</v>
      </c>
    </row>
    <row r="276" spans="1:47" s="2" customFormat="1" ht="12">
      <c r="A276" s="40"/>
      <c r="B276" s="41"/>
      <c r="C276" s="42"/>
      <c r="D276" s="220" t="s">
        <v>151</v>
      </c>
      <c r="E276" s="42"/>
      <c r="F276" s="221" t="s">
        <v>285</v>
      </c>
      <c r="G276" s="42"/>
      <c r="H276" s="42"/>
      <c r="I276" s="222"/>
      <c r="J276" s="42"/>
      <c r="K276" s="42"/>
      <c r="L276" s="46"/>
      <c r="M276" s="223"/>
      <c r="N276" s="224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151</v>
      </c>
      <c r="AU276" s="19" t="s">
        <v>82</v>
      </c>
    </row>
    <row r="277" spans="1:47" s="2" customFormat="1" ht="12">
      <c r="A277" s="40"/>
      <c r="B277" s="41"/>
      <c r="C277" s="42"/>
      <c r="D277" s="227" t="s">
        <v>271</v>
      </c>
      <c r="E277" s="42"/>
      <c r="F277" s="258" t="s">
        <v>286</v>
      </c>
      <c r="G277" s="42"/>
      <c r="H277" s="42"/>
      <c r="I277" s="222"/>
      <c r="J277" s="42"/>
      <c r="K277" s="42"/>
      <c r="L277" s="46"/>
      <c r="M277" s="223"/>
      <c r="N277" s="22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271</v>
      </c>
      <c r="AU277" s="19" t="s">
        <v>82</v>
      </c>
    </row>
    <row r="278" spans="1:51" s="13" customFormat="1" ht="12">
      <c r="A278" s="13"/>
      <c r="B278" s="225"/>
      <c r="C278" s="226"/>
      <c r="D278" s="227" t="s">
        <v>153</v>
      </c>
      <c r="E278" s="228" t="s">
        <v>21</v>
      </c>
      <c r="F278" s="229" t="s">
        <v>280</v>
      </c>
      <c r="G278" s="226"/>
      <c r="H278" s="228" t="s">
        <v>21</v>
      </c>
      <c r="I278" s="230"/>
      <c r="J278" s="226"/>
      <c r="K278" s="226"/>
      <c r="L278" s="231"/>
      <c r="M278" s="232"/>
      <c r="N278" s="233"/>
      <c r="O278" s="233"/>
      <c r="P278" s="233"/>
      <c r="Q278" s="233"/>
      <c r="R278" s="233"/>
      <c r="S278" s="233"/>
      <c r="T278" s="234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5" t="s">
        <v>153</v>
      </c>
      <c r="AU278" s="235" t="s">
        <v>82</v>
      </c>
      <c r="AV278" s="13" t="s">
        <v>80</v>
      </c>
      <c r="AW278" s="13" t="s">
        <v>34</v>
      </c>
      <c r="AX278" s="13" t="s">
        <v>73</v>
      </c>
      <c r="AY278" s="235" t="s">
        <v>142</v>
      </c>
    </row>
    <row r="279" spans="1:51" s="14" customFormat="1" ht="12">
      <c r="A279" s="14"/>
      <c r="B279" s="236"/>
      <c r="C279" s="237"/>
      <c r="D279" s="227" t="s">
        <v>153</v>
      </c>
      <c r="E279" s="238" t="s">
        <v>21</v>
      </c>
      <c r="F279" s="239" t="s">
        <v>235</v>
      </c>
      <c r="G279" s="237"/>
      <c r="H279" s="240">
        <v>8</v>
      </c>
      <c r="I279" s="241"/>
      <c r="J279" s="237"/>
      <c r="K279" s="237"/>
      <c r="L279" s="242"/>
      <c r="M279" s="243"/>
      <c r="N279" s="244"/>
      <c r="O279" s="244"/>
      <c r="P279" s="244"/>
      <c r="Q279" s="244"/>
      <c r="R279" s="244"/>
      <c r="S279" s="244"/>
      <c r="T279" s="24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6" t="s">
        <v>153</v>
      </c>
      <c r="AU279" s="246" t="s">
        <v>82</v>
      </c>
      <c r="AV279" s="14" t="s">
        <v>82</v>
      </c>
      <c r="AW279" s="14" t="s">
        <v>34</v>
      </c>
      <c r="AX279" s="14" t="s">
        <v>80</v>
      </c>
      <c r="AY279" s="246" t="s">
        <v>142</v>
      </c>
    </row>
    <row r="280" spans="1:65" s="2" customFormat="1" ht="21.75" customHeight="1">
      <c r="A280" s="40"/>
      <c r="B280" s="41"/>
      <c r="C280" s="207" t="s">
        <v>287</v>
      </c>
      <c r="D280" s="207" t="s">
        <v>144</v>
      </c>
      <c r="E280" s="208" t="s">
        <v>288</v>
      </c>
      <c r="F280" s="209" t="s">
        <v>289</v>
      </c>
      <c r="G280" s="210" t="s">
        <v>290</v>
      </c>
      <c r="H280" s="211">
        <v>4320</v>
      </c>
      <c r="I280" s="212"/>
      <c r="J280" s="213">
        <f>ROUND(I280*H280,2)</f>
        <v>0</v>
      </c>
      <c r="K280" s="209" t="s">
        <v>148</v>
      </c>
      <c r="L280" s="46"/>
      <c r="M280" s="214" t="s">
        <v>21</v>
      </c>
      <c r="N280" s="215" t="s">
        <v>44</v>
      </c>
      <c r="O280" s="86"/>
      <c r="P280" s="216">
        <f>O280*H280</f>
        <v>0</v>
      </c>
      <c r="Q280" s="216">
        <v>4.07925E-05</v>
      </c>
      <c r="R280" s="216">
        <f>Q280*H280</f>
        <v>0.1762236</v>
      </c>
      <c r="S280" s="216">
        <v>0</v>
      </c>
      <c r="T280" s="217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8" t="s">
        <v>149</v>
      </c>
      <c r="AT280" s="218" t="s">
        <v>144</v>
      </c>
      <c r="AU280" s="218" t="s">
        <v>82</v>
      </c>
      <c r="AY280" s="19" t="s">
        <v>142</v>
      </c>
      <c r="BE280" s="219">
        <f>IF(N280="základní",J280,0)</f>
        <v>0</v>
      </c>
      <c r="BF280" s="219">
        <f>IF(N280="snížená",J280,0)</f>
        <v>0</v>
      </c>
      <c r="BG280" s="219">
        <f>IF(N280="zákl. přenesená",J280,0)</f>
        <v>0</v>
      </c>
      <c r="BH280" s="219">
        <f>IF(N280="sníž. přenesená",J280,0)</f>
        <v>0</v>
      </c>
      <c r="BI280" s="219">
        <f>IF(N280="nulová",J280,0)</f>
        <v>0</v>
      </c>
      <c r="BJ280" s="19" t="s">
        <v>80</v>
      </c>
      <c r="BK280" s="219">
        <f>ROUND(I280*H280,2)</f>
        <v>0</v>
      </c>
      <c r="BL280" s="19" t="s">
        <v>149</v>
      </c>
      <c r="BM280" s="218" t="s">
        <v>291</v>
      </c>
    </row>
    <row r="281" spans="1:47" s="2" customFormat="1" ht="12">
      <c r="A281" s="40"/>
      <c r="B281" s="41"/>
      <c r="C281" s="42"/>
      <c r="D281" s="220" t="s">
        <v>151</v>
      </c>
      <c r="E281" s="42"/>
      <c r="F281" s="221" t="s">
        <v>292</v>
      </c>
      <c r="G281" s="42"/>
      <c r="H281" s="42"/>
      <c r="I281" s="222"/>
      <c r="J281" s="42"/>
      <c r="K281" s="42"/>
      <c r="L281" s="46"/>
      <c r="M281" s="223"/>
      <c r="N281" s="224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151</v>
      </c>
      <c r="AU281" s="19" t="s">
        <v>82</v>
      </c>
    </row>
    <row r="282" spans="1:47" s="2" customFormat="1" ht="12">
      <c r="A282" s="40"/>
      <c r="B282" s="41"/>
      <c r="C282" s="42"/>
      <c r="D282" s="227" t="s">
        <v>271</v>
      </c>
      <c r="E282" s="42"/>
      <c r="F282" s="258" t="s">
        <v>293</v>
      </c>
      <c r="G282" s="42"/>
      <c r="H282" s="42"/>
      <c r="I282" s="222"/>
      <c r="J282" s="42"/>
      <c r="K282" s="42"/>
      <c r="L282" s="46"/>
      <c r="M282" s="223"/>
      <c r="N282" s="224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271</v>
      </c>
      <c r="AU282" s="19" t="s">
        <v>82</v>
      </c>
    </row>
    <row r="283" spans="1:51" s="14" customFormat="1" ht="12">
      <c r="A283" s="14"/>
      <c r="B283" s="236"/>
      <c r="C283" s="237"/>
      <c r="D283" s="227" t="s">
        <v>153</v>
      </c>
      <c r="E283" s="238" t="s">
        <v>21</v>
      </c>
      <c r="F283" s="239" t="s">
        <v>294</v>
      </c>
      <c r="G283" s="237"/>
      <c r="H283" s="240">
        <v>4320</v>
      </c>
      <c r="I283" s="241"/>
      <c r="J283" s="237"/>
      <c r="K283" s="237"/>
      <c r="L283" s="242"/>
      <c r="M283" s="243"/>
      <c r="N283" s="244"/>
      <c r="O283" s="244"/>
      <c r="P283" s="244"/>
      <c r="Q283" s="244"/>
      <c r="R283" s="244"/>
      <c r="S283" s="244"/>
      <c r="T283" s="24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6" t="s">
        <v>153</v>
      </c>
      <c r="AU283" s="246" t="s">
        <v>82</v>
      </c>
      <c r="AV283" s="14" t="s">
        <v>82</v>
      </c>
      <c r="AW283" s="14" t="s">
        <v>34</v>
      </c>
      <c r="AX283" s="14" t="s">
        <v>80</v>
      </c>
      <c r="AY283" s="246" t="s">
        <v>142</v>
      </c>
    </row>
    <row r="284" spans="1:65" s="2" customFormat="1" ht="24.15" customHeight="1">
      <c r="A284" s="40"/>
      <c r="B284" s="41"/>
      <c r="C284" s="207" t="s">
        <v>295</v>
      </c>
      <c r="D284" s="207" t="s">
        <v>144</v>
      </c>
      <c r="E284" s="208" t="s">
        <v>296</v>
      </c>
      <c r="F284" s="209" t="s">
        <v>297</v>
      </c>
      <c r="G284" s="210" t="s">
        <v>298</v>
      </c>
      <c r="H284" s="211">
        <v>180</v>
      </c>
      <c r="I284" s="212"/>
      <c r="J284" s="213">
        <f>ROUND(I284*H284,2)</f>
        <v>0</v>
      </c>
      <c r="K284" s="209" t="s">
        <v>148</v>
      </c>
      <c r="L284" s="46"/>
      <c r="M284" s="214" t="s">
        <v>21</v>
      </c>
      <c r="N284" s="215" t="s">
        <v>44</v>
      </c>
      <c r="O284" s="86"/>
      <c r="P284" s="216">
        <f>O284*H284</f>
        <v>0</v>
      </c>
      <c r="Q284" s="216">
        <v>0</v>
      </c>
      <c r="R284" s="216">
        <f>Q284*H284</f>
        <v>0</v>
      </c>
      <c r="S284" s="216">
        <v>0</v>
      </c>
      <c r="T284" s="217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18" t="s">
        <v>149</v>
      </c>
      <c r="AT284" s="218" t="s">
        <v>144</v>
      </c>
      <c r="AU284" s="218" t="s">
        <v>82</v>
      </c>
      <c r="AY284" s="19" t="s">
        <v>142</v>
      </c>
      <c r="BE284" s="219">
        <f>IF(N284="základní",J284,0)</f>
        <v>0</v>
      </c>
      <c r="BF284" s="219">
        <f>IF(N284="snížená",J284,0)</f>
        <v>0</v>
      </c>
      <c r="BG284" s="219">
        <f>IF(N284="zákl. přenesená",J284,0)</f>
        <v>0</v>
      </c>
      <c r="BH284" s="219">
        <f>IF(N284="sníž. přenesená",J284,0)</f>
        <v>0</v>
      </c>
      <c r="BI284" s="219">
        <f>IF(N284="nulová",J284,0)</f>
        <v>0</v>
      </c>
      <c r="BJ284" s="19" t="s">
        <v>80</v>
      </c>
      <c r="BK284" s="219">
        <f>ROUND(I284*H284,2)</f>
        <v>0</v>
      </c>
      <c r="BL284" s="19" t="s">
        <v>149</v>
      </c>
      <c r="BM284" s="218" t="s">
        <v>299</v>
      </c>
    </row>
    <row r="285" spans="1:47" s="2" customFormat="1" ht="12">
      <c r="A285" s="40"/>
      <c r="B285" s="41"/>
      <c r="C285" s="42"/>
      <c r="D285" s="220" t="s">
        <v>151</v>
      </c>
      <c r="E285" s="42"/>
      <c r="F285" s="221" t="s">
        <v>300</v>
      </c>
      <c r="G285" s="42"/>
      <c r="H285" s="42"/>
      <c r="I285" s="222"/>
      <c r="J285" s="42"/>
      <c r="K285" s="42"/>
      <c r="L285" s="46"/>
      <c r="M285" s="223"/>
      <c r="N285" s="22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151</v>
      </c>
      <c r="AU285" s="19" t="s">
        <v>82</v>
      </c>
    </row>
    <row r="286" spans="1:51" s="14" customFormat="1" ht="12">
      <c r="A286" s="14"/>
      <c r="B286" s="236"/>
      <c r="C286" s="237"/>
      <c r="D286" s="227" t="s">
        <v>153</v>
      </c>
      <c r="E286" s="238" t="s">
        <v>21</v>
      </c>
      <c r="F286" s="239" t="s">
        <v>301</v>
      </c>
      <c r="G286" s="237"/>
      <c r="H286" s="240">
        <v>180</v>
      </c>
      <c r="I286" s="241"/>
      <c r="J286" s="237"/>
      <c r="K286" s="237"/>
      <c r="L286" s="242"/>
      <c r="M286" s="243"/>
      <c r="N286" s="244"/>
      <c r="O286" s="244"/>
      <c r="P286" s="244"/>
      <c r="Q286" s="244"/>
      <c r="R286" s="244"/>
      <c r="S286" s="244"/>
      <c r="T286" s="24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6" t="s">
        <v>153</v>
      </c>
      <c r="AU286" s="246" t="s">
        <v>82</v>
      </c>
      <c r="AV286" s="14" t="s">
        <v>82</v>
      </c>
      <c r="AW286" s="14" t="s">
        <v>34</v>
      </c>
      <c r="AX286" s="14" t="s">
        <v>80</v>
      </c>
      <c r="AY286" s="246" t="s">
        <v>142</v>
      </c>
    </row>
    <row r="287" spans="1:65" s="2" customFormat="1" ht="16.5" customHeight="1">
      <c r="A287" s="40"/>
      <c r="B287" s="41"/>
      <c r="C287" s="207" t="s">
        <v>8</v>
      </c>
      <c r="D287" s="207" t="s">
        <v>144</v>
      </c>
      <c r="E287" s="208" t="s">
        <v>302</v>
      </c>
      <c r="F287" s="209" t="s">
        <v>303</v>
      </c>
      <c r="G287" s="210" t="s">
        <v>290</v>
      </c>
      <c r="H287" s="211">
        <v>4320</v>
      </c>
      <c r="I287" s="212"/>
      <c r="J287" s="213">
        <f>ROUND(I287*H287,2)</f>
        <v>0</v>
      </c>
      <c r="K287" s="209" t="s">
        <v>21</v>
      </c>
      <c r="L287" s="46"/>
      <c r="M287" s="214" t="s">
        <v>21</v>
      </c>
      <c r="N287" s="215" t="s">
        <v>44</v>
      </c>
      <c r="O287" s="86"/>
      <c r="P287" s="216">
        <f>O287*H287</f>
        <v>0</v>
      </c>
      <c r="Q287" s="216">
        <v>0</v>
      </c>
      <c r="R287" s="216">
        <f>Q287*H287</f>
        <v>0</v>
      </c>
      <c r="S287" s="216">
        <v>0</v>
      </c>
      <c r="T287" s="217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8" t="s">
        <v>149</v>
      </c>
      <c r="AT287" s="218" t="s">
        <v>144</v>
      </c>
      <c r="AU287" s="218" t="s">
        <v>82</v>
      </c>
      <c r="AY287" s="19" t="s">
        <v>142</v>
      </c>
      <c r="BE287" s="219">
        <f>IF(N287="základní",J287,0)</f>
        <v>0</v>
      </c>
      <c r="BF287" s="219">
        <f>IF(N287="snížená",J287,0)</f>
        <v>0</v>
      </c>
      <c r="BG287" s="219">
        <f>IF(N287="zákl. přenesená",J287,0)</f>
        <v>0</v>
      </c>
      <c r="BH287" s="219">
        <f>IF(N287="sníž. přenesená",J287,0)</f>
        <v>0</v>
      </c>
      <c r="BI287" s="219">
        <f>IF(N287="nulová",J287,0)</f>
        <v>0</v>
      </c>
      <c r="BJ287" s="19" t="s">
        <v>80</v>
      </c>
      <c r="BK287" s="219">
        <f>ROUND(I287*H287,2)</f>
        <v>0</v>
      </c>
      <c r="BL287" s="19" t="s">
        <v>149</v>
      </c>
      <c r="BM287" s="218" t="s">
        <v>304</v>
      </c>
    </row>
    <row r="288" spans="1:47" s="2" customFormat="1" ht="12">
      <c r="A288" s="40"/>
      <c r="B288" s="41"/>
      <c r="C288" s="42"/>
      <c r="D288" s="227" t="s">
        <v>271</v>
      </c>
      <c r="E288" s="42"/>
      <c r="F288" s="258" t="s">
        <v>305</v>
      </c>
      <c r="G288" s="42"/>
      <c r="H288" s="42"/>
      <c r="I288" s="222"/>
      <c r="J288" s="42"/>
      <c r="K288" s="42"/>
      <c r="L288" s="46"/>
      <c r="M288" s="223"/>
      <c r="N288" s="224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271</v>
      </c>
      <c r="AU288" s="19" t="s">
        <v>82</v>
      </c>
    </row>
    <row r="289" spans="1:51" s="14" customFormat="1" ht="12">
      <c r="A289" s="14"/>
      <c r="B289" s="236"/>
      <c r="C289" s="237"/>
      <c r="D289" s="227" t="s">
        <v>153</v>
      </c>
      <c r="E289" s="238" t="s">
        <v>21</v>
      </c>
      <c r="F289" s="239" t="s">
        <v>294</v>
      </c>
      <c r="G289" s="237"/>
      <c r="H289" s="240">
        <v>4320</v>
      </c>
      <c r="I289" s="241"/>
      <c r="J289" s="237"/>
      <c r="K289" s="237"/>
      <c r="L289" s="242"/>
      <c r="M289" s="243"/>
      <c r="N289" s="244"/>
      <c r="O289" s="244"/>
      <c r="P289" s="244"/>
      <c r="Q289" s="244"/>
      <c r="R289" s="244"/>
      <c r="S289" s="244"/>
      <c r="T289" s="24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6" t="s">
        <v>153</v>
      </c>
      <c r="AU289" s="246" t="s">
        <v>82</v>
      </c>
      <c r="AV289" s="14" t="s">
        <v>82</v>
      </c>
      <c r="AW289" s="14" t="s">
        <v>34</v>
      </c>
      <c r="AX289" s="14" t="s">
        <v>80</v>
      </c>
      <c r="AY289" s="246" t="s">
        <v>142</v>
      </c>
    </row>
    <row r="290" spans="1:65" s="2" customFormat="1" ht="24.15" customHeight="1">
      <c r="A290" s="40"/>
      <c r="B290" s="41"/>
      <c r="C290" s="207" t="s">
        <v>306</v>
      </c>
      <c r="D290" s="207" t="s">
        <v>144</v>
      </c>
      <c r="E290" s="208" t="s">
        <v>307</v>
      </c>
      <c r="F290" s="209" t="s">
        <v>308</v>
      </c>
      <c r="G290" s="210" t="s">
        <v>298</v>
      </c>
      <c r="H290" s="211">
        <v>180</v>
      </c>
      <c r="I290" s="212"/>
      <c r="J290" s="213">
        <f>ROUND(I290*H290,2)</f>
        <v>0</v>
      </c>
      <c r="K290" s="209" t="s">
        <v>148</v>
      </c>
      <c r="L290" s="46"/>
      <c r="M290" s="214" t="s">
        <v>21</v>
      </c>
      <c r="N290" s="215" t="s">
        <v>44</v>
      </c>
      <c r="O290" s="86"/>
      <c r="P290" s="216">
        <f>O290*H290</f>
        <v>0</v>
      </c>
      <c r="Q290" s="216">
        <v>0</v>
      </c>
      <c r="R290" s="216">
        <f>Q290*H290</f>
        <v>0</v>
      </c>
      <c r="S290" s="216">
        <v>0</v>
      </c>
      <c r="T290" s="217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8" t="s">
        <v>149</v>
      </c>
      <c r="AT290" s="218" t="s">
        <v>144</v>
      </c>
      <c r="AU290" s="218" t="s">
        <v>82</v>
      </c>
      <c r="AY290" s="19" t="s">
        <v>142</v>
      </c>
      <c r="BE290" s="219">
        <f>IF(N290="základní",J290,0)</f>
        <v>0</v>
      </c>
      <c r="BF290" s="219">
        <f>IF(N290="snížená",J290,0)</f>
        <v>0</v>
      </c>
      <c r="BG290" s="219">
        <f>IF(N290="zákl. přenesená",J290,0)</f>
        <v>0</v>
      </c>
      <c r="BH290" s="219">
        <f>IF(N290="sníž. přenesená",J290,0)</f>
        <v>0</v>
      </c>
      <c r="BI290" s="219">
        <f>IF(N290="nulová",J290,0)</f>
        <v>0</v>
      </c>
      <c r="BJ290" s="19" t="s">
        <v>80</v>
      </c>
      <c r="BK290" s="219">
        <f>ROUND(I290*H290,2)</f>
        <v>0</v>
      </c>
      <c r="BL290" s="19" t="s">
        <v>149</v>
      </c>
      <c r="BM290" s="218" t="s">
        <v>309</v>
      </c>
    </row>
    <row r="291" spans="1:47" s="2" customFormat="1" ht="12">
      <c r="A291" s="40"/>
      <c r="B291" s="41"/>
      <c r="C291" s="42"/>
      <c r="D291" s="220" t="s">
        <v>151</v>
      </c>
      <c r="E291" s="42"/>
      <c r="F291" s="221" t="s">
        <v>310</v>
      </c>
      <c r="G291" s="42"/>
      <c r="H291" s="42"/>
      <c r="I291" s="222"/>
      <c r="J291" s="42"/>
      <c r="K291" s="42"/>
      <c r="L291" s="46"/>
      <c r="M291" s="223"/>
      <c r="N291" s="224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151</v>
      </c>
      <c r="AU291" s="19" t="s">
        <v>82</v>
      </c>
    </row>
    <row r="292" spans="1:51" s="14" customFormat="1" ht="12">
      <c r="A292" s="14"/>
      <c r="B292" s="236"/>
      <c r="C292" s="237"/>
      <c r="D292" s="227" t="s">
        <v>153</v>
      </c>
      <c r="E292" s="238" t="s">
        <v>21</v>
      </c>
      <c r="F292" s="239" t="s">
        <v>301</v>
      </c>
      <c r="G292" s="237"/>
      <c r="H292" s="240">
        <v>180</v>
      </c>
      <c r="I292" s="241"/>
      <c r="J292" s="237"/>
      <c r="K292" s="237"/>
      <c r="L292" s="242"/>
      <c r="M292" s="243"/>
      <c r="N292" s="244"/>
      <c r="O292" s="244"/>
      <c r="P292" s="244"/>
      <c r="Q292" s="244"/>
      <c r="R292" s="244"/>
      <c r="S292" s="244"/>
      <c r="T292" s="24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6" t="s">
        <v>153</v>
      </c>
      <c r="AU292" s="246" t="s">
        <v>82</v>
      </c>
      <c r="AV292" s="14" t="s">
        <v>82</v>
      </c>
      <c r="AW292" s="14" t="s">
        <v>34</v>
      </c>
      <c r="AX292" s="14" t="s">
        <v>80</v>
      </c>
      <c r="AY292" s="246" t="s">
        <v>142</v>
      </c>
    </row>
    <row r="293" spans="1:65" s="2" customFormat="1" ht="49.05" customHeight="1">
      <c r="A293" s="40"/>
      <c r="B293" s="41"/>
      <c r="C293" s="207" t="s">
        <v>311</v>
      </c>
      <c r="D293" s="207" t="s">
        <v>144</v>
      </c>
      <c r="E293" s="208" t="s">
        <v>312</v>
      </c>
      <c r="F293" s="209" t="s">
        <v>313</v>
      </c>
      <c r="G293" s="210" t="s">
        <v>268</v>
      </c>
      <c r="H293" s="211">
        <v>31.8</v>
      </c>
      <c r="I293" s="212"/>
      <c r="J293" s="213">
        <f>ROUND(I293*H293,2)</f>
        <v>0</v>
      </c>
      <c r="K293" s="209" t="s">
        <v>148</v>
      </c>
      <c r="L293" s="46"/>
      <c r="M293" s="214" t="s">
        <v>21</v>
      </c>
      <c r="N293" s="215" t="s">
        <v>44</v>
      </c>
      <c r="O293" s="86"/>
      <c r="P293" s="216">
        <f>O293*H293</f>
        <v>0</v>
      </c>
      <c r="Q293" s="216">
        <v>0.0086767</v>
      </c>
      <c r="R293" s="216">
        <f>Q293*H293</f>
        <v>0.27591906000000005</v>
      </c>
      <c r="S293" s="216">
        <v>0</v>
      </c>
      <c r="T293" s="21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18" t="s">
        <v>149</v>
      </c>
      <c r="AT293" s="218" t="s">
        <v>144</v>
      </c>
      <c r="AU293" s="218" t="s">
        <v>82</v>
      </c>
      <c r="AY293" s="19" t="s">
        <v>142</v>
      </c>
      <c r="BE293" s="219">
        <f>IF(N293="základní",J293,0)</f>
        <v>0</v>
      </c>
      <c r="BF293" s="219">
        <f>IF(N293="snížená",J293,0)</f>
        <v>0</v>
      </c>
      <c r="BG293" s="219">
        <f>IF(N293="zákl. přenesená",J293,0)</f>
        <v>0</v>
      </c>
      <c r="BH293" s="219">
        <f>IF(N293="sníž. přenesená",J293,0)</f>
        <v>0</v>
      </c>
      <c r="BI293" s="219">
        <f>IF(N293="nulová",J293,0)</f>
        <v>0</v>
      </c>
      <c r="BJ293" s="19" t="s">
        <v>80</v>
      </c>
      <c r="BK293" s="219">
        <f>ROUND(I293*H293,2)</f>
        <v>0</v>
      </c>
      <c r="BL293" s="19" t="s">
        <v>149</v>
      </c>
      <c r="BM293" s="218" t="s">
        <v>314</v>
      </c>
    </row>
    <row r="294" spans="1:47" s="2" customFormat="1" ht="12">
      <c r="A294" s="40"/>
      <c r="B294" s="41"/>
      <c r="C294" s="42"/>
      <c r="D294" s="220" t="s">
        <v>151</v>
      </c>
      <c r="E294" s="42"/>
      <c r="F294" s="221" t="s">
        <v>315</v>
      </c>
      <c r="G294" s="42"/>
      <c r="H294" s="42"/>
      <c r="I294" s="222"/>
      <c r="J294" s="42"/>
      <c r="K294" s="42"/>
      <c r="L294" s="46"/>
      <c r="M294" s="223"/>
      <c r="N294" s="224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151</v>
      </c>
      <c r="AU294" s="19" t="s">
        <v>82</v>
      </c>
    </row>
    <row r="295" spans="1:51" s="13" customFormat="1" ht="12">
      <c r="A295" s="13"/>
      <c r="B295" s="225"/>
      <c r="C295" s="226"/>
      <c r="D295" s="227" t="s">
        <v>153</v>
      </c>
      <c r="E295" s="228" t="s">
        <v>21</v>
      </c>
      <c r="F295" s="229" t="s">
        <v>316</v>
      </c>
      <c r="G295" s="226"/>
      <c r="H295" s="228" t="s">
        <v>21</v>
      </c>
      <c r="I295" s="230"/>
      <c r="J295" s="226"/>
      <c r="K295" s="226"/>
      <c r="L295" s="231"/>
      <c r="M295" s="232"/>
      <c r="N295" s="233"/>
      <c r="O295" s="233"/>
      <c r="P295" s="233"/>
      <c r="Q295" s="233"/>
      <c r="R295" s="233"/>
      <c r="S295" s="233"/>
      <c r="T295" s="23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5" t="s">
        <v>153</v>
      </c>
      <c r="AU295" s="235" t="s">
        <v>82</v>
      </c>
      <c r="AV295" s="13" t="s">
        <v>80</v>
      </c>
      <c r="AW295" s="13" t="s">
        <v>34</v>
      </c>
      <c r="AX295" s="13" t="s">
        <v>73</v>
      </c>
      <c r="AY295" s="235" t="s">
        <v>142</v>
      </c>
    </row>
    <row r="296" spans="1:51" s="13" customFormat="1" ht="12">
      <c r="A296" s="13"/>
      <c r="B296" s="225"/>
      <c r="C296" s="226"/>
      <c r="D296" s="227" t="s">
        <v>153</v>
      </c>
      <c r="E296" s="228" t="s">
        <v>21</v>
      </c>
      <c r="F296" s="229" t="s">
        <v>317</v>
      </c>
      <c r="G296" s="226"/>
      <c r="H296" s="228" t="s">
        <v>21</v>
      </c>
      <c r="I296" s="230"/>
      <c r="J296" s="226"/>
      <c r="K296" s="226"/>
      <c r="L296" s="231"/>
      <c r="M296" s="232"/>
      <c r="N296" s="233"/>
      <c r="O296" s="233"/>
      <c r="P296" s="233"/>
      <c r="Q296" s="233"/>
      <c r="R296" s="233"/>
      <c r="S296" s="233"/>
      <c r="T296" s="234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5" t="s">
        <v>153</v>
      </c>
      <c r="AU296" s="235" t="s">
        <v>82</v>
      </c>
      <c r="AV296" s="13" t="s">
        <v>80</v>
      </c>
      <c r="AW296" s="13" t="s">
        <v>34</v>
      </c>
      <c r="AX296" s="13" t="s">
        <v>73</v>
      </c>
      <c r="AY296" s="235" t="s">
        <v>142</v>
      </c>
    </row>
    <row r="297" spans="1:51" s="14" customFormat="1" ht="12">
      <c r="A297" s="14"/>
      <c r="B297" s="236"/>
      <c r="C297" s="237"/>
      <c r="D297" s="227" t="s">
        <v>153</v>
      </c>
      <c r="E297" s="238" t="s">
        <v>21</v>
      </c>
      <c r="F297" s="239" t="s">
        <v>318</v>
      </c>
      <c r="G297" s="237"/>
      <c r="H297" s="240">
        <v>8</v>
      </c>
      <c r="I297" s="241"/>
      <c r="J297" s="237"/>
      <c r="K297" s="237"/>
      <c r="L297" s="242"/>
      <c r="M297" s="243"/>
      <c r="N297" s="244"/>
      <c r="O297" s="244"/>
      <c r="P297" s="244"/>
      <c r="Q297" s="244"/>
      <c r="R297" s="244"/>
      <c r="S297" s="244"/>
      <c r="T297" s="24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6" t="s">
        <v>153</v>
      </c>
      <c r="AU297" s="246" t="s">
        <v>82</v>
      </c>
      <c r="AV297" s="14" t="s">
        <v>82</v>
      </c>
      <c r="AW297" s="14" t="s">
        <v>34</v>
      </c>
      <c r="AX297" s="14" t="s">
        <v>73</v>
      </c>
      <c r="AY297" s="246" t="s">
        <v>142</v>
      </c>
    </row>
    <row r="298" spans="1:51" s="14" customFormat="1" ht="12">
      <c r="A298" s="14"/>
      <c r="B298" s="236"/>
      <c r="C298" s="237"/>
      <c r="D298" s="227" t="s">
        <v>153</v>
      </c>
      <c r="E298" s="238" t="s">
        <v>21</v>
      </c>
      <c r="F298" s="239" t="s">
        <v>319</v>
      </c>
      <c r="G298" s="237"/>
      <c r="H298" s="240">
        <v>4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153</v>
      </c>
      <c r="AU298" s="246" t="s">
        <v>82</v>
      </c>
      <c r="AV298" s="14" t="s">
        <v>82</v>
      </c>
      <c r="AW298" s="14" t="s">
        <v>34</v>
      </c>
      <c r="AX298" s="14" t="s">
        <v>73</v>
      </c>
      <c r="AY298" s="246" t="s">
        <v>142</v>
      </c>
    </row>
    <row r="299" spans="1:51" s="13" customFormat="1" ht="12">
      <c r="A299" s="13"/>
      <c r="B299" s="225"/>
      <c r="C299" s="226"/>
      <c r="D299" s="227" t="s">
        <v>153</v>
      </c>
      <c r="E299" s="228" t="s">
        <v>21</v>
      </c>
      <c r="F299" s="229" t="s">
        <v>320</v>
      </c>
      <c r="G299" s="226"/>
      <c r="H299" s="228" t="s">
        <v>21</v>
      </c>
      <c r="I299" s="230"/>
      <c r="J299" s="226"/>
      <c r="K299" s="226"/>
      <c r="L299" s="231"/>
      <c r="M299" s="232"/>
      <c r="N299" s="233"/>
      <c r="O299" s="233"/>
      <c r="P299" s="233"/>
      <c r="Q299" s="233"/>
      <c r="R299" s="233"/>
      <c r="S299" s="233"/>
      <c r="T299" s="23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5" t="s">
        <v>153</v>
      </c>
      <c r="AU299" s="235" t="s">
        <v>82</v>
      </c>
      <c r="AV299" s="13" t="s">
        <v>80</v>
      </c>
      <c r="AW299" s="13" t="s">
        <v>34</v>
      </c>
      <c r="AX299" s="13" t="s">
        <v>73</v>
      </c>
      <c r="AY299" s="235" t="s">
        <v>142</v>
      </c>
    </row>
    <row r="300" spans="1:51" s="14" customFormat="1" ht="12">
      <c r="A300" s="14"/>
      <c r="B300" s="236"/>
      <c r="C300" s="237"/>
      <c r="D300" s="227" t="s">
        <v>153</v>
      </c>
      <c r="E300" s="238" t="s">
        <v>21</v>
      </c>
      <c r="F300" s="239" t="s">
        <v>321</v>
      </c>
      <c r="G300" s="237"/>
      <c r="H300" s="240">
        <v>13.6</v>
      </c>
      <c r="I300" s="241"/>
      <c r="J300" s="237"/>
      <c r="K300" s="237"/>
      <c r="L300" s="242"/>
      <c r="M300" s="243"/>
      <c r="N300" s="244"/>
      <c r="O300" s="244"/>
      <c r="P300" s="244"/>
      <c r="Q300" s="244"/>
      <c r="R300" s="244"/>
      <c r="S300" s="244"/>
      <c r="T300" s="24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6" t="s">
        <v>153</v>
      </c>
      <c r="AU300" s="246" t="s">
        <v>82</v>
      </c>
      <c r="AV300" s="14" t="s">
        <v>82</v>
      </c>
      <c r="AW300" s="14" t="s">
        <v>34</v>
      </c>
      <c r="AX300" s="14" t="s">
        <v>73</v>
      </c>
      <c r="AY300" s="246" t="s">
        <v>142</v>
      </c>
    </row>
    <row r="301" spans="1:51" s="13" customFormat="1" ht="12">
      <c r="A301" s="13"/>
      <c r="B301" s="225"/>
      <c r="C301" s="226"/>
      <c r="D301" s="227" t="s">
        <v>153</v>
      </c>
      <c r="E301" s="228" t="s">
        <v>21</v>
      </c>
      <c r="F301" s="229" t="s">
        <v>322</v>
      </c>
      <c r="G301" s="226"/>
      <c r="H301" s="228" t="s">
        <v>21</v>
      </c>
      <c r="I301" s="230"/>
      <c r="J301" s="226"/>
      <c r="K301" s="226"/>
      <c r="L301" s="231"/>
      <c r="M301" s="232"/>
      <c r="N301" s="233"/>
      <c r="O301" s="233"/>
      <c r="P301" s="233"/>
      <c r="Q301" s="233"/>
      <c r="R301" s="233"/>
      <c r="S301" s="233"/>
      <c r="T301" s="23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5" t="s">
        <v>153</v>
      </c>
      <c r="AU301" s="235" t="s">
        <v>82</v>
      </c>
      <c r="AV301" s="13" t="s">
        <v>80</v>
      </c>
      <c r="AW301" s="13" t="s">
        <v>34</v>
      </c>
      <c r="AX301" s="13" t="s">
        <v>73</v>
      </c>
      <c r="AY301" s="235" t="s">
        <v>142</v>
      </c>
    </row>
    <row r="302" spans="1:51" s="14" customFormat="1" ht="12">
      <c r="A302" s="14"/>
      <c r="B302" s="236"/>
      <c r="C302" s="237"/>
      <c r="D302" s="227" t="s">
        <v>153</v>
      </c>
      <c r="E302" s="238" t="s">
        <v>21</v>
      </c>
      <c r="F302" s="239" t="s">
        <v>323</v>
      </c>
      <c r="G302" s="237"/>
      <c r="H302" s="240">
        <v>1.4</v>
      </c>
      <c r="I302" s="241"/>
      <c r="J302" s="237"/>
      <c r="K302" s="237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153</v>
      </c>
      <c r="AU302" s="246" t="s">
        <v>82</v>
      </c>
      <c r="AV302" s="14" t="s">
        <v>82</v>
      </c>
      <c r="AW302" s="14" t="s">
        <v>34</v>
      </c>
      <c r="AX302" s="14" t="s">
        <v>73</v>
      </c>
      <c r="AY302" s="246" t="s">
        <v>142</v>
      </c>
    </row>
    <row r="303" spans="1:51" s="13" customFormat="1" ht="12">
      <c r="A303" s="13"/>
      <c r="B303" s="225"/>
      <c r="C303" s="226"/>
      <c r="D303" s="227" t="s">
        <v>153</v>
      </c>
      <c r="E303" s="228" t="s">
        <v>21</v>
      </c>
      <c r="F303" s="229" t="s">
        <v>324</v>
      </c>
      <c r="G303" s="226"/>
      <c r="H303" s="228" t="s">
        <v>21</v>
      </c>
      <c r="I303" s="230"/>
      <c r="J303" s="226"/>
      <c r="K303" s="226"/>
      <c r="L303" s="231"/>
      <c r="M303" s="232"/>
      <c r="N303" s="233"/>
      <c r="O303" s="233"/>
      <c r="P303" s="233"/>
      <c r="Q303" s="233"/>
      <c r="R303" s="233"/>
      <c r="S303" s="233"/>
      <c r="T303" s="234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5" t="s">
        <v>153</v>
      </c>
      <c r="AU303" s="235" t="s">
        <v>82</v>
      </c>
      <c r="AV303" s="13" t="s">
        <v>80</v>
      </c>
      <c r="AW303" s="13" t="s">
        <v>34</v>
      </c>
      <c r="AX303" s="13" t="s">
        <v>73</v>
      </c>
      <c r="AY303" s="235" t="s">
        <v>142</v>
      </c>
    </row>
    <row r="304" spans="1:51" s="14" customFormat="1" ht="12">
      <c r="A304" s="14"/>
      <c r="B304" s="236"/>
      <c r="C304" s="237"/>
      <c r="D304" s="227" t="s">
        <v>153</v>
      </c>
      <c r="E304" s="238" t="s">
        <v>21</v>
      </c>
      <c r="F304" s="239" t="s">
        <v>325</v>
      </c>
      <c r="G304" s="237"/>
      <c r="H304" s="240">
        <v>4.8</v>
      </c>
      <c r="I304" s="241"/>
      <c r="J304" s="237"/>
      <c r="K304" s="237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153</v>
      </c>
      <c r="AU304" s="246" t="s">
        <v>82</v>
      </c>
      <c r="AV304" s="14" t="s">
        <v>82</v>
      </c>
      <c r="AW304" s="14" t="s">
        <v>34</v>
      </c>
      <c r="AX304" s="14" t="s">
        <v>73</v>
      </c>
      <c r="AY304" s="246" t="s">
        <v>142</v>
      </c>
    </row>
    <row r="305" spans="1:51" s="15" customFormat="1" ht="12">
      <c r="A305" s="15"/>
      <c r="B305" s="247"/>
      <c r="C305" s="248"/>
      <c r="D305" s="227" t="s">
        <v>153</v>
      </c>
      <c r="E305" s="249" t="s">
        <v>21</v>
      </c>
      <c r="F305" s="250" t="s">
        <v>171</v>
      </c>
      <c r="G305" s="248"/>
      <c r="H305" s="251">
        <v>31.8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7" t="s">
        <v>153</v>
      </c>
      <c r="AU305" s="257" t="s">
        <v>82</v>
      </c>
      <c r="AV305" s="15" t="s">
        <v>149</v>
      </c>
      <c r="AW305" s="15" t="s">
        <v>34</v>
      </c>
      <c r="AX305" s="15" t="s">
        <v>80</v>
      </c>
      <c r="AY305" s="257" t="s">
        <v>142</v>
      </c>
    </row>
    <row r="306" spans="1:65" s="2" customFormat="1" ht="49.05" customHeight="1">
      <c r="A306" s="40"/>
      <c r="B306" s="41"/>
      <c r="C306" s="207" t="s">
        <v>326</v>
      </c>
      <c r="D306" s="207" t="s">
        <v>144</v>
      </c>
      <c r="E306" s="208" t="s">
        <v>327</v>
      </c>
      <c r="F306" s="209" t="s">
        <v>328</v>
      </c>
      <c r="G306" s="210" t="s">
        <v>268</v>
      </c>
      <c r="H306" s="211">
        <v>66.8</v>
      </c>
      <c r="I306" s="212"/>
      <c r="J306" s="213">
        <f>ROUND(I306*H306,2)</f>
        <v>0</v>
      </c>
      <c r="K306" s="209" t="s">
        <v>148</v>
      </c>
      <c r="L306" s="46"/>
      <c r="M306" s="214" t="s">
        <v>21</v>
      </c>
      <c r="N306" s="215" t="s">
        <v>44</v>
      </c>
      <c r="O306" s="86"/>
      <c r="P306" s="216">
        <f>O306*H306</f>
        <v>0</v>
      </c>
      <c r="Q306" s="216">
        <v>0.0126885</v>
      </c>
      <c r="R306" s="216">
        <f>Q306*H306</f>
        <v>0.8475918</v>
      </c>
      <c r="S306" s="216">
        <v>0</v>
      </c>
      <c r="T306" s="21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8" t="s">
        <v>149</v>
      </c>
      <c r="AT306" s="218" t="s">
        <v>144</v>
      </c>
      <c r="AU306" s="218" t="s">
        <v>82</v>
      </c>
      <c r="AY306" s="19" t="s">
        <v>142</v>
      </c>
      <c r="BE306" s="219">
        <f>IF(N306="základní",J306,0)</f>
        <v>0</v>
      </c>
      <c r="BF306" s="219">
        <f>IF(N306="snížená",J306,0)</f>
        <v>0</v>
      </c>
      <c r="BG306" s="219">
        <f>IF(N306="zákl. přenesená",J306,0)</f>
        <v>0</v>
      </c>
      <c r="BH306" s="219">
        <f>IF(N306="sníž. přenesená",J306,0)</f>
        <v>0</v>
      </c>
      <c r="BI306" s="219">
        <f>IF(N306="nulová",J306,0)</f>
        <v>0</v>
      </c>
      <c r="BJ306" s="19" t="s">
        <v>80</v>
      </c>
      <c r="BK306" s="219">
        <f>ROUND(I306*H306,2)</f>
        <v>0</v>
      </c>
      <c r="BL306" s="19" t="s">
        <v>149</v>
      </c>
      <c r="BM306" s="218" t="s">
        <v>329</v>
      </c>
    </row>
    <row r="307" spans="1:47" s="2" customFormat="1" ht="12">
      <c r="A307" s="40"/>
      <c r="B307" s="41"/>
      <c r="C307" s="42"/>
      <c r="D307" s="220" t="s">
        <v>151</v>
      </c>
      <c r="E307" s="42"/>
      <c r="F307" s="221" t="s">
        <v>330</v>
      </c>
      <c r="G307" s="42"/>
      <c r="H307" s="42"/>
      <c r="I307" s="222"/>
      <c r="J307" s="42"/>
      <c r="K307" s="42"/>
      <c r="L307" s="46"/>
      <c r="M307" s="223"/>
      <c r="N307" s="22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151</v>
      </c>
      <c r="AU307" s="19" t="s">
        <v>82</v>
      </c>
    </row>
    <row r="308" spans="1:51" s="13" customFormat="1" ht="12">
      <c r="A308" s="13"/>
      <c r="B308" s="225"/>
      <c r="C308" s="226"/>
      <c r="D308" s="227" t="s">
        <v>153</v>
      </c>
      <c r="E308" s="228" t="s">
        <v>21</v>
      </c>
      <c r="F308" s="229" t="s">
        <v>316</v>
      </c>
      <c r="G308" s="226"/>
      <c r="H308" s="228" t="s">
        <v>21</v>
      </c>
      <c r="I308" s="230"/>
      <c r="J308" s="226"/>
      <c r="K308" s="226"/>
      <c r="L308" s="231"/>
      <c r="M308" s="232"/>
      <c r="N308" s="233"/>
      <c r="O308" s="233"/>
      <c r="P308" s="233"/>
      <c r="Q308" s="233"/>
      <c r="R308" s="233"/>
      <c r="S308" s="233"/>
      <c r="T308" s="23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5" t="s">
        <v>153</v>
      </c>
      <c r="AU308" s="235" t="s">
        <v>82</v>
      </c>
      <c r="AV308" s="13" t="s">
        <v>80</v>
      </c>
      <c r="AW308" s="13" t="s">
        <v>34</v>
      </c>
      <c r="AX308" s="13" t="s">
        <v>73</v>
      </c>
      <c r="AY308" s="235" t="s">
        <v>142</v>
      </c>
    </row>
    <row r="309" spans="1:51" s="13" customFormat="1" ht="12">
      <c r="A309" s="13"/>
      <c r="B309" s="225"/>
      <c r="C309" s="226"/>
      <c r="D309" s="227" t="s">
        <v>153</v>
      </c>
      <c r="E309" s="228" t="s">
        <v>21</v>
      </c>
      <c r="F309" s="229" t="s">
        <v>331</v>
      </c>
      <c r="G309" s="226"/>
      <c r="H309" s="228" t="s">
        <v>21</v>
      </c>
      <c r="I309" s="230"/>
      <c r="J309" s="226"/>
      <c r="K309" s="226"/>
      <c r="L309" s="231"/>
      <c r="M309" s="232"/>
      <c r="N309" s="233"/>
      <c r="O309" s="233"/>
      <c r="P309" s="233"/>
      <c r="Q309" s="233"/>
      <c r="R309" s="233"/>
      <c r="S309" s="233"/>
      <c r="T309" s="23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5" t="s">
        <v>153</v>
      </c>
      <c r="AU309" s="235" t="s">
        <v>82</v>
      </c>
      <c r="AV309" s="13" t="s">
        <v>80</v>
      </c>
      <c r="AW309" s="13" t="s">
        <v>34</v>
      </c>
      <c r="AX309" s="13" t="s">
        <v>73</v>
      </c>
      <c r="AY309" s="235" t="s">
        <v>142</v>
      </c>
    </row>
    <row r="310" spans="1:51" s="14" customFormat="1" ht="12">
      <c r="A310" s="14"/>
      <c r="B310" s="236"/>
      <c r="C310" s="237"/>
      <c r="D310" s="227" t="s">
        <v>153</v>
      </c>
      <c r="E310" s="238" t="s">
        <v>21</v>
      </c>
      <c r="F310" s="239" t="s">
        <v>332</v>
      </c>
      <c r="G310" s="237"/>
      <c r="H310" s="240">
        <v>4.8</v>
      </c>
      <c r="I310" s="241"/>
      <c r="J310" s="237"/>
      <c r="K310" s="237"/>
      <c r="L310" s="242"/>
      <c r="M310" s="243"/>
      <c r="N310" s="244"/>
      <c r="O310" s="244"/>
      <c r="P310" s="244"/>
      <c r="Q310" s="244"/>
      <c r="R310" s="244"/>
      <c r="S310" s="244"/>
      <c r="T310" s="24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6" t="s">
        <v>153</v>
      </c>
      <c r="AU310" s="246" t="s">
        <v>82</v>
      </c>
      <c r="AV310" s="14" t="s">
        <v>82</v>
      </c>
      <c r="AW310" s="14" t="s">
        <v>34</v>
      </c>
      <c r="AX310" s="14" t="s">
        <v>73</v>
      </c>
      <c r="AY310" s="246" t="s">
        <v>142</v>
      </c>
    </row>
    <row r="311" spans="1:51" s="14" customFormat="1" ht="12">
      <c r="A311" s="14"/>
      <c r="B311" s="236"/>
      <c r="C311" s="237"/>
      <c r="D311" s="227" t="s">
        <v>153</v>
      </c>
      <c r="E311" s="238" t="s">
        <v>21</v>
      </c>
      <c r="F311" s="239" t="s">
        <v>333</v>
      </c>
      <c r="G311" s="237"/>
      <c r="H311" s="240">
        <v>7.2</v>
      </c>
      <c r="I311" s="241"/>
      <c r="J311" s="237"/>
      <c r="K311" s="237"/>
      <c r="L311" s="242"/>
      <c r="M311" s="243"/>
      <c r="N311" s="244"/>
      <c r="O311" s="244"/>
      <c r="P311" s="244"/>
      <c r="Q311" s="244"/>
      <c r="R311" s="244"/>
      <c r="S311" s="244"/>
      <c r="T311" s="24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6" t="s">
        <v>153</v>
      </c>
      <c r="AU311" s="246" t="s">
        <v>82</v>
      </c>
      <c r="AV311" s="14" t="s">
        <v>82</v>
      </c>
      <c r="AW311" s="14" t="s">
        <v>34</v>
      </c>
      <c r="AX311" s="14" t="s">
        <v>73</v>
      </c>
      <c r="AY311" s="246" t="s">
        <v>142</v>
      </c>
    </row>
    <row r="312" spans="1:51" s="13" customFormat="1" ht="12">
      <c r="A312" s="13"/>
      <c r="B312" s="225"/>
      <c r="C312" s="226"/>
      <c r="D312" s="227" t="s">
        <v>153</v>
      </c>
      <c r="E312" s="228" t="s">
        <v>21</v>
      </c>
      <c r="F312" s="229" t="s">
        <v>317</v>
      </c>
      <c r="G312" s="226"/>
      <c r="H312" s="228" t="s">
        <v>21</v>
      </c>
      <c r="I312" s="230"/>
      <c r="J312" s="226"/>
      <c r="K312" s="226"/>
      <c r="L312" s="231"/>
      <c r="M312" s="232"/>
      <c r="N312" s="233"/>
      <c r="O312" s="233"/>
      <c r="P312" s="233"/>
      <c r="Q312" s="233"/>
      <c r="R312" s="233"/>
      <c r="S312" s="233"/>
      <c r="T312" s="23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5" t="s">
        <v>153</v>
      </c>
      <c r="AU312" s="235" t="s">
        <v>82</v>
      </c>
      <c r="AV312" s="13" t="s">
        <v>80</v>
      </c>
      <c r="AW312" s="13" t="s">
        <v>34</v>
      </c>
      <c r="AX312" s="13" t="s">
        <v>73</v>
      </c>
      <c r="AY312" s="235" t="s">
        <v>142</v>
      </c>
    </row>
    <row r="313" spans="1:51" s="14" customFormat="1" ht="12">
      <c r="A313" s="14"/>
      <c r="B313" s="236"/>
      <c r="C313" s="237"/>
      <c r="D313" s="227" t="s">
        <v>153</v>
      </c>
      <c r="E313" s="238" t="s">
        <v>21</v>
      </c>
      <c r="F313" s="239" t="s">
        <v>334</v>
      </c>
      <c r="G313" s="237"/>
      <c r="H313" s="240">
        <v>2</v>
      </c>
      <c r="I313" s="241"/>
      <c r="J313" s="237"/>
      <c r="K313" s="237"/>
      <c r="L313" s="242"/>
      <c r="M313" s="243"/>
      <c r="N313" s="244"/>
      <c r="O313" s="244"/>
      <c r="P313" s="244"/>
      <c r="Q313" s="244"/>
      <c r="R313" s="244"/>
      <c r="S313" s="244"/>
      <c r="T313" s="24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6" t="s">
        <v>153</v>
      </c>
      <c r="AU313" s="246" t="s">
        <v>82</v>
      </c>
      <c r="AV313" s="14" t="s">
        <v>82</v>
      </c>
      <c r="AW313" s="14" t="s">
        <v>34</v>
      </c>
      <c r="AX313" s="14" t="s">
        <v>73</v>
      </c>
      <c r="AY313" s="246" t="s">
        <v>142</v>
      </c>
    </row>
    <row r="314" spans="1:51" s="14" customFormat="1" ht="12">
      <c r="A314" s="14"/>
      <c r="B314" s="236"/>
      <c r="C314" s="237"/>
      <c r="D314" s="227" t="s">
        <v>153</v>
      </c>
      <c r="E314" s="238" t="s">
        <v>21</v>
      </c>
      <c r="F314" s="239" t="s">
        <v>319</v>
      </c>
      <c r="G314" s="237"/>
      <c r="H314" s="240">
        <v>4</v>
      </c>
      <c r="I314" s="241"/>
      <c r="J314" s="237"/>
      <c r="K314" s="237"/>
      <c r="L314" s="242"/>
      <c r="M314" s="243"/>
      <c r="N314" s="244"/>
      <c r="O314" s="244"/>
      <c r="P314" s="244"/>
      <c r="Q314" s="244"/>
      <c r="R314" s="244"/>
      <c r="S314" s="244"/>
      <c r="T314" s="24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6" t="s">
        <v>153</v>
      </c>
      <c r="AU314" s="246" t="s">
        <v>82</v>
      </c>
      <c r="AV314" s="14" t="s">
        <v>82</v>
      </c>
      <c r="AW314" s="14" t="s">
        <v>34</v>
      </c>
      <c r="AX314" s="14" t="s">
        <v>73</v>
      </c>
      <c r="AY314" s="246" t="s">
        <v>142</v>
      </c>
    </row>
    <row r="315" spans="1:51" s="14" customFormat="1" ht="12">
      <c r="A315" s="14"/>
      <c r="B315" s="236"/>
      <c r="C315" s="237"/>
      <c r="D315" s="227" t="s">
        <v>153</v>
      </c>
      <c r="E315" s="238" t="s">
        <v>21</v>
      </c>
      <c r="F315" s="239" t="s">
        <v>335</v>
      </c>
      <c r="G315" s="237"/>
      <c r="H315" s="240">
        <v>14</v>
      </c>
      <c r="I315" s="241"/>
      <c r="J315" s="237"/>
      <c r="K315" s="237"/>
      <c r="L315" s="242"/>
      <c r="M315" s="243"/>
      <c r="N315" s="244"/>
      <c r="O315" s="244"/>
      <c r="P315" s="244"/>
      <c r="Q315" s="244"/>
      <c r="R315" s="244"/>
      <c r="S315" s="244"/>
      <c r="T315" s="24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6" t="s">
        <v>153</v>
      </c>
      <c r="AU315" s="246" t="s">
        <v>82</v>
      </c>
      <c r="AV315" s="14" t="s">
        <v>82</v>
      </c>
      <c r="AW315" s="14" t="s">
        <v>34</v>
      </c>
      <c r="AX315" s="14" t="s">
        <v>73</v>
      </c>
      <c r="AY315" s="246" t="s">
        <v>142</v>
      </c>
    </row>
    <row r="316" spans="1:51" s="13" customFormat="1" ht="12">
      <c r="A316" s="13"/>
      <c r="B316" s="225"/>
      <c r="C316" s="226"/>
      <c r="D316" s="227" t="s">
        <v>153</v>
      </c>
      <c r="E316" s="228" t="s">
        <v>21</v>
      </c>
      <c r="F316" s="229" t="s">
        <v>320</v>
      </c>
      <c r="G316" s="226"/>
      <c r="H316" s="228" t="s">
        <v>21</v>
      </c>
      <c r="I316" s="230"/>
      <c r="J316" s="226"/>
      <c r="K316" s="226"/>
      <c r="L316" s="231"/>
      <c r="M316" s="232"/>
      <c r="N316" s="233"/>
      <c r="O316" s="233"/>
      <c r="P316" s="233"/>
      <c r="Q316" s="233"/>
      <c r="R316" s="233"/>
      <c r="S316" s="233"/>
      <c r="T316" s="23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5" t="s">
        <v>153</v>
      </c>
      <c r="AU316" s="235" t="s">
        <v>82</v>
      </c>
      <c r="AV316" s="13" t="s">
        <v>80</v>
      </c>
      <c r="AW316" s="13" t="s">
        <v>34</v>
      </c>
      <c r="AX316" s="13" t="s">
        <v>73</v>
      </c>
      <c r="AY316" s="235" t="s">
        <v>142</v>
      </c>
    </row>
    <row r="317" spans="1:51" s="14" customFormat="1" ht="12">
      <c r="A317" s="14"/>
      <c r="B317" s="236"/>
      <c r="C317" s="237"/>
      <c r="D317" s="227" t="s">
        <v>153</v>
      </c>
      <c r="E317" s="238" t="s">
        <v>21</v>
      </c>
      <c r="F317" s="239" t="s">
        <v>336</v>
      </c>
      <c r="G317" s="237"/>
      <c r="H317" s="240">
        <v>5.1</v>
      </c>
      <c r="I317" s="241"/>
      <c r="J317" s="237"/>
      <c r="K317" s="237"/>
      <c r="L317" s="242"/>
      <c r="M317" s="243"/>
      <c r="N317" s="244"/>
      <c r="O317" s="244"/>
      <c r="P317" s="244"/>
      <c r="Q317" s="244"/>
      <c r="R317" s="244"/>
      <c r="S317" s="244"/>
      <c r="T317" s="24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6" t="s">
        <v>153</v>
      </c>
      <c r="AU317" s="246" t="s">
        <v>82</v>
      </c>
      <c r="AV317" s="14" t="s">
        <v>82</v>
      </c>
      <c r="AW317" s="14" t="s">
        <v>34</v>
      </c>
      <c r="AX317" s="14" t="s">
        <v>73</v>
      </c>
      <c r="AY317" s="246" t="s">
        <v>142</v>
      </c>
    </row>
    <row r="318" spans="1:51" s="14" customFormat="1" ht="12">
      <c r="A318" s="14"/>
      <c r="B318" s="236"/>
      <c r="C318" s="237"/>
      <c r="D318" s="227" t="s">
        <v>153</v>
      </c>
      <c r="E318" s="238" t="s">
        <v>21</v>
      </c>
      <c r="F318" s="239" t="s">
        <v>336</v>
      </c>
      <c r="G318" s="237"/>
      <c r="H318" s="240">
        <v>5.1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153</v>
      </c>
      <c r="AU318" s="246" t="s">
        <v>82</v>
      </c>
      <c r="AV318" s="14" t="s">
        <v>82</v>
      </c>
      <c r="AW318" s="14" t="s">
        <v>34</v>
      </c>
      <c r="AX318" s="14" t="s">
        <v>73</v>
      </c>
      <c r="AY318" s="246" t="s">
        <v>142</v>
      </c>
    </row>
    <row r="319" spans="1:51" s="14" customFormat="1" ht="12">
      <c r="A319" s="14"/>
      <c r="B319" s="236"/>
      <c r="C319" s="237"/>
      <c r="D319" s="227" t="s">
        <v>153</v>
      </c>
      <c r="E319" s="238" t="s">
        <v>21</v>
      </c>
      <c r="F319" s="239" t="s">
        <v>337</v>
      </c>
      <c r="G319" s="237"/>
      <c r="H319" s="240">
        <v>17</v>
      </c>
      <c r="I319" s="241"/>
      <c r="J319" s="237"/>
      <c r="K319" s="237"/>
      <c r="L319" s="242"/>
      <c r="M319" s="243"/>
      <c r="N319" s="244"/>
      <c r="O319" s="244"/>
      <c r="P319" s="244"/>
      <c r="Q319" s="244"/>
      <c r="R319" s="244"/>
      <c r="S319" s="244"/>
      <c r="T319" s="24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6" t="s">
        <v>153</v>
      </c>
      <c r="AU319" s="246" t="s">
        <v>82</v>
      </c>
      <c r="AV319" s="14" t="s">
        <v>82</v>
      </c>
      <c r="AW319" s="14" t="s">
        <v>34</v>
      </c>
      <c r="AX319" s="14" t="s">
        <v>73</v>
      </c>
      <c r="AY319" s="246" t="s">
        <v>142</v>
      </c>
    </row>
    <row r="320" spans="1:51" s="13" customFormat="1" ht="12">
      <c r="A320" s="13"/>
      <c r="B320" s="225"/>
      <c r="C320" s="226"/>
      <c r="D320" s="227" t="s">
        <v>153</v>
      </c>
      <c r="E320" s="228" t="s">
        <v>21</v>
      </c>
      <c r="F320" s="229" t="s">
        <v>322</v>
      </c>
      <c r="G320" s="226"/>
      <c r="H320" s="228" t="s">
        <v>21</v>
      </c>
      <c r="I320" s="230"/>
      <c r="J320" s="226"/>
      <c r="K320" s="226"/>
      <c r="L320" s="231"/>
      <c r="M320" s="232"/>
      <c r="N320" s="233"/>
      <c r="O320" s="233"/>
      <c r="P320" s="233"/>
      <c r="Q320" s="233"/>
      <c r="R320" s="233"/>
      <c r="S320" s="233"/>
      <c r="T320" s="23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5" t="s">
        <v>153</v>
      </c>
      <c r="AU320" s="235" t="s">
        <v>82</v>
      </c>
      <c r="AV320" s="13" t="s">
        <v>80</v>
      </c>
      <c r="AW320" s="13" t="s">
        <v>34</v>
      </c>
      <c r="AX320" s="13" t="s">
        <v>73</v>
      </c>
      <c r="AY320" s="235" t="s">
        <v>142</v>
      </c>
    </row>
    <row r="321" spans="1:51" s="14" customFormat="1" ht="12">
      <c r="A321" s="14"/>
      <c r="B321" s="236"/>
      <c r="C321" s="237"/>
      <c r="D321" s="227" t="s">
        <v>153</v>
      </c>
      <c r="E321" s="238" t="s">
        <v>21</v>
      </c>
      <c r="F321" s="239" t="s">
        <v>338</v>
      </c>
      <c r="G321" s="237"/>
      <c r="H321" s="240">
        <v>2.8</v>
      </c>
      <c r="I321" s="241"/>
      <c r="J321" s="237"/>
      <c r="K321" s="237"/>
      <c r="L321" s="242"/>
      <c r="M321" s="243"/>
      <c r="N321" s="244"/>
      <c r="O321" s="244"/>
      <c r="P321" s="244"/>
      <c r="Q321" s="244"/>
      <c r="R321" s="244"/>
      <c r="S321" s="244"/>
      <c r="T321" s="24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46" t="s">
        <v>153</v>
      </c>
      <c r="AU321" s="246" t="s">
        <v>82</v>
      </c>
      <c r="AV321" s="14" t="s">
        <v>82</v>
      </c>
      <c r="AW321" s="14" t="s">
        <v>34</v>
      </c>
      <c r="AX321" s="14" t="s">
        <v>73</v>
      </c>
      <c r="AY321" s="246" t="s">
        <v>142</v>
      </c>
    </row>
    <row r="322" spans="1:51" s="13" customFormat="1" ht="12">
      <c r="A322" s="13"/>
      <c r="B322" s="225"/>
      <c r="C322" s="226"/>
      <c r="D322" s="227" t="s">
        <v>153</v>
      </c>
      <c r="E322" s="228" t="s">
        <v>21</v>
      </c>
      <c r="F322" s="229" t="s">
        <v>324</v>
      </c>
      <c r="G322" s="226"/>
      <c r="H322" s="228" t="s">
        <v>21</v>
      </c>
      <c r="I322" s="230"/>
      <c r="J322" s="226"/>
      <c r="K322" s="226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153</v>
      </c>
      <c r="AU322" s="235" t="s">
        <v>82</v>
      </c>
      <c r="AV322" s="13" t="s">
        <v>80</v>
      </c>
      <c r="AW322" s="13" t="s">
        <v>34</v>
      </c>
      <c r="AX322" s="13" t="s">
        <v>73</v>
      </c>
      <c r="AY322" s="235" t="s">
        <v>142</v>
      </c>
    </row>
    <row r="323" spans="1:51" s="14" customFormat="1" ht="12">
      <c r="A323" s="14"/>
      <c r="B323" s="236"/>
      <c r="C323" s="237"/>
      <c r="D323" s="227" t="s">
        <v>153</v>
      </c>
      <c r="E323" s="238" t="s">
        <v>21</v>
      </c>
      <c r="F323" s="239" t="s">
        <v>325</v>
      </c>
      <c r="G323" s="237"/>
      <c r="H323" s="240">
        <v>4.8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153</v>
      </c>
      <c r="AU323" s="246" t="s">
        <v>82</v>
      </c>
      <c r="AV323" s="14" t="s">
        <v>82</v>
      </c>
      <c r="AW323" s="14" t="s">
        <v>34</v>
      </c>
      <c r="AX323" s="14" t="s">
        <v>73</v>
      </c>
      <c r="AY323" s="246" t="s">
        <v>142</v>
      </c>
    </row>
    <row r="324" spans="1:51" s="15" customFormat="1" ht="12">
      <c r="A324" s="15"/>
      <c r="B324" s="247"/>
      <c r="C324" s="248"/>
      <c r="D324" s="227" t="s">
        <v>153</v>
      </c>
      <c r="E324" s="249" t="s">
        <v>21</v>
      </c>
      <c r="F324" s="250" t="s">
        <v>171</v>
      </c>
      <c r="G324" s="248"/>
      <c r="H324" s="251">
        <v>66.8</v>
      </c>
      <c r="I324" s="252"/>
      <c r="J324" s="248"/>
      <c r="K324" s="248"/>
      <c r="L324" s="253"/>
      <c r="M324" s="254"/>
      <c r="N324" s="255"/>
      <c r="O324" s="255"/>
      <c r="P324" s="255"/>
      <c r="Q324" s="255"/>
      <c r="R324" s="255"/>
      <c r="S324" s="255"/>
      <c r="T324" s="25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7" t="s">
        <v>153</v>
      </c>
      <c r="AU324" s="257" t="s">
        <v>82</v>
      </c>
      <c r="AV324" s="15" t="s">
        <v>149</v>
      </c>
      <c r="AW324" s="15" t="s">
        <v>34</v>
      </c>
      <c r="AX324" s="15" t="s">
        <v>80</v>
      </c>
      <c r="AY324" s="257" t="s">
        <v>142</v>
      </c>
    </row>
    <row r="325" spans="1:65" s="2" customFormat="1" ht="49.05" customHeight="1">
      <c r="A325" s="40"/>
      <c r="B325" s="41"/>
      <c r="C325" s="207" t="s">
        <v>339</v>
      </c>
      <c r="D325" s="207" t="s">
        <v>144</v>
      </c>
      <c r="E325" s="208" t="s">
        <v>340</v>
      </c>
      <c r="F325" s="209" t="s">
        <v>341</v>
      </c>
      <c r="G325" s="210" t="s">
        <v>268</v>
      </c>
      <c r="H325" s="211">
        <v>50</v>
      </c>
      <c r="I325" s="212"/>
      <c r="J325" s="213">
        <f>ROUND(I325*H325,2)</f>
        <v>0</v>
      </c>
      <c r="K325" s="209" t="s">
        <v>148</v>
      </c>
      <c r="L325" s="46"/>
      <c r="M325" s="214" t="s">
        <v>21</v>
      </c>
      <c r="N325" s="215" t="s">
        <v>44</v>
      </c>
      <c r="O325" s="86"/>
      <c r="P325" s="216">
        <f>O325*H325</f>
        <v>0</v>
      </c>
      <c r="Q325" s="216">
        <v>0.0369043</v>
      </c>
      <c r="R325" s="216">
        <f>Q325*H325</f>
        <v>1.845215</v>
      </c>
      <c r="S325" s="216">
        <v>0</v>
      </c>
      <c r="T325" s="217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8" t="s">
        <v>149</v>
      </c>
      <c r="AT325" s="218" t="s">
        <v>144</v>
      </c>
      <c r="AU325" s="218" t="s">
        <v>82</v>
      </c>
      <c r="AY325" s="19" t="s">
        <v>142</v>
      </c>
      <c r="BE325" s="219">
        <f>IF(N325="základní",J325,0)</f>
        <v>0</v>
      </c>
      <c r="BF325" s="219">
        <f>IF(N325="snížená",J325,0)</f>
        <v>0</v>
      </c>
      <c r="BG325" s="219">
        <f>IF(N325="zákl. přenesená",J325,0)</f>
        <v>0</v>
      </c>
      <c r="BH325" s="219">
        <f>IF(N325="sníž. přenesená",J325,0)</f>
        <v>0</v>
      </c>
      <c r="BI325" s="219">
        <f>IF(N325="nulová",J325,0)</f>
        <v>0</v>
      </c>
      <c r="BJ325" s="19" t="s">
        <v>80</v>
      </c>
      <c r="BK325" s="219">
        <f>ROUND(I325*H325,2)</f>
        <v>0</v>
      </c>
      <c r="BL325" s="19" t="s">
        <v>149</v>
      </c>
      <c r="BM325" s="218" t="s">
        <v>342</v>
      </c>
    </row>
    <row r="326" spans="1:47" s="2" customFormat="1" ht="12">
      <c r="A326" s="40"/>
      <c r="B326" s="41"/>
      <c r="C326" s="42"/>
      <c r="D326" s="220" t="s">
        <v>151</v>
      </c>
      <c r="E326" s="42"/>
      <c r="F326" s="221" t="s">
        <v>343</v>
      </c>
      <c r="G326" s="42"/>
      <c r="H326" s="42"/>
      <c r="I326" s="222"/>
      <c r="J326" s="42"/>
      <c r="K326" s="42"/>
      <c r="L326" s="46"/>
      <c r="M326" s="223"/>
      <c r="N326" s="224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151</v>
      </c>
      <c r="AU326" s="19" t="s">
        <v>82</v>
      </c>
    </row>
    <row r="327" spans="1:47" s="2" customFormat="1" ht="12">
      <c r="A327" s="40"/>
      <c r="B327" s="41"/>
      <c r="C327" s="42"/>
      <c r="D327" s="227" t="s">
        <v>271</v>
      </c>
      <c r="E327" s="42"/>
      <c r="F327" s="258" t="s">
        <v>344</v>
      </c>
      <c r="G327" s="42"/>
      <c r="H327" s="42"/>
      <c r="I327" s="222"/>
      <c r="J327" s="42"/>
      <c r="K327" s="42"/>
      <c r="L327" s="46"/>
      <c r="M327" s="223"/>
      <c r="N327" s="224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271</v>
      </c>
      <c r="AU327" s="19" t="s">
        <v>82</v>
      </c>
    </row>
    <row r="328" spans="1:51" s="13" customFormat="1" ht="12">
      <c r="A328" s="13"/>
      <c r="B328" s="225"/>
      <c r="C328" s="226"/>
      <c r="D328" s="227" t="s">
        <v>153</v>
      </c>
      <c r="E328" s="228" t="s">
        <v>21</v>
      </c>
      <c r="F328" s="229" t="s">
        <v>316</v>
      </c>
      <c r="G328" s="226"/>
      <c r="H328" s="228" t="s">
        <v>21</v>
      </c>
      <c r="I328" s="230"/>
      <c r="J328" s="226"/>
      <c r="K328" s="226"/>
      <c r="L328" s="231"/>
      <c r="M328" s="232"/>
      <c r="N328" s="233"/>
      <c r="O328" s="233"/>
      <c r="P328" s="233"/>
      <c r="Q328" s="233"/>
      <c r="R328" s="233"/>
      <c r="S328" s="233"/>
      <c r="T328" s="23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5" t="s">
        <v>153</v>
      </c>
      <c r="AU328" s="235" t="s">
        <v>82</v>
      </c>
      <c r="AV328" s="13" t="s">
        <v>80</v>
      </c>
      <c r="AW328" s="13" t="s">
        <v>34</v>
      </c>
      <c r="AX328" s="13" t="s">
        <v>73</v>
      </c>
      <c r="AY328" s="235" t="s">
        <v>142</v>
      </c>
    </row>
    <row r="329" spans="1:51" s="13" customFormat="1" ht="12">
      <c r="A329" s="13"/>
      <c r="B329" s="225"/>
      <c r="C329" s="226"/>
      <c r="D329" s="227" t="s">
        <v>153</v>
      </c>
      <c r="E329" s="228" t="s">
        <v>21</v>
      </c>
      <c r="F329" s="229" t="s">
        <v>345</v>
      </c>
      <c r="G329" s="226"/>
      <c r="H329" s="228" t="s">
        <v>21</v>
      </c>
      <c r="I329" s="230"/>
      <c r="J329" s="226"/>
      <c r="K329" s="226"/>
      <c r="L329" s="231"/>
      <c r="M329" s="232"/>
      <c r="N329" s="233"/>
      <c r="O329" s="233"/>
      <c r="P329" s="233"/>
      <c r="Q329" s="233"/>
      <c r="R329" s="233"/>
      <c r="S329" s="233"/>
      <c r="T329" s="23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5" t="s">
        <v>153</v>
      </c>
      <c r="AU329" s="235" t="s">
        <v>82</v>
      </c>
      <c r="AV329" s="13" t="s">
        <v>80</v>
      </c>
      <c r="AW329" s="13" t="s">
        <v>34</v>
      </c>
      <c r="AX329" s="13" t="s">
        <v>73</v>
      </c>
      <c r="AY329" s="235" t="s">
        <v>142</v>
      </c>
    </row>
    <row r="330" spans="1:51" s="14" customFormat="1" ht="12">
      <c r="A330" s="14"/>
      <c r="B330" s="236"/>
      <c r="C330" s="237"/>
      <c r="D330" s="227" t="s">
        <v>153</v>
      </c>
      <c r="E330" s="238" t="s">
        <v>21</v>
      </c>
      <c r="F330" s="239" t="s">
        <v>346</v>
      </c>
      <c r="G330" s="237"/>
      <c r="H330" s="240">
        <v>9.6</v>
      </c>
      <c r="I330" s="241"/>
      <c r="J330" s="237"/>
      <c r="K330" s="237"/>
      <c r="L330" s="242"/>
      <c r="M330" s="243"/>
      <c r="N330" s="244"/>
      <c r="O330" s="244"/>
      <c r="P330" s="244"/>
      <c r="Q330" s="244"/>
      <c r="R330" s="244"/>
      <c r="S330" s="244"/>
      <c r="T330" s="24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6" t="s">
        <v>153</v>
      </c>
      <c r="AU330" s="246" t="s">
        <v>82</v>
      </c>
      <c r="AV330" s="14" t="s">
        <v>82</v>
      </c>
      <c r="AW330" s="14" t="s">
        <v>34</v>
      </c>
      <c r="AX330" s="14" t="s">
        <v>73</v>
      </c>
      <c r="AY330" s="246" t="s">
        <v>142</v>
      </c>
    </row>
    <row r="331" spans="1:51" s="13" customFormat="1" ht="12">
      <c r="A331" s="13"/>
      <c r="B331" s="225"/>
      <c r="C331" s="226"/>
      <c r="D331" s="227" t="s">
        <v>153</v>
      </c>
      <c r="E331" s="228" t="s">
        <v>21</v>
      </c>
      <c r="F331" s="229" t="s">
        <v>317</v>
      </c>
      <c r="G331" s="226"/>
      <c r="H331" s="228" t="s">
        <v>21</v>
      </c>
      <c r="I331" s="230"/>
      <c r="J331" s="226"/>
      <c r="K331" s="226"/>
      <c r="L331" s="231"/>
      <c r="M331" s="232"/>
      <c r="N331" s="233"/>
      <c r="O331" s="233"/>
      <c r="P331" s="233"/>
      <c r="Q331" s="233"/>
      <c r="R331" s="233"/>
      <c r="S331" s="233"/>
      <c r="T331" s="234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5" t="s">
        <v>153</v>
      </c>
      <c r="AU331" s="235" t="s">
        <v>82</v>
      </c>
      <c r="AV331" s="13" t="s">
        <v>80</v>
      </c>
      <c r="AW331" s="13" t="s">
        <v>34</v>
      </c>
      <c r="AX331" s="13" t="s">
        <v>73</v>
      </c>
      <c r="AY331" s="235" t="s">
        <v>142</v>
      </c>
    </row>
    <row r="332" spans="1:51" s="14" customFormat="1" ht="12">
      <c r="A332" s="14"/>
      <c r="B332" s="236"/>
      <c r="C332" s="237"/>
      <c r="D332" s="227" t="s">
        <v>153</v>
      </c>
      <c r="E332" s="238" t="s">
        <v>21</v>
      </c>
      <c r="F332" s="239" t="s">
        <v>347</v>
      </c>
      <c r="G332" s="237"/>
      <c r="H332" s="240">
        <v>12</v>
      </c>
      <c r="I332" s="241"/>
      <c r="J332" s="237"/>
      <c r="K332" s="237"/>
      <c r="L332" s="242"/>
      <c r="M332" s="243"/>
      <c r="N332" s="244"/>
      <c r="O332" s="244"/>
      <c r="P332" s="244"/>
      <c r="Q332" s="244"/>
      <c r="R332" s="244"/>
      <c r="S332" s="244"/>
      <c r="T332" s="245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6" t="s">
        <v>153</v>
      </c>
      <c r="AU332" s="246" t="s">
        <v>82</v>
      </c>
      <c r="AV332" s="14" t="s">
        <v>82</v>
      </c>
      <c r="AW332" s="14" t="s">
        <v>34</v>
      </c>
      <c r="AX332" s="14" t="s">
        <v>73</v>
      </c>
      <c r="AY332" s="246" t="s">
        <v>142</v>
      </c>
    </row>
    <row r="333" spans="1:51" s="13" customFormat="1" ht="12">
      <c r="A333" s="13"/>
      <c r="B333" s="225"/>
      <c r="C333" s="226"/>
      <c r="D333" s="227" t="s">
        <v>153</v>
      </c>
      <c r="E333" s="228" t="s">
        <v>21</v>
      </c>
      <c r="F333" s="229" t="s">
        <v>320</v>
      </c>
      <c r="G333" s="226"/>
      <c r="H333" s="228" t="s">
        <v>21</v>
      </c>
      <c r="I333" s="230"/>
      <c r="J333" s="226"/>
      <c r="K333" s="226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153</v>
      </c>
      <c r="AU333" s="235" t="s">
        <v>82</v>
      </c>
      <c r="AV333" s="13" t="s">
        <v>80</v>
      </c>
      <c r="AW333" s="13" t="s">
        <v>34</v>
      </c>
      <c r="AX333" s="13" t="s">
        <v>73</v>
      </c>
      <c r="AY333" s="235" t="s">
        <v>142</v>
      </c>
    </row>
    <row r="334" spans="1:51" s="14" customFormat="1" ht="12">
      <c r="A334" s="14"/>
      <c r="B334" s="236"/>
      <c r="C334" s="237"/>
      <c r="D334" s="227" t="s">
        <v>153</v>
      </c>
      <c r="E334" s="238" t="s">
        <v>21</v>
      </c>
      <c r="F334" s="239" t="s">
        <v>321</v>
      </c>
      <c r="G334" s="237"/>
      <c r="H334" s="240">
        <v>13.6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6" t="s">
        <v>153</v>
      </c>
      <c r="AU334" s="246" t="s">
        <v>82</v>
      </c>
      <c r="AV334" s="14" t="s">
        <v>82</v>
      </c>
      <c r="AW334" s="14" t="s">
        <v>34</v>
      </c>
      <c r="AX334" s="14" t="s">
        <v>73</v>
      </c>
      <c r="AY334" s="246" t="s">
        <v>142</v>
      </c>
    </row>
    <row r="335" spans="1:51" s="13" customFormat="1" ht="12">
      <c r="A335" s="13"/>
      <c r="B335" s="225"/>
      <c r="C335" s="226"/>
      <c r="D335" s="227" t="s">
        <v>153</v>
      </c>
      <c r="E335" s="228" t="s">
        <v>21</v>
      </c>
      <c r="F335" s="229" t="s">
        <v>322</v>
      </c>
      <c r="G335" s="226"/>
      <c r="H335" s="228" t="s">
        <v>21</v>
      </c>
      <c r="I335" s="230"/>
      <c r="J335" s="226"/>
      <c r="K335" s="226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153</v>
      </c>
      <c r="AU335" s="235" t="s">
        <v>82</v>
      </c>
      <c r="AV335" s="13" t="s">
        <v>80</v>
      </c>
      <c r="AW335" s="13" t="s">
        <v>34</v>
      </c>
      <c r="AX335" s="13" t="s">
        <v>73</v>
      </c>
      <c r="AY335" s="235" t="s">
        <v>142</v>
      </c>
    </row>
    <row r="336" spans="1:51" s="14" customFormat="1" ht="12">
      <c r="A336" s="14"/>
      <c r="B336" s="236"/>
      <c r="C336" s="237"/>
      <c r="D336" s="227" t="s">
        <v>153</v>
      </c>
      <c r="E336" s="238" t="s">
        <v>21</v>
      </c>
      <c r="F336" s="239" t="s">
        <v>338</v>
      </c>
      <c r="G336" s="237"/>
      <c r="H336" s="240">
        <v>2.8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153</v>
      </c>
      <c r="AU336" s="246" t="s">
        <v>82</v>
      </c>
      <c r="AV336" s="14" t="s">
        <v>82</v>
      </c>
      <c r="AW336" s="14" t="s">
        <v>34</v>
      </c>
      <c r="AX336" s="14" t="s">
        <v>73</v>
      </c>
      <c r="AY336" s="246" t="s">
        <v>142</v>
      </c>
    </row>
    <row r="337" spans="1:51" s="13" customFormat="1" ht="12">
      <c r="A337" s="13"/>
      <c r="B337" s="225"/>
      <c r="C337" s="226"/>
      <c r="D337" s="227" t="s">
        <v>153</v>
      </c>
      <c r="E337" s="228" t="s">
        <v>21</v>
      </c>
      <c r="F337" s="229" t="s">
        <v>324</v>
      </c>
      <c r="G337" s="226"/>
      <c r="H337" s="228" t="s">
        <v>21</v>
      </c>
      <c r="I337" s="230"/>
      <c r="J337" s="226"/>
      <c r="K337" s="226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153</v>
      </c>
      <c r="AU337" s="235" t="s">
        <v>82</v>
      </c>
      <c r="AV337" s="13" t="s">
        <v>80</v>
      </c>
      <c r="AW337" s="13" t="s">
        <v>34</v>
      </c>
      <c r="AX337" s="13" t="s">
        <v>73</v>
      </c>
      <c r="AY337" s="235" t="s">
        <v>142</v>
      </c>
    </row>
    <row r="338" spans="1:51" s="14" customFormat="1" ht="12">
      <c r="A338" s="14"/>
      <c r="B338" s="236"/>
      <c r="C338" s="237"/>
      <c r="D338" s="227" t="s">
        <v>153</v>
      </c>
      <c r="E338" s="238" t="s">
        <v>21</v>
      </c>
      <c r="F338" s="239" t="s">
        <v>348</v>
      </c>
      <c r="G338" s="237"/>
      <c r="H338" s="240">
        <v>12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153</v>
      </c>
      <c r="AU338" s="246" t="s">
        <v>82</v>
      </c>
      <c r="AV338" s="14" t="s">
        <v>82</v>
      </c>
      <c r="AW338" s="14" t="s">
        <v>34</v>
      </c>
      <c r="AX338" s="14" t="s">
        <v>73</v>
      </c>
      <c r="AY338" s="246" t="s">
        <v>142</v>
      </c>
    </row>
    <row r="339" spans="1:51" s="15" customFormat="1" ht="12">
      <c r="A339" s="15"/>
      <c r="B339" s="247"/>
      <c r="C339" s="248"/>
      <c r="D339" s="227" t="s">
        <v>153</v>
      </c>
      <c r="E339" s="249" t="s">
        <v>21</v>
      </c>
      <c r="F339" s="250" t="s">
        <v>171</v>
      </c>
      <c r="G339" s="248"/>
      <c r="H339" s="251">
        <v>50</v>
      </c>
      <c r="I339" s="252"/>
      <c r="J339" s="248"/>
      <c r="K339" s="248"/>
      <c r="L339" s="253"/>
      <c r="M339" s="254"/>
      <c r="N339" s="255"/>
      <c r="O339" s="255"/>
      <c r="P339" s="255"/>
      <c r="Q339" s="255"/>
      <c r="R339" s="255"/>
      <c r="S339" s="255"/>
      <c r="T339" s="256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7" t="s">
        <v>153</v>
      </c>
      <c r="AU339" s="257" t="s">
        <v>82</v>
      </c>
      <c r="AV339" s="15" t="s">
        <v>149</v>
      </c>
      <c r="AW339" s="15" t="s">
        <v>34</v>
      </c>
      <c r="AX339" s="15" t="s">
        <v>80</v>
      </c>
      <c r="AY339" s="257" t="s">
        <v>142</v>
      </c>
    </row>
    <row r="340" spans="1:65" s="2" customFormat="1" ht="24.15" customHeight="1">
      <c r="A340" s="40"/>
      <c r="B340" s="41"/>
      <c r="C340" s="207" t="s">
        <v>349</v>
      </c>
      <c r="D340" s="207" t="s">
        <v>144</v>
      </c>
      <c r="E340" s="208" t="s">
        <v>350</v>
      </c>
      <c r="F340" s="209" t="s">
        <v>351</v>
      </c>
      <c r="G340" s="210" t="s">
        <v>352</v>
      </c>
      <c r="H340" s="211">
        <v>252.027</v>
      </c>
      <c r="I340" s="212"/>
      <c r="J340" s="213">
        <f>ROUND(I340*H340,2)</f>
        <v>0</v>
      </c>
      <c r="K340" s="209" t="s">
        <v>148</v>
      </c>
      <c r="L340" s="46"/>
      <c r="M340" s="214" t="s">
        <v>21</v>
      </c>
      <c r="N340" s="215" t="s">
        <v>44</v>
      </c>
      <c r="O340" s="86"/>
      <c r="P340" s="216">
        <f>O340*H340</f>
        <v>0</v>
      </c>
      <c r="Q340" s="216">
        <v>0</v>
      </c>
      <c r="R340" s="216">
        <f>Q340*H340</f>
        <v>0</v>
      </c>
      <c r="S340" s="216">
        <v>0</v>
      </c>
      <c r="T340" s="21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8" t="s">
        <v>149</v>
      </c>
      <c r="AT340" s="218" t="s">
        <v>144</v>
      </c>
      <c r="AU340" s="218" t="s">
        <v>82</v>
      </c>
      <c r="AY340" s="19" t="s">
        <v>142</v>
      </c>
      <c r="BE340" s="219">
        <f>IF(N340="základní",J340,0)</f>
        <v>0</v>
      </c>
      <c r="BF340" s="219">
        <f>IF(N340="snížená",J340,0)</f>
        <v>0</v>
      </c>
      <c r="BG340" s="219">
        <f>IF(N340="zákl. přenesená",J340,0)</f>
        <v>0</v>
      </c>
      <c r="BH340" s="219">
        <f>IF(N340="sníž. přenesená",J340,0)</f>
        <v>0</v>
      </c>
      <c r="BI340" s="219">
        <f>IF(N340="nulová",J340,0)</f>
        <v>0</v>
      </c>
      <c r="BJ340" s="19" t="s">
        <v>80</v>
      </c>
      <c r="BK340" s="219">
        <f>ROUND(I340*H340,2)</f>
        <v>0</v>
      </c>
      <c r="BL340" s="19" t="s">
        <v>149</v>
      </c>
      <c r="BM340" s="218" t="s">
        <v>353</v>
      </c>
    </row>
    <row r="341" spans="1:47" s="2" customFormat="1" ht="12">
      <c r="A341" s="40"/>
      <c r="B341" s="41"/>
      <c r="C341" s="42"/>
      <c r="D341" s="220" t="s">
        <v>151</v>
      </c>
      <c r="E341" s="42"/>
      <c r="F341" s="221" t="s">
        <v>354</v>
      </c>
      <c r="G341" s="42"/>
      <c r="H341" s="42"/>
      <c r="I341" s="222"/>
      <c r="J341" s="42"/>
      <c r="K341" s="42"/>
      <c r="L341" s="46"/>
      <c r="M341" s="223"/>
      <c r="N341" s="224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151</v>
      </c>
      <c r="AU341" s="19" t="s">
        <v>82</v>
      </c>
    </row>
    <row r="342" spans="1:47" s="2" customFormat="1" ht="12">
      <c r="A342" s="40"/>
      <c r="B342" s="41"/>
      <c r="C342" s="42"/>
      <c r="D342" s="227" t="s">
        <v>271</v>
      </c>
      <c r="E342" s="42"/>
      <c r="F342" s="258" t="s">
        <v>355</v>
      </c>
      <c r="G342" s="42"/>
      <c r="H342" s="42"/>
      <c r="I342" s="222"/>
      <c r="J342" s="42"/>
      <c r="K342" s="42"/>
      <c r="L342" s="46"/>
      <c r="M342" s="223"/>
      <c r="N342" s="224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271</v>
      </c>
      <c r="AU342" s="19" t="s">
        <v>82</v>
      </c>
    </row>
    <row r="343" spans="1:51" s="13" customFormat="1" ht="12">
      <c r="A343" s="13"/>
      <c r="B343" s="225"/>
      <c r="C343" s="226"/>
      <c r="D343" s="227" t="s">
        <v>153</v>
      </c>
      <c r="E343" s="228" t="s">
        <v>21</v>
      </c>
      <c r="F343" s="229" t="s">
        <v>316</v>
      </c>
      <c r="G343" s="226"/>
      <c r="H343" s="228" t="s">
        <v>21</v>
      </c>
      <c r="I343" s="230"/>
      <c r="J343" s="226"/>
      <c r="K343" s="226"/>
      <c r="L343" s="231"/>
      <c r="M343" s="232"/>
      <c r="N343" s="233"/>
      <c r="O343" s="233"/>
      <c r="P343" s="233"/>
      <c r="Q343" s="233"/>
      <c r="R343" s="233"/>
      <c r="S343" s="233"/>
      <c r="T343" s="23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5" t="s">
        <v>153</v>
      </c>
      <c r="AU343" s="235" t="s">
        <v>82</v>
      </c>
      <c r="AV343" s="13" t="s">
        <v>80</v>
      </c>
      <c r="AW343" s="13" t="s">
        <v>34</v>
      </c>
      <c r="AX343" s="13" t="s">
        <v>73</v>
      </c>
      <c r="AY343" s="235" t="s">
        <v>142</v>
      </c>
    </row>
    <row r="344" spans="1:51" s="13" customFormat="1" ht="12">
      <c r="A344" s="13"/>
      <c r="B344" s="225"/>
      <c r="C344" s="226"/>
      <c r="D344" s="227" t="s">
        <v>153</v>
      </c>
      <c r="E344" s="228" t="s">
        <v>21</v>
      </c>
      <c r="F344" s="229" t="s">
        <v>356</v>
      </c>
      <c r="G344" s="226"/>
      <c r="H344" s="228" t="s">
        <v>21</v>
      </c>
      <c r="I344" s="230"/>
      <c r="J344" s="226"/>
      <c r="K344" s="226"/>
      <c r="L344" s="231"/>
      <c r="M344" s="232"/>
      <c r="N344" s="233"/>
      <c r="O344" s="233"/>
      <c r="P344" s="233"/>
      <c r="Q344" s="233"/>
      <c r="R344" s="233"/>
      <c r="S344" s="233"/>
      <c r="T344" s="234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5" t="s">
        <v>153</v>
      </c>
      <c r="AU344" s="235" t="s">
        <v>82</v>
      </c>
      <c r="AV344" s="13" t="s">
        <v>80</v>
      </c>
      <c r="AW344" s="13" t="s">
        <v>34</v>
      </c>
      <c r="AX344" s="13" t="s">
        <v>73</v>
      </c>
      <c r="AY344" s="235" t="s">
        <v>142</v>
      </c>
    </row>
    <row r="345" spans="1:51" s="14" customFormat="1" ht="12">
      <c r="A345" s="14"/>
      <c r="B345" s="236"/>
      <c r="C345" s="237"/>
      <c r="D345" s="227" t="s">
        <v>153</v>
      </c>
      <c r="E345" s="238" t="s">
        <v>21</v>
      </c>
      <c r="F345" s="239" t="s">
        <v>357</v>
      </c>
      <c r="G345" s="237"/>
      <c r="H345" s="240">
        <v>31.281</v>
      </c>
      <c r="I345" s="241"/>
      <c r="J345" s="237"/>
      <c r="K345" s="237"/>
      <c r="L345" s="242"/>
      <c r="M345" s="243"/>
      <c r="N345" s="244"/>
      <c r="O345" s="244"/>
      <c r="P345" s="244"/>
      <c r="Q345" s="244"/>
      <c r="R345" s="244"/>
      <c r="S345" s="244"/>
      <c r="T345" s="24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46" t="s">
        <v>153</v>
      </c>
      <c r="AU345" s="246" t="s">
        <v>82</v>
      </c>
      <c r="AV345" s="14" t="s">
        <v>82</v>
      </c>
      <c r="AW345" s="14" t="s">
        <v>34</v>
      </c>
      <c r="AX345" s="14" t="s">
        <v>73</v>
      </c>
      <c r="AY345" s="246" t="s">
        <v>142</v>
      </c>
    </row>
    <row r="346" spans="1:51" s="14" customFormat="1" ht="12">
      <c r="A346" s="14"/>
      <c r="B346" s="236"/>
      <c r="C346" s="237"/>
      <c r="D346" s="227" t="s">
        <v>153</v>
      </c>
      <c r="E346" s="238" t="s">
        <v>21</v>
      </c>
      <c r="F346" s="239" t="s">
        <v>358</v>
      </c>
      <c r="G346" s="237"/>
      <c r="H346" s="240">
        <v>23.724</v>
      </c>
      <c r="I346" s="241"/>
      <c r="J346" s="237"/>
      <c r="K346" s="237"/>
      <c r="L346" s="242"/>
      <c r="M346" s="243"/>
      <c r="N346" s="244"/>
      <c r="O346" s="244"/>
      <c r="P346" s="244"/>
      <c r="Q346" s="244"/>
      <c r="R346" s="244"/>
      <c r="S346" s="244"/>
      <c r="T346" s="245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6" t="s">
        <v>153</v>
      </c>
      <c r="AU346" s="246" t="s">
        <v>82</v>
      </c>
      <c r="AV346" s="14" t="s">
        <v>82</v>
      </c>
      <c r="AW346" s="14" t="s">
        <v>34</v>
      </c>
      <c r="AX346" s="14" t="s">
        <v>73</v>
      </c>
      <c r="AY346" s="246" t="s">
        <v>142</v>
      </c>
    </row>
    <row r="347" spans="1:51" s="14" customFormat="1" ht="12">
      <c r="A347" s="14"/>
      <c r="B347" s="236"/>
      <c r="C347" s="237"/>
      <c r="D347" s="227" t="s">
        <v>153</v>
      </c>
      <c r="E347" s="238" t="s">
        <v>21</v>
      </c>
      <c r="F347" s="239" t="s">
        <v>359</v>
      </c>
      <c r="G347" s="237"/>
      <c r="H347" s="240">
        <v>60.395</v>
      </c>
      <c r="I347" s="241"/>
      <c r="J347" s="237"/>
      <c r="K347" s="237"/>
      <c r="L347" s="242"/>
      <c r="M347" s="243"/>
      <c r="N347" s="244"/>
      <c r="O347" s="244"/>
      <c r="P347" s="244"/>
      <c r="Q347" s="244"/>
      <c r="R347" s="244"/>
      <c r="S347" s="244"/>
      <c r="T347" s="24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46" t="s">
        <v>153</v>
      </c>
      <c r="AU347" s="246" t="s">
        <v>82</v>
      </c>
      <c r="AV347" s="14" t="s">
        <v>82</v>
      </c>
      <c r="AW347" s="14" t="s">
        <v>34</v>
      </c>
      <c r="AX347" s="14" t="s">
        <v>73</v>
      </c>
      <c r="AY347" s="246" t="s">
        <v>142</v>
      </c>
    </row>
    <row r="348" spans="1:51" s="14" customFormat="1" ht="12">
      <c r="A348" s="14"/>
      <c r="B348" s="236"/>
      <c r="C348" s="237"/>
      <c r="D348" s="227" t="s">
        <v>153</v>
      </c>
      <c r="E348" s="238" t="s">
        <v>21</v>
      </c>
      <c r="F348" s="239" t="s">
        <v>360</v>
      </c>
      <c r="G348" s="237"/>
      <c r="H348" s="240">
        <v>48.928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153</v>
      </c>
      <c r="AU348" s="246" t="s">
        <v>82</v>
      </c>
      <c r="AV348" s="14" t="s">
        <v>82</v>
      </c>
      <c r="AW348" s="14" t="s">
        <v>34</v>
      </c>
      <c r="AX348" s="14" t="s">
        <v>73</v>
      </c>
      <c r="AY348" s="246" t="s">
        <v>142</v>
      </c>
    </row>
    <row r="349" spans="1:51" s="14" customFormat="1" ht="12">
      <c r="A349" s="14"/>
      <c r="B349" s="236"/>
      <c r="C349" s="237"/>
      <c r="D349" s="227" t="s">
        <v>153</v>
      </c>
      <c r="E349" s="238" t="s">
        <v>21</v>
      </c>
      <c r="F349" s="239" t="s">
        <v>361</v>
      </c>
      <c r="G349" s="237"/>
      <c r="H349" s="240">
        <v>6.324</v>
      </c>
      <c r="I349" s="241"/>
      <c r="J349" s="237"/>
      <c r="K349" s="237"/>
      <c r="L349" s="242"/>
      <c r="M349" s="243"/>
      <c r="N349" s="244"/>
      <c r="O349" s="244"/>
      <c r="P349" s="244"/>
      <c r="Q349" s="244"/>
      <c r="R349" s="244"/>
      <c r="S349" s="244"/>
      <c r="T349" s="245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6" t="s">
        <v>153</v>
      </c>
      <c r="AU349" s="246" t="s">
        <v>82</v>
      </c>
      <c r="AV349" s="14" t="s">
        <v>82</v>
      </c>
      <c r="AW349" s="14" t="s">
        <v>34</v>
      </c>
      <c r="AX349" s="14" t="s">
        <v>73</v>
      </c>
      <c r="AY349" s="246" t="s">
        <v>142</v>
      </c>
    </row>
    <row r="350" spans="1:51" s="13" customFormat="1" ht="12">
      <c r="A350" s="13"/>
      <c r="B350" s="225"/>
      <c r="C350" s="226"/>
      <c r="D350" s="227" t="s">
        <v>153</v>
      </c>
      <c r="E350" s="228" t="s">
        <v>21</v>
      </c>
      <c r="F350" s="229" t="s">
        <v>362</v>
      </c>
      <c r="G350" s="226"/>
      <c r="H350" s="228" t="s">
        <v>21</v>
      </c>
      <c r="I350" s="230"/>
      <c r="J350" s="226"/>
      <c r="K350" s="226"/>
      <c r="L350" s="231"/>
      <c r="M350" s="232"/>
      <c r="N350" s="233"/>
      <c r="O350" s="233"/>
      <c r="P350" s="233"/>
      <c r="Q350" s="233"/>
      <c r="R350" s="233"/>
      <c r="S350" s="233"/>
      <c r="T350" s="234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5" t="s">
        <v>153</v>
      </c>
      <c r="AU350" s="235" t="s">
        <v>82</v>
      </c>
      <c r="AV350" s="13" t="s">
        <v>80</v>
      </c>
      <c r="AW350" s="13" t="s">
        <v>34</v>
      </c>
      <c r="AX350" s="13" t="s">
        <v>73</v>
      </c>
      <c r="AY350" s="235" t="s">
        <v>142</v>
      </c>
    </row>
    <row r="351" spans="1:51" s="14" customFormat="1" ht="12">
      <c r="A351" s="14"/>
      <c r="B351" s="236"/>
      <c r="C351" s="237"/>
      <c r="D351" s="227" t="s">
        <v>153</v>
      </c>
      <c r="E351" s="238" t="s">
        <v>21</v>
      </c>
      <c r="F351" s="239" t="s">
        <v>363</v>
      </c>
      <c r="G351" s="237"/>
      <c r="H351" s="240">
        <v>81.375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153</v>
      </c>
      <c r="AU351" s="246" t="s">
        <v>82</v>
      </c>
      <c r="AV351" s="14" t="s">
        <v>82</v>
      </c>
      <c r="AW351" s="14" t="s">
        <v>34</v>
      </c>
      <c r="AX351" s="14" t="s">
        <v>73</v>
      </c>
      <c r="AY351" s="246" t="s">
        <v>142</v>
      </c>
    </row>
    <row r="352" spans="1:51" s="15" customFormat="1" ht="12">
      <c r="A352" s="15"/>
      <c r="B352" s="247"/>
      <c r="C352" s="248"/>
      <c r="D352" s="227" t="s">
        <v>153</v>
      </c>
      <c r="E352" s="249" t="s">
        <v>21</v>
      </c>
      <c r="F352" s="250" t="s">
        <v>171</v>
      </c>
      <c r="G352" s="248"/>
      <c r="H352" s="251">
        <v>252.027</v>
      </c>
      <c r="I352" s="252"/>
      <c r="J352" s="248"/>
      <c r="K352" s="248"/>
      <c r="L352" s="253"/>
      <c r="M352" s="254"/>
      <c r="N352" s="255"/>
      <c r="O352" s="255"/>
      <c r="P352" s="255"/>
      <c r="Q352" s="255"/>
      <c r="R352" s="255"/>
      <c r="S352" s="255"/>
      <c r="T352" s="256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57" t="s">
        <v>153</v>
      </c>
      <c r="AU352" s="257" t="s">
        <v>82</v>
      </c>
      <c r="AV352" s="15" t="s">
        <v>149</v>
      </c>
      <c r="AW352" s="15" t="s">
        <v>34</v>
      </c>
      <c r="AX352" s="15" t="s">
        <v>80</v>
      </c>
      <c r="AY352" s="257" t="s">
        <v>142</v>
      </c>
    </row>
    <row r="353" spans="1:65" s="2" customFormat="1" ht="16.5" customHeight="1">
      <c r="A353" s="40"/>
      <c r="B353" s="41"/>
      <c r="C353" s="207" t="s">
        <v>7</v>
      </c>
      <c r="D353" s="207" t="s">
        <v>144</v>
      </c>
      <c r="E353" s="208" t="s">
        <v>364</v>
      </c>
      <c r="F353" s="209" t="s">
        <v>365</v>
      </c>
      <c r="G353" s="210" t="s">
        <v>147</v>
      </c>
      <c r="H353" s="211">
        <v>29.16</v>
      </c>
      <c r="I353" s="212"/>
      <c r="J353" s="213">
        <f>ROUND(I353*H353,2)</f>
        <v>0</v>
      </c>
      <c r="K353" s="209" t="s">
        <v>148</v>
      </c>
      <c r="L353" s="46"/>
      <c r="M353" s="214" t="s">
        <v>21</v>
      </c>
      <c r="N353" s="215" t="s">
        <v>44</v>
      </c>
      <c r="O353" s="86"/>
      <c r="P353" s="216">
        <f>O353*H353</f>
        <v>0</v>
      </c>
      <c r="Q353" s="216">
        <v>0</v>
      </c>
      <c r="R353" s="216">
        <f>Q353*H353</f>
        <v>0</v>
      </c>
      <c r="S353" s="216">
        <v>0</v>
      </c>
      <c r="T353" s="21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8" t="s">
        <v>149</v>
      </c>
      <c r="AT353" s="218" t="s">
        <v>144</v>
      </c>
      <c r="AU353" s="218" t="s">
        <v>82</v>
      </c>
      <c r="AY353" s="19" t="s">
        <v>142</v>
      </c>
      <c r="BE353" s="219">
        <f>IF(N353="základní",J353,0)</f>
        <v>0</v>
      </c>
      <c r="BF353" s="219">
        <f>IF(N353="snížená",J353,0)</f>
        <v>0</v>
      </c>
      <c r="BG353" s="219">
        <f>IF(N353="zákl. přenesená",J353,0)</f>
        <v>0</v>
      </c>
      <c r="BH353" s="219">
        <f>IF(N353="sníž. přenesená",J353,0)</f>
        <v>0</v>
      </c>
      <c r="BI353" s="219">
        <f>IF(N353="nulová",J353,0)</f>
        <v>0</v>
      </c>
      <c r="BJ353" s="19" t="s">
        <v>80</v>
      </c>
      <c r="BK353" s="219">
        <f>ROUND(I353*H353,2)</f>
        <v>0</v>
      </c>
      <c r="BL353" s="19" t="s">
        <v>149</v>
      </c>
      <c r="BM353" s="218" t="s">
        <v>366</v>
      </c>
    </row>
    <row r="354" spans="1:47" s="2" customFormat="1" ht="12">
      <c r="A354" s="40"/>
      <c r="B354" s="41"/>
      <c r="C354" s="42"/>
      <c r="D354" s="220" t="s">
        <v>151</v>
      </c>
      <c r="E354" s="42"/>
      <c r="F354" s="221" t="s">
        <v>367</v>
      </c>
      <c r="G354" s="42"/>
      <c r="H354" s="42"/>
      <c r="I354" s="222"/>
      <c r="J354" s="42"/>
      <c r="K354" s="42"/>
      <c r="L354" s="46"/>
      <c r="M354" s="223"/>
      <c r="N354" s="224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151</v>
      </c>
      <c r="AU354" s="19" t="s">
        <v>82</v>
      </c>
    </row>
    <row r="355" spans="1:51" s="13" customFormat="1" ht="12">
      <c r="A355" s="13"/>
      <c r="B355" s="225"/>
      <c r="C355" s="226"/>
      <c r="D355" s="227" t="s">
        <v>153</v>
      </c>
      <c r="E355" s="228" t="s">
        <v>21</v>
      </c>
      <c r="F355" s="229" t="s">
        <v>154</v>
      </c>
      <c r="G355" s="226"/>
      <c r="H355" s="228" t="s">
        <v>21</v>
      </c>
      <c r="I355" s="230"/>
      <c r="J355" s="226"/>
      <c r="K355" s="226"/>
      <c r="L355" s="231"/>
      <c r="M355" s="232"/>
      <c r="N355" s="233"/>
      <c r="O355" s="233"/>
      <c r="P355" s="233"/>
      <c r="Q355" s="233"/>
      <c r="R355" s="233"/>
      <c r="S355" s="233"/>
      <c r="T355" s="234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5" t="s">
        <v>153</v>
      </c>
      <c r="AU355" s="235" t="s">
        <v>82</v>
      </c>
      <c r="AV355" s="13" t="s">
        <v>80</v>
      </c>
      <c r="AW355" s="13" t="s">
        <v>34</v>
      </c>
      <c r="AX355" s="13" t="s">
        <v>73</v>
      </c>
      <c r="AY355" s="235" t="s">
        <v>142</v>
      </c>
    </row>
    <row r="356" spans="1:51" s="13" customFormat="1" ht="12">
      <c r="A356" s="13"/>
      <c r="B356" s="225"/>
      <c r="C356" s="226"/>
      <c r="D356" s="227" t="s">
        <v>153</v>
      </c>
      <c r="E356" s="228" t="s">
        <v>21</v>
      </c>
      <c r="F356" s="229" t="s">
        <v>368</v>
      </c>
      <c r="G356" s="226"/>
      <c r="H356" s="228" t="s">
        <v>21</v>
      </c>
      <c r="I356" s="230"/>
      <c r="J356" s="226"/>
      <c r="K356" s="226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153</v>
      </c>
      <c r="AU356" s="235" t="s">
        <v>82</v>
      </c>
      <c r="AV356" s="13" t="s">
        <v>80</v>
      </c>
      <c r="AW356" s="13" t="s">
        <v>34</v>
      </c>
      <c r="AX356" s="13" t="s">
        <v>73</v>
      </c>
      <c r="AY356" s="235" t="s">
        <v>142</v>
      </c>
    </row>
    <row r="357" spans="1:51" s="14" customFormat="1" ht="12">
      <c r="A357" s="14"/>
      <c r="B357" s="236"/>
      <c r="C357" s="237"/>
      <c r="D357" s="227" t="s">
        <v>153</v>
      </c>
      <c r="E357" s="238" t="s">
        <v>21</v>
      </c>
      <c r="F357" s="239" t="s">
        <v>369</v>
      </c>
      <c r="G357" s="237"/>
      <c r="H357" s="240">
        <v>6</v>
      </c>
      <c r="I357" s="241"/>
      <c r="J357" s="237"/>
      <c r="K357" s="237"/>
      <c r="L357" s="242"/>
      <c r="M357" s="243"/>
      <c r="N357" s="244"/>
      <c r="O357" s="244"/>
      <c r="P357" s="244"/>
      <c r="Q357" s="244"/>
      <c r="R357" s="244"/>
      <c r="S357" s="244"/>
      <c r="T357" s="24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6" t="s">
        <v>153</v>
      </c>
      <c r="AU357" s="246" t="s">
        <v>82</v>
      </c>
      <c r="AV357" s="14" t="s">
        <v>82</v>
      </c>
      <c r="AW357" s="14" t="s">
        <v>34</v>
      </c>
      <c r="AX357" s="14" t="s">
        <v>73</v>
      </c>
      <c r="AY357" s="246" t="s">
        <v>142</v>
      </c>
    </row>
    <row r="358" spans="1:51" s="13" customFormat="1" ht="12">
      <c r="A358" s="13"/>
      <c r="B358" s="225"/>
      <c r="C358" s="226"/>
      <c r="D358" s="227" t="s">
        <v>153</v>
      </c>
      <c r="E358" s="228" t="s">
        <v>21</v>
      </c>
      <c r="F358" s="229" t="s">
        <v>370</v>
      </c>
      <c r="G358" s="226"/>
      <c r="H358" s="228" t="s">
        <v>21</v>
      </c>
      <c r="I358" s="230"/>
      <c r="J358" s="226"/>
      <c r="K358" s="226"/>
      <c r="L358" s="231"/>
      <c r="M358" s="232"/>
      <c r="N358" s="233"/>
      <c r="O358" s="233"/>
      <c r="P358" s="233"/>
      <c r="Q358" s="233"/>
      <c r="R358" s="233"/>
      <c r="S358" s="233"/>
      <c r="T358" s="234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5" t="s">
        <v>153</v>
      </c>
      <c r="AU358" s="235" t="s">
        <v>82</v>
      </c>
      <c r="AV358" s="13" t="s">
        <v>80</v>
      </c>
      <c r="AW358" s="13" t="s">
        <v>34</v>
      </c>
      <c r="AX358" s="13" t="s">
        <v>73</v>
      </c>
      <c r="AY358" s="235" t="s">
        <v>142</v>
      </c>
    </row>
    <row r="359" spans="1:51" s="14" customFormat="1" ht="12">
      <c r="A359" s="14"/>
      <c r="B359" s="236"/>
      <c r="C359" s="237"/>
      <c r="D359" s="227" t="s">
        <v>153</v>
      </c>
      <c r="E359" s="238" t="s">
        <v>21</v>
      </c>
      <c r="F359" s="239" t="s">
        <v>371</v>
      </c>
      <c r="G359" s="237"/>
      <c r="H359" s="240">
        <v>3.96</v>
      </c>
      <c r="I359" s="241"/>
      <c r="J359" s="237"/>
      <c r="K359" s="237"/>
      <c r="L359" s="242"/>
      <c r="M359" s="243"/>
      <c r="N359" s="244"/>
      <c r="O359" s="244"/>
      <c r="P359" s="244"/>
      <c r="Q359" s="244"/>
      <c r="R359" s="244"/>
      <c r="S359" s="244"/>
      <c r="T359" s="24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6" t="s">
        <v>153</v>
      </c>
      <c r="AU359" s="246" t="s">
        <v>82</v>
      </c>
      <c r="AV359" s="14" t="s">
        <v>82</v>
      </c>
      <c r="AW359" s="14" t="s">
        <v>34</v>
      </c>
      <c r="AX359" s="14" t="s">
        <v>73</v>
      </c>
      <c r="AY359" s="246" t="s">
        <v>142</v>
      </c>
    </row>
    <row r="360" spans="1:51" s="13" customFormat="1" ht="12">
      <c r="A360" s="13"/>
      <c r="B360" s="225"/>
      <c r="C360" s="226"/>
      <c r="D360" s="227" t="s">
        <v>153</v>
      </c>
      <c r="E360" s="228" t="s">
        <v>21</v>
      </c>
      <c r="F360" s="229" t="s">
        <v>372</v>
      </c>
      <c r="G360" s="226"/>
      <c r="H360" s="228" t="s">
        <v>21</v>
      </c>
      <c r="I360" s="230"/>
      <c r="J360" s="226"/>
      <c r="K360" s="226"/>
      <c r="L360" s="231"/>
      <c r="M360" s="232"/>
      <c r="N360" s="233"/>
      <c r="O360" s="233"/>
      <c r="P360" s="233"/>
      <c r="Q360" s="233"/>
      <c r="R360" s="233"/>
      <c r="S360" s="233"/>
      <c r="T360" s="234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5" t="s">
        <v>153</v>
      </c>
      <c r="AU360" s="235" t="s">
        <v>82</v>
      </c>
      <c r="AV360" s="13" t="s">
        <v>80</v>
      </c>
      <c r="AW360" s="13" t="s">
        <v>34</v>
      </c>
      <c r="AX360" s="13" t="s">
        <v>73</v>
      </c>
      <c r="AY360" s="235" t="s">
        <v>142</v>
      </c>
    </row>
    <row r="361" spans="1:51" s="14" customFormat="1" ht="12">
      <c r="A361" s="14"/>
      <c r="B361" s="236"/>
      <c r="C361" s="237"/>
      <c r="D361" s="227" t="s">
        <v>153</v>
      </c>
      <c r="E361" s="238" t="s">
        <v>21</v>
      </c>
      <c r="F361" s="239" t="s">
        <v>373</v>
      </c>
      <c r="G361" s="237"/>
      <c r="H361" s="240">
        <v>0.72</v>
      </c>
      <c r="I361" s="241"/>
      <c r="J361" s="237"/>
      <c r="K361" s="237"/>
      <c r="L361" s="242"/>
      <c r="M361" s="243"/>
      <c r="N361" s="244"/>
      <c r="O361" s="244"/>
      <c r="P361" s="244"/>
      <c r="Q361" s="244"/>
      <c r="R361" s="244"/>
      <c r="S361" s="244"/>
      <c r="T361" s="245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6" t="s">
        <v>153</v>
      </c>
      <c r="AU361" s="246" t="s">
        <v>82</v>
      </c>
      <c r="AV361" s="14" t="s">
        <v>82</v>
      </c>
      <c r="AW361" s="14" t="s">
        <v>34</v>
      </c>
      <c r="AX361" s="14" t="s">
        <v>73</v>
      </c>
      <c r="AY361" s="246" t="s">
        <v>142</v>
      </c>
    </row>
    <row r="362" spans="1:51" s="13" customFormat="1" ht="12">
      <c r="A362" s="13"/>
      <c r="B362" s="225"/>
      <c r="C362" s="226"/>
      <c r="D362" s="227" t="s">
        <v>153</v>
      </c>
      <c r="E362" s="228" t="s">
        <v>21</v>
      </c>
      <c r="F362" s="229" t="s">
        <v>374</v>
      </c>
      <c r="G362" s="226"/>
      <c r="H362" s="228" t="s">
        <v>21</v>
      </c>
      <c r="I362" s="230"/>
      <c r="J362" s="226"/>
      <c r="K362" s="226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153</v>
      </c>
      <c r="AU362" s="235" t="s">
        <v>82</v>
      </c>
      <c r="AV362" s="13" t="s">
        <v>80</v>
      </c>
      <c r="AW362" s="13" t="s">
        <v>34</v>
      </c>
      <c r="AX362" s="13" t="s">
        <v>73</v>
      </c>
      <c r="AY362" s="235" t="s">
        <v>142</v>
      </c>
    </row>
    <row r="363" spans="1:51" s="14" customFormat="1" ht="12">
      <c r="A363" s="14"/>
      <c r="B363" s="236"/>
      <c r="C363" s="237"/>
      <c r="D363" s="227" t="s">
        <v>153</v>
      </c>
      <c r="E363" s="238" t="s">
        <v>21</v>
      </c>
      <c r="F363" s="239" t="s">
        <v>375</v>
      </c>
      <c r="G363" s="237"/>
      <c r="H363" s="240">
        <v>18.48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153</v>
      </c>
      <c r="AU363" s="246" t="s">
        <v>82</v>
      </c>
      <c r="AV363" s="14" t="s">
        <v>82</v>
      </c>
      <c r="AW363" s="14" t="s">
        <v>34</v>
      </c>
      <c r="AX363" s="14" t="s">
        <v>73</v>
      </c>
      <c r="AY363" s="246" t="s">
        <v>142</v>
      </c>
    </row>
    <row r="364" spans="1:51" s="15" customFormat="1" ht="12">
      <c r="A364" s="15"/>
      <c r="B364" s="247"/>
      <c r="C364" s="248"/>
      <c r="D364" s="227" t="s">
        <v>153</v>
      </c>
      <c r="E364" s="249" t="s">
        <v>21</v>
      </c>
      <c r="F364" s="250" t="s">
        <v>171</v>
      </c>
      <c r="G364" s="248"/>
      <c r="H364" s="251">
        <v>29.16</v>
      </c>
      <c r="I364" s="252"/>
      <c r="J364" s="248"/>
      <c r="K364" s="248"/>
      <c r="L364" s="253"/>
      <c r="M364" s="254"/>
      <c r="N364" s="255"/>
      <c r="O364" s="255"/>
      <c r="P364" s="255"/>
      <c r="Q364" s="255"/>
      <c r="R364" s="255"/>
      <c r="S364" s="255"/>
      <c r="T364" s="25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57" t="s">
        <v>153</v>
      </c>
      <c r="AU364" s="257" t="s">
        <v>82</v>
      </c>
      <c r="AV364" s="15" t="s">
        <v>149</v>
      </c>
      <c r="AW364" s="15" t="s">
        <v>34</v>
      </c>
      <c r="AX364" s="15" t="s">
        <v>80</v>
      </c>
      <c r="AY364" s="257" t="s">
        <v>142</v>
      </c>
    </row>
    <row r="365" spans="1:65" s="2" customFormat="1" ht="24.15" customHeight="1">
      <c r="A365" s="40"/>
      <c r="B365" s="41"/>
      <c r="C365" s="207" t="s">
        <v>376</v>
      </c>
      <c r="D365" s="207" t="s">
        <v>144</v>
      </c>
      <c r="E365" s="208" t="s">
        <v>377</v>
      </c>
      <c r="F365" s="209" t="s">
        <v>378</v>
      </c>
      <c r="G365" s="210" t="s">
        <v>352</v>
      </c>
      <c r="H365" s="211">
        <v>388.491</v>
      </c>
      <c r="I365" s="212"/>
      <c r="J365" s="213">
        <f>ROUND(I365*H365,2)</f>
        <v>0</v>
      </c>
      <c r="K365" s="209" t="s">
        <v>148</v>
      </c>
      <c r="L365" s="46"/>
      <c r="M365" s="214" t="s">
        <v>21</v>
      </c>
      <c r="N365" s="215" t="s">
        <v>44</v>
      </c>
      <c r="O365" s="86"/>
      <c r="P365" s="216">
        <f>O365*H365</f>
        <v>0</v>
      </c>
      <c r="Q365" s="216">
        <v>0</v>
      </c>
      <c r="R365" s="216">
        <f>Q365*H365</f>
        <v>0</v>
      </c>
      <c r="S365" s="216">
        <v>0</v>
      </c>
      <c r="T365" s="217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8" t="s">
        <v>149</v>
      </c>
      <c r="AT365" s="218" t="s">
        <v>144</v>
      </c>
      <c r="AU365" s="218" t="s">
        <v>82</v>
      </c>
      <c r="AY365" s="19" t="s">
        <v>142</v>
      </c>
      <c r="BE365" s="219">
        <f>IF(N365="základní",J365,0)</f>
        <v>0</v>
      </c>
      <c r="BF365" s="219">
        <f>IF(N365="snížená",J365,0)</f>
        <v>0</v>
      </c>
      <c r="BG365" s="219">
        <f>IF(N365="zákl. přenesená",J365,0)</f>
        <v>0</v>
      </c>
      <c r="BH365" s="219">
        <f>IF(N365="sníž. přenesená",J365,0)</f>
        <v>0</v>
      </c>
      <c r="BI365" s="219">
        <f>IF(N365="nulová",J365,0)</f>
        <v>0</v>
      </c>
      <c r="BJ365" s="19" t="s">
        <v>80</v>
      </c>
      <c r="BK365" s="219">
        <f>ROUND(I365*H365,2)</f>
        <v>0</v>
      </c>
      <c r="BL365" s="19" t="s">
        <v>149</v>
      </c>
      <c r="BM365" s="218" t="s">
        <v>379</v>
      </c>
    </row>
    <row r="366" spans="1:47" s="2" customFormat="1" ht="12">
      <c r="A366" s="40"/>
      <c r="B366" s="41"/>
      <c r="C366" s="42"/>
      <c r="D366" s="220" t="s">
        <v>151</v>
      </c>
      <c r="E366" s="42"/>
      <c r="F366" s="221" t="s">
        <v>380</v>
      </c>
      <c r="G366" s="42"/>
      <c r="H366" s="42"/>
      <c r="I366" s="222"/>
      <c r="J366" s="42"/>
      <c r="K366" s="42"/>
      <c r="L366" s="46"/>
      <c r="M366" s="223"/>
      <c r="N366" s="224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151</v>
      </c>
      <c r="AU366" s="19" t="s">
        <v>82</v>
      </c>
    </row>
    <row r="367" spans="1:51" s="13" customFormat="1" ht="12">
      <c r="A367" s="13"/>
      <c r="B367" s="225"/>
      <c r="C367" s="226"/>
      <c r="D367" s="227" t="s">
        <v>153</v>
      </c>
      <c r="E367" s="228" t="s">
        <v>21</v>
      </c>
      <c r="F367" s="229" t="s">
        <v>154</v>
      </c>
      <c r="G367" s="226"/>
      <c r="H367" s="228" t="s">
        <v>21</v>
      </c>
      <c r="I367" s="230"/>
      <c r="J367" s="226"/>
      <c r="K367" s="226"/>
      <c r="L367" s="231"/>
      <c r="M367" s="232"/>
      <c r="N367" s="233"/>
      <c r="O367" s="233"/>
      <c r="P367" s="233"/>
      <c r="Q367" s="233"/>
      <c r="R367" s="233"/>
      <c r="S367" s="233"/>
      <c r="T367" s="23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5" t="s">
        <v>153</v>
      </c>
      <c r="AU367" s="235" t="s">
        <v>82</v>
      </c>
      <c r="AV367" s="13" t="s">
        <v>80</v>
      </c>
      <c r="AW367" s="13" t="s">
        <v>34</v>
      </c>
      <c r="AX367" s="13" t="s">
        <v>73</v>
      </c>
      <c r="AY367" s="235" t="s">
        <v>142</v>
      </c>
    </row>
    <row r="368" spans="1:51" s="13" customFormat="1" ht="12">
      <c r="A368" s="13"/>
      <c r="B368" s="225"/>
      <c r="C368" s="226"/>
      <c r="D368" s="227" t="s">
        <v>153</v>
      </c>
      <c r="E368" s="228" t="s">
        <v>21</v>
      </c>
      <c r="F368" s="229" t="s">
        <v>381</v>
      </c>
      <c r="G368" s="226"/>
      <c r="H368" s="228" t="s">
        <v>21</v>
      </c>
      <c r="I368" s="230"/>
      <c r="J368" s="226"/>
      <c r="K368" s="226"/>
      <c r="L368" s="231"/>
      <c r="M368" s="232"/>
      <c r="N368" s="233"/>
      <c r="O368" s="233"/>
      <c r="P368" s="233"/>
      <c r="Q368" s="233"/>
      <c r="R368" s="233"/>
      <c r="S368" s="233"/>
      <c r="T368" s="23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5" t="s">
        <v>153</v>
      </c>
      <c r="AU368" s="235" t="s">
        <v>82</v>
      </c>
      <c r="AV368" s="13" t="s">
        <v>80</v>
      </c>
      <c r="AW368" s="13" t="s">
        <v>34</v>
      </c>
      <c r="AX368" s="13" t="s">
        <v>73</v>
      </c>
      <c r="AY368" s="235" t="s">
        <v>142</v>
      </c>
    </row>
    <row r="369" spans="1:51" s="13" customFormat="1" ht="12">
      <c r="A369" s="13"/>
      <c r="B369" s="225"/>
      <c r="C369" s="226"/>
      <c r="D369" s="227" t="s">
        <v>153</v>
      </c>
      <c r="E369" s="228" t="s">
        <v>21</v>
      </c>
      <c r="F369" s="229" t="s">
        <v>182</v>
      </c>
      <c r="G369" s="226"/>
      <c r="H369" s="228" t="s">
        <v>21</v>
      </c>
      <c r="I369" s="230"/>
      <c r="J369" s="226"/>
      <c r="K369" s="226"/>
      <c r="L369" s="231"/>
      <c r="M369" s="232"/>
      <c r="N369" s="233"/>
      <c r="O369" s="233"/>
      <c r="P369" s="233"/>
      <c r="Q369" s="233"/>
      <c r="R369" s="233"/>
      <c r="S369" s="233"/>
      <c r="T369" s="23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5" t="s">
        <v>153</v>
      </c>
      <c r="AU369" s="235" t="s">
        <v>82</v>
      </c>
      <c r="AV369" s="13" t="s">
        <v>80</v>
      </c>
      <c r="AW369" s="13" t="s">
        <v>34</v>
      </c>
      <c r="AX369" s="13" t="s">
        <v>73</v>
      </c>
      <c r="AY369" s="235" t="s">
        <v>142</v>
      </c>
    </row>
    <row r="370" spans="1:51" s="14" customFormat="1" ht="12">
      <c r="A370" s="14"/>
      <c r="B370" s="236"/>
      <c r="C370" s="237"/>
      <c r="D370" s="227" t="s">
        <v>153</v>
      </c>
      <c r="E370" s="238" t="s">
        <v>21</v>
      </c>
      <c r="F370" s="239" t="s">
        <v>382</v>
      </c>
      <c r="G370" s="237"/>
      <c r="H370" s="240">
        <v>492.749</v>
      </c>
      <c r="I370" s="241"/>
      <c r="J370" s="237"/>
      <c r="K370" s="237"/>
      <c r="L370" s="242"/>
      <c r="M370" s="243"/>
      <c r="N370" s="244"/>
      <c r="O370" s="244"/>
      <c r="P370" s="244"/>
      <c r="Q370" s="244"/>
      <c r="R370" s="244"/>
      <c r="S370" s="244"/>
      <c r="T370" s="245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46" t="s">
        <v>153</v>
      </c>
      <c r="AU370" s="246" t="s">
        <v>82</v>
      </c>
      <c r="AV370" s="14" t="s">
        <v>82</v>
      </c>
      <c r="AW370" s="14" t="s">
        <v>34</v>
      </c>
      <c r="AX370" s="14" t="s">
        <v>73</v>
      </c>
      <c r="AY370" s="246" t="s">
        <v>142</v>
      </c>
    </row>
    <row r="371" spans="1:51" s="13" customFormat="1" ht="12">
      <c r="A371" s="13"/>
      <c r="B371" s="225"/>
      <c r="C371" s="226"/>
      <c r="D371" s="227" t="s">
        <v>153</v>
      </c>
      <c r="E371" s="228" t="s">
        <v>21</v>
      </c>
      <c r="F371" s="229" t="s">
        <v>198</v>
      </c>
      <c r="G371" s="226"/>
      <c r="H371" s="228" t="s">
        <v>21</v>
      </c>
      <c r="I371" s="230"/>
      <c r="J371" s="226"/>
      <c r="K371" s="226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153</v>
      </c>
      <c r="AU371" s="235" t="s">
        <v>82</v>
      </c>
      <c r="AV371" s="13" t="s">
        <v>80</v>
      </c>
      <c r="AW371" s="13" t="s">
        <v>34</v>
      </c>
      <c r="AX371" s="13" t="s">
        <v>73</v>
      </c>
      <c r="AY371" s="235" t="s">
        <v>142</v>
      </c>
    </row>
    <row r="372" spans="1:51" s="14" customFormat="1" ht="12">
      <c r="A372" s="14"/>
      <c r="B372" s="236"/>
      <c r="C372" s="237"/>
      <c r="D372" s="227" t="s">
        <v>153</v>
      </c>
      <c r="E372" s="238" t="s">
        <v>21</v>
      </c>
      <c r="F372" s="239" t="s">
        <v>383</v>
      </c>
      <c r="G372" s="237"/>
      <c r="H372" s="240">
        <v>385.651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153</v>
      </c>
      <c r="AU372" s="246" t="s">
        <v>82</v>
      </c>
      <c r="AV372" s="14" t="s">
        <v>82</v>
      </c>
      <c r="AW372" s="14" t="s">
        <v>34</v>
      </c>
      <c r="AX372" s="14" t="s">
        <v>73</v>
      </c>
      <c r="AY372" s="246" t="s">
        <v>142</v>
      </c>
    </row>
    <row r="373" spans="1:51" s="13" customFormat="1" ht="12">
      <c r="A373" s="13"/>
      <c r="B373" s="225"/>
      <c r="C373" s="226"/>
      <c r="D373" s="227" t="s">
        <v>153</v>
      </c>
      <c r="E373" s="228" t="s">
        <v>21</v>
      </c>
      <c r="F373" s="229" t="s">
        <v>213</v>
      </c>
      <c r="G373" s="226"/>
      <c r="H373" s="228" t="s">
        <v>21</v>
      </c>
      <c r="I373" s="230"/>
      <c r="J373" s="226"/>
      <c r="K373" s="226"/>
      <c r="L373" s="231"/>
      <c r="M373" s="232"/>
      <c r="N373" s="233"/>
      <c r="O373" s="233"/>
      <c r="P373" s="233"/>
      <c r="Q373" s="233"/>
      <c r="R373" s="233"/>
      <c r="S373" s="233"/>
      <c r="T373" s="23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5" t="s">
        <v>153</v>
      </c>
      <c r="AU373" s="235" t="s">
        <v>82</v>
      </c>
      <c r="AV373" s="13" t="s">
        <v>80</v>
      </c>
      <c r="AW373" s="13" t="s">
        <v>34</v>
      </c>
      <c r="AX373" s="13" t="s">
        <v>73</v>
      </c>
      <c r="AY373" s="235" t="s">
        <v>142</v>
      </c>
    </row>
    <row r="374" spans="1:51" s="14" customFormat="1" ht="12">
      <c r="A374" s="14"/>
      <c r="B374" s="236"/>
      <c r="C374" s="237"/>
      <c r="D374" s="227" t="s">
        <v>153</v>
      </c>
      <c r="E374" s="238" t="s">
        <v>21</v>
      </c>
      <c r="F374" s="239" t="s">
        <v>384</v>
      </c>
      <c r="G374" s="237"/>
      <c r="H374" s="240">
        <v>28.669</v>
      </c>
      <c r="I374" s="241"/>
      <c r="J374" s="237"/>
      <c r="K374" s="237"/>
      <c r="L374" s="242"/>
      <c r="M374" s="243"/>
      <c r="N374" s="244"/>
      <c r="O374" s="244"/>
      <c r="P374" s="244"/>
      <c r="Q374" s="244"/>
      <c r="R374" s="244"/>
      <c r="S374" s="244"/>
      <c r="T374" s="245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6" t="s">
        <v>153</v>
      </c>
      <c r="AU374" s="246" t="s">
        <v>82</v>
      </c>
      <c r="AV374" s="14" t="s">
        <v>82</v>
      </c>
      <c r="AW374" s="14" t="s">
        <v>34</v>
      </c>
      <c r="AX374" s="14" t="s">
        <v>73</v>
      </c>
      <c r="AY374" s="246" t="s">
        <v>142</v>
      </c>
    </row>
    <row r="375" spans="1:51" s="13" customFormat="1" ht="12">
      <c r="A375" s="13"/>
      <c r="B375" s="225"/>
      <c r="C375" s="226"/>
      <c r="D375" s="227" t="s">
        <v>153</v>
      </c>
      <c r="E375" s="228" t="s">
        <v>21</v>
      </c>
      <c r="F375" s="229" t="s">
        <v>385</v>
      </c>
      <c r="G375" s="226"/>
      <c r="H375" s="228" t="s">
        <v>21</v>
      </c>
      <c r="I375" s="230"/>
      <c r="J375" s="226"/>
      <c r="K375" s="226"/>
      <c r="L375" s="231"/>
      <c r="M375" s="232"/>
      <c r="N375" s="233"/>
      <c r="O375" s="233"/>
      <c r="P375" s="233"/>
      <c r="Q375" s="233"/>
      <c r="R375" s="233"/>
      <c r="S375" s="233"/>
      <c r="T375" s="23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5" t="s">
        <v>153</v>
      </c>
      <c r="AU375" s="235" t="s">
        <v>82</v>
      </c>
      <c r="AV375" s="13" t="s">
        <v>80</v>
      </c>
      <c r="AW375" s="13" t="s">
        <v>34</v>
      </c>
      <c r="AX375" s="13" t="s">
        <v>73</v>
      </c>
      <c r="AY375" s="235" t="s">
        <v>142</v>
      </c>
    </row>
    <row r="376" spans="1:51" s="14" customFormat="1" ht="12">
      <c r="A376" s="14"/>
      <c r="B376" s="236"/>
      <c r="C376" s="237"/>
      <c r="D376" s="227" t="s">
        <v>153</v>
      </c>
      <c r="E376" s="238" t="s">
        <v>21</v>
      </c>
      <c r="F376" s="239" t="s">
        <v>386</v>
      </c>
      <c r="G376" s="237"/>
      <c r="H376" s="240">
        <v>4.099</v>
      </c>
      <c r="I376" s="241"/>
      <c r="J376" s="237"/>
      <c r="K376" s="237"/>
      <c r="L376" s="242"/>
      <c r="M376" s="243"/>
      <c r="N376" s="244"/>
      <c r="O376" s="244"/>
      <c r="P376" s="244"/>
      <c r="Q376" s="244"/>
      <c r="R376" s="244"/>
      <c r="S376" s="244"/>
      <c r="T376" s="24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6" t="s">
        <v>153</v>
      </c>
      <c r="AU376" s="246" t="s">
        <v>82</v>
      </c>
      <c r="AV376" s="14" t="s">
        <v>82</v>
      </c>
      <c r="AW376" s="14" t="s">
        <v>34</v>
      </c>
      <c r="AX376" s="14" t="s">
        <v>73</v>
      </c>
      <c r="AY376" s="246" t="s">
        <v>142</v>
      </c>
    </row>
    <row r="377" spans="1:51" s="13" customFormat="1" ht="12">
      <c r="A377" s="13"/>
      <c r="B377" s="225"/>
      <c r="C377" s="226"/>
      <c r="D377" s="227" t="s">
        <v>153</v>
      </c>
      <c r="E377" s="228" t="s">
        <v>21</v>
      </c>
      <c r="F377" s="229" t="s">
        <v>387</v>
      </c>
      <c r="G377" s="226"/>
      <c r="H377" s="228" t="s">
        <v>21</v>
      </c>
      <c r="I377" s="230"/>
      <c r="J377" s="226"/>
      <c r="K377" s="226"/>
      <c r="L377" s="231"/>
      <c r="M377" s="232"/>
      <c r="N377" s="233"/>
      <c r="O377" s="233"/>
      <c r="P377" s="233"/>
      <c r="Q377" s="233"/>
      <c r="R377" s="233"/>
      <c r="S377" s="233"/>
      <c r="T377" s="23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5" t="s">
        <v>153</v>
      </c>
      <c r="AU377" s="235" t="s">
        <v>82</v>
      </c>
      <c r="AV377" s="13" t="s">
        <v>80</v>
      </c>
      <c r="AW377" s="13" t="s">
        <v>34</v>
      </c>
      <c r="AX377" s="13" t="s">
        <v>73</v>
      </c>
      <c r="AY377" s="235" t="s">
        <v>142</v>
      </c>
    </row>
    <row r="378" spans="1:51" s="14" customFormat="1" ht="12">
      <c r="A378" s="14"/>
      <c r="B378" s="236"/>
      <c r="C378" s="237"/>
      <c r="D378" s="227" t="s">
        <v>153</v>
      </c>
      <c r="E378" s="238" t="s">
        <v>21</v>
      </c>
      <c r="F378" s="239" t="s">
        <v>388</v>
      </c>
      <c r="G378" s="237"/>
      <c r="H378" s="240">
        <v>11.37</v>
      </c>
      <c r="I378" s="241"/>
      <c r="J378" s="237"/>
      <c r="K378" s="237"/>
      <c r="L378" s="242"/>
      <c r="M378" s="243"/>
      <c r="N378" s="244"/>
      <c r="O378" s="244"/>
      <c r="P378" s="244"/>
      <c r="Q378" s="244"/>
      <c r="R378" s="244"/>
      <c r="S378" s="244"/>
      <c r="T378" s="245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6" t="s">
        <v>153</v>
      </c>
      <c r="AU378" s="246" t="s">
        <v>82</v>
      </c>
      <c r="AV378" s="14" t="s">
        <v>82</v>
      </c>
      <c r="AW378" s="14" t="s">
        <v>34</v>
      </c>
      <c r="AX378" s="14" t="s">
        <v>73</v>
      </c>
      <c r="AY378" s="246" t="s">
        <v>142</v>
      </c>
    </row>
    <row r="379" spans="1:51" s="13" customFormat="1" ht="12">
      <c r="A379" s="13"/>
      <c r="B379" s="225"/>
      <c r="C379" s="226"/>
      <c r="D379" s="227" t="s">
        <v>153</v>
      </c>
      <c r="E379" s="228" t="s">
        <v>21</v>
      </c>
      <c r="F379" s="229" t="s">
        <v>389</v>
      </c>
      <c r="G379" s="226"/>
      <c r="H379" s="228" t="s">
        <v>21</v>
      </c>
      <c r="I379" s="230"/>
      <c r="J379" s="226"/>
      <c r="K379" s="226"/>
      <c r="L379" s="231"/>
      <c r="M379" s="232"/>
      <c r="N379" s="233"/>
      <c r="O379" s="233"/>
      <c r="P379" s="233"/>
      <c r="Q379" s="233"/>
      <c r="R379" s="233"/>
      <c r="S379" s="233"/>
      <c r="T379" s="23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5" t="s">
        <v>153</v>
      </c>
      <c r="AU379" s="235" t="s">
        <v>82</v>
      </c>
      <c r="AV379" s="13" t="s">
        <v>80</v>
      </c>
      <c r="AW379" s="13" t="s">
        <v>34</v>
      </c>
      <c r="AX379" s="13" t="s">
        <v>73</v>
      </c>
      <c r="AY379" s="235" t="s">
        <v>142</v>
      </c>
    </row>
    <row r="380" spans="1:51" s="14" customFormat="1" ht="12">
      <c r="A380" s="14"/>
      <c r="B380" s="236"/>
      <c r="C380" s="237"/>
      <c r="D380" s="227" t="s">
        <v>153</v>
      </c>
      <c r="E380" s="238" t="s">
        <v>21</v>
      </c>
      <c r="F380" s="239" t="s">
        <v>390</v>
      </c>
      <c r="G380" s="237"/>
      <c r="H380" s="240">
        <v>9.81</v>
      </c>
      <c r="I380" s="241"/>
      <c r="J380" s="237"/>
      <c r="K380" s="237"/>
      <c r="L380" s="242"/>
      <c r="M380" s="243"/>
      <c r="N380" s="244"/>
      <c r="O380" s="244"/>
      <c r="P380" s="244"/>
      <c r="Q380" s="244"/>
      <c r="R380" s="244"/>
      <c r="S380" s="244"/>
      <c r="T380" s="245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6" t="s">
        <v>153</v>
      </c>
      <c r="AU380" s="246" t="s">
        <v>82</v>
      </c>
      <c r="AV380" s="14" t="s">
        <v>82</v>
      </c>
      <c r="AW380" s="14" t="s">
        <v>34</v>
      </c>
      <c r="AX380" s="14" t="s">
        <v>73</v>
      </c>
      <c r="AY380" s="246" t="s">
        <v>142</v>
      </c>
    </row>
    <row r="381" spans="1:51" s="13" customFormat="1" ht="12">
      <c r="A381" s="13"/>
      <c r="B381" s="225"/>
      <c r="C381" s="226"/>
      <c r="D381" s="227" t="s">
        <v>153</v>
      </c>
      <c r="E381" s="228" t="s">
        <v>21</v>
      </c>
      <c r="F381" s="229" t="s">
        <v>391</v>
      </c>
      <c r="G381" s="226"/>
      <c r="H381" s="228" t="s">
        <v>21</v>
      </c>
      <c r="I381" s="230"/>
      <c r="J381" s="226"/>
      <c r="K381" s="226"/>
      <c r="L381" s="231"/>
      <c r="M381" s="232"/>
      <c r="N381" s="233"/>
      <c r="O381" s="233"/>
      <c r="P381" s="233"/>
      <c r="Q381" s="233"/>
      <c r="R381" s="233"/>
      <c r="S381" s="233"/>
      <c r="T381" s="23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5" t="s">
        <v>153</v>
      </c>
      <c r="AU381" s="235" t="s">
        <v>82</v>
      </c>
      <c r="AV381" s="13" t="s">
        <v>80</v>
      </c>
      <c r="AW381" s="13" t="s">
        <v>34</v>
      </c>
      <c r="AX381" s="13" t="s">
        <v>73</v>
      </c>
      <c r="AY381" s="235" t="s">
        <v>142</v>
      </c>
    </row>
    <row r="382" spans="1:51" s="14" customFormat="1" ht="12">
      <c r="A382" s="14"/>
      <c r="B382" s="236"/>
      <c r="C382" s="237"/>
      <c r="D382" s="227" t="s">
        <v>153</v>
      </c>
      <c r="E382" s="238" t="s">
        <v>21</v>
      </c>
      <c r="F382" s="239" t="s">
        <v>392</v>
      </c>
      <c r="G382" s="237"/>
      <c r="H382" s="240">
        <v>9.21</v>
      </c>
      <c r="I382" s="241"/>
      <c r="J382" s="237"/>
      <c r="K382" s="237"/>
      <c r="L382" s="242"/>
      <c r="M382" s="243"/>
      <c r="N382" s="244"/>
      <c r="O382" s="244"/>
      <c r="P382" s="244"/>
      <c r="Q382" s="244"/>
      <c r="R382" s="244"/>
      <c r="S382" s="244"/>
      <c r="T382" s="245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6" t="s">
        <v>153</v>
      </c>
      <c r="AU382" s="246" t="s">
        <v>82</v>
      </c>
      <c r="AV382" s="14" t="s">
        <v>82</v>
      </c>
      <c r="AW382" s="14" t="s">
        <v>34</v>
      </c>
      <c r="AX382" s="14" t="s">
        <v>73</v>
      </c>
      <c r="AY382" s="246" t="s">
        <v>142</v>
      </c>
    </row>
    <row r="383" spans="1:51" s="13" customFormat="1" ht="12">
      <c r="A383" s="13"/>
      <c r="B383" s="225"/>
      <c r="C383" s="226"/>
      <c r="D383" s="227" t="s">
        <v>153</v>
      </c>
      <c r="E383" s="228" t="s">
        <v>21</v>
      </c>
      <c r="F383" s="229" t="s">
        <v>393</v>
      </c>
      <c r="G383" s="226"/>
      <c r="H383" s="228" t="s">
        <v>21</v>
      </c>
      <c r="I383" s="230"/>
      <c r="J383" s="226"/>
      <c r="K383" s="226"/>
      <c r="L383" s="231"/>
      <c r="M383" s="232"/>
      <c r="N383" s="233"/>
      <c r="O383" s="233"/>
      <c r="P383" s="233"/>
      <c r="Q383" s="233"/>
      <c r="R383" s="233"/>
      <c r="S383" s="233"/>
      <c r="T383" s="23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5" t="s">
        <v>153</v>
      </c>
      <c r="AU383" s="235" t="s">
        <v>82</v>
      </c>
      <c r="AV383" s="13" t="s">
        <v>80</v>
      </c>
      <c r="AW383" s="13" t="s">
        <v>34</v>
      </c>
      <c r="AX383" s="13" t="s">
        <v>73</v>
      </c>
      <c r="AY383" s="235" t="s">
        <v>142</v>
      </c>
    </row>
    <row r="384" spans="1:51" s="14" customFormat="1" ht="12">
      <c r="A384" s="14"/>
      <c r="B384" s="236"/>
      <c r="C384" s="237"/>
      <c r="D384" s="227" t="s">
        <v>153</v>
      </c>
      <c r="E384" s="238" t="s">
        <v>21</v>
      </c>
      <c r="F384" s="239" t="s">
        <v>394</v>
      </c>
      <c r="G384" s="237"/>
      <c r="H384" s="240">
        <v>9.06</v>
      </c>
      <c r="I384" s="241"/>
      <c r="J384" s="237"/>
      <c r="K384" s="237"/>
      <c r="L384" s="242"/>
      <c r="M384" s="243"/>
      <c r="N384" s="244"/>
      <c r="O384" s="244"/>
      <c r="P384" s="244"/>
      <c r="Q384" s="244"/>
      <c r="R384" s="244"/>
      <c r="S384" s="244"/>
      <c r="T384" s="245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6" t="s">
        <v>153</v>
      </c>
      <c r="AU384" s="246" t="s">
        <v>82</v>
      </c>
      <c r="AV384" s="14" t="s">
        <v>82</v>
      </c>
      <c r="AW384" s="14" t="s">
        <v>34</v>
      </c>
      <c r="AX384" s="14" t="s">
        <v>73</v>
      </c>
      <c r="AY384" s="246" t="s">
        <v>142</v>
      </c>
    </row>
    <row r="385" spans="1:51" s="13" customFormat="1" ht="12">
      <c r="A385" s="13"/>
      <c r="B385" s="225"/>
      <c r="C385" s="226"/>
      <c r="D385" s="227" t="s">
        <v>153</v>
      </c>
      <c r="E385" s="228" t="s">
        <v>21</v>
      </c>
      <c r="F385" s="229" t="s">
        <v>395</v>
      </c>
      <c r="G385" s="226"/>
      <c r="H385" s="228" t="s">
        <v>21</v>
      </c>
      <c r="I385" s="230"/>
      <c r="J385" s="226"/>
      <c r="K385" s="226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153</v>
      </c>
      <c r="AU385" s="235" t="s">
        <v>82</v>
      </c>
      <c r="AV385" s="13" t="s">
        <v>80</v>
      </c>
      <c r="AW385" s="13" t="s">
        <v>34</v>
      </c>
      <c r="AX385" s="13" t="s">
        <v>73</v>
      </c>
      <c r="AY385" s="235" t="s">
        <v>142</v>
      </c>
    </row>
    <row r="386" spans="1:51" s="14" customFormat="1" ht="12">
      <c r="A386" s="14"/>
      <c r="B386" s="236"/>
      <c r="C386" s="237"/>
      <c r="D386" s="227" t="s">
        <v>153</v>
      </c>
      <c r="E386" s="238" t="s">
        <v>21</v>
      </c>
      <c r="F386" s="239" t="s">
        <v>396</v>
      </c>
      <c r="G386" s="237"/>
      <c r="H386" s="240">
        <v>8.94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153</v>
      </c>
      <c r="AU386" s="246" t="s">
        <v>82</v>
      </c>
      <c r="AV386" s="14" t="s">
        <v>82</v>
      </c>
      <c r="AW386" s="14" t="s">
        <v>34</v>
      </c>
      <c r="AX386" s="14" t="s">
        <v>73</v>
      </c>
      <c r="AY386" s="246" t="s">
        <v>142</v>
      </c>
    </row>
    <row r="387" spans="1:51" s="13" customFormat="1" ht="12">
      <c r="A387" s="13"/>
      <c r="B387" s="225"/>
      <c r="C387" s="226"/>
      <c r="D387" s="227" t="s">
        <v>153</v>
      </c>
      <c r="E387" s="228" t="s">
        <v>21</v>
      </c>
      <c r="F387" s="229" t="s">
        <v>217</v>
      </c>
      <c r="G387" s="226"/>
      <c r="H387" s="228" t="s">
        <v>21</v>
      </c>
      <c r="I387" s="230"/>
      <c r="J387" s="226"/>
      <c r="K387" s="226"/>
      <c r="L387" s="231"/>
      <c r="M387" s="232"/>
      <c r="N387" s="233"/>
      <c r="O387" s="233"/>
      <c r="P387" s="233"/>
      <c r="Q387" s="233"/>
      <c r="R387" s="233"/>
      <c r="S387" s="233"/>
      <c r="T387" s="23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5" t="s">
        <v>153</v>
      </c>
      <c r="AU387" s="235" t="s">
        <v>82</v>
      </c>
      <c r="AV387" s="13" t="s">
        <v>80</v>
      </c>
      <c r="AW387" s="13" t="s">
        <v>34</v>
      </c>
      <c r="AX387" s="13" t="s">
        <v>73</v>
      </c>
      <c r="AY387" s="235" t="s">
        <v>142</v>
      </c>
    </row>
    <row r="388" spans="1:51" s="14" customFormat="1" ht="12">
      <c r="A388" s="14"/>
      <c r="B388" s="236"/>
      <c r="C388" s="237"/>
      <c r="D388" s="227" t="s">
        <v>153</v>
      </c>
      <c r="E388" s="238" t="s">
        <v>21</v>
      </c>
      <c r="F388" s="239" t="s">
        <v>397</v>
      </c>
      <c r="G388" s="237"/>
      <c r="H388" s="240">
        <v>11.67</v>
      </c>
      <c r="I388" s="241"/>
      <c r="J388" s="237"/>
      <c r="K388" s="237"/>
      <c r="L388" s="242"/>
      <c r="M388" s="243"/>
      <c r="N388" s="244"/>
      <c r="O388" s="244"/>
      <c r="P388" s="244"/>
      <c r="Q388" s="244"/>
      <c r="R388" s="244"/>
      <c r="S388" s="244"/>
      <c r="T388" s="24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6" t="s">
        <v>153</v>
      </c>
      <c r="AU388" s="246" t="s">
        <v>82</v>
      </c>
      <c r="AV388" s="14" t="s">
        <v>82</v>
      </c>
      <c r="AW388" s="14" t="s">
        <v>34</v>
      </c>
      <c r="AX388" s="14" t="s">
        <v>73</v>
      </c>
      <c r="AY388" s="246" t="s">
        <v>142</v>
      </c>
    </row>
    <row r="389" spans="1:51" s="15" customFormat="1" ht="12">
      <c r="A389" s="15"/>
      <c r="B389" s="247"/>
      <c r="C389" s="248"/>
      <c r="D389" s="227" t="s">
        <v>153</v>
      </c>
      <c r="E389" s="249" t="s">
        <v>86</v>
      </c>
      <c r="F389" s="250" t="s">
        <v>171</v>
      </c>
      <c r="G389" s="248"/>
      <c r="H389" s="251">
        <v>971.228</v>
      </c>
      <c r="I389" s="252"/>
      <c r="J389" s="248"/>
      <c r="K389" s="248"/>
      <c r="L389" s="253"/>
      <c r="M389" s="254"/>
      <c r="N389" s="255"/>
      <c r="O389" s="255"/>
      <c r="P389" s="255"/>
      <c r="Q389" s="255"/>
      <c r="R389" s="255"/>
      <c r="S389" s="255"/>
      <c r="T389" s="25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7" t="s">
        <v>153</v>
      </c>
      <c r="AU389" s="257" t="s">
        <v>82</v>
      </c>
      <c r="AV389" s="15" t="s">
        <v>149</v>
      </c>
      <c r="AW389" s="15" t="s">
        <v>34</v>
      </c>
      <c r="AX389" s="15" t="s">
        <v>73</v>
      </c>
      <c r="AY389" s="257" t="s">
        <v>142</v>
      </c>
    </row>
    <row r="390" spans="1:51" s="14" customFormat="1" ht="12">
      <c r="A390" s="14"/>
      <c r="B390" s="236"/>
      <c r="C390" s="237"/>
      <c r="D390" s="227" t="s">
        <v>153</v>
      </c>
      <c r="E390" s="238" t="s">
        <v>21</v>
      </c>
      <c r="F390" s="239" t="s">
        <v>398</v>
      </c>
      <c r="G390" s="237"/>
      <c r="H390" s="240">
        <v>388.491</v>
      </c>
      <c r="I390" s="241"/>
      <c r="J390" s="237"/>
      <c r="K390" s="237"/>
      <c r="L390" s="242"/>
      <c r="M390" s="243"/>
      <c r="N390" s="244"/>
      <c r="O390" s="244"/>
      <c r="P390" s="244"/>
      <c r="Q390" s="244"/>
      <c r="R390" s="244"/>
      <c r="S390" s="244"/>
      <c r="T390" s="24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6" t="s">
        <v>153</v>
      </c>
      <c r="AU390" s="246" t="s">
        <v>82</v>
      </c>
      <c r="AV390" s="14" t="s">
        <v>82</v>
      </c>
      <c r="AW390" s="14" t="s">
        <v>34</v>
      </c>
      <c r="AX390" s="14" t="s">
        <v>80</v>
      </c>
      <c r="AY390" s="246" t="s">
        <v>142</v>
      </c>
    </row>
    <row r="391" spans="1:65" s="2" customFormat="1" ht="24.15" customHeight="1">
      <c r="A391" s="40"/>
      <c r="B391" s="41"/>
      <c r="C391" s="207" t="s">
        <v>399</v>
      </c>
      <c r="D391" s="207" t="s">
        <v>144</v>
      </c>
      <c r="E391" s="208" t="s">
        <v>400</v>
      </c>
      <c r="F391" s="209" t="s">
        <v>401</v>
      </c>
      <c r="G391" s="210" t="s">
        <v>352</v>
      </c>
      <c r="H391" s="211">
        <v>339.93</v>
      </c>
      <c r="I391" s="212"/>
      <c r="J391" s="213">
        <f>ROUND(I391*H391,2)</f>
        <v>0</v>
      </c>
      <c r="K391" s="209" t="s">
        <v>148</v>
      </c>
      <c r="L391" s="46"/>
      <c r="M391" s="214" t="s">
        <v>21</v>
      </c>
      <c r="N391" s="215" t="s">
        <v>44</v>
      </c>
      <c r="O391" s="86"/>
      <c r="P391" s="216">
        <f>O391*H391</f>
        <v>0</v>
      </c>
      <c r="Q391" s="216">
        <v>0</v>
      </c>
      <c r="R391" s="216">
        <f>Q391*H391</f>
        <v>0</v>
      </c>
      <c r="S391" s="216">
        <v>0</v>
      </c>
      <c r="T391" s="217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8" t="s">
        <v>149</v>
      </c>
      <c r="AT391" s="218" t="s">
        <v>144</v>
      </c>
      <c r="AU391" s="218" t="s">
        <v>82</v>
      </c>
      <c r="AY391" s="19" t="s">
        <v>142</v>
      </c>
      <c r="BE391" s="219">
        <f>IF(N391="základní",J391,0)</f>
        <v>0</v>
      </c>
      <c r="BF391" s="219">
        <f>IF(N391="snížená",J391,0)</f>
        <v>0</v>
      </c>
      <c r="BG391" s="219">
        <f>IF(N391="zákl. přenesená",J391,0)</f>
        <v>0</v>
      </c>
      <c r="BH391" s="219">
        <f>IF(N391="sníž. přenesená",J391,0)</f>
        <v>0</v>
      </c>
      <c r="BI391" s="219">
        <f>IF(N391="nulová",J391,0)</f>
        <v>0</v>
      </c>
      <c r="BJ391" s="19" t="s">
        <v>80</v>
      </c>
      <c r="BK391" s="219">
        <f>ROUND(I391*H391,2)</f>
        <v>0</v>
      </c>
      <c r="BL391" s="19" t="s">
        <v>149</v>
      </c>
      <c r="BM391" s="218" t="s">
        <v>402</v>
      </c>
    </row>
    <row r="392" spans="1:47" s="2" customFormat="1" ht="12">
      <c r="A392" s="40"/>
      <c r="B392" s="41"/>
      <c r="C392" s="42"/>
      <c r="D392" s="220" t="s">
        <v>151</v>
      </c>
      <c r="E392" s="42"/>
      <c r="F392" s="221" t="s">
        <v>403</v>
      </c>
      <c r="G392" s="42"/>
      <c r="H392" s="42"/>
      <c r="I392" s="222"/>
      <c r="J392" s="42"/>
      <c r="K392" s="42"/>
      <c r="L392" s="46"/>
      <c r="M392" s="223"/>
      <c r="N392" s="224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151</v>
      </c>
      <c r="AU392" s="19" t="s">
        <v>82</v>
      </c>
    </row>
    <row r="393" spans="1:51" s="14" customFormat="1" ht="12">
      <c r="A393" s="14"/>
      <c r="B393" s="236"/>
      <c r="C393" s="237"/>
      <c r="D393" s="227" t="s">
        <v>153</v>
      </c>
      <c r="E393" s="238" t="s">
        <v>21</v>
      </c>
      <c r="F393" s="239" t="s">
        <v>404</v>
      </c>
      <c r="G393" s="237"/>
      <c r="H393" s="240">
        <v>339.93</v>
      </c>
      <c r="I393" s="241"/>
      <c r="J393" s="237"/>
      <c r="K393" s="237"/>
      <c r="L393" s="242"/>
      <c r="M393" s="243"/>
      <c r="N393" s="244"/>
      <c r="O393" s="244"/>
      <c r="P393" s="244"/>
      <c r="Q393" s="244"/>
      <c r="R393" s="244"/>
      <c r="S393" s="244"/>
      <c r="T393" s="24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6" t="s">
        <v>153</v>
      </c>
      <c r="AU393" s="246" t="s">
        <v>82</v>
      </c>
      <c r="AV393" s="14" t="s">
        <v>82</v>
      </c>
      <c r="AW393" s="14" t="s">
        <v>34</v>
      </c>
      <c r="AX393" s="14" t="s">
        <v>80</v>
      </c>
      <c r="AY393" s="246" t="s">
        <v>142</v>
      </c>
    </row>
    <row r="394" spans="1:65" s="2" customFormat="1" ht="24.15" customHeight="1">
      <c r="A394" s="40"/>
      <c r="B394" s="41"/>
      <c r="C394" s="207" t="s">
        <v>405</v>
      </c>
      <c r="D394" s="207" t="s">
        <v>144</v>
      </c>
      <c r="E394" s="208" t="s">
        <v>406</v>
      </c>
      <c r="F394" s="209" t="s">
        <v>407</v>
      </c>
      <c r="G394" s="210" t="s">
        <v>352</v>
      </c>
      <c r="H394" s="211">
        <v>97.123</v>
      </c>
      <c r="I394" s="212"/>
      <c r="J394" s="213">
        <f>ROUND(I394*H394,2)</f>
        <v>0</v>
      </c>
      <c r="K394" s="209" t="s">
        <v>148</v>
      </c>
      <c r="L394" s="46"/>
      <c r="M394" s="214" t="s">
        <v>21</v>
      </c>
      <c r="N394" s="215" t="s">
        <v>44</v>
      </c>
      <c r="O394" s="86"/>
      <c r="P394" s="216">
        <f>O394*H394</f>
        <v>0</v>
      </c>
      <c r="Q394" s="216">
        <v>0</v>
      </c>
      <c r="R394" s="216">
        <f>Q394*H394</f>
        <v>0</v>
      </c>
      <c r="S394" s="216">
        <v>0</v>
      </c>
      <c r="T394" s="217">
        <f>S394*H394</f>
        <v>0</v>
      </c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R394" s="218" t="s">
        <v>149</v>
      </c>
      <c r="AT394" s="218" t="s">
        <v>144</v>
      </c>
      <c r="AU394" s="218" t="s">
        <v>82</v>
      </c>
      <c r="AY394" s="19" t="s">
        <v>142</v>
      </c>
      <c r="BE394" s="219">
        <f>IF(N394="základní",J394,0)</f>
        <v>0</v>
      </c>
      <c r="BF394" s="219">
        <f>IF(N394="snížená",J394,0)</f>
        <v>0</v>
      </c>
      <c r="BG394" s="219">
        <f>IF(N394="zákl. přenesená",J394,0)</f>
        <v>0</v>
      </c>
      <c r="BH394" s="219">
        <f>IF(N394="sníž. přenesená",J394,0)</f>
        <v>0</v>
      </c>
      <c r="BI394" s="219">
        <f>IF(N394="nulová",J394,0)</f>
        <v>0</v>
      </c>
      <c r="BJ394" s="19" t="s">
        <v>80</v>
      </c>
      <c r="BK394" s="219">
        <f>ROUND(I394*H394,2)</f>
        <v>0</v>
      </c>
      <c r="BL394" s="19" t="s">
        <v>149</v>
      </c>
      <c r="BM394" s="218" t="s">
        <v>408</v>
      </c>
    </row>
    <row r="395" spans="1:47" s="2" customFormat="1" ht="12">
      <c r="A395" s="40"/>
      <c r="B395" s="41"/>
      <c r="C395" s="42"/>
      <c r="D395" s="220" t="s">
        <v>151</v>
      </c>
      <c r="E395" s="42"/>
      <c r="F395" s="221" t="s">
        <v>409</v>
      </c>
      <c r="G395" s="42"/>
      <c r="H395" s="42"/>
      <c r="I395" s="222"/>
      <c r="J395" s="42"/>
      <c r="K395" s="42"/>
      <c r="L395" s="46"/>
      <c r="M395" s="223"/>
      <c r="N395" s="224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151</v>
      </c>
      <c r="AU395" s="19" t="s">
        <v>82</v>
      </c>
    </row>
    <row r="396" spans="1:51" s="14" customFormat="1" ht="12">
      <c r="A396" s="14"/>
      <c r="B396" s="236"/>
      <c r="C396" s="237"/>
      <c r="D396" s="227" t="s">
        <v>153</v>
      </c>
      <c r="E396" s="238" t="s">
        <v>21</v>
      </c>
      <c r="F396" s="239" t="s">
        <v>410</v>
      </c>
      <c r="G396" s="237"/>
      <c r="H396" s="240">
        <v>97.123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153</v>
      </c>
      <c r="AU396" s="246" t="s">
        <v>82</v>
      </c>
      <c r="AV396" s="14" t="s">
        <v>82</v>
      </c>
      <c r="AW396" s="14" t="s">
        <v>34</v>
      </c>
      <c r="AX396" s="14" t="s">
        <v>80</v>
      </c>
      <c r="AY396" s="246" t="s">
        <v>142</v>
      </c>
    </row>
    <row r="397" spans="1:65" s="2" customFormat="1" ht="24.15" customHeight="1">
      <c r="A397" s="40"/>
      <c r="B397" s="41"/>
      <c r="C397" s="207" t="s">
        <v>411</v>
      </c>
      <c r="D397" s="207" t="s">
        <v>144</v>
      </c>
      <c r="E397" s="208" t="s">
        <v>412</v>
      </c>
      <c r="F397" s="209" t="s">
        <v>413</v>
      </c>
      <c r="G397" s="210" t="s">
        <v>352</v>
      </c>
      <c r="H397" s="211">
        <v>97.123</v>
      </c>
      <c r="I397" s="212"/>
      <c r="J397" s="213">
        <f>ROUND(I397*H397,2)</f>
        <v>0</v>
      </c>
      <c r="K397" s="209" t="s">
        <v>148</v>
      </c>
      <c r="L397" s="46"/>
      <c r="M397" s="214" t="s">
        <v>21</v>
      </c>
      <c r="N397" s="215" t="s">
        <v>44</v>
      </c>
      <c r="O397" s="86"/>
      <c r="P397" s="216">
        <f>O397*H397</f>
        <v>0</v>
      </c>
      <c r="Q397" s="216">
        <v>0</v>
      </c>
      <c r="R397" s="216">
        <f>Q397*H397</f>
        <v>0</v>
      </c>
      <c r="S397" s="216">
        <v>0</v>
      </c>
      <c r="T397" s="217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8" t="s">
        <v>149</v>
      </c>
      <c r="AT397" s="218" t="s">
        <v>144</v>
      </c>
      <c r="AU397" s="218" t="s">
        <v>82</v>
      </c>
      <c r="AY397" s="19" t="s">
        <v>142</v>
      </c>
      <c r="BE397" s="219">
        <f>IF(N397="základní",J397,0)</f>
        <v>0</v>
      </c>
      <c r="BF397" s="219">
        <f>IF(N397="snížená",J397,0)</f>
        <v>0</v>
      </c>
      <c r="BG397" s="219">
        <f>IF(N397="zákl. přenesená",J397,0)</f>
        <v>0</v>
      </c>
      <c r="BH397" s="219">
        <f>IF(N397="sníž. přenesená",J397,0)</f>
        <v>0</v>
      </c>
      <c r="BI397" s="219">
        <f>IF(N397="nulová",J397,0)</f>
        <v>0</v>
      </c>
      <c r="BJ397" s="19" t="s">
        <v>80</v>
      </c>
      <c r="BK397" s="219">
        <f>ROUND(I397*H397,2)</f>
        <v>0</v>
      </c>
      <c r="BL397" s="19" t="s">
        <v>149</v>
      </c>
      <c r="BM397" s="218" t="s">
        <v>414</v>
      </c>
    </row>
    <row r="398" spans="1:47" s="2" customFormat="1" ht="12">
      <c r="A398" s="40"/>
      <c r="B398" s="41"/>
      <c r="C398" s="42"/>
      <c r="D398" s="220" t="s">
        <v>151</v>
      </c>
      <c r="E398" s="42"/>
      <c r="F398" s="221" t="s">
        <v>415</v>
      </c>
      <c r="G398" s="42"/>
      <c r="H398" s="42"/>
      <c r="I398" s="222"/>
      <c r="J398" s="42"/>
      <c r="K398" s="42"/>
      <c r="L398" s="46"/>
      <c r="M398" s="223"/>
      <c r="N398" s="224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151</v>
      </c>
      <c r="AU398" s="19" t="s">
        <v>82</v>
      </c>
    </row>
    <row r="399" spans="1:51" s="14" customFormat="1" ht="12">
      <c r="A399" s="14"/>
      <c r="B399" s="236"/>
      <c r="C399" s="237"/>
      <c r="D399" s="227" t="s">
        <v>153</v>
      </c>
      <c r="E399" s="238" t="s">
        <v>21</v>
      </c>
      <c r="F399" s="239" t="s">
        <v>410</v>
      </c>
      <c r="G399" s="237"/>
      <c r="H399" s="240">
        <v>97.123</v>
      </c>
      <c r="I399" s="241"/>
      <c r="J399" s="237"/>
      <c r="K399" s="237"/>
      <c r="L399" s="242"/>
      <c r="M399" s="243"/>
      <c r="N399" s="244"/>
      <c r="O399" s="244"/>
      <c r="P399" s="244"/>
      <c r="Q399" s="244"/>
      <c r="R399" s="244"/>
      <c r="S399" s="244"/>
      <c r="T399" s="245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46" t="s">
        <v>153</v>
      </c>
      <c r="AU399" s="246" t="s">
        <v>82</v>
      </c>
      <c r="AV399" s="14" t="s">
        <v>82</v>
      </c>
      <c r="AW399" s="14" t="s">
        <v>34</v>
      </c>
      <c r="AX399" s="14" t="s">
        <v>80</v>
      </c>
      <c r="AY399" s="246" t="s">
        <v>142</v>
      </c>
    </row>
    <row r="400" spans="1:65" s="2" customFormat="1" ht="24.15" customHeight="1">
      <c r="A400" s="40"/>
      <c r="B400" s="41"/>
      <c r="C400" s="207" t="s">
        <v>416</v>
      </c>
      <c r="D400" s="207" t="s">
        <v>144</v>
      </c>
      <c r="E400" s="208" t="s">
        <v>417</v>
      </c>
      <c r="F400" s="209" t="s">
        <v>418</v>
      </c>
      <c r="G400" s="210" t="s">
        <v>352</v>
      </c>
      <c r="H400" s="211">
        <v>48.561</v>
      </c>
      <c r="I400" s="212"/>
      <c r="J400" s="213">
        <f>ROUND(I400*H400,2)</f>
        <v>0</v>
      </c>
      <c r="K400" s="209" t="s">
        <v>148</v>
      </c>
      <c r="L400" s="46"/>
      <c r="M400" s="214" t="s">
        <v>21</v>
      </c>
      <c r="N400" s="215" t="s">
        <v>44</v>
      </c>
      <c r="O400" s="86"/>
      <c r="P400" s="216">
        <f>O400*H400</f>
        <v>0</v>
      </c>
      <c r="Q400" s="216">
        <v>0</v>
      </c>
      <c r="R400" s="216">
        <f>Q400*H400</f>
        <v>0</v>
      </c>
      <c r="S400" s="216">
        <v>0</v>
      </c>
      <c r="T400" s="217">
        <f>S400*H400</f>
        <v>0</v>
      </c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R400" s="218" t="s">
        <v>149</v>
      </c>
      <c r="AT400" s="218" t="s">
        <v>144</v>
      </c>
      <c r="AU400" s="218" t="s">
        <v>82</v>
      </c>
      <c r="AY400" s="19" t="s">
        <v>142</v>
      </c>
      <c r="BE400" s="219">
        <f>IF(N400="základní",J400,0)</f>
        <v>0</v>
      </c>
      <c r="BF400" s="219">
        <f>IF(N400="snížená",J400,0)</f>
        <v>0</v>
      </c>
      <c r="BG400" s="219">
        <f>IF(N400="zákl. přenesená",J400,0)</f>
        <v>0</v>
      </c>
      <c r="BH400" s="219">
        <f>IF(N400="sníž. přenesená",J400,0)</f>
        <v>0</v>
      </c>
      <c r="BI400" s="219">
        <f>IF(N400="nulová",J400,0)</f>
        <v>0</v>
      </c>
      <c r="BJ400" s="19" t="s">
        <v>80</v>
      </c>
      <c r="BK400" s="219">
        <f>ROUND(I400*H400,2)</f>
        <v>0</v>
      </c>
      <c r="BL400" s="19" t="s">
        <v>149</v>
      </c>
      <c r="BM400" s="218" t="s">
        <v>419</v>
      </c>
    </row>
    <row r="401" spans="1:47" s="2" customFormat="1" ht="12">
      <c r="A401" s="40"/>
      <c r="B401" s="41"/>
      <c r="C401" s="42"/>
      <c r="D401" s="220" t="s">
        <v>151</v>
      </c>
      <c r="E401" s="42"/>
      <c r="F401" s="221" t="s">
        <v>420</v>
      </c>
      <c r="G401" s="42"/>
      <c r="H401" s="42"/>
      <c r="I401" s="222"/>
      <c r="J401" s="42"/>
      <c r="K401" s="42"/>
      <c r="L401" s="46"/>
      <c r="M401" s="223"/>
      <c r="N401" s="224"/>
      <c r="O401" s="86"/>
      <c r="P401" s="86"/>
      <c r="Q401" s="86"/>
      <c r="R401" s="86"/>
      <c r="S401" s="86"/>
      <c r="T401" s="87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T401" s="19" t="s">
        <v>151</v>
      </c>
      <c r="AU401" s="19" t="s">
        <v>82</v>
      </c>
    </row>
    <row r="402" spans="1:51" s="14" customFormat="1" ht="12">
      <c r="A402" s="14"/>
      <c r="B402" s="236"/>
      <c r="C402" s="237"/>
      <c r="D402" s="227" t="s">
        <v>153</v>
      </c>
      <c r="E402" s="238" t="s">
        <v>21</v>
      </c>
      <c r="F402" s="239" t="s">
        <v>421</v>
      </c>
      <c r="G402" s="237"/>
      <c r="H402" s="240">
        <v>48.561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6" t="s">
        <v>153</v>
      </c>
      <c r="AU402" s="246" t="s">
        <v>82</v>
      </c>
      <c r="AV402" s="14" t="s">
        <v>82</v>
      </c>
      <c r="AW402" s="14" t="s">
        <v>34</v>
      </c>
      <c r="AX402" s="14" t="s">
        <v>80</v>
      </c>
      <c r="AY402" s="246" t="s">
        <v>142</v>
      </c>
    </row>
    <row r="403" spans="1:65" s="2" customFormat="1" ht="16.5" customHeight="1">
      <c r="A403" s="40"/>
      <c r="B403" s="41"/>
      <c r="C403" s="207" t="s">
        <v>422</v>
      </c>
      <c r="D403" s="207" t="s">
        <v>144</v>
      </c>
      <c r="E403" s="208" t="s">
        <v>423</v>
      </c>
      <c r="F403" s="209" t="s">
        <v>424</v>
      </c>
      <c r="G403" s="210" t="s">
        <v>352</v>
      </c>
      <c r="H403" s="211">
        <v>25</v>
      </c>
      <c r="I403" s="212"/>
      <c r="J403" s="213">
        <f>ROUND(I403*H403,2)</f>
        <v>0</v>
      </c>
      <c r="K403" s="209" t="s">
        <v>21</v>
      </c>
      <c r="L403" s="46"/>
      <c r="M403" s="214" t="s">
        <v>21</v>
      </c>
      <c r="N403" s="215" t="s">
        <v>44</v>
      </c>
      <c r="O403" s="86"/>
      <c r="P403" s="216">
        <f>O403*H403</f>
        <v>0</v>
      </c>
      <c r="Q403" s="216">
        <v>0</v>
      </c>
      <c r="R403" s="216">
        <f>Q403*H403</f>
        <v>0</v>
      </c>
      <c r="S403" s="216">
        <v>0</v>
      </c>
      <c r="T403" s="217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8" t="s">
        <v>149</v>
      </c>
      <c r="AT403" s="218" t="s">
        <v>144</v>
      </c>
      <c r="AU403" s="218" t="s">
        <v>82</v>
      </c>
      <c r="AY403" s="19" t="s">
        <v>142</v>
      </c>
      <c r="BE403" s="219">
        <f>IF(N403="základní",J403,0)</f>
        <v>0</v>
      </c>
      <c r="BF403" s="219">
        <f>IF(N403="snížená",J403,0)</f>
        <v>0</v>
      </c>
      <c r="BG403" s="219">
        <f>IF(N403="zákl. přenesená",J403,0)</f>
        <v>0</v>
      </c>
      <c r="BH403" s="219">
        <f>IF(N403="sníž. přenesená",J403,0)</f>
        <v>0</v>
      </c>
      <c r="BI403" s="219">
        <f>IF(N403="nulová",J403,0)</f>
        <v>0</v>
      </c>
      <c r="BJ403" s="19" t="s">
        <v>80</v>
      </c>
      <c r="BK403" s="219">
        <f>ROUND(I403*H403,2)</f>
        <v>0</v>
      </c>
      <c r="BL403" s="19" t="s">
        <v>149</v>
      </c>
      <c r="BM403" s="218" t="s">
        <v>425</v>
      </c>
    </row>
    <row r="404" spans="1:51" s="14" customFormat="1" ht="12">
      <c r="A404" s="14"/>
      <c r="B404" s="236"/>
      <c r="C404" s="237"/>
      <c r="D404" s="227" t="s">
        <v>153</v>
      </c>
      <c r="E404" s="238" t="s">
        <v>21</v>
      </c>
      <c r="F404" s="239" t="s">
        <v>426</v>
      </c>
      <c r="G404" s="237"/>
      <c r="H404" s="240">
        <v>25</v>
      </c>
      <c r="I404" s="241"/>
      <c r="J404" s="237"/>
      <c r="K404" s="237"/>
      <c r="L404" s="242"/>
      <c r="M404" s="243"/>
      <c r="N404" s="244"/>
      <c r="O404" s="244"/>
      <c r="P404" s="244"/>
      <c r="Q404" s="244"/>
      <c r="R404" s="244"/>
      <c r="S404" s="244"/>
      <c r="T404" s="24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6" t="s">
        <v>153</v>
      </c>
      <c r="AU404" s="246" t="s">
        <v>82</v>
      </c>
      <c r="AV404" s="14" t="s">
        <v>82</v>
      </c>
      <c r="AW404" s="14" t="s">
        <v>34</v>
      </c>
      <c r="AX404" s="14" t="s">
        <v>80</v>
      </c>
      <c r="AY404" s="246" t="s">
        <v>142</v>
      </c>
    </row>
    <row r="405" spans="1:65" s="2" customFormat="1" ht="33" customHeight="1">
      <c r="A405" s="40"/>
      <c r="B405" s="41"/>
      <c r="C405" s="207" t="s">
        <v>427</v>
      </c>
      <c r="D405" s="207" t="s">
        <v>144</v>
      </c>
      <c r="E405" s="208" t="s">
        <v>428</v>
      </c>
      <c r="F405" s="209" t="s">
        <v>429</v>
      </c>
      <c r="G405" s="210" t="s">
        <v>352</v>
      </c>
      <c r="H405" s="211">
        <v>1445.612</v>
      </c>
      <c r="I405" s="212"/>
      <c r="J405" s="213">
        <f>ROUND(I405*H405,2)</f>
        <v>0</v>
      </c>
      <c r="K405" s="209" t="s">
        <v>148</v>
      </c>
      <c r="L405" s="46"/>
      <c r="M405" s="214" t="s">
        <v>21</v>
      </c>
      <c r="N405" s="215" t="s">
        <v>44</v>
      </c>
      <c r="O405" s="86"/>
      <c r="P405" s="216">
        <f>O405*H405</f>
        <v>0</v>
      </c>
      <c r="Q405" s="216">
        <v>0</v>
      </c>
      <c r="R405" s="216">
        <f>Q405*H405</f>
        <v>0</v>
      </c>
      <c r="S405" s="216">
        <v>0</v>
      </c>
      <c r="T405" s="217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18" t="s">
        <v>149</v>
      </c>
      <c r="AT405" s="218" t="s">
        <v>144</v>
      </c>
      <c r="AU405" s="218" t="s">
        <v>82</v>
      </c>
      <c r="AY405" s="19" t="s">
        <v>142</v>
      </c>
      <c r="BE405" s="219">
        <f>IF(N405="základní",J405,0)</f>
        <v>0</v>
      </c>
      <c r="BF405" s="219">
        <f>IF(N405="snížená",J405,0)</f>
        <v>0</v>
      </c>
      <c r="BG405" s="219">
        <f>IF(N405="zákl. přenesená",J405,0)</f>
        <v>0</v>
      </c>
      <c r="BH405" s="219">
        <f>IF(N405="sníž. přenesená",J405,0)</f>
        <v>0</v>
      </c>
      <c r="BI405" s="219">
        <f>IF(N405="nulová",J405,0)</f>
        <v>0</v>
      </c>
      <c r="BJ405" s="19" t="s">
        <v>80</v>
      </c>
      <c r="BK405" s="219">
        <f>ROUND(I405*H405,2)</f>
        <v>0</v>
      </c>
      <c r="BL405" s="19" t="s">
        <v>149</v>
      </c>
      <c r="BM405" s="218" t="s">
        <v>430</v>
      </c>
    </row>
    <row r="406" spans="1:47" s="2" customFormat="1" ht="12">
      <c r="A406" s="40"/>
      <c r="B406" s="41"/>
      <c r="C406" s="42"/>
      <c r="D406" s="220" t="s">
        <v>151</v>
      </c>
      <c r="E406" s="42"/>
      <c r="F406" s="221" t="s">
        <v>431</v>
      </c>
      <c r="G406" s="42"/>
      <c r="H406" s="42"/>
      <c r="I406" s="222"/>
      <c r="J406" s="42"/>
      <c r="K406" s="42"/>
      <c r="L406" s="46"/>
      <c r="M406" s="223"/>
      <c r="N406" s="224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151</v>
      </c>
      <c r="AU406" s="19" t="s">
        <v>82</v>
      </c>
    </row>
    <row r="407" spans="1:51" s="13" customFormat="1" ht="12">
      <c r="A407" s="13"/>
      <c r="B407" s="225"/>
      <c r="C407" s="226"/>
      <c r="D407" s="227" t="s">
        <v>153</v>
      </c>
      <c r="E407" s="228" t="s">
        <v>21</v>
      </c>
      <c r="F407" s="229" t="s">
        <v>154</v>
      </c>
      <c r="G407" s="226"/>
      <c r="H407" s="228" t="s">
        <v>21</v>
      </c>
      <c r="I407" s="230"/>
      <c r="J407" s="226"/>
      <c r="K407" s="226"/>
      <c r="L407" s="231"/>
      <c r="M407" s="232"/>
      <c r="N407" s="233"/>
      <c r="O407" s="233"/>
      <c r="P407" s="233"/>
      <c r="Q407" s="233"/>
      <c r="R407" s="233"/>
      <c r="S407" s="233"/>
      <c r="T407" s="23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35" t="s">
        <v>153</v>
      </c>
      <c r="AU407" s="235" t="s">
        <v>82</v>
      </c>
      <c r="AV407" s="13" t="s">
        <v>80</v>
      </c>
      <c r="AW407" s="13" t="s">
        <v>34</v>
      </c>
      <c r="AX407" s="13" t="s">
        <v>73</v>
      </c>
      <c r="AY407" s="235" t="s">
        <v>142</v>
      </c>
    </row>
    <row r="408" spans="1:51" s="13" customFormat="1" ht="12">
      <c r="A408" s="13"/>
      <c r="B408" s="225"/>
      <c r="C408" s="226"/>
      <c r="D408" s="227" t="s">
        <v>153</v>
      </c>
      <c r="E408" s="228" t="s">
        <v>21</v>
      </c>
      <c r="F408" s="229" t="s">
        <v>182</v>
      </c>
      <c r="G408" s="226"/>
      <c r="H408" s="228" t="s">
        <v>21</v>
      </c>
      <c r="I408" s="230"/>
      <c r="J408" s="226"/>
      <c r="K408" s="226"/>
      <c r="L408" s="231"/>
      <c r="M408" s="232"/>
      <c r="N408" s="233"/>
      <c r="O408" s="233"/>
      <c r="P408" s="233"/>
      <c r="Q408" s="233"/>
      <c r="R408" s="233"/>
      <c r="S408" s="233"/>
      <c r="T408" s="23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5" t="s">
        <v>153</v>
      </c>
      <c r="AU408" s="235" t="s">
        <v>82</v>
      </c>
      <c r="AV408" s="13" t="s">
        <v>80</v>
      </c>
      <c r="AW408" s="13" t="s">
        <v>34</v>
      </c>
      <c r="AX408" s="13" t="s">
        <v>73</v>
      </c>
      <c r="AY408" s="235" t="s">
        <v>142</v>
      </c>
    </row>
    <row r="409" spans="1:51" s="14" customFormat="1" ht="12">
      <c r="A409" s="14"/>
      <c r="B409" s="236"/>
      <c r="C409" s="237"/>
      <c r="D409" s="227" t="s">
        <v>153</v>
      </c>
      <c r="E409" s="238" t="s">
        <v>21</v>
      </c>
      <c r="F409" s="239" t="s">
        <v>432</v>
      </c>
      <c r="G409" s="237"/>
      <c r="H409" s="240">
        <v>1446.136</v>
      </c>
      <c r="I409" s="241"/>
      <c r="J409" s="237"/>
      <c r="K409" s="237"/>
      <c r="L409" s="242"/>
      <c r="M409" s="243"/>
      <c r="N409" s="244"/>
      <c r="O409" s="244"/>
      <c r="P409" s="244"/>
      <c r="Q409" s="244"/>
      <c r="R409" s="244"/>
      <c r="S409" s="244"/>
      <c r="T409" s="24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6" t="s">
        <v>153</v>
      </c>
      <c r="AU409" s="246" t="s">
        <v>82</v>
      </c>
      <c r="AV409" s="14" t="s">
        <v>82</v>
      </c>
      <c r="AW409" s="14" t="s">
        <v>34</v>
      </c>
      <c r="AX409" s="14" t="s">
        <v>73</v>
      </c>
      <c r="AY409" s="246" t="s">
        <v>142</v>
      </c>
    </row>
    <row r="410" spans="1:51" s="14" customFormat="1" ht="12">
      <c r="A410" s="14"/>
      <c r="B410" s="236"/>
      <c r="C410" s="237"/>
      <c r="D410" s="227" t="s">
        <v>153</v>
      </c>
      <c r="E410" s="238" t="s">
        <v>21</v>
      </c>
      <c r="F410" s="239" t="s">
        <v>433</v>
      </c>
      <c r="G410" s="237"/>
      <c r="H410" s="240">
        <v>1068.586</v>
      </c>
      <c r="I410" s="241"/>
      <c r="J410" s="237"/>
      <c r="K410" s="237"/>
      <c r="L410" s="242"/>
      <c r="M410" s="243"/>
      <c r="N410" s="244"/>
      <c r="O410" s="244"/>
      <c r="P410" s="244"/>
      <c r="Q410" s="244"/>
      <c r="R410" s="244"/>
      <c r="S410" s="244"/>
      <c r="T410" s="24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6" t="s">
        <v>153</v>
      </c>
      <c r="AU410" s="246" t="s">
        <v>82</v>
      </c>
      <c r="AV410" s="14" t="s">
        <v>82</v>
      </c>
      <c r="AW410" s="14" t="s">
        <v>34</v>
      </c>
      <c r="AX410" s="14" t="s">
        <v>73</v>
      </c>
      <c r="AY410" s="246" t="s">
        <v>142</v>
      </c>
    </row>
    <row r="411" spans="1:51" s="14" customFormat="1" ht="12">
      <c r="A411" s="14"/>
      <c r="B411" s="236"/>
      <c r="C411" s="237"/>
      <c r="D411" s="227" t="s">
        <v>153</v>
      </c>
      <c r="E411" s="238" t="s">
        <v>21</v>
      </c>
      <c r="F411" s="239" t="s">
        <v>434</v>
      </c>
      <c r="G411" s="237"/>
      <c r="H411" s="240">
        <v>7.184</v>
      </c>
      <c r="I411" s="241"/>
      <c r="J411" s="237"/>
      <c r="K411" s="237"/>
      <c r="L411" s="242"/>
      <c r="M411" s="243"/>
      <c r="N411" s="244"/>
      <c r="O411" s="244"/>
      <c r="P411" s="244"/>
      <c r="Q411" s="244"/>
      <c r="R411" s="244"/>
      <c r="S411" s="244"/>
      <c r="T411" s="24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6" t="s">
        <v>153</v>
      </c>
      <c r="AU411" s="246" t="s">
        <v>82</v>
      </c>
      <c r="AV411" s="14" t="s">
        <v>82</v>
      </c>
      <c r="AW411" s="14" t="s">
        <v>34</v>
      </c>
      <c r="AX411" s="14" t="s">
        <v>73</v>
      </c>
      <c r="AY411" s="246" t="s">
        <v>142</v>
      </c>
    </row>
    <row r="412" spans="1:51" s="14" customFormat="1" ht="12">
      <c r="A412" s="14"/>
      <c r="B412" s="236"/>
      <c r="C412" s="237"/>
      <c r="D412" s="227" t="s">
        <v>153</v>
      </c>
      <c r="E412" s="238" t="s">
        <v>21</v>
      </c>
      <c r="F412" s="239" t="s">
        <v>435</v>
      </c>
      <c r="G412" s="237"/>
      <c r="H412" s="240">
        <v>216.926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153</v>
      </c>
      <c r="AU412" s="246" t="s">
        <v>82</v>
      </c>
      <c r="AV412" s="14" t="s">
        <v>82</v>
      </c>
      <c r="AW412" s="14" t="s">
        <v>34</v>
      </c>
      <c r="AX412" s="14" t="s">
        <v>73</v>
      </c>
      <c r="AY412" s="246" t="s">
        <v>142</v>
      </c>
    </row>
    <row r="413" spans="1:51" s="13" customFormat="1" ht="12">
      <c r="A413" s="13"/>
      <c r="B413" s="225"/>
      <c r="C413" s="226"/>
      <c r="D413" s="227" t="s">
        <v>153</v>
      </c>
      <c r="E413" s="228" t="s">
        <v>21</v>
      </c>
      <c r="F413" s="229" t="s">
        <v>184</v>
      </c>
      <c r="G413" s="226"/>
      <c r="H413" s="228" t="s">
        <v>21</v>
      </c>
      <c r="I413" s="230"/>
      <c r="J413" s="226"/>
      <c r="K413" s="226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153</v>
      </c>
      <c r="AU413" s="235" t="s">
        <v>82</v>
      </c>
      <c r="AV413" s="13" t="s">
        <v>80</v>
      </c>
      <c r="AW413" s="13" t="s">
        <v>34</v>
      </c>
      <c r="AX413" s="13" t="s">
        <v>73</v>
      </c>
      <c r="AY413" s="235" t="s">
        <v>142</v>
      </c>
    </row>
    <row r="414" spans="1:51" s="14" customFormat="1" ht="12">
      <c r="A414" s="14"/>
      <c r="B414" s="236"/>
      <c r="C414" s="237"/>
      <c r="D414" s="227" t="s">
        <v>153</v>
      </c>
      <c r="E414" s="238" t="s">
        <v>21</v>
      </c>
      <c r="F414" s="239" t="s">
        <v>436</v>
      </c>
      <c r="G414" s="237"/>
      <c r="H414" s="240">
        <v>49.824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153</v>
      </c>
      <c r="AU414" s="246" t="s">
        <v>82</v>
      </c>
      <c r="AV414" s="14" t="s">
        <v>82</v>
      </c>
      <c r="AW414" s="14" t="s">
        <v>34</v>
      </c>
      <c r="AX414" s="14" t="s">
        <v>73</v>
      </c>
      <c r="AY414" s="246" t="s">
        <v>142</v>
      </c>
    </row>
    <row r="415" spans="1:51" s="14" customFormat="1" ht="12">
      <c r="A415" s="14"/>
      <c r="B415" s="236"/>
      <c r="C415" s="237"/>
      <c r="D415" s="227" t="s">
        <v>153</v>
      </c>
      <c r="E415" s="238" t="s">
        <v>21</v>
      </c>
      <c r="F415" s="239" t="s">
        <v>437</v>
      </c>
      <c r="G415" s="237"/>
      <c r="H415" s="240">
        <v>14.478</v>
      </c>
      <c r="I415" s="241"/>
      <c r="J415" s="237"/>
      <c r="K415" s="237"/>
      <c r="L415" s="242"/>
      <c r="M415" s="243"/>
      <c r="N415" s="244"/>
      <c r="O415" s="244"/>
      <c r="P415" s="244"/>
      <c r="Q415" s="244"/>
      <c r="R415" s="244"/>
      <c r="S415" s="244"/>
      <c r="T415" s="24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6" t="s">
        <v>153</v>
      </c>
      <c r="AU415" s="246" t="s">
        <v>82</v>
      </c>
      <c r="AV415" s="14" t="s">
        <v>82</v>
      </c>
      <c r="AW415" s="14" t="s">
        <v>34</v>
      </c>
      <c r="AX415" s="14" t="s">
        <v>73</v>
      </c>
      <c r="AY415" s="246" t="s">
        <v>142</v>
      </c>
    </row>
    <row r="416" spans="1:51" s="14" customFormat="1" ht="12">
      <c r="A416" s="14"/>
      <c r="B416" s="236"/>
      <c r="C416" s="237"/>
      <c r="D416" s="227" t="s">
        <v>153</v>
      </c>
      <c r="E416" s="238" t="s">
        <v>21</v>
      </c>
      <c r="F416" s="239" t="s">
        <v>438</v>
      </c>
      <c r="G416" s="237"/>
      <c r="H416" s="240">
        <v>23.76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6" t="s">
        <v>153</v>
      </c>
      <c r="AU416" s="246" t="s">
        <v>82</v>
      </c>
      <c r="AV416" s="14" t="s">
        <v>82</v>
      </c>
      <c r="AW416" s="14" t="s">
        <v>34</v>
      </c>
      <c r="AX416" s="14" t="s">
        <v>73</v>
      </c>
      <c r="AY416" s="246" t="s">
        <v>142</v>
      </c>
    </row>
    <row r="417" spans="1:51" s="13" customFormat="1" ht="12">
      <c r="A417" s="13"/>
      <c r="B417" s="225"/>
      <c r="C417" s="226"/>
      <c r="D417" s="227" t="s">
        <v>153</v>
      </c>
      <c r="E417" s="228" t="s">
        <v>21</v>
      </c>
      <c r="F417" s="229" t="s">
        <v>201</v>
      </c>
      <c r="G417" s="226"/>
      <c r="H417" s="228" t="s">
        <v>21</v>
      </c>
      <c r="I417" s="230"/>
      <c r="J417" s="226"/>
      <c r="K417" s="226"/>
      <c r="L417" s="231"/>
      <c r="M417" s="232"/>
      <c r="N417" s="233"/>
      <c r="O417" s="233"/>
      <c r="P417" s="233"/>
      <c r="Q417" s="233"/>
      <c r="R417" s="233"/>
      <c r="S417" s="233"/>
      <c r="T417" s="23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35" t="s">
        <v>153</v>
      </c>
      <c r="AU417" s="235" t="s">
        <v>82</v>
      </c>
      <c r="AV417" s="13" t="s">
        <v>80</v>
      </c>
      <c r="AW417" s="13" t="s">
        <v>34</v>
      </c>
      <c r="AX417" s="13" t="s">
        <v>73</v>
      </c>
      <c r="AY417" s="235" t="s">
        <v>142</v>
      </c>
    </row>
    <row r="418" spans="1:51" s="14" customFormat="1" ht="12">
      <c r="A418" s="14"/>
      <c r="B418" s="236"/>
      <c r="C418" s="237"/>
      <c r="D418" s="227" t="s">
        <v>153</v>
      </c>
      <c r="E418" s="238" t="s">
        <v>21</v>
      </c>
      <c r="F418" s="239" t="s">
        <v>439</v>
      </c>
      <c r="G418" s="237"/>
      <c r="H418" s="240">
        <v>75.705</v>
      </c>
      <c r="I418" s="241"/>
      <c r="J418" s="237"/>
      <c r="K418" s="237"/>
      <c r="L418" s="242"/>
      <c r="M418" s="243"/>
      <c r="N418" s="244"/>
      <c r="O418" s="244"/>
      <c r="P418" s="244"/>
      <c r="Q418" s="244"/>
      <c r="R418" s="244"/>
      <c r="S418" s="244"/>
      <c r="T418" s="24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6" t="s">
        <v>153</v>
      </c>
      <c r="AU418" s="246" t="s">
        <v>82</v>
      </c>
      <c r="AV418" s="14" t="s">
        <v>82</v>
      </c>
      <c r="AW418" s="14" t="s">
        <v>34</v>
      </c>
      <c r="AX418" s="14" t="s">
        <v>73</v>
      </c>
      <c r="AY418" s="246" t="s">
        <v>142</v>
      </c>
    </row>
    <row r="419" spans="1:51" s="13" customFormat="1" ht="12">
      <c r="A419" s="13"/>
      <c r="B419" s="225"/>
      <c r="C419" s="226"/>
      <c r="D419" s="227" t="s">
        <v>153</v>
      </c>
      <c r="E419" s="228" t="s">
        <v>21</v>
      </c>
      <c r="F419" s="229" t="s">
        <v>203</v>
      </c>
      <c r="G419" s="226"/>
      <c r="H419" s="228" t="s">
        <v>21</v>
      </c>
      <c r="I419" s="230"/>
      <c r="J419" s="226"/>
      <c r="K419" s="226"/>
      <c r="L419" s="231"/>
      <c r="M419" s="232"/>
      <c r="N419" s="233"/>
      <c r="O419" s="233"/>
      <c r="P419" s="233"/>
      <c r="Q419" s="233"/>
      <c r="R419" s="233"/>
      <c r="S419" s="233"/>
      <c r="T419" s="23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35" t="s">
        <v>153</v>
      </c>
      <c r="AU419" s="235" t="s">
        <v>82</v>
      </c>
      <c r="AV419" s="13" t="s">
        <v>80</v>
      </c>
      <c r="AW419" s="13" t="s">
        <v>34</v>
      </c>
      <c r="AX419" s="13" t="s">
        <v>73</v>
      </c>
      <c r="AY419" s="235" t="s">
        <v>142</v>
      </c>
    </row>
    <row r="420" spans="1:51" s="14" customFormat="1" ht="12">
      <c r="A420" s="14"/>
      <c r="B420" s="236"/>
      <c r="C420" s="237"/>
      <c r="D420" s="227" t="s">
        <v>153</v>
      </c>
      <c r="E420" s="238" t="s">
        <v>21</v>
      </c>
      <c r="F420" s="239" t="s">
        <v>440</v>
      </c>
      <c r="G420" s="237"/>
      <c r="H420" s="240">
        <v>26.252</v>
      </c>
      <c r="I420" s="241"/>
      <c r="J420" s="237"/>
      <c r="K420" s="237"/>
      <c r="L420" s="242"/>
      <c r="M420" s="243"/>
      <c r="N420" s="244"/>
      <c r="O420" s="244"/>
      <c r="P420" s="244"/>
      <c r="Q420" s="244"/>
      <c r="R420" s="244"/>
      <c r="S420" s="244"/>
      <c r="T420" s="24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46" t="s">
        <v>153</v>
      </c>
      <c r="AU420" s="246" t="s">
        <v>82</v>
      </c>
      <c r="AV420" s="14" t="s">
        <v>82</v>
      </c>
      <c r="AW420" s="14" t="s">
        <v>34</v>
      </c>
      <c r="AX420" s="14" t="s">
        <v>73</v>
      </c>
      <c r="AY420" s="246" t="s">
        <v>142</v>
      </c>
    </row>
    <row r="421" spans="1:51" s="13" customFormat="1" ht="12">
      <c r="A421" s="13"/>
      <c r="B421" s="225"/>
      <c r="C421" s="226"/>
      <c r="D421" s="227" t="s">
        <v>153</v>
      </c>
      <c r="E421" s="228" t="s">
        <v>21</v>
      </c>
      <c r="F421" s="229" t="s">
        <v>205</v>
      </c>
      <c r="G421" s="226"/>
      <c r="H421" s="228" t="s">
        <v>21</v>
      </c>
      <c r="I421" s="230"/>
      <c r="J421" s="226"/>
      <c r="K421" s="226"/>
      <c r="L421" s="231"/>
      <c r="M421" s="232"/>
      <c r="N421" s="233"/>
      <c r="O421" s="233"/>
      <c r="P421" s="233"/>
      <c r="Q421" s="233"/>
      <c r="R421" s="233"/>
      <c r="S421" s="233"/>
      <c r="T421" s="23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5" t="s">
        <v>153</v>
      </c>
      <c r="AU421" s="235" t="s">
        <v>82</v>
      </c>
      <c r="AV421" s="13" t="s">
        <v>80</v>
      </c>
      <c r="AW421" s="13" t="s">
        <v>34</v>
      </c>
      <c r="AX421" s="13" t="s">
        <v>73</v>
      </c>
      <c r="AY421" s="235" t="s">
        <v>142</v>
      </c>
    </row>
    <row r="422" spans="1:51" s="14" customFormat="1" ht="12">
      <c r="A422" s="14"/>
      <c r="B422" s="236"/>
      <c r="C422" s="237"/>
      <c r="D422" s="227" t="s">
        <v>153</v>
      </c>
      <c r="E422" s="238" t="s">
        <v>21</v>
      </c>
      <c r="F422" s="239" t="s">
        <v>441</v>
      </c>
      <c r="G422" s="237"/>
      <c r="H422" s="240">
        <v>38.911</v>
      </c>
      <c r="I422" s="241"/>
      <c r="J422" s="237"/>
      <c r="K422" s="237"/>
      <c r="L422" s="242"/>
      <c r="M422" s="243"/>
      <c r="N422" s="244"/>
      <c r="O422" s="244"/>
      <c r="P422" s="244"/>
      <c r="Q422" s="244"/>
      <c r="R422" s="244"/>
      <c r="S422" s="244"/>
      <c r="T422" s="24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6" t="s">
        <v>153</v>
      </c>
      <c r="AU422" s="246" t="s">
        <v>82</v>
      </c>
      <c r="AV422" s="14" t="s">
        <v>82</v>
      </c>
      <c r="AW422" s="14" t="s">
        <v>34</v>
      </c>
      <c r="AX422" s="14" t="s">
        <v>73</v>
      </c>
      <c r="AY422" s="246" t="s">
        <v>142</v>
      </c>
    </row>
    <row r="423" spans="1:51" s="13" customFormat="1" ht="12">
      <c r="A423" s="13"/>
      <c r="B423" s="225"/>
      <c r="C423" s="226"/>
      <c r="D423" s="227" t="s">
        <v>153</v>
      </c>
      <c r="E423" s="228" t="s">
        <v>21</v>
      </c>
      <c r="F423" s="229" t="s">
        <v>207</v>
      </c>
      <c r="G423" s="226"/>
      <c r="H423" s="228" t="s">
        <v>21</v>
      </c>
      <c r="I423" s="230"/>
      <c r="J423" s="226"/>
      <c r="K423" s="226"/>
      <c r="L423" s="231"/>
      <c r="M423" s="232"/>
      <c r="N423" s="233"/>
      <c r="O423" s="233"/>
      <c r="P423" s="233"/>
      <c r="Q423" s="233"/>
      <c r="R423" s="233"/>
      <c r="S423" s="233"/>
      <c r="T423" s="23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5" t="s">
        <v>153</v>
      </c>
      <c r="AU423" s="235" t="s">
        <v>82</v>
      </c>
      <c r="AV423" s="13" t="s">
        <v>80</v>
      </c>
      <c r="AW423" s="13" t="s">
        <v>34</v>
      </c>
      <c r="AX423" s="13" t="s">
        <v>73</v>
      </c>
      <c r="AY423" s="235" t="s">
        <v>142</v>
      </c>
    </row>
    <row r="424" spans="1:51" s="14" customFormat="1" ht="12">
      <c r="A424" s="14"/>
      <c r="B424" s="236"/>
      <c r="C424" s="237"/>
      <c r="D424" s="227" t="s">
        <v>153</v>
      </c>
      <c r="E424" s="238" t="s">
        <v>21</v>
      </c>
      <c r="F424" s="239" t="s">
        <v>442</v>
      </c>
      <c r="G424" s="237"/>
      <c r="H424" s="240">
        <v>40.656</v>
      </c>
      <c r="I424" s="241"/>
      <c r="J424" s="237"/>
      <c r="K424" s="237"/>
      <c r="L424" s="242"/>
      <c r="M424" s="243"/>
      <c r="N424" s="244"/>
      <c r="O424" s="244"/>
      <c r="P424" s="244"/>
      <c r="Q424" s="244"/>
      <c r="R424" s="244"/>
      <c r="S424" s="244"/>
      <c r="T424" s="24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6" t="s">
        <v>153</v>
      </c>
      <c r="AU424" s="246" t="s">
        <v>82</v>
      </c>
      <c r="AV424" s="14" t="s">
        <v>82</v>
      </c>
      <c r="AW424" s="14" t="s">
        <v>34</v>
      </c>
      <c r="AX424" s="14" t="s">
        <v>73</v>
      </c>
      <c r="AY424" s="246" t="s">
        <v>142</v>
      </c>
    </row>
    <row r="425" spans="1:51" s="13" customFormat="1" ht="12">
      <c r="A425" s="13"/>
      <c r="B425" s="225"/>
      <c r="C425" s="226"/>
      <c r="D425" s="227" t="s">
        <v>153</v>
      </c>
      <c r="E425" s="228" t="s">
        <v>21</v>
      </c>
      <c r="F425" s="229" t="s">
        <v>186</v>
      </c>
      <c r="G425" s="226"/>
      <c r="H425" s="228" t="s">
        <v>21</v>
      </c>
      <c r="I425" s="230"/>
      <c r="J425" s="226"/>
      <c r="K425" s="226"/>
      <c r="L425" s="231"/>
      <c r="M425" s="232"/>
      <c r="N425" s="233"/>
      <c r="O425" s="233"/>
      <c r="P425" s="233"/>
      <c r="Q425" s="233"/>
      <c r="R425" s="233"/>
      <c r="S425" s="233"/>
      <c r="T425" s="23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35" t="s">
        <v>153</v>
      </c>
      <c r="AU425" s="235" t="s">
        <v>82</v>
      </c>
      <c r="AV425" s="13" t="s">
        <v>80</v>
      </c>
      <c r="AW425" s="13" t="s">
        <v>34</v>
      </c>
      <c r="AX425" s="13" t="s">
        <v>73</v>
      </c>
      <c r="AY425" s="235" t="s">
        <v>142</v>
      </c>
    </row>
    <row r="426" spans="1:51" s="14" customFormat="1" ht="12">
      <c r="A426" s="14"/>
      <c r="B426" s="236"/>
      <c r="C426" s="237"/>
      <c r="D426" s="227" t="s">
        <v>153</v>
      </c>
      <c r="E426" s="238" t="s">
        <v>21</v>
      </c>
      <c r="F426" s="239" t="s">
        <v>443</v>
      </c>
      <c r="G426" s="237"/>
      <c r="H426" s="240">
        <v>3.441</v>
      </c>
      <c r="I426" s="241"/>
      <c r="J426" s="237"/>
      <c r="K426" s="237"/>
      <c r="L426" s="242"/>
      <c r="M426" s="243"/>
      <c r="N426" s="244"/>
      <c r="O426" s="244"/>
      <c r="P426" s="244"/>
      <c r="Q426" s="244"/>
      <c r="R426" s="244"/>
      <c r="S426" s="244"/>
      <c r="T426" s="24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6" t="s">
        <v>153</v>
      </c>
      <c r="AU426" s="246" t="s">
        <v>82</v>
      </c>
      <c r="AV426" s="14" t="s">
        <v>82</v>
      </c>
      <c r="AW426" s="14" t="s">
        <v>34</v>
      </c>
      <c r="AX426" s="14" t="s">
        <v>73</v>
      </c>
      <c r="AY426" s="246" t="s">
        <v>142</v>
      </c>
    </row>
    <row r="427" spans="1:51" s="14" customFormat="1" ht="12">
      <c r="A427" s="14"/>
      <c r="B427" s="236"/>
      <c r="C427" s="237"/>
      <c r="D427" s="227" t="s">
        <v>153</v>
      </c>
      <c r="E427" s="238" t="s">
        <v>21</v>
      </c>
      <c r="F427" s="239" t="s">
        <v>444</v>
      </c>
      <c r="G427" s="237"/>
      <c r="H427" s="240">
        <v>10.91</v>
      </c>
      <c r="I427" s="241"/>
      <c r="J427" s="237"/>
      <c r="K427" s="237"/>
      <c r="L427" s="242"/>
      <c r="M427" s="243"/>
      <c r="N427" s="244"/>
      <c r="O427" s="244"/>
      <c r="P427" s="244"/>
      <c r="Q427" s="244"/>
      <c r="R427" s="244"/>
      <c r="S427" s="244"/>
      <c r="T427" s="24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6" t="s">
        <v>153</v>
      </c>
      <c r="AU427" s="246" t="s">
        <v>82</v>
      </c>
      <c r="AV427" s="14" t="s">
        <v>82</v>
      </c>
      <c r="AW427" s="14" t="s">
        <v>34</v>
      </c>
      <c r="AX427" s="14" t="s">
        <v>73</v>
      </c>
      <c r="AY427" s="246" t="s">
        <v>142</v>
      </c>
    </row>
    <row r="428" spans="1:51" s="14" customFormat="1" ht="12">
      <c r="A428" s="14"/>
      <c r="B428" s="236"/>
      <c r="C428" s="237"/>
      <c r="D428" s="227" t="s">
        <v>153</v>
      </c>
      <c r="E428" s="238" t="s">
        <v>21</v>
      </c>
      <c r="F428" s="239" t="s">
        <v>445</v>
      </c>
      <c r="G428" s="237"/>
      <c r="H428" s="240">
        <v>7.275</v>
      </c>
      <c r="I428" s="241"/>
      <c r="J428" s="237"/>
      <c r="K428" s="237"/>
      <c r="L428" s="242"/>
      <c r="M428" s="243"/>
      <c r="N428" s="244"/>
      <c r="O428" s="244"/>
      <c r="P428" s="244"/>
      <c r="Q428" s="244"/>
      <c r="R428" s="244"/>
      <c r="S428" s="244"/>
      <c r="T428" s="245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6" t="s">
        <v>153</v>
      </c>
      <c r="AU428" s="246" t="s">
        <v>82</v>
      </c>
      <c r="AV428" s="14" t="s">
        <v>82</v>
      </c>
      <c r="AW428" s="14" t="s">
        <v>34</v>
      </c>
      <c r="AX428" s="14" t="s">
        <v>73</v>
      </c>
      <c r="AY428" s="246" t="s">
        <v>142</v>
      </c>
    </row>
    <row r="429" spans="1:51" s="13" customFormat="1" ht="12">
      <c r="A429" s="13"/>
      <c r="B429" s="225"/>
      <c r="C429" s="226"/>
      <c r="D429" s="227" t="s">
        <v>153</v>
      </c>
      <c r="E429" s="228" t="s">
        <v>21</v>
      </c>
      <c r="F429" s="229" t="s">
        <v>210</v>
      </c>
      <c r="G429" s="226"/>
      <c r="H429" s="228" t="s">
        <v>21</v>
      </c>
      <c r="I429" s="230"/>
      <c r="J429" s="226"/>
      <c r="K429" s="226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153</v>
      </c>
      <c r="AU429" s="235" t="s">
        <v>82</v>
      </c>
      <c r="AV429" s="13" t="s">
        <v>80</v>
      </c>
      <c r="AW429" s="13" t="s">
        <v>34</v>
      </c>
      <c r="AX429" s="13" t="s">
        <v>73</v>
      </c>
      <c r="AY429" s="235" t="s">
        <v>142</v>
      </c>
    </row>
    <row r="430" spans="1:51" s="14" customFormat="1" ht="12">
      <c r="A430" s="14"/>
      <c r="B430" s="236"/>
      <c r="C430" s="237"/>
      <c r="D430" s="227" t="s">
        <v>153</v>
      </c>
      <c r="E430" s="238" t="s">
        <v>21</v>
      </c>
      <c r="F430" s="239" t="s">
        <v>446</v>
      </c>
      <c r="G430" s="237"/>
      <c r="H430" s="240">
        <v>174.624</v>
      </c>
      <c r="I430" s="241"/>
      <c r="J430" s="237"/>
      <c r="K430" s="237"/>
      <c r="L430" s="242"/>
      <c r="M430" s="243"/>
      <c r="N430" s="244"/>
      <c r="O430" s="244"/>
      <c r="P430" s="244"/>
      <c r="Q430" s="244"/>
      <c r="R430" s="244"/>
      <c r="S430" s="244"/>
      <c r="T430" s="245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6" t="s">
        <v>153</v>
      </c>
      <c r="AU430" s="246" t="s">
        <v>82</v>
      </c>
      <c r="AV430" s="14" t="s">
        <v>82</v>
      </c>
      <c r="AW430" s="14" t="s">
        <v>34</v>
      </c>
      <c r="AX430" s="14" t="s">
        <v>73</v>
      </c>
      <c r="AY430" s="246" t="s">
        <v>142</v>
      </c>
    </row>
    <row r="431" spans="1:51" s="14" customFormat="1" ht="12">
      <c r="A431" s="14"/>
      <c r="B431" s="236"/>
      <c r="C431" s="237"/>
      <c r="D431" s="227" t="s">
        <v>153</v>
      </c>
      <c r="E431" s="238" t="s">
        <v>21</v>
      </c>
      <c r="F431" s="239" t="s">
        <v>447</v>
      </c>
      <c r="G431" s="237"/>
      <c r="H431" s="240">
        <v>1.584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153</v>
      </c>
      <c r="AU431" s="246" t="s">
        <v>82</v>
      </c>
      <c r="AV431" s="14" t="s">
        <v>82</v>
      </c>
      <c r="AW431" s="14" t="s">
        <v>34</v>
      </c>
      <c r="AX431" s="14" t="s">
        <v>73</v>
      </c>
      <c r="AY431" s="246" t="s">
        <v>142</v>
      </c>
    </row>
    <row r="432" spans="1:51" s="13" customFormat="1" ht="12">
      <c r="A432" s="13"/>
      <c r="B432" s="225"/>
      <c r="C432" s="226"/>
      <c r="D432" s="227" t="s">
        <v>153</v>
      </c>
      <c r="E432" s="228" t="s">
        <v>21</v>
      </c>
      <c r="F432" s="229" t="s">
        <v>155</v>
      </c>
      <c r="G432" s="226"/>
      <c r="H432" s="228" t="s">
        <v>21</v>
      </c>
      <c r="I432" s="230"/>
      <c r="J432" s="226"/>
      <c r="K432" s="226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153</v>
      </c>
      <c r="AU432" s="235" t="s">
        <v>82</v>
      </c>
      <c r="AV432" s="13" t="s">
        <v>80</v>
      </c>
      <c r="AW432" s="13" t="s">
        <v>34</v>
      </c>
      <c r="AX432" s="13" t="s">
        <v>73</v>
      </c>
      <c r="AY432" s="235" t="s">
        <v>142</v>
      </c>
    </row>
    <row r="433" spans="1:51" s="14" customFormat="1" ht="12">
      <c r="A433" s="14"/>
      <c r="B433" s="236"/>
      <c r="C433" s="237"/>
      <c r="D433" s="227" t="s">
        <v>153</v>
      </c>
      <c r="E433" s="238" t="s">
        <v>21</v>
      </c>
      <c r="F433" s="239" t="s">
        <v>448</v>
      </c>
      <c r="G433" s="237"/>
      <c r="H433" s="240">
        <v>306.408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153</v>
      </c>
      <c r="AU433" s="246" t="s">
        <v>82</v>
      </c>
      <c r="AV433" s="14" t="s">
        <v>82</v>
      </c>
      <c r="AW433" s="14" t="s">
        <v>34</v>
      </c>
      <c r="AX433" s="14" t="s">
        <v>73</v>
      </c>
      <c r="AY433" s="246" t="s">
        <v>142</v>
      </c>
    </row>
    <row r="434" spans="1:51" s="14" customFormat="1" ht="12">
      <c r="A434" s="14"/>
      <c r="B434" s="236"/>
      <c r="C434" s="237"/>
      <c r="D434" s="227" t="s">
        <v>153</v>
      </c>
      <c r="E434" s="238" t="s">
        <v>21</v>
      </c>
      <c r="F434" s="239" t="s">
        <v>449</v>
      </c>
      <c r="G434" s="237"/>
      <c r="H434" s="240">
        <v>4.182</v>
      </c>
      <c r="I434" s="241"/>
      <c r="J434" s="237"/>
      <c r="K434" s="237"/>
      <c r="L434" s="242"/>
      <c r="M434" s="243"/>
      <c r="N434" s="244"/>
      <c r="O434" s="244"/>
      <c r="P434" s="244"/>
      <c r="Q434" s="244"/>
      <c r="R434" s="244"/>
      <c r="S434" s="244"/>
      <c r="T434" s="245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6" t="s">
        <v>153</v>
      </c>
      <c r="AU434" s="246" t="s">
        <v>82</v>
      </c>
      <c r="AV434" s="14" t="s">
        <v>82</v>
      </c>
      <c r="AW434" s="14" t="s">
        <v>34</v>
      </c>
      <c r="AX434" s="14" t="s">
        <v>73</v>
      </c>
      <c r="AY434" s="246" t="s">
        <v>142</v>
      </c>
    </row>
    <row r="435" spans="1:51" s="14" customFormat="1" ht="12">
      <c r="A435" s="14"/>
      <c r="B435" s="236"/>
      <c r="C435" s="237"/>
      <c r="D435" s="227" t="s">
        <v>153</v>
      </c>
      <c r="E435" s="238" t="s">
        <v>21</v>
      </c>
      <c r="F435" s="239" t="s">
        <v>450</v>
      </c>
      <c r="G435" s="237"/>
      <c r="H435" s="240">
        <v>12.084</v>
      </c>
      <c r="I435" s="241"/>
      <c r="J435" s="237"/>
      <c r="K435" s="237"/>
      <c r="L435" s="242"/>
      <c r="M435" s="243"/>
      <c r="N435" s="244"/>
      <c r="O435" s="244"/>
      <c r="P435" s="244"/>
      <c r="Q435" s="244"/>
      <c r="R435" s="244"/>
      <c r="S435" s="244"/>
      <c r="T435" s="24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6" t="s">
        <v>153</v>
      </c>
      <c r="AU435" s="246" t="s">
        <v>82</v>
      </c>
      <c r="AV435" s="14" t="s">
        <v>82</v>
      </c>
      <c r="AW435" s="14" t="s">
        <v>34</v>
      </c>
      <c r="AX435" s="14" t="s">
        <v>73</v>
      </c>
      <c r="AY435" s="246" t="s">
        <v>142</v>
      </c>
    </row>
    <row r="436" spans="1:51" s="14" customFormat="1" ht="12">
      <c r="A436" s="14"/>
      <c r="B436" s="236"/>
      <c r="C436" s="237"/>
      <c r="D436" s="227" t="s">
        <v>153</v>
      </c>
      <c r="E436" s="238" t="s">
        <v>21</v>
      </c>
      <c r="F436" s="239" t="s">
        <v>451</v>
      </c>
      <c r="G436" s="237"/>
      <c r="H436" s="240">
        <v>4.332</v>
      </c>
      <c r="I436" s="241"/>
      <c r="J436" s="237"/>
      <c r="K436" s="237"/>
      <c r="L436" s="242"/>
      <c r="M436" s="243"/>
      <c r="N436" s="244"/>
      <c r="O436" s="244"/>
      <c r="P436" s="244"/>
      <c r="Q436" s="244"/>
      <c r="R436" s="244"/>
      <c r="S436" s="244"/>
      <c r="T436" s="245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6" t="s">
        <v>153</v>
      </c>
      <c r="AU436" s="246" t="s">
        <v>82</v>
      </c>
      <c r="AV436" s="14" t="s">
        <v>82</v>
      </c>
      <c r="AW436" s="14" t="s">
        <v>34</v>
      </c>
      <c r="AX436" s="14" t="s">
        <v>73</v>
      </c>
      <c r="AY436" s="246" t="s">
        <v>142</v>
      </c>
    </row>
    <row r="437" spans="1:51" s="14" customFormat="1" ht="12">
      <c r="A437" s="14"/>
      <c r="B437" s="236"/>
      <c r="C437" s="237"/>
      <c r="D437" s="227" t="s">
        <v>153</v>
      </c>
      <c r="E437" s="238" t="s">
        <v>21</v>
      </c>
      <c r="F437" s="239" t="s">
        <v>452</v>
      </c>
      <c r="G437" s="237"/>
      <c r="H437" s="240">
        <v>40.656</v>
      </c>
      <c r="I437" s="241"/>
      <c r="J437" s="237"/>
      <c r="K437" s="237"/>
      <c r="L437" s="242"/>
      <c r="M437" s="243"/>
      <c r="N437" s="244"/>
      <c r="O437" s="244"/>
      <c r="P437" s="244"/>
      <c r="Q437" s="244"/>
      <c r="R437" s="244"/>
      <c r="S437" s="244"/>
      <c r="T437" s="24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46" t="s">
        <v>153</v>
      </c>
      <c r="AU437" s="246" t="s">
        <v>82</v>
      </c>
      <c r="AV437" s="14" t="s">
        <v>82</v>
      </c>
      <c r="AW437" s="14" t="s">
        <v>34</v>
      </c>
      <c r="AX437" s="14" t="s">
        <v>73</v>
      </c>
      <c r="AY437" s="246" t="s">
        <v>142</v>
      </c>
    </row>
    <row r="438" spans="1:51" s="14" customFormat="1" ht="12">
      <c r="A438" s="14"/>
      <c r="B438" s="236"/>
      <c r="C438" s="237"/>
      <c r="D438" s="227" t="s">
        <v>153</v>
      </c>
      <c r="E438" s="238" t="s">
        <v>21</v>
      </c>
      <c r="F438" s="239" t="s">
        <v>453</v>
      </c>
      <c r="G438" s="237"/>
      <c r="H438" s="240">
        <v>4.788</v>
      </c>
      <c r="I438" s="241"/>
      <c r="J438" s="237"/>
      <c r="K438" s="237"/>
      <c r="L438" s="242"/>
      <c r="M438" s="243"/>
      <c r="N438" s="244"/>
      <c r="O438" s="244"/>
      <c r="P438" s="244"/>
      <c r="Q438" s="244"/>
      <c r="R438" s="244"/>
      <c r="S438" s="244"/>
      <c r="T438" s="245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6" t="s">
        <v>153</v>
      </c>
      <c r="AU438" s="246" t="s">
        <v>82</v>
      </c>
      <c r="AV438" s="14" t="s">
        <v>82</v>
      </c>
      <c r="AW438" s="14" t="s">
        <v>34</v>
      </c>
      <c r="AX438" s="14" t="s">
        <v>73</v>
      </c>
      <c r="AY438" s="246" t="s">
        <v>142</v>
      </c>
    </row>
    <row r="439" spans="1:51" s="13" customFormat="1" ht="12">
      <c r="A439" s="13"/>
      <c r="B439" s="225"/>
      <c r="C439" s="226"/>
      <c r="D439" s="227" t="s">
        <v>153</v>
      </c>
      <c r="E439" s="228" t="s">
        <v>21</v>
      </c>
      <c r="F439" s="229" t="s">
        <v>454</v>
      </c>
      <c r="G439" s="226"/>
      <c r="H439" s="228" t="s">
        <v>21</v>
      </c>
      <c r="I439" s="230"/>
      <c r="J439" s="226"/>
      <c r="K439" s="226"/>
      <c r="L439" s="231"/>
      <c r="M439" s="232"/>
      <c r="N439" s="233"/>
      <c r="O439" s="233"/>
      <c r="P439" s="233"/>
      <c r="Q439" s="233"/>
      <c r="R439" s="233"/>
      <c r="S439" s="233"/>
      <c r="T439" s="23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5" t="s">
        <v>153</v>
      </c>
      <c r="AU439" s="235" t="s">
        <v>82</v>
      </c>
      <c r="AV439" s="13" t="s">
        <v>80</v>
      </c>
      <c r="AW439" s="13" t="s">
        <v>34</v>
      </c>
      <c r="AX439" s="13" t="s">
        <v>73</v>
      </c>
      <c r="AY439" s="235" t="s">
        <v>142</v>
      </c>
    </row>
    <row r="440" spans="1:51" s="13" customFormat="1" ht="12">
      <c r="A440" s="13"/>
      <c r="B440" s="225"/>
      <c r="C440" s="226"/>
      <c r="D440" s="227" t="s">
        <v>153</v>
      </c>
      <c r="E440" s="228" t="s">
        <v>21</v>
      </c>
      <c r="F440" s="229" t="s">
        <v>455</v>
      </c>
      <c r="G440" s="226"/>
      <c r="H440" s="228" t="s">
        <v>21</v>
      </c>
      <c r="I440" s="230"/>
      <c r="J440" s="226"/>
      <c r="K440" s="226"/>
      <c r="L440" s="231"/>
      <c r="M440" s="232"/>
      <c r="N440" s="233"/>
      <c r="O440" s="233"/>
      <c r="P440" s="233"/>
      <c r="Q440" s="233"/>
      <c r="R440" s="233"/>
      <c r="S440" s="233"/>
      <c r="T440" s="23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5" t="s">
        <v>153</v>
      </c>
      <c r="AU440" s="235" t="s">
        <v>82</v>
      </c>
      <c r="AV440" s="13" t="s">
        <v>80</v>
      </c>
      <c r="AW440" s="13" t="s">
        <v>34</v>
      </c>
      <c r="AX440" s="13" t="s">
        <v>73</v>
      </c>
      <c r="AY440" s="235" t="s">
        <v>142</v>
      </c>
    </row>
    <row r="441" spans="1:51" s="14" customFormat="1" ht="12">
      <c r="A441" s="14"/>
      <c r="B441" s="236"/>
      <c r="C441" s="237"/>
      <c r="D441" s="227" t="s">
        <v>153</v>
      </c>
      <c r="E441" s="238" t="s">
        <v>21</v>
      </c>
      <c r="F441" s="239" t="s">
        <v>456</v>
      </c>
      <c r="G441" s="237"/>
      <c r="H441" s="240">
        <v>10.668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6" t="s">
        <v>153</v>
      </c>
      <c r="AU441" s="246" t="s">
        <v>82</v>
      </c>
      <c r="AV441" s="14" t="s">
        <v>82</v>
      </c>
      <c r="AW441" s="14" t="s">
        <v>34</v>
      </c>
      <c r="AX441" s="14" t="s">
        <v>73</v>
      </c>
      <c r="AY441" s="246" t="s">
        <v>142</v>
      </c>
    </row>
    <row r="442" spans="1:51" s="13" customFormat="1" ht="12">
      <c r="A442" s="13"/>
      <c r="B442" s="225"/>
      <c r="C442" s="226"/>
      <c r="D442" s="227" t="s">
        <v>153</v>
      </c>
      <c r="E442" s="228" t="s">
        <v>21</v>
      </c>
      <c r="F442" s="229" t="s">
        <v>457</v>
      </c>
      <c r="G442" s="226"/>
      <c r="H442" s="228" t="s">
        <v>21</v>
      </c>
      <c r="I442" s="230"/>
      <c r="J442" s="226"/>
      <c r="K442" s="226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153</v>
      </c>
      <c r="AU442" s="235" t="s">
        <v>82</v>
      </c>
      <c r="AV442" s="13" t="s">
        <v>80</v>
      </c>
      <c r="AW442" s="13" t="s">
        <v>34</v>
      </c>
      <c r="AX442" s="13" t="s">
        <v>73</v>
      </c>
      <c r="AY442" s="235" t="s">
        <v>142</v>
      </c>
    </row>
    <row r="443" spans="1:51" s="14" customFormat="1" ht="12">
      <c r="A443" s="14"/>
      <c r="B443" s="236"/>
      <c r="C443" s="237"/>
      <c r="D443" s="227" t="s">
        <v>153</v>
      </c>
      <c r="E443" s="238" t="s">
        <v>21</v>
      </c>
      <c r="F443" s="239" t="s">
        <v>458</v>
      </c>
      <c r="G443" s="237"/>
      <c r="H443" s="240">
        <v>9.72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6" t="s">
        <v>153</v>
      </c>
      <c r="AU443" s="246" t="s">
        <v>82</v>
      </c>
      <c r="AV443" s="14" t="s">
        <v>82</v>
      </c>
      <c r="AW443" s="14" t="s">
        <v>34</v>
      </c>
      <c r="AX443" s="14" t="s">
        <v>73</v>
      </c>
      <c r="AY443" s="246" t="s">
        <v>142</v>
      </c>
    </row>
    <row r="444" spans="1:51" s="13" customFormat="1" ht="12">
      <c r="A444" s="13"/>
      <c r="B444" s="225"/>
      <c r="C444" s="226"/>
      <c r="D444" s="227" t="s">
        <v>153</v>
      </c>
      <c r="E444" s="228" t="s">
        <v>21</v>
      </c>
      <c r="F444" s="229" t="s">
        <v>459</v>
      </c>
      <c r="G444" s="226"/>
      <c r="H444" s="228" t="s">
        <v>21</v>
      </c>
      <c r="I444" s="230"/>
      <c r="J444" s="226"/>
      <c r="K444" s="226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153</v>
      </c>
      <c r="AU444" s="235" t="s">
        <v>82</v>
      </c>
      <c r="AV444" s="13" t="s">
        <v>80</v>
      </c>
      <c r="AW444" s="13" t="s">
        <v>34</v>
      </c>
      <c r="AX444" s="13" t="s">
        <v>73</v>
      </c>
      <c r="AY444" s="235" t="s">
        <v>142</v>
      </c>
    </row>
    <row r="445" spans="1:51" s="14" customFormat="1" ht="12">
      <c r="A445" s="14"/>
      <c r="B445" s="236"/>
      <c r="C445" s="237"/>
      <c r="D445" s="227" t="s">
        <v>153</v>
      </c>
      <c r="E445" s="238" t="s">
        <v>21</v>
      </c>
      <c r="F445" s="239" t="s">
        <v>460</v>
      </c>
      <c r="G445" s="237"/>
      <c r="H445" s="240">
        <v>4.086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6" t="s">
        <v>153</v>
      </c>
      <c r="AU445" s="246" t="s">
        <v>82</v>
      </c>
      <c r="AV445" s="14" t="s">
        <v>82</v>
      </c>
      <c r="AW445" s="14" t="s">
        <v>34</v>
      </c>
      <c r="AX445" s="14" t="s">
        <v>73</v>
      </c>
      <c r="AY445" s="246" t="s">
        <v>142</v>
      </c>
    </row>
    <row r="446" spans="1:51" s="13" customFormat="1" ht="12">
      <c r="A446" s="13"/>
      <c r="B446" s="225"/>
      <c r="C446" s="226"/>
      <c r="D446" s="227" t="s">
        <v>153</v>
      </c>
      <c r="E446" s="228" t="s">
        <v>21</v>
      </c>
      <c r="F446" s="229" t="s">
        <v>461</v>
      </c>
      <c r="G446" s="226"/>
      <c r="H446" s="228" t="s">
        <v>21</v>
      </c>
      <c r="I446" s="230"/>
      <c r="J446" s="226"/>
      <c r="K446" s="226"/>
      <c r="L446" s="231"/>
      <c r="M446" s="232"/>
      <c r="N446" s="233"/>
      <c r="O446" s="233"/>
      <c r="P446" s="233"/>
      <c r="Q446" s="233"/>
      <c r="R446" s="233"/>
      <c r="S446" s="233"/>
      <c r="T446" s="23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5" t="s">
        <v>153</v>
      </c>
      <c r="AU446" s="235" t="s">
        <v>82</v>
      </c>
      <c r="AV446" s="13" t="s">
        <v>80</v>
      </c>
      <c r="AW446" s="13" t="s">
        <v>34</v>
      </c>
      <c r="AX446" s="13" t="s">
        <v>73</v>
      </c>
      <c r="AY446" s="235" t="s">
        <v>142</v>
      </c>
    </row>
    <row r="447" spans="1:51" s="14" customFormat="1" ht="12">
      <c r="A447" s="14"/>
      <c r="B447" s="236"/>
      <c r="C447" s="237"/>
      <c r="D447" s="227" t="s">
        <v>153</v>
      </c>
      <c r="E447" s="238" t="s">
        <v>21</v>
      </c>
      <c r="F447" s="239" t="s">
        <v>462</v>
      </c>
      <c r="G447" s="237"/>
      <c r="H447" s="240">
        <v>4.428</v>
      </c>
      <c r="I447" s="241"/>
      <c r="J447" s="237"/>
      <c r="K447" s="237"/>
      <c r="L447" s="242"/>
      <c r="M447" s="243"/>
      <c r="N447" s="244"/>
      <c r="O447" s="244"/>
      <c r="P447" s="244"/>
      <c r="Q447" s="244"/>
      <c r="R447" s="244"/>
      <c r="S447" s="244"/>
      <c r="T447" s="245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6" t="s">
        <v>153</v>
      </c>
      <c r="AU447" s="246" t="s">
        <v>82</v>
      </c>
      <c r="AV447" s="14" t="s">
        <v>82</v>
      </c>
      <c r="AW447" s="14" t="s">
        <v>34</v>
      </c>
      <c r="AX447" s="14" t="s">
        <v>73</v>
      </c>
      <c r="AY447" s="246" t="s">
        <v>142</v>
      </c>
    </row>
    <row r="448" spans="1:51" s="13" customFormat="1" ht="12">
      <c r="A448" s="13"/>
      <c r="B448" s="225"/>
      <c r="C448" s="226"/>
      <c r="D448" s="227" t="s">
        <v>153</v>
      </c>
      <c r="E448" s="228" t="s">
        <v>21</v>
      </c>
      <c r="F448" s="229" t="s">
        <v>463</v>
      </c>
      <c r="G448" s="226"/>
      <c r="H448" s="228" t="s">
        <v>21</v>
      </c>
      <c r="I448" s="230"/>
      <c r="J448" s="226"/>
      <c r="K448" s="226"/>
      <c r="L448" s="231"/>
      <c r="M448" s="232"/>
      <c r="N448" s="233"/>
      <c r="O448" s="233"/>
      <c r="P448" s="233"/>
      <c r="Q448" s="233"/>
      <c r="R448" s="233"/>
      <c r="S448" s="233"/>
      <c r="T448" s="23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5" t="s">
        <v>153</v>
      </c>
      <c r="AU448" s="235" t="s">
        <v>82</v>
      </c>
      <c r="AV448" s="13" t="s">
        <v>80</v>
      </c>
      <c r="AW448" s="13" t="s">
        <v>34</v>
      </c>
      <c r="AX448" s="13" t="s">
        <v>73</v>
      </c>
      <c r="AY448" s="235" t="s">
        <v>142</v>
      </c>
    </row>
    <row r="449" spans="1:51" s="14" customFormat="1" ht="12">
      <c r="A449" s="14"/>
      <c r="B449" s="236"/>
      <c r="C449" s="237"/>
      <c r="D449" s="227" t="s">
        <v>153</v>
      </c>
      <c r="E449" s="238" t="s">
        <v>21</v>
      </c>
      <c r="F449" s="239" t="s">
        <v>464</v>
      </c>
      <c r="G449" s="237"/>
      <c r="H449" s="240">
        <v>3.996</v>
      </c>
      <c r="I449" s="241"/>
      <c r="J449" s="237"/>
      <c r="K449" s="237"/>
      <c r="L449" s="242"/>
      <c r="M449" s="243"/>
      <c r="N449" s="244"/>
      <c r="O449" s="244"/>
      <c r="P449" s="244"/>
      <c r="Q449" s="244"/>
      <c r="R449" s="244"/>
      <c r="S449" s="244"/>
      <c r="T449" s="24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6" t="s">
        <v>153</v>
      </c>
      <c r="AU449" s="246" t="s">
        <v>82</v>
      </c>
      <c r="AV449" s="14" t="s">
        <v>82</v>
      </c>
      <c r="AW449" s="14" t="s">
        <v>34</v>
      </c>
      <c r="AX449" s="14" t="s">
        <v>73</v>
      </c>
      <c r="AY449" s="246" t="s">
        <v>142</v>
      </c>
    </row>
    <row r="450" spans="1:51" s="13" customFormat="1" ht="12">
      <c r="A450" s="13"/>
      <c r="B450" s="225"/>
      <c r="C450" s="226"/>
      <c r="D450" s="227" t="s">
        <v>153</v>
      </c>
      <c r="E450" s="228" t="s">
        <v>21</v>
      </c>
      <c r="F450" s="229" t="s">
        <v>465</v>
      </c>
      <c r="G450" s="226"/>
      <c r="H450" s="228" t="s">
        <v>21</v>
      </c>
      <c r="I450" s="230"/>
      <c r="J450" s="226"/>
      <c r="K450" s="226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153</v>
      </c>
      <c r="AU450" s="235" t="s">
        <v>82</v>
      </c>
      <c r="AV450" s="13" t="s">
        <v>80</v>
      </c>
      <c r="AW450" s="13" t="s">
        <v>34</v>
      </c>
      <c r="AX450" s="13" t="s">
        <v>73</v>
      </c>
      <c r="AY450" s="235" t="s">
        <v>142</v>
      </c>
    </row>
    <row r="451" spans="1:51" s="14" customFormat="1" ht="12">
      <c r="A451" s="14"/>
      <c r="B451" s="236"/>
      <c r="C451" s="237"/>
      <c r="D451" s="227" t="s">
        <v>153</v>
      </c>
      <c r="E451" s="238" t="s">
        <v>21</v>
      </c>
      <c r="F451" s="239" t="s">
        <v>466</v>
      </c>
      <c r="G451" s="237"/>
      <c r="H451" s="240">
        <v>2.43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6" t="s">
        <v>153</v>
      </c>
      <c r="AU451" s="246" t="s">
        <v>82</v>
      </c>
      <c r="AV451" s="14" t="s">
        <v>82</v>
      </c>
      <c r="AW451" s="14" t="s">
        <v>34</v>
      </c>
      <c r="AX451" s="14" t="s">
        <v>73</v>
      </c>
      <c r="AY451" s="246" t="s">
        <v>142</v>
      </c>
    </row>
    <row r="452" spans="1:51" s="15" customFormat="1" ht="12">
      <c r="A452" s="15"/>
      <c r="B452" s="247"/>
      <c r="C452" s="248"/>
      <c r="D452" s="227" t="s">
        <v>153</v>
      </c>
      <c r="E452" s="249" t="s">
        <v>89</v>
      </c>
      <c r="F452" s="250" t="s">
        <v>171</v>
      </c>
      <c r="G452" s="248"/>
      <c r="H452" s="251">
        <v>3614.03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7" t="s">
        <v>153</v>
      </c>
      <c r="AU452" s="257" t="s">
        <v>82</v>
      </c>
      <c r="AV452" s="15" t="s">
        <v>149</v>
      </c>
      <c r="AW452" s="15" t="s">
        <v>34</v>
      </c>
      <c r="AX452" s="15" t="s">
        <v>73</v>
      </c>
      <c r="AY452" s="257" t="s">
        <v>142</v>
      </c>
    </row>
    <row r="453" spans="1:51" s="14" customFormat="1" ht="12">
      <c r="A453" s="14"/>
      <c r="B453" s="236"/>
      <c r="C453" s="237"/>
      <c r="D453" s="227" t="s">
        <v>153</v>
      </c>
      <c r="E453" s="238" t="s">
        <v>21</v>
      </c>
      <c r="F453" s="239" t="s">
        <v>467</v>
      </c>
      <c r="G453" s="237"/>
      <c r="H453" s="240">
        <v>1445.612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6" t="s">
        <v>153</v>
      </c>
      <c r="AU453" s="246" t="s">
        <v>82</v>
      </c>
      <c r="AV453" s="14" t="s">
        <v>82</v>
      </c>
      <c r="AW453" s="14" t="s">
        <v>34</v>
      </c>
      <c r="AX453" s="14" t="s">
        <v>80</v>
      </c>
      <c r="AY453" s="246" t="s">
        <v>142</v>
      </c>
    </row>
    <row r="454" spans="1:65" s="2" customFormat="1" ht="24.15" customHeight="1">
      <c r="A454" s="40"/>
      <c r="B454" s="41"/>
      <c r="C454" s="207" t="s">
        <v>468</v>
      </c>
      <c r="D454" s="207" t="s">
        <v>144</v>
      </c>
      <c r="E454" s="208" t="s">
        <v>469</v>
      </c>
      <c r="F454" s="209" t="s">
        <v>470</v>
      </c>
      <c r="G454" s="210" t="s">
        <v>352</v>
      </c>
      <c r="H454" s="211">
        <v>1264.911</v>
      </c>
      <c r="I454" s="212"/>
      <c r="J454" s="213">
        <f>ROUND(I454*H454,2)</f>
        <v>0</v>
      </c>
      <c r="K454" s="209" t="s">
        <v>148</v>
      </c>
      <c r="L454" s="46"/>
      <c r="M454" s="214" t="s">
        <v>21</v>
      </c>
      <c r="N454" s="215" t="s">
        <v>44</v>
      </c>
      <c r="O454" s="86"/>
      <c r="P454" s="216">
        <f>O454*H454</f>
        <v>0</v>
      </c>
      <c r="Q454" s="216">
        <v>0</v>
      </c>
      <c r="R454" s="216">
        <f>Q454*H454</f>
        <v>0</v>
      </c>
      <c r="S454" s="216">
        <v>0</v>
      </c>
      <c r="T454" s="217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18" t="s">
        <v>149</v>
      </c>
      <c r="AT454" s="218" t="s">
        <v>144</v>
      </c>
      <c r="AU454" s="218" t="s">
        <v>82</v>
      </c>
      <c r="AY454" s="19" t="s">
        <v>142</v>
      </c>
      <c r="BE454" s="219">
        <f>IF(N454="základní",J454,0)</f>
        <v>0</v>
      </c>
      <c r="BF454" s="219">
        <f>IF(N454="snížená",J454,0)</f>
        <v>0</v>
      </c>
      <c r="BG454" s="219">
        <f>IF(N454="zákl. přenesená",J454,0)</f>
        <v>0</v>
      </c>
      <c r="BH454" s="219">
        <f>IF(N454="sníž. přenesená",J454,0)</f>
        <v>0</v>
      </c>
      <c r="BI454" s="219">
        <f>IF(N454="nulová",J454,0)</f>
        <v>0</v>
      </c>
      <c r="BJ454" s="19" t="s">
        <v>80</v>
      </c>
      <c r="BK454" s="219">
        <f>ROUND(I454*H454,2)</f>
        <v>0</v>
      </c>
      <c r="BL454" s="19" t="s">
        <v>149</v>
      </c>
      <c r="BM454" s="218" t="s">
        <v>471</v>
      </c>
    </row>
    <row r="455" spans="1:47" s="2" customFormat="1" ht="12">
      <c r="A455" s="40"/>
      <c r="B455" s="41"/>
      <c r="C455" s="42"/>
      <c r="D455" s="220" t="s">
        <v>151</v>
      </c>
      <c r="E455" s="42"/>
      <c r="F455" s="221" t="s">
        <v>472</v>
      </c>
      <c r="G455" s="42"/>
      <c r="H455" s="42"/>
      <c r="I455" s="222"/>
      <c r="J455" s="42"/>
      <c r="K455" s="42"/>
      <c r="L455" s="46"/>
      <c r="M455" s="223"/>
      <c r="N455" s="224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151</v>
      </c>
      <c r="AU455" s="19" t="s">
        <v>82</v>
      </c>
    </row>
    <row r="456" spans="1:51" s="14" customFormat="1" ht="12">
      <c r="A456" s="14"/>
      <c r="B456" s="236"/>
      <c r="C456" s="237"/>
      <c r="D456" s="227" t="s">
        <v>153</v>
      </c>
      <c r="E456" s="238" t="s">
        <v>21</v>
      </c>
      <c r="F456" s="239" t="s">
        <v>473</v>
      </c>
      <c r="G456" s="237"/>
      <c r="H456" s="240">
        <v>1264.911</v>
      </c>
      <c r="I456" s="241"/>
      <c r="J456" s="237"/>
      <c r="K456" s="237"/>
      <c r="L456" s="242"/>
      <c r="M456" s="243"/>
      <c r="N456" s="244"/>
      <c r="O456" s="244"/>
      <c r="P456" s="244"/>
      <c r="Q456" s="244"/>
      <c r="R456" s="244"/>
      <c r="S456" s="244"/>
      <c r="T456" s="245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46" t="s">
        <v>153</v>
      </c>
      <c r="AU456" s="246" t="s">
        <v>82</v>
      </c>
      <c r="AV456" s="14" t="s">
        <v>82</v>
      </c>
      <c r="AW456" s="14" t="s">
        <v>34</v>
      </c>
      <c r="AX456" s="14" t="s">
        <v>80</v>
      </c>
      <c r="AY456" s="246" t="s">
        <v>142</v>
      </c>
    </row>
    <row r="457" spans="1:65" s="2" customFormat="1" ht="24.15" customHeight="1">
      <c r="A457" s="40"/>
      <c r="B457" s="41"/>
      <c r="C457" s="207" t="s">
        <v>274</v>
      </c>
      <c r="D457" s="207" t="s">
        <v>144</v>
      </c>
      <c r="E457" s="208" t="s">
        <v>474</v>
      </c>
      <c r="F457" s="209" t="s">
        <v>475</v>
      </c>
      <c r="G457" s="210" t="s">
        <v>352</v>
      </c>
      <c r="H457" s="211">
        <v>361.403</v>
      </c>
      <c r="I457" s="212"/>
      <c r="J457" s="213">
        <f>ROUND(I457*H457,2)</f>
        <v>0</v>
      </c>
      <c r="K457" s="209" t="s">
        <v>148</v>
      </c>
      <c r="L457" s="46"/>
      <c r="M457" s="214" t="s">
        <v>21</v>
      </c>
      <c r="N457" s="215" t="s">
        <v>44</v>
      </c>
      <c r="O457" s="86"/>
      <c r="P457" s="216">
        <f>O457*H457</f>
        <v>0</v>
      </c>
      <c r="Q457" s="216">
        <v>0</v>
      </c>
      <c r="R457" s="216">
        <f>Q457*H457</f>
        <v>0</v>
      </c>
      <c r="S457" s="216">
        <v>0</v>
      </c>
      <c r="T457" s="217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8" t="s">
        <v>149</v>
      </c>
      <c r="AT457" s="218" t="s">
        <v>144</v>
      </c>
      <c r="AU457" s="218" t="s">
        <v>82</v>
      </c>
      <c r="AY457" s="19" t="s">
        <v>142</v>
      </c>
      <c r="BE457" s="219">
        <f>IF(N457="základní",J457,0)</f>
        <v>0</v>
      </c>
      <c r="BF457" s="219">
        <f>IF(N457="snížená",J457,0)</f>
        <v>0</v>
      </c>
      <c r="BG457" s="219">
        <f>IF(N457="zákl. přenesená",J457,0)</f>
        <v>0</v>
      </c>
      <c r="BH457" s="219">
        <f>IF(N457="sníž. přenesená",J457,0)</f>
        <v>0</v>
      </c>
      <c r="BI457" s="219">
        <f>IF(N457="nulová",J457,0)</f>
        <v>0</v>
      </c>
      <c r="BJ457" s="19" t="s">
        <v>80</v>
      </c>
      <c r="BK457" s="219">
        <f>ROUND(I457*H457,2)</f>
        <v>0</v>
      </c>
      <c r="BL457" s="19" t="s">
        <v>149</v>
      </c>
      <c r="BM457" s="218" t="s">
        <v>476</v>
      </c>
    </row>
    <row r="458" spans="1:47" s="2" customFormat="1" ht="12">
      <c r="A458" s="40"/>
      <c r="B458" s="41"/>
      <c r="C458" s="42"/>
      <c r="D458" s="220" t="s">
        <v>151</v>
      </c>
      <c r="E458" s="42"/>
      <c r="F458" s="221" t="s">
        <v>477</v>
      </c>
      <c r="G458" s="42"/>
      <c r="H458" s="42"/>
      <c r="I458" s="222"/>
      <c r="J458" s="42"/>
      <c r="K458" s="42"/>
      <c r="L458" s="46"/>
      <c r="M458" s="223"/>
      <c r="N458" s="224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151</v>
      </c>
      <c r="AU458" s="19" t="s">
        <v>82</v>
      </c>
    </row>
    <row r="459" spans="1:51" s="14" customFormat="1" ht="12">
      <c r="A459" s="14"/>
      <c r="B459" s="236"/>
      <c r="C459" s="237"/>
      <c r="D459" s="227" t="s">
        <v>153</v>
      </c>
      <c r="E459" s="238" t="s">
        <v>21</v>
      </c>
      <c r="F459" s="239" t="s">
        <v>478</v>
      </c>
      <c r="G459" s="237"/>
      <c r="H459" s="240">
        <v>361.403</v>
      </c>
      <c r="I459" s="241"/>
      <c r="J459" s="237"/>
      <c r="K459" s="237"/>
      <c r="L459" s="242"/>
      <c r="M459" s="243"/>
      <c r="N459" s="244"/>
      <c r="O459" s="244"/>
      <c r="P459" s="244"/>
      <c r="Q459" s="244"/>
      <c r="R459" s="244"/>
      <c r="S459" s="244"/>
      <c r="T459" s="245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6" t="s">
        <v>153</v>
      </c>
      <c r="AU459" s="246" t="s">
        <v>82</v>
      </c>
      <c r="AV459" s="14" t="s">
        <v>82</v>
      </c>
      <c r="AW459" s="14" t="s">
        <v>34</v>
      </c>
      <c r="AX459" s="14" t="s">
        <v>80</v>
      </c>
      <c r="AY459" s="246" t="s">
        <v>142</v>
      </c>
    </row>
    <row r="460" spans="1:65" s="2" customFormat="1" ht="24.15" customHeight="1">
      <c r="A460" s="40"/>
      <c r="B460" s="41"/>
      <c r="C460" s="207" t="s">
        <v>479</v>
      </c>
      <c r="D460" s="207" t="s">
        <v>144</v>
      </c>
      <c r="E460" s="208" t="s">
        <v>480</v>
      </c>
      <c r="F460" s="209" t="s">
        <v>481</v>
      </c>
      <c r="G460" s="210" t="s">
        <v>352</v>
      </c>
      <c r="H460" s="211">
        <v>361.403</v>
      </c>
      <c r="I460" s="212"/>
      <c r="J460" s="213">
        <f>ROUND(I460*H460,2)</f>
        <v>0</v>
      </c>
      <c r="K460" s="209" t="s">
        <v>148</v>
      </c>
      <c r="L460" s="46"/>
      <c r="M460" s="214" t="s">
        <v>21</v>
      </c>
      <c r="N460" s="215" t="s">
        <v>44</v>
      </c>
      <c r="O460" s="86"/>
      <c r="P460" s="216">
        <f>O460*H460</f>
        <v>0</v>
      </c>
      <c r="Q460" s="216">
        <v>0</v>
      </c>
      <c r="R460" s="216">
        <f>Q460*H460</f>
        <v>0</v>
      </c>
      <c r="S460" s="216">
        <v>0</v>
      </c>
      <c r="T460" s="217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8" t="s">
        <v>149</v>
      </c>
      <c r="AT460" s="218" t="s">
        <v>144</v>
      </c>
      <c r="AU460" s="218" t="s">
        <v>82</v>
      </c>
      <c r="AY460" s="19" t="s">
        <v>142</v>
      </c>
      <c r="BE460" s="219">
        <f>IF(N460="základní",J460,0)</f>
        <v>0</v>
      </c>
      <c r="BF460" s="219">
        <f>IF(N460="snížená",J460,0)</f>
        <v>0</v>
      </c>
      <c r="BG460" s="219">
        <f>IF(N460="zákl. přenesená",J460,0)</f>
        <v>0</v>
      </c>
      <c r="BH460" s="219">
        <f>IF(N460="sníž. přenesená",J460,0)</f>
        <v>0</v>
      </c>
      <c r="BI460" s="219">
        <f>IF(N460="nulová",J460,0)</f>
        <v>0</v>
      </c>
      <c r="BJ460" s="19" t="s">
        <v>80</v>
      </c>
      <c r="BK460" s="219">
        <f>ROUND(I460*H460,2)</f>
        <v>0</v>
      </c>
      <c r="BL460" s="19" t="s">
        <v>149</v>
      </c>
      <c r="BM460" s="218" t="s">
        <v>482</v>
      </c>
    </row>
    <row r="461" spans="1:47" s="2" customFormat="1" ht="12">
      <c r="A461" s="40"/>
      <c r="B461" s="41"/>
      <c r="C461" s="42"/>
      <c r="D461" s="220" t="s">
        <v>151</v>
      </c>
      <c r="E461" s="42"/>
      <c r="F461" s="221" t="s">
        <v>483</v>
      </c>
      <c r="G461" s="42"/>
      <c r="H461" s="42"/>
      <c r="I461" s="222"/>
      <c r="J461" s="42"/>
      <c r="K461" s="42"/>
      <c r="L461" s="46"/>
      <c r="M461" s="223"/>
      <c r="N461" s="224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151</v>
      </c>
      <c r="AU461" s="19" t="s">
        <v>82</v>
      </c>
    </row>
    <row r="462" spans="1:51" s="14" customFormat="1" ht="12">
      <c r="A462" s="14"/>
      <c r="B462" s="236"/>
      <c r="C462" s="237"/>
      <c r="D462" s="227" t="s">
        <v>153</v>
      </c>
      <c r="E462" s="238" t="s">
        <v>21</v>
      </c>
      <c r="F462" s="239" t="s">
        <v>478</v>
      </c>
      <c r="G462" s="237"/>
      <c r="H462" s="240">
        <v>361.403</v>
      </c>
      <c r="I462" s="241"/>
      <c r="J462" s="237"/>
      <c r="K462" s="237"/>
      <c r="L462" s="242"/>
      <c r="M462" s="243"/>
      <c r="N462" s="244"/>
      <c r="O462" s="244"/>
      <c r="P462" s="244"/>
      <c r="Q462" s="244"/>
      <c r="R462" s="244"/>
      <c r="S462" s="244"/>
      <c r="T462" s="24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46" t="s">
        <v>153</v>
      </c>
      <c r="AU462" s="246" t="s">
        <v>82</v>
      </c>
      <c r="AV462" s="14" t="s">
        <v>82</v>
      </c>
      <c r="AW462" s="14" t="s">
        <v>34</v>
      </c>
      <c r="AX462" s="14" t="s">
        <v>80</v>
      </c>
      <c r="AY462" s="246" t="s">
        <v>142</v>
      </c>
    </row>
    <row r="463" spans="1:65" s="2" customFormat="1" ht="24.15" customHeight="1">
      <c r="A463" s="40"/>
      <c r="B463" s="41"/>
      <c r="C463" s="207" t="s">
        <v>484</v>
      </c>
      <c r="D463" s="207" t="s">
        <v>144</v>
      </c>
      <c r="E463" s="208" t="s">
        <v>485</v>
      </c>
      <c r="F463" s="209" t="s">
        <v>486</v>
      </c>
      <c r="G463" s="210" t="s">
        <v>352</v>
      </c>
      <c r="H463" s="211">
        <v>180.702</v>
      </c>
      <c r="I463" s="212"/>
      <c r="J463" s="213">
        <f>ROUND(I463*H463,2)</f>
        <v>0</v>
      </c>
      <c r="K463" s="209" t="s">
        <v>148</v>
      </c>
      <c r="L463" s="46"/>
      <c r="M463" s="214" t="s">
        <v>21</v>
      </c>
      <c r="N463" s="215" t="s">
        <v>44</v>
      </c>
      <c r="O463" s="86"/>
      <c r="P463" s="216">
        <f>O463*H463</f>
        <v>0</v>
      </c>
      <c r="Q463" s="216">
        <v>0</v>
      </c>
      <c r="R463" s="216">
        <f>Q463*H463</f>
        <v>0</v>
      </c>
      <c r="S463" s="216">
        <v>0</v>
      </c>
      <c r="T463" s="217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18" t="s">
        <v>149</v>
      </c>
      <c r="AT463" s="218" t="s">
        <v>144</v>
      </c>
      <c r="AU463" s="218" t="s">
        <v>82</v>
      </c>
      <c r="AY463" s="19" t="s">
        <v>142</v>
      </c>
      <c r="BE463" s="219">
        <f>IF(N463="základní",J463,0)</f>
        <v>0</v>
      </c>
      <c r="BF463" s="219">
        <f>IF(N463="snížená",J463,0)</f>
        <v>0</v>
      </c>
      <c r="BG463" s="219">
        <f>IF(N463="zákl. přenesená",J463,0)</f>
        <v>0</v>
      </c>
      <c r="BH463" s="219">
        <f>IF(N463="sníž. přenesená",J463,0)</f>
        <v>0</v>
      </c>
      <c r="BI463" s="219">
        <f>IF(N463="nulová",J463,0)</f>
        <v>0</v>
      </c>
      <c r="BJ463" s="19" t="s">
        <v>80</v>
      </c>
      <c r="BK463" s="219">
        <f>ROUND(I463*H463,2)</f>
        <v>0</v>
      </c>
      <c r="BL463" s="19" t="s">
        <v>149</v>
      </c>
      <c r="BM463" s="218" t="s">
        <v>487</v>
      </c>
    </row>
    <row r="464" spans="1:47" s="2" customFormat="1" ht="12">
      <c r="A464" s="40"/>
      <c r="B464" s="41"/>
      <c r="C464" s="42"/>
      <c r="D464" s="220" t="s">
        <v>151</v>
      </c>
      <c r="E464" s="42"/>
      <c r="F464" s="221" t="s">
        <v>488</v>
      </c>
      <c r="G464" s="42"/>
      <c r="H464" s="42"/>
      <c r="I464" s="222"/>
      <c r="J464" s="42"/>
      <c r="K464" s="42"/>
      <c r="L464" s="46"/>
      <c r="M464" s="223"/>
      <c r="N464" s="224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151</v>
      </c>
      <c r="AU464" s="19" t="s">
        <v>82</v>
      </c>
    </row>
    <row r="465" spans="1:51" s="14" customFormat="1" ht="12">
      <c r="A465" s="14"/>
      <c r="B465" s="236"/>
      <c r="C465" s="237"/>
      <c r="D465" s="227" t="s">
        <v>153</v>
      </c>
      <c r="E465" s="238" t="s">
        <v>21</v>
      </c>
      <c r="F465" s="239" t="s">
        <v>489</v>
      </c>
      <c r="G465" s="237"/>
      <c r="H465" s="240">
        <v>180.702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6" t="s">
        <v>153</v>
      </c>
      <c r="AU465" s="246" t="s">
        <v>82</v>
      </c>
      <c r="AV465" s="14" t="s">
        <v>82</v>
      </c>
      <c r="AW465" s="14" t="s">
        <v>34</v>
      </c>
      <c r="AX465" s="14" t="s">
        <v>80</v>
      </c>
      <c r="AY465" s="246" t="s">
        <v>142</v>
      </c>
    </row>
    <row r="466" spans="1:65" s="2" customFormat="1" ht="24.15" customHeight="1">
      <c r="A466" s="40"/>
      <c r="B466" s="41"/>
      <c r="C466" s="207" t="s">
        <v>490</v>
      </c>
      <c r="D466" s="207" t="s">
        <v>144</v>
      </c>
      <c r="E466" s="208" t="s">
        <v>491</v>
      </c>
      <c r="F466" s="209" t="s">
        <v>492</v>
      </c>
      <c r="G466" s="210" t="s">
        <v>352</v>
      </c>
      <c r="H466" s="211">
        <v>24.528</v>
      </c>
      <c r="I466" s="212"/>
      <c r="J466" s="213">
        <f>ROUND(I466*H466,2)</f>
        <v>0</v>
      </c>
      <c r="K466" s="209" t="s">
        <v>148</v>
      </c>
      <c r="L466" s="46"/>
      <c r="M466" s="214" t="s">
        <v>21</v>
      </c>
      <c r="N466" s="215" t="s">
        <v>44</v>
      </c>
      <c r="O466" s="86"/>
      <c r="P466" s="216">
        <f>O466*H466</f>
        <v>0</v>
      </c>
      <c r="Q466" s="216">
        <v>0</v>
      </c>
      <c r="R466" s="216">
        <f>Q466*H466</f>
        <v>0</v>
      </c>
      <c r="S466" s="216">
        <v>0</v>
      </c>
      <c r="T466" s="217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8" t="s">
        <v>149</v>
      </c>
      <c r="AT466" s="218" t="s">
        <v>144</v>
      </c>
      <c r="AU466" s="218" t="s">
        <v>82</v>
      </c>
      <c r="AY466" s="19" t="s">
        <v>142</v>
      </c>
      <c r="BE466" s="219">
        <f>IF(N466="základní",J466,0)</f>
        <v>0</v>
      </c>
      <c r="BF466" s="219">
        <f>IF(N466="snížená",J466,0)</f>
        <v>0</v>
      </c>
      <c r="BG466" s="219">
        <f>IF(N466="zákl. přenesená",J466,0)</f>
        <v>0</v>
      </c>
      <c r="BH466" s="219">
        <f>IF(N466="sníž. přenesená",J466,0)</f>
        <v>0</v>
      </c>
      <c r="BI466" s="219">
        <f>IF(N466="nulová",J466,0)</f>
        <v>0</v>
      </c>
      <c r="BJ466" s="19" t="s">
        <v>80</v>
      </c>
      <c r="BK466" s="219">
        <f>ROUND(I466*H466,2)</f>
        <v>0</v>
      </c>
      <c r="BL466" s="19" t="s">
        <v>149</v>
      </c>
      <c r="BM466" s="218" t="s">
        <v>493</v>
      </c>
    </row>
    <row r="467" spans="1:47" s="2" customFormat="1" ht="12">
      <c r="A467" s="40"/>
      <c r="B467" s="41"/>
      <c r="C467" s="42"/>
      <c r="D467" s="220" t="s">
        <v>151</v>
      </c>
      <c r="E467" s="42"/>
      <c r="F467" s="221" t="s">
        <v>494</v>
      </c>
      <c r="G467" s="42"/>
      <c r="H467" s="42"/>
      <c r="I467" s="222"/>
      <c r="J467" s="42"/>
      <c r="K467" s="42"/>
      <c r="L467" s="46"/>
      <c r="M467" s="223"/>
      <c r="N467" s="224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151</v>
      </c>
      <c r="AU467" s="19" t="s">
        <v>82</v>
      </c>
    </row>
    <row r="468" spans="1:51" s="13" customFormat="1" ht="12">
      <c r="A468" s="13"/>
      <c r="B468" s="225"/>
      <c r="C468" s="226"/>
      <c r="D468" s="227" t="s">
        <v>153</v>
      </c>
      <c r="E468" s="228" t="s">
        <v>21</v>
      </c>
      <c r="F468" s="229" t="s">
        <v>495</v>
      </c>
      <c r="G468" s="226"/>
      <c r="H468" s="228" t="s">
        <v>21</v>
      </c>
      <c r="I468" s="230"/>
      <c r="J468" s="226"/>
      <c r="K468" s="226"/>
      <c r="L468" s="231"/>
      <c r="M468" s="232"/>
      <c r="N468" s="233"/>
      <c r="O468" s="233"/>
      <c r="P468" s="233"/>
      <c r="Q468" s="233"/>
      <c r="R468" s="233"/>
      <c r="S468" s="233"/>
      <c r="T468" s="23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5" t="s">
        <v>153</v>
      </c>
      <c r="AU468" s="235" t="s">
        <v>82</v>
      </c>
      <c r="AV468" s="13" t="s">
        <v>80</v>
      </c>
      <c r="AW468" s="13" t="s">
        <v>34</v>
      </c>
      <c r="AX468" s="13" t="s">
        <v>73</v>
      </c>
      <c r="AY468" s="235" t="s">
        <v>142</v>
      </c>
    </row>
    <row r="469" spans="1:51" s="13" customFormat="1" ht="12">
      <c r="A469" s="13"/>
      <c r="B469" s="225"/>
      <c r="C469" s="226"/>
      <c r="D469" s="227" t="s">
        <v>153</v>
      </c>
      <c r="E469" s="228" t="s">
        <v>21</v>
      </c>
      <c r="F469" s="229" t="s">
        <v>496</v>
      </c>
      <c r="G469" s="226"/>
      <c r="H469" s="228" t="s">
        <v>21</v>
      </c>
      <c r="I469" s="230"/>
      <c r="J469" s="226"/>
      <c r="K469" s="226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153</v>
      </c>
      <c r="AU469" s="235" t="s">
        <v>82</v>
      </c>
      <c r="AV469" s="13" t="s">
        <v>80</v>
      </c>
      <c r="AW469" s="13" t="s">
        <v>34</v>
      </c>
      <c r="AX469" s="13" t="s">
        <v>73</v>
      </c>
      <c r="AY469" s="235" t="s">
        <v>142</v>
      </c>
    </row>
    <row r="470" spans="1:51" s="13" customFormat="1" ht="12">
      <c r="A470" s="13"/>
      <c r="B470" s="225"/>
      <c r="C470" s="226"/>
      <c r="D470" s="227" t="s">
        <v>153</v>
      </c>
      <c r="E470" s="228" t="s">
        <v>21</v>
      </c>
      <c r="F470" s="229" t="s">
        <v>182</v>
      </c>
      <c r="G470" s="226"/>
      <c r="H470" s="228" t="s">
        <v>21</v>
      </c>
      <c r="I470" s="230"/>
      <c r="J470" s="226"/>
      <c r="K470" s="226"/>
      <c r="L470" s="231"/>
      <c r="M470" s="232"/>
      <c r="N470" s="233"/>
      <c r="O470" s="233"/>
      <c r="P470" s="233"/>
      <c r="Q470" s="233"/>
      <c r="R470" s="233"/>
      <c r="S470" s="233"/>
      <c r="T470" s="23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5" t="s">
        <v>153</v>
      </c>
      <c r="AU470" s="235" t="s">
        <v>82</v>
      </c>
      <c r="AV470" s="13" t="s">
        <v>80</v>
      </c>
      <c r="AW470" s="13" t="s">
        <v>34</v>
      </c>
      <c r="AX470" s="13" t="s">
        <v>73</v>
      </c>
      <c r="AY470" s="235" t="s">
        <v>142</v>
      </c>
    </row>
    <row r="471" spans="1:51" s="14" customFormat="1" ht="12">
      <c r="A471" s="14"/>
      <c r="B471" s="236"/>
      <c r="C471" s="237"/>
      <c r="D471" s="227" t="s">
        <v>153</v>
      </c>
      <c r="E471" s="238" t="s">
        <v>21</v>
      </c>
      <c r="F471" s="239" t="s">
        <v>497</v>
      </c>
      <c r="G471" s="237"/>
      <c r="H471" s="240">
        <v>12.288</v>
      </c>
      <c r="I471" s="241"/>
      <c r="J471" s="237"/>
      <c r="K471" s="237"/>
      <c r="L471" s="242"/>
      <c r="M471" s="243"/>
      <c r="N471" s="244"/>
      <c r="O471" s="244"/>
      <c r="P471" s="244"/>
      <c r="Q471" s="244"/>
      <c r="R471" s="244"/>
      <c r="S471" s="244"/>
      <c r="T471" s="24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6" t="s">
        <v>153</v>
      </c>
      <c r="AU471" s="246" t="s">
        <v>82</v>
      </c>
      <c r="AV471" s="14" t="s">
        <v>82</v>
      </c>
      <c r="AW471" s="14" t="s">
        <v>34</v>
      </c>
      <c r="AX471" s="14" t="s">
        <v>73</v>
      </c>
      <c r="AY471" s="246" t="s">
        <v>142</v>
      </c>
    </row>
    <row r="472" spans="1:51" s="13" customFormat="1" ht="12">
      <c r="A472" s="13"/>
      <c r="B472" s="225"/>
      <c r="C472" s="226"/>
      <c r="D472" s="227" t="s">
        <v>153</v>
      </c>
      <c r="E472" s="228" t="s">
        <v>21</v>
      </c>
      <c r="F472" s="229" t="s">
        <v>198</v>
      </c>
      <c r="G472" s="226"/>
      <c r="H472" s="228" t="s">
        <v>21</v>
      </c>
      <c r="I472" s="230"/>
      <c r="J472" s="226"/>
      <c r="K472" s="226"/>
      <c r="L472" s="231"/>
      <c r="M472" s="232"/>
      <c r="N472" s="233"/>
      <c r="O472" s="233"/>
      <c r="P472" s="233"/>
      <c r="Q472" s="233"/>
      <c r="R472" s="233"/>
      <c r="S472" s="233"/>
      <c r="T472" s="23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5" t="s">
        <v>153</v>
      </c>
      <c r="AU472" s="235" t="s">
        <v>82</v>
      </c>
      <c r="AV472" s="13" t="s">
        <v>80</v>
      </c>
      <c r="AW472" s="13" t="s">
        <v>34</v>
      </c>
      <c r="AX472" s="13" t="s">
        <v>73</v>
      </c>
      <c r="AY472" s="235" t="s">
        <v>142</v>
      </c>
    </row>
    <row r="473" spans="1:51" s="14" customFormat="1" ht="12">
      <c r="A473" s="14"/>
      <c r="B473" s="236"/>
      <c r="C473" s="237"/>
      <c r="D473" s="227" t="s">
        <v>153</v>
      </c>
      <c r="E473" s="238" t="s">
        <v>21</v>
      </c>
      <c r="F473" s="239" t="s">
        <v>498</v>
      </c>
      <c r="G473" s="237"/>
      <c r="H473" s="240">
        <v>10.56</v>
      </c>
      <c r="I473" s="241"/>
      <c r="J473" s="237"/>
      <c r="K473" s="237"/>
      <c r="L473" s="242"/>
      <c r="M473" s="243"/>
      <c r="N473" s="244"/>
      <c r="O473" s="244"/>
      <c r="P473" s="244"/>
      <c r="Q473" s="244"/>
      <c r="R473" s="244"/>
      <c r="S473" s="244"/>
      <c r="T473" s="24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6" t="s">
        <v>153</v>
      </c>
      <c r="AU473" s="246" t="s">
        <v>82</v>
      </c>
      <c r="AV473" s="14" t="s">
        <v>82</v>
      </c>
      <c r="AW473" s="14" t="s">
        <v>34</v>
      </c>
      <c r="AX473" s="14" t="s">
        <v>73</v>
      </c>
      <c r="AY473" s="246" t="s">
        <v>142</v>
      </c>
    </row>
    <row r="474" spans="1:51" s="13" customFormat="1" ht="12">
      <c r="A474" s="13"/>
      <c r="B474" s="225"/>
      <c r="C474" s="226"/>
      <c r="D474" s="227" t="s">
        <v>153</v>
      </c>
      <c r="E474" s="228" t="s">
        <v>21</v>
      </c>
      <c r="F474" s="229" t="s">
        <v>213</v>
      </c>
      <c r="G474" s="226"/>
      <c r="H474" s="228" t="s">
        <v>21</v>
      </c>
      <c r="I474" s="230"/>
      <c r="J474" s="226"/>
      <c r="K474" s="226"/>
      <c r="L474" s="231"/>
      <c r="M474" s="232"/>
      <c r="N474" s="233"/>
      <c r="O474" s="233"/>
      <c r="P474" s="233"/>
      <c r="Q474" s="233"/>
      <c r="R474" s="233"/>
      <c r="S474" s="233"/>
      <c r="T474" s="23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35" t="s">
        <v>153</v>
      </c>
      <c r="AU474" s="235" t="s">
        <v>82</v>
      </c>
      <c r="AV474" s="13" t="s">
        <v>80</v>
      </c>
      <c r="AW474" s="13" t="s">
        <v>34</v>
      </c>
      <c r="AX474" s="13" t="s">
        <v>73</v>
      </c>
      <c r="AY474" s="235" t="s">
        <v>142</v>
      </c>
    </row>
    <row r="475" spans="1:51" s="14" customFormat="1" ht="12">
      <c r="A475" s="14"/>
      <c r="B475" s="236"/>
      <c r="C475" s="237"/>
      <c r="D475" s="227" t="s">
        <v>153</v>
      </c>
      <c r="E475" s="238" t="s">
        <v>21</v>
      </c>
      <c r="F475" s="239" t="s">
        <v>499</v>
      </c>
      <c r="G475" s="237"/>
      <c r="H475" s="240">
        <v>0.646</v>
      </c>
      <c r="I475" s="241"/>
      <c r="J475" s="237"/>
      <c r="K475" s="237"/>
      <c r="L475" s="242"/>
      <c r="M475" s="243"/>
      <c r="N475" s="244"/>
      <c r="O475" s="244"/>
      <c r="P475" s="244"/>
      <c r="Q475" s="244"/>
      <c r="R475" s="244"/>
      <c r="S475" s="244"/>
      <c r="T475" s="24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46" t="s">
        <v>153</v>
      </c>
      <c r="AU475" s="246" t="s">
        <v>82</v>
      </c>
      <c r="AV475" s="14" t="s">
        <v>82</v>
      </c>
      <c r="AW475" s="14" t="s">
        <v>34</v>
      </c>
      <c r="AX475" s="14" t="s">
        <v>73</v>
      </c>
      <c r="AY475" s="246" t="s">
        <v>142</v>
      </c>
    </row>
    <row r="476" spans="1:51" s="13" customFormat="1" ht="12">
      <c r="A476" s="13"/>
      <c r="B476" s="225"/>
      <c r="C476" s="226"/>
      <c r="D476" s="227" t="s">
        <v>153</v>
      </c>
      <c r="E476" s="228" t="s">
        <v>21</v>
      </c>
      <c r="F476" s="229" t="s">
        <v>385</v>
      </c>
      <c r="G476" s="226"/>
      <c r="H476" s="228" t="s">
        <v>21</v>
      </c>
      <c r="I476" s="230"/>
      <c r="J476" s="226"/>
      <c r="K476" s="226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153</v>
      </c>
      <c r="AU476" s="235" t="s">
        <v>82</v>
      </c>
      <c r="AV476" s="13" t="s">
        <v>80</v>
      </c>
      <c r="AW476" s="13" t="s">
        <v>34</v>
      </c>
      <c r="AX476" s="13" t="s">
        <v>73</v>
      </c>
      <c r="AY476" s="235" t="s">
        <v>142</v>
      </c>
    </row>
    <row r="477" spans="1:51" s="14" customFormat="1" ht="12">
      <c r="A477" s="14"/>
      <c r="B477" s="236"/>
      <c r="C477" s="237"/>
      <c r="D477" s="227" t="s">
        <v>153</v>
      </c>
      <c r="E477" s="238" t="s">
        <v>21</v>
      </c>
      <c r="F477" s="239" t="s">
        <v>500</v>
      </c>
      <c r="G477" s="237"/>
      <c r="H477" s="240">
        <v>0.134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6" t="s">
        <v>153</v>
      </c>
      <c r="AU477" s="246" t="s">
        <v>82</v>
      </c>
      <c r="AV477" s="14" t="s">
        <v>82</v>
      </c>
      <c r="AW477" s="14" t="s">
        <v>34</v>
      </c>
      <c r="AX477" s="14" t="s">
        <v>73</v>
      </c>
      <c r="AY477" s="246" t="s">
        <v>142</v>
      </c>
    </row>
    <row r="478" spans="1:51" s="13" customFormat="1" ht="12">
      <c r="A478" s="13"/>
      <c r="B478" s="225"/>
      <c r="C478" s="226"/>
      <c r="D478" s="227" t="s">
        <v>153</v>
      </c>
      <c r="E478" s="228" t="s">
        <v>21</v>
      </c>
      <c r="F478" s="229" t="s">
        <v>387</v>
      </c>
      <c r="G478" s="226"/>
      <c r="H478" s="228" t="s">
        <v>21</v>
      </c>
      <c r="I478" s="230"/>
      <c r="J478" s="226"/>
      <c r="K478" s="226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153</v>
      </c>
      <c r="AU478" s="235" t="s">
        <v>82</v>
      </c>
      <c r="AV478" s="13" t="s">
        <v>80</v>
      </c>
      <c r="AW478" s="13" t="s">
        <v>34</v>
      </c>
      <c r="AX478" s="13" t="s">
        <v>73</v>
      </c>
      <c r="AY478" s="235" t="s">
        <v>142</v>
      </c>
    </row>
    <row r="479" spans="1:51" s="14" customFormat="1" ht="12">
      <c r="A479" s="14"/>
      <c r="B479" s="236"/>
      <c r="C479" s="237"/>
      <c r="D479" s="227" t="s">
        <v>153</v>
      </c>
      <c r="E479" s="238" t="s">
        <v>21</v>
      </c>
      <c r="F479" s="239" t="s">
        <v>501</v>
      </c>
      <c r="G479" s="237"/>
      <c r="H479" s="240">
        <v>0.3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6" t="s">
        <v>153</v>
      </c>
      <c r="AU479" s="246" t="s">
        <v>82</v>
      </c>
      <c r="AV479" s="14" t="s">
        <v>82</v>
      </c>
      <c r="AW479" s="14" t="s">
        <v>34</v>
      </c>
      <c r="AX479" s="14" t="s">
        <v>73</v>
      </c>
      <c r="AY479" s="246" t="s">
        <v>142</v>
      </c>
    </row>
    <row r="480" spans="1:51" s="13" customFormat="1" ht="12">
      <c r="A480" s="13"/>
      <c r="B480" s="225"/>
      <c r="C480" s="226"/>
      <c r="D480" s="227" t="s">
        <v>153</v>
      </c>
      <c r="E480" s="228" t="s">
        <v>21</v>
      </c>
      <c r="F480" s="229" t="s">
        <v>389</v>
      </c>
      <c r="G480" s="226"/>
      <c r="H480" s="228" t="s">
        <v>21</v>
      </c>
      <c r="I480" s="230"/>
      <c r="J480" s="226"/>
      <c r="K480" s="226"/>
      <c r="L480" s="231"/>
      <c r="M480" s="232"/>
      <c r="N480" s="233"/>
      <c r="O480" s="233"/>
      <c r="P480" s="233"/>
      <c r="Q480" s="233"/>
      <c r="R480" s="233"/>
      <c r="S480" s="233"/>
      <c r="T480" s="23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5" t="s">
        <v>153</v>
      </c>
      <c r="AU480" s="235" t="s">
        <v>82</v>
      </c>
      <c r="AV480" s="13" t="s">
        <v>80</v>
      </c>
      <c r="AW480" s="13" t="s">
        <v>34</v>
      </c>
      <c r="AX480" s="13" t="s">
        <v>73</v>
      </c>
      <c r="AY480" s="235" t="s">
        <v>142</v>
      </c>
    </row>
    <row r="481" spans="1:51" s="14" customFormat="1" ht="12">
      <c r="A481" s="14"/>
      <c r="B481" s="236"/>
      <c r="C481" s="237"/>
      <c r="D481" s="227" t="s">
        <v>153</v>
      </c>
      <c r="E481" s="238" t="s">
        <v>21</v>
      </c>
      <c r="F481" s="239" t="s">
        <v>501</v>
      </c>
      <c r="G481" s="237"/>
      <c r="H481" s="240">
        <v>0.3</v>
      </c>
      <c r="I481" s="241"/>
      <c r="J481" s="237"/>
      <c r="K481" s="237"/>
      <c r="L481" s="242"/>
      <c r="M481" s="243"/>
      <c r="N481" s="244"/>
      <c r="O481" s="244"/>
      <c r="P481" s="244"/>
      <c r="Q481" s="244"/>
      <c r="R481" s="244"/>
      <c r="S481" s="244"/>
      <c r="T481" s="24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6" t="s">
        <v>153</v>
      </c>
      <c r="AU481" s="246" t="s">
        <v>82</v>
      </c>
      <c r="AV481" s="14" t="s">
        <v>82</v>
      </c>
      <c r="AW481" s="14" t="s">
        <v>34</v>
      </c>
      <c r="AX481" s="14" t="s">
        <v>73</v>
      </c>
      <c r="AY481" s="246" t="s">
        <v>142</v>
      </c>
    </row>
    <row r="482" spans="1:51" s="13" customFormat="1" ht="12">
      <c r="A482" s="13"/>
      <c r="B482" s="225"/>
      <c r="C482" s="226"/>
      <c r="D482" s="227" t="s">
        <v>153</v>
      </c>
      <c r="E482" s="228" t="s">
        <v>21</v>
      </c>
      <c r="F482" s="229" t="s">
        <v>217</v>
      </c>
      <c r="G482" s="226"/>
      <c r="H482" s="228" t="s">
        <v>21</v>
      </c>
      <c r="I482" s="230"/>
      <c r="J482" s="226"/>
      <c r="K482" s="226"/>
      <c r="L482" s="231"/>
      <c r="M482" s="232"/>
      <c r="N482" s="233"/>
      <c r="O482" s="233"/>
      <c r="P482" s="233"/>
      <c r="Q482" s="233"/>
      <c r="R482" s="233"/>
      <c r="S482" s="233"/>
      <c r="T482" s="23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35" t="s">
        <v>153</v>
      </c>
      <c r="AU482" s="235" t="s">
        <v>82</v>
      </c>
      <c r="AV482" s="13" t="s">
        <v>80</v>
      </c>
      <c r="AW482" s="13" t="s">
        <v>34</v>
      </c>
      <c r="AX482" s="13" t="s">
        <v>73</v>
      </c>
      <c r="AY482" s="235" t="s">
        <v>142</v>
      </c>
    </row>
    <row r="483" spans="1:51" s="14" customFormat="1" ht="12">
      <c r="A483" s="14"/>
      <c r="B483" s="236"/>
      <c r="C483" s="237"/>
      <c r="D483" s="227" t="s">
        <v>153</v>
      </c>
      <c r="E483" s="238" t="s">
        <v>21</v>
      </c>
      <c r="F483" s="239" t="s">
        <v>501</v>
      </c>
      <c r="G483" s="237"/>
      <c r="H483" s="240">
        <v>0.3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153</v>
      </c>
      <c r="AU483" s="246" t="s">
        <v>82</v>
      </c>
      <c r="AV483" s="14" t="s">
        <v>82</v>
      </c>
      <c r="AW483" s="14" t="s">
        <v>34</v>
      </c>
      <c r="AX483" s="14" t="s">
        <v>73</v>
      </c>
      <c r="AY483" s="246" t="s">
        <v>142</v>
      </c>
    </row>
    <row r="484" spans="1:51" s="15" customFormat="1" ht="12">
      <c r="A484" s="15"/>
      <c r="B484" s="247"/>
      <c r="C484" s="248"/>
      <c r="D484" s="227" t="s">
        <v>153</v>
      </c>
      <c r="E484" s="249" t="s">
        <v>21</v>
      </c>
      <c r="F484" s="250" t="s">
        <v>171</v>
      </c>
      <c r="G484" s="248"/>
      <c r="H484" s="251">
        <v>24.528</v>
      </c>
      <c r="I484" s="252"/>
      <c r="J484" s="248"/>
      <c r="K484" s="248"/>
      <c r="L484" s="253"/>
      <c r="M484" s="254"/>
      <c r="N484" s="255"/>
      <c r="O484" s="255"/>
      <c r="P484" s="255"/>
      <c r="Q484" s="255"/>
      <c r="R484" s="255"/>
      <c r="S484" s="255"/>
      <c r="T484" s="256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57" t="s">
        <v>153</v>
      </c>
      <c r="AU484" s="257" t="s">
        <v>82</v>
      </c>
      <c r="AV484" s="15" t="s">
        <v>149</v>
      </c>
      <c r="AW484" s="15" t="s">
        <v>34</v>
      </c>
      <c r="AX484" s="15" t="s">
        <v>80</v>
      </c>
      <c r="AY484" s="257" t="s">
        <v>142</v>
      </c>
    </row>
    <row r="485" spans="1:65" s="2" customFormat="1" ht="24.15" customHeight="1">
      <c r="A485" s="40"/>
      <c r="B485" s="41"/>
      <c r="C485" s="207" t="s">
        <v>502</v>
      </c>
      <c r="D485" s="207" t="s">
        <v>144</v>
      </c>
      <c r="E485" s="208" t="s">
        <v>503</v>
      </c>
      <c r="F485" s="209" t="s">
        <v>504</v>
      </c>
      <c r="G485" s="210" t="s">
        <v>352</v>
      </c>
      <c r="H485" s="211">
        <v>28.676</v>
      </c>
      <c r="I485" s="212"/>
      <c r="J485" s="213">
        <f>ROUND(I485*H485,2)</f>
        <v>0</v>
      </c>
      <c r="K485" s="209" t="s">
        <v>148</v>
      </c>
      <c r="L485" s="46"/>
      <c r="M485" s="214" t="s">
        <v>21</v>
      </c>
      <c r="N485" s="215" t="s">
        <v>44</v>
      </c>
      <c r="O485" s="86"/>
      <c r="P485" s="216">
        <f>O485*H485</f>
        <v>0</v>
      </c>
      <c r="Q485" s="216">
        <v>0</v>
      </c>
      <c r="R485" s="216">
        <f>Q485*H485</f>
        <v>0</v>
      </c>
      <c r="S485" s="216">
        <v>0</v>
      </c>
      <c r="T485" s="217">
        <f>S485*H485</f>
        <v>0</v>
      </c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R485" s="218" t="s">
        <v>149</v>
      </c>
      <c r="AT485" s="218" t="s">
        <v>144</v>
      </c>
      <c r="AU485" s="218" t="s">
        <v>82</v>
      </c>
      <c r="AY485" s="19" t="s">
        <v>142</v>
      </c>
      <c r="BE485" s="219">
        <f>IF(N485="základní",J485,0)</f>
        <v>0</v>
      </c>
      <c r="BF485" s="219">
        <f>IF(N485="snížená",J485,0)</f>
        <v>0</v>
      </c>
      <c r="BG485" s="219">
        <f>IF(N485="zákl. přenesená",J485,0)</f>
        <v>0</v>
      </c>
      <c r="BH485" s="219">
        <f>IF(N485="sníž. přenesená",J485,0)</f>
        <v>0</v>
      </c>
      <c r="BI485" s="219">
        <f>IF(N485="nulová",J485,0)</f>
        <v>0</v>
      </c>
      <c r="BJ485" s="19" t="s">
        <v>80</v>
      </c>
      <c r="BK485" s="219">
        <f>ROUND(I485*H485,2)</f>
        <v>0</v>
      </c>
      <c r="BL485" s="19" t="s">
        <v>149</v>
      </c>
      <c r="BM485" s="218" t="s">
        <v>505</v>
      </c>
    </row>
    <row r="486" spans="1:47" s="2" customFormat="1" ht="12">
      <c r="A486" s="40"/>
      <c r="B486" s="41"/>
      <c r="C486" s="42"/>
      <c r="D486" s="220" t="s">
        <v>151</v>
      </c>
      <c r="E486" s="42"/>
      <c r="F486" s="221" t="s">
        <v>506</v>
      </c>
      <c r="G486" s="42"/>
      <c r="H486" s="42"/>
      <c r="I486" s="222"/>
      <c r="J486" s="42"/>
      <c r="K486" s="42"/>
      <c r="L486" s="46"/>
      <c r="M486" s="223"/>
      <c r="N486" s="224"/>
      <c r="O486" s="86"/>
      <c r="P486" s="86"/>
      <c r="Q486" s="86"/>
      <c r="R486" s="86"/>
      <c r="S486" s="86"/>
      <c r="T486" s="87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T486" s="19" t="s">
        <v>151</v>
      </c>
      <c r="AU486" s="19" t="s">
        <v>82</v>
      </c>
    </row>
    <row r="487" spans="1:51" s="13" customFormat="1" ht="12">
      <c r="A487" s="13"/>
      <c r="B487" s="225"/>
      <c r="C487" s="226"/>
      <c r="D487" s="227" t="s">
        <v>153</v>
      </c>
      <c r="E487" s="228" t="s">
        <v>21</v>
      </c>
      <c r="F487" s="229" t="s">
        <v>495</v>
      </c>
      <c r="G487" s="226"/>
      <c r="H487" s="228" t="s">
        <v>21</v>
      </c>
      <c r="I487" s="230"/>
      <c r="J487" s="226"/>
      <c r="K487" s="226"/>
      <c r="L487" s="231"/>
      <c r="M487" s="232"/>
      <c r="N487" s="233"/>
      <c r="O487" s="233"/>
      <c r="P487" s="233"/>
      <c r="Q487" s="233"/>
      <c r="R487" s="233"/>
      <c r="S487" s="233"/>
      <c r="T487" s="23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5" t="s">
        <v>153</v>
      </c>
      <c r="AU487" s="235" t="s">
        <v>82</v>
      </c>
      <c r="AV487" s="13" t="s">
        <v>80</v>
      </c>
      <c r="AW487" s="13" t="s">
        <v>34</v>
      </c>
      <c r="AX487" s="13" t="s">
        <v>73</v>
      </c>
      <c r="AY487" s="235" t="s">
        <v>142</v>
      </c>
    </row>
    <row r="488" spans="1:51" s="13" customFormat="1" ht="12">
      <c r="A488" s="13"/>
      <c r="B488" s="225"/>
      <c r="C488" s="226"/>
      <c r="D488" s="227" t="s">
        <v>153</v>
      </c>
      <c r="E488" s="228" t="s">
        <v>21</v>
      </c>
      <c r="F488" s="229" t="s">
        <v>182</v>
      </c>
      <c r="G488" s="226"/>
      <c r="H488" s="228" t="s">
        <v>21</v>
      </c>
      <c r="I488" s="230"/>
      <c r="J488" s="226"/>
      <c r="K488" s="226"/>
      <c r="L488" s="231"/>
      <c r="M488" s="232"/>
      <c r="N488" s="233"/>
      <c r="O488" s="233"/>
      <c r="P488" s="233"/>
      <c r="Q488" s="233"/>
      <c r="R488" s="233"/>
      <c r="S488" s="233"/>
      <c r="T488" s="23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5" t="s">
        <v>153</v>
      </c>
      <c r="AU488" s="235" t="s">
        <v>82</v>
      </c>
      <c r="AV488" s="13" t="s">
        <v>80</v>
      </c>
      <c r="AW488" s="13" t="s">
        <v>34</v>
      </c>
      <c r="AX488" s="13" t="s">
        <v>73</v>
      </c>
      <c r="AY488" s="235" t="s">
        <v>142</v>
      </c>
    </row>
    <row r="489" spans="1:51" s="14" customFormat="1" ht="12">
      <c r="A489" s="14"/>
      <c r="B489" s="236"/>
      <c r="C489" s="237"/>
      <c r="D489" s="227" t="s">
        <v>153</v>
      </c>
      <c r="E489" s="238" t="s">
        <v>21</v>
      </c>
      <c r="F489" s="239" t="s">
        <v>507</v>
      </c>
      <c r="G489" s="237"/>
      <c r="H489" s="240">
        <v>22.56</v>
      </c>
      <c r="I489" s="241"/>
      <c r="J489" s="237"/>
      <c r="K489" s="237"/>
      <c r="L489" s="242"/>
      <c r="M489" s="243"/>
      <c r="N489" s="244"/>
      <c r="O489" s="244"/>
      <c r="P489" s="244"/>
      <c r="Q489" s="244"/>
      <c r="R489" s="244"/>
      <c r="S489" s="244"/>
      <c r="T489" s="24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6" t="s">
        <v>153</v>
      </c>
      <c r="AU489" s="246" t="s">
        <v>82</v>
      </c>
      <c r="AV489" s="14" t="s">
        <v>82</v>
      </c>
      <c r="AW489" s="14" t="s">
        <v>34</v>
      </c>
      <c r="AX489" s="14" t="s">
        <v>73</v>
      </c>
      <c r="AY489" s="246" t="s">
        <v>142</v>
      </c>
    </row>
    <row r="490" spans="1:51" s="13" customFormat="1" ht="12">
      <c r="A490" s="13"/>
      <c r="B490" s="225"/>
      <c r="C490" s="226"/>
      <c r="D490" s="227" t="s">
        <v>153</v>
      </c>
      <c r="E490" s="228" t="s">
        <v>21</v>
      </c>
      <c r="F490" s="229" t="s">
        <v>184</v>
      </c>
      <c r="G490" s="226"/>
      <c r="H490" s="228" t="s">
        <v>21</v>
      </c>
      <c r="I490" s="230"/>
      <c r="J490" s="226"/>
      <c r="K490" s="226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153</v>
      </c>
      <c r="AU490" s="235" t="s">
        <v>82</v>
      </c>
      <c r="AV490" s="13" t="s">
        <v>80</v>
      </c>
      <c r="AW490" s="13" t="s">
        <v>34</v>
      </c>
      <c r="AX490" s="13" t="s">
        <v>73</v>
      </c>
      <c r="AY490" s="235" t="s">
        <v>142</v>
      </c>
    </row>
    <row r="491" spans="1:51" s="14" customFormat="1" ht="12">
      <c r="A491" s="14"/>
      <c r="B491" s="236"/>
      <c r="C491" s="237"/>
      <c r="D491" s="227" t="s">
        <v>153</v>
      </c>
      <c r="E491" s="238" t="s">
        <v>21</v>
      </c>
      <c r="F491" s="239" t="s">
        <v>508</v>
      </c>
      <c r="G491" s="237"/>
      <c r="H491" s="240">
        <v>2.42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6" t="s">
        <v>153</v>
      </c>
      <c r="AU491" s="246" t="s">
        <v>82</v>
      </c>
      <c r="AV491" s="14" t="s">
        <v>82</v>
      </c>
      <c r="AW491" s="14" t="s">
        <v>34</v>
      </c>
      <c r="AX491" s="14" t="s">
        <v>73</v>
      </c>
      <c r="AY491" s="246" t="s">
        <v>142</v>
      </c>
    </row>
    <row r="492" spans="1:51" s="13" customFormat="1" ht="12">
      <c r="A492" s="13"/>
      <c r="B492" s="225"/>
      <c r="C492" s="226"/>
      <c r="D492" s="227" t="s">
        <v>153</v>
      </c>
      <c r="E492" s="228" t="s">
        <v>21</v>
      </c>
      <c r="F492" s="229" t="s">
        <v>210</v>
      </c>
      <c r="G492" s="226"/>
      <c r="H492" s="228" t="s">
        <v>21</v>
      </c>
      <c r="I492" s="230"/>
      <c r="J492" s="226"/>
      <c r="K492" s="226"/>
      <c r="L492" s="231"/>
      <c r="M492" s="232"/>
      <c r="N492" s="233"/>
      <c r="O492" s="233"/>
      <c r="P492" s="233"/>
      <c r="Q492" s="233"/>
      <c r="R492" s="233"/>
      <c r="S492" s="233"/>
      <c r="T492" s="23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5" t="s">
        <v>153</v>
      </c>
      <c r="AU492" s="235" t="s">
        <v>82</v>
      </c>
      <c r="AV492" s="13" t="s">
        <v>80</v>
      </c>
      <c r="AW492" s="13" t="s">
        <v>34</v>
      </c>
      <c r="AX492" s="13" t="s">
        <v>73</v>
      </c>
      <c r="AY492" s="235" t="s">
        <v>142</v>
      </c>
    </row>
    <row r="493" spans="1:51" s="14" customFormat="1" ht="12">
      <c r="A493" s="14"/>
      <c r="B493" s="236"/>
      <c r="C493" s="237"/>
      <c r="D493" s="227" t="s">
        <v>153</v>
      </c>
      <c r="E493" s="238" t="s">
        <v>21</v>
      </c>
      <c r="F493" s="239" t="s">
        <v>509</v>
      </c>
      <c r="G493" s="237"/>
      <c r="H493" s="240">
        <v>2.304</v>
      </c>
      <c r="I493" s="241"/>
      <c r="J493" s="237"/>
      <c r="K493" s="237"/>
      <c r="L493" s="242"/>
      <c r="M493" s="243"/>
      <c r="N493" s="244"/>
      <c r="O493" s="244"/>
      <c r="P493" s="244"/>
      <c r="Q493" s="244"/>
      <c r="R493" s="244"/>
      <c r="S493" s="244"/>
      <c r="T493" s="24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6" t="s">
        <v>153</v>
      </c>
      <c r="AU493" s="246" t="s">
        <v>82</v>
      </c>
      <c r="AV493" s="14" t="s">
        <v>82</v>
      </c>
      <c r="AW493" s="14" t="s">
        <v>34</v>
      </c>
      <c r="AX493" s="14" t="s">
        <v>73</v>
      </c>
      <c r="AY493" s="246" t="s">
        <v>142</v>
      </c>
    </row>
    <row r="494" spans="1:51" s="13" customFormat="1" ht="12">
      <c r="A494" s="13"/>
      <c r="B494" s="225"/>
      <c r="C494" s="226"/>
      <c r="D494" s="227" t="s">
        <v>153</v>
      </c>
      <c r="E494" s="228" t="s">
        <v>21</v>
      </c>
      <c r="F494" s="229" t="s">
        <v>155</v>
      </c>
      <c r="G494" s="226"/>
      <c r="H494" s="228" t="s">
        <v>21</v>
      </c>
      <c r="I494" s="230"/>
      <c r="J494" s="226"/>
      <c r="K494" s="226"/>
      <c r="L494" s="231"/>
      <c r="M494" s="232"/>
      <c r="N494" s="233"/>
      <c r="O494" s="233"/>
      <c r="P494" s="233"/>
      <c r="Q494" s="233"/>
      <c r="R494" s="233"/>
      <c r="S494" s="233"/>
      <c r="T494" s="23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5" t="s">
        <v>153</v>
      </c>
      <c r="AU494" s="235" t="s">
        <v>82</v>
      </c>
      <c r="AV494" s="13" t="s">
        <v>80</v>
      </c>
      <c r="AW494" s="13" t="s">
        <v>34</v>
      </c>
      <c r="AX494" s="13" t="s">
        <v>73</v>
      </c>
      <c r="AY494" s="235" t="s">
        <v>142</v>
      </c>
    </row>
    <row r="495" spans="1:51" s="14" customFormat="1" ht="12">
      <c r="A495" s="14"/>
      <c r="B495" s="236"/>
      <c r="C495" s="237"/>
      <c r="D495" s="227" t="s">
        <v>153</v>
      </c>
      <c r="E495" s="238" t="s">
        <v>21</v>
      </c>
      <c r="F495" s="239" t="s">
        <v>510</v>
      </c>
      <c r="G495" s="237"/>
      <c r="H495" s="240">
        <v>1.392</v>
      </c>
      <c r="I495" s="241"/>
      <c r="J495" s="237"/>
      <c r="K495" s="237"/>
      <c r="L495" s="242"/>
      <c r="M495" s="243"/>
      <c r="N495" s="244"/>
      <c r="O495" s="244"/>
      <c r="P495" s="244"/>
      <c r="Q495" s="244"/>
      <c r="R495" s="244"/>
      <c r="S495" s="244"/>
      <c r="T495" s="24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6" t="s">
        <v>153</v>
      </c>
      <c r="AU495" s="246" t="s">
        <v>82</v>
      </c>
      <c r="AV495" s="14" t="s">
        <v>82</v>
      </c>
      <c r="AW495" s="14" t="s">
        <v>34</v>
      </c>
      <c r="AX495" s="14" t="s">
        <v>73</v>
      </c>
      <c r="AY495" s="246" t="s">
        <v>142</v>
      </c>
    </row>
    <row r="496" spans="1:51" s="15" customFormat="1" ht="12">
      <c r="A496" s="15"/>
      <c r="B496" s="247"/>
      <c r="C496" s="248"/>
      <c r="D496" s="227" t="s">
        <v>153</v>
      </c>
      <c r="E496" s="249" t="s">
        <v>21</v>
      </c>
      <c r="F496" s="250" t="s">
        <v>171</v>
      </c>
      <c r="G496" s="248"/>
      <c r="H496" s="251">
        <v>28.676</v>
      </c>
      <c r="I496" s="252"/>
      <c r="J496" s="248"/>
      <c r="K496" s="248"/>
      <c r="L496" s="253"/>
      <c r="M496" s="254"/>
      <c r="N496" s="255"/>
      <c r="O496" s="255"/>
      <c r="P496" s="255"/>
      <c r="Q496" s="255"/>
      <c r="R496" s="255"/>
      <c r="S496" s="255"/>
      <c r="T496" s="256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57" t="s">
        <v>153</v>
      </c>
      <c r="AU496" s="257" t="s">
        <v>82</v>
      </c>
      <c r="AV496" s="15" t="s">
        <v>149</v>
      </c>
      <c r="AW496" s="15" t="s">
        <v>34</v>
      </c>
      <c r="AX496" s="15" t="s">
        <v>80</v>
      </c>
      <c r="AY496" s="257" t="s">
        <v>142</v>
      </c>
    </row>
    <row r="497" spans="1:65" s="2" customFormat="1" ht="21.75" customHeight="1">
      <c r="A497" s="40"/>
      <c r="B497" s="41"/>
      <c r="C497" s="207" t="s">
        <v>511</v>
      </c>
      <c r="D497" s="207" t="s">
        <v>144</v>
      </c>
      <c r="E497" s="208" t="s">
        <v>512</v>
      </c>
      <c r="F497" s="209" t="s">
        <v>513</v>
      </c>
      <c r="G497" s="210" t="s">
        <v>147</v>
      </c>
      <c r="H497" s="211">
        <v>1208.88</v>
      </c>
      <c r="I497" s="212"/>
      <c r="J497" s="213">
        <f>ROUND(I497*H497,2)</f>
        <v>0</v>
      </c>
      <c r="K497" s="209" t="s">
        <v>148</v>
      </c>
      <c r="L497" s="46"/>
      <c r="M497" s="214" t="s">
        <v>21</v>
      </c>
      <c r="N497" s="215" t="s">
        <v>44</v>
      </c>
      <c r="O497" s="86"/>
      <c r="P497" s="216">
        <f>O497*H497</f>
        <v>0</v>
      </c>
      <c r="Q497" s="216">
        <v>0.00084</v>
      </c>
      <c r="R497" s="216">
        <f>Q497*H497</f>
        <v>1.0154592000000002</v>
      </c>
      <c r="S497" s="216">
        <v>0</v>
      </c>
      <c r="T497" s="217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18" t="s">
        <v>149</v>
      </c>
      <c r="AT497" s="218" t="s">
        <v>144</v>
      </c>
      <c r="AU497" s="218" t="s">
        <v>82</v>
      </c>
      <c r="AY497" s="19" t="s">
        <v>142</v>
      </c>
      <c r="BE497" s="219">
        <f>IF(N497="základní",J497,0)</f>
        <v>0</v>
      </c>
      <c r="BF497" s="219">
        <f>IF(N497="snížená",J497,0)</f>
        <v>0</v>
      </c>
      <c r="BG497" s="219">
        <f>IF(N497="zákl. přenesená",J497,0)</f>
        <v>0</v>
      </c>
      <c r="BH497" s="219">
        <f>IF(N497="sníž. přenesená",J497,0)</f>
        <v>0</v>
      </c>
      <c r="BI497" s="219">
        <f>IF(N497="nulová",J497,0)</f>
        <v>0</v>
      </c>
      <c r="BJ497" s="19" t="s">
        <v>80</v>
      </c>
      <c r="BK497" s="219">
        <f>ROUND(I497*H497,2)</f>
        <v>0</v>
      </c>
      <c r="BL497" s="19" t="s">
        <v>149</v>
      </c>
      <c r="BM497" s="218" t="s">
        <v>514</v>
      </c>
    </row>
    <row r="498" spans="1:47" s="2" customFormat="1" ht="12">
      <c r="A498" s="40"/>
      <c r="B498" s="41"/>
      <c r="C498" s="42"/>
      <c r="D498" s="220" t="s">
        <v>151</v>
      </c>
      <c r="E498" s="42"/>
      <c r="F498" s="221" t="s">
        <v>515</v>
      </c>
      <c r="G498" s="42"/>
      <c r="H498" s="42"/>
      <c r="I498" s="222"/>
      <c r="J498" s="42"/>
      <c r="K498" s="42"/>
      <c r="L498" s="46"/>
      <c r="M498" s="223"/>
      <c r="N498" s="224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151</v>
      </c>
      <c r="AU498" s="19" t="s">
        <v>82</v>
      </c>
    </row>
    <row r="499" spans="1:51" s="13" customFormat="1" ht="12">
      <c r="A499" s="13"/>
      <c r="B499" s="225"/>
      <c r="C499" s="226"/>
      <c r="D499" s="227" t="s">
        <v>153</v>
      </c>
      <c r="E499" s="228" t="s">
        <v>21</v>
      </c>
      <c r="F499" s="229" t="s">
        <v>154</v>
      </c>
      <c r="G499" s="226"/>
      <c r="H499" s="228" t="s">
        <v>21</v>
      </c>
      <c r="I499" s="230"/>
      <c r="J499" s="226"/>
      <c r="K499" s="226"/>
      <c r="L499" s="231"/>
      <c r="M499" s="232"/>
      <c r="N499" s="233"/>
      <c r="O499" s="233"/>
      <c r="P499" s="233"/>
      <c r="Q499" s="233"/>
      <c r="R499" s="233"/>
      <c r="S499" s="233"/>
      <c r="T499" s="23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5" t="s">
        <v>153</v>
      </c>
      <c r="AU499" s="235" t="s">
        <v>82</v>
      </c>
      <c r="AV499" s="13" t="s">
        <v>80</v>
      </c>
      <c r="AW499" s="13" t="s">
        <v>34</v>
      </c>
      <c r="AX499" s="13" t="s">
        <v>73</v>
      </c>
      <c r="AY499" s="235" t="s">
        <v>142</v>
      </c>
    </row>
    <row r="500" spans="1:51" s="13" customFormat="1" ht="12">
      <c r="A500" s="13"/>
      <c r="B500" s="225"/>
      <c r="C500" s="226"/>
      <c r="D500" s="227" t="s">
        <v>153</v>
      </c>
      <c r="E500" s="228" t="s">
        <v>21</v>
      </c>
      <c r="F500" s="229" t="s">
        <v>210</v>
      </c>
      <c r="G500" s="226"/>
      <c r="H500" s="228" t="s">
        <v>21</v>
      </c>
      <c r="I500" s="230"/>
      <c r="J500" s="226"/>
      <c r="K500" s="226"/>
      <c r="L500" s="231"/>
      <c r="M500" s="232"/>
      <c r="N500" s="233"/>
      <c r="O500" s="233"/>
      <c r="P500" s="233"/>
      <c r="Q500" s="233"/>
      <c r="R500" s="233"/>
      <c r="S500" s="233"/>
      <c r="T500" s="23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5" t="s">
        <v>153</v>
      </c>
      <c r="AU500" s="235" t="s">
        <v>82</v>
      </c>
      <c r="AV500" s="13" t="s">
        <v>80</v>
      </c>
      <c r="AW500" s="13" t="s">
        <v>34</v>
      </c>
      <c r="AX500" s="13" t="s">
        <v>73</v>
      </c>
      <c r="AY500" s="235" t="s">
        <v>142</v>
      </c>
    </row>
    <row r="501" spans="1:51" s="14" customFormat="1" ht="12">
      <c r="A501" s="14"/>
      <c r="B501" s="236"/>
      <c r="C501" s="237"/>
      <c r="D501" s="227" t="s">
        <v>153</v>
      </c>
      <c r="E501" s="238" t="s">
        <v>21</v>
      </c>
      <c r="F501" s="239" t="s">
        <v>516</v>
      </c>
      <c r="G501" s="237"/>
      <c r="H501" s="240">
        <v>393.76</v>
      </c>
      <c r="I501" s="241"/>
      <c r="J501" s="237"/>
      <c r="K501" s="237"/>
      <c r="L501" s="242"/>
      <c r="M501" s="243"/>
      <c r="N501" s="244"/>
      <c r="O501" s="244"/>
      <c r="P501" s="244"/>
      <c r="Q501" s="244"/>
      <c r="R501" s="244"/>
      <c r="S501" s="244"/>
      <c r="T501" s="24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6" t="s">
        <v>153</v>
      </c>
      <c r="AU501" s="246" t="s">
        <v>82</v>
      </c>
      <c r="AV501" s="14" t="s">
        <v>82</v>
      </c>
      <c r="AW501" s="14" t="s">
        <v>34</v>
      </c>
      <c r="AX501" s="14" t="s">
        <v>73</v>
      </c>
      <c r="AY501" s="246" t="s">
        <v>142</v>
      </c>
    </row>
    <row r="502" spans="1:51" s="14" customFormat="1" ht="12">
      <c r="A502" s="14"/>
      <c r="B502" s="236"/>
      <c r="C502" s="237"/>
      <c r="D502" s="227" t="s">
        <v>153</v>
      </c>
      <c r="E502" s="238" t="s">
        <v>21</v>
      </c>
      <c r="F502" s="239" t="s">
        <v>517</v>
      </c>
      <c r="G502" s="237"/>
      <c r="H502" s="240">
        <v>2.76</v>
      </c>
      <c r="I502" s="241"/>
      <c r="J502" s="237"/>
      <c r="K502" s="237"/>
      <c r="L502" s="242"/>
      <c r="M502" s="243"/>
      <c r="N502" s="244"/>
      <c r="O502" s="244"/>
      <c r="P502" s="244"/>
      <c r="Q502" s="244"/>
      <c r="R502" s="244"/>
      <c r="S502" s="244"/>
      <c r="T502" s="245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6" t="s">
        <v>153</v>
      </c>
      <c r="AU502" s="246" t="s">
        <v>82</v>
      </c>
      <c r="AV502" s="14" t="s">
        <v>82</v>
      </c>
      <c r="AW502" s="14" t="s">
        <v>34</v>
      </c>
      <c r="AX502" s="14" t="s">
        <v>73</v>
      </c>
      <c r="AY502" s="246" t="s">
        <v>142</v>
      </c>
    </row>
    <row r="503" spans="1:51" s="13" customFormat="1" ht="12">
      <c r="A503" s="13"/>
      <c r="B503" s="225"/>
      <c r="C503" s="226"/>
      <c r="D503" s="227" t="s">
        <v>153</v>
      </c>
      <c r="E503" s="228" t="s">
        <v>21</v>
      </c>
      <c r="F503" s="229" t="s">
        <v>155</v>
      </c>
      <c r="G503" s="226"/>
      <c r="H503" s="228" t="s">
        <v>21</v>
      </c>
      <c r="I503" s="230"/>
      <c r="J503" s="226"/>
      <c r="K503" s="226"/>
      <c r="L503" s="231"/>
      <c r="M503" s="232"/>
      <c r="N503" s="233"/>
      <c r="O503" s="233"/>
      <c r="P503" s="233"/>
      <c r="Q503" s="233"/>
      <c r="R503" s="233"/>
      <c r="S503" s="233"/>
      <c r="T503" s="23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5" t="s">
        <v>153</v>
      </c>
      <c r="AU503" s="235" t="s">
        <v>82</v>
      </c>
      <c r="AV503" s="13" t="s">
        <v>80</v>
      </c>
      <c r="AW503" s="13" t="s">
        <v>34</v>
      </c>
      <c r="AX503" s="13" t="s">
        <v>73</v>
      </c>
      <c r="AY503" s="235" t="s">
        <v>142</v>
      </c>
    </row>
    <row r="504" spans="1:51" s="14" customFormat="1" ht="12">
      <c r="A504" s="14"/>
      <c r="B504" s="236"/>
      <c r="C504" s="237"/>
      <c r="D504" s="227" t="s">
        <v>153</v>
      </c>
      <c r="E504" s="238" t="s">
        <v>21</v>
      </c>
      <c r="F504" s="239" t="s">
        <v>518</v>
      </c>
      <c r="G504" s="237"/>
      <c r="H504" s="240">
        <v>690.92</v>
      </c>
      <c r="I504" s="241"/>
      <c r="J504" s="237"/>
      <c r="K504" s="237"/>
      <c r="L504" s="242"/>
      <c r="M504" s="243"/>
      <c r="N504" s="244"/>
      <c r="O504" s="244"/>
      <c r="P504" s="244"/>
      <c r="Q504" s="244"/>
      <c r="R504" s="244"/>
      <c r="S504" s="244"/>
      <c r="T504" s="24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6" t="s">
        <v>153</v>
      </c>
      <c r="AU504" s="246" t="s">
        <v>82</v>
      </c>
      <c r="AV504" s="14" t="s">
        <v>82</v>
      </c>
      <c r="AW504" s="14" t="s">
        <v>34</v>
      </c>
      <c r="AX504" s="14" t="s">
        <v>73</v>
      </c>
      <c r="AY504" s="246" t="s">
        <v>142</v>
      </c>
    </row>
    <row r="505" spans="1:51" s="14" customFormat="1" ht="12">
      <c r="A505" s="14"/>
      <c r="B505" s="236"/>
      <c r="C505" s="237"/>
      <c r="D505" s="227" t="s">
        <v>153</v>
      </c>
      <c r="E505" s="238" t="s">
        <v>21</v>
      </c>
      <c r="F505" s="239" t="s">
        <v>519</v>
      </c>
      <c r="G505" s="237"/>
      <c r="H505" s="240">
        <v>7.82</v>
      </c>
      <c r="I505" s="241"/>
      <c r="J505" s="237"/>
      <c r="K505" s="237"/>
      <c r="L505" s="242"/>
      <c r="M505" s="243"/>
      <c r="N505" s="244"/>
      <c r="O505" s="244"/>
      <c r="P505" s="244"/>
      <c r="Q505" s="244"/>
      <c r="R505" s="244"/>
      <c r="S505" s="244"/>
      <c r="T505" s="245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46" t="s">
        <v>153</v>
      </c>
      <c r="AU505" s="246" t="s">
        <v>82</v>
      </c>
      <c r="AV505" s="14" t="s">
        <v>82</v>
      </c>
      <c r="AW505" s="14" t="s">
        <v>34</v>
      </c>
      <c r="AX505" s="14" t="s">
        <v>73</v>
      </c>
      <c r="AY505" s="246" t="s">
        <v>142</v>
      </c>
    </row>
    <row r="506" spans="1:51" s="14" customFormat="1" ht="12">
      <c r="A506" s="14"/>
      <c r="B506" s="236"/>
      <c r="C506" s="237"/>
      <c r="D506" s="227" t="s">
        <v>153</v>
      </c>
      <c r="E506" s="238" t="s">
        <v>21</v>
      </c>
      <c r="F506" s="239" t="s">
        <v>520</v>
      </c>
      <c r="G506" s="237"/>
      <c r="H506" s="240">
        <v>24.38</v>
      </c>
      <c r="I506" s="241"/>
      <c r="J506" s="237"/>
      <c r="K506" s="237"/>
      <c r="L506" s="242"/>
      <c r="M506" s="243"/>
      <c r="N506" s="244"/>
      <c r="O506" s="244"/>
      <c r="P506" s="244"/>
      <c r="Q506" s="244"/>
      <c r="R506" s="244"/>
      <c r="S506" s="244"/>
      <c r="T506" s="24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6" t="s">
        <v>153</v>
      </c>
      <c r="AU506" s="246" t="s">
        <v>82</v>
      </c>
      <c r="AV506" s="14" t="s">
        <v>82</v>
      </c>
      <c r="AW506" s="14" t="s">
        <v>34</v>
      </c>
      <c r="AX506" s="14" t="s">
        <v>73</v>
      </c>
      <c r="AY506" s="246" t="s">
        <v>142</v>
      </c>
    </row>
    <row r="507" spans="1:51" s="14" customFormat="1" ht="12">
      <c r="A507" s="14"/>
      <c r="B507" s="236"/>
      <c r="C507" s="237"/>
      <c r="D507" s="227" t="s">
        <v>153</v>
      </c>
      <c r="E507" s="238" t="s">
        <v>21</v>
      </c>
      <c r="F507" s="239" t="s">
        <v>521</v>
      </c>
      <c r="G507" s="237"/>
      <c r="H507" s="240">
        <v>8.74</v>
      </c>
      <c r="I507" s="241"/>
      <c r="J507" s="237"/>
      <c r="K507" s="237"/>
      <c r="L507" s="242"/>
      <c r="M507" s="243"/>
      <c r="N507" s="244"/>
      <c r="O507" s="244"/>
      <c r="P507" s="244"/>
      <c r="Q507" s="244"/>
      <c r="R507" s="244"/>
      <c r="S507" s="244"/>
      <c r="T507" s="24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46" t="s">
        <v>153</v>
      </c>
      <c r="AU507" s="246" t="s">
        <v>82</v>
      </c>
      <c r="AV507" s="14" t="s">
        <v>82</v>
      </c>
      <c r="AW507" s="14" t="s">
        <v>34</v>
      </c>
      <c r="AX507" s="14" t="s">
        <v>73</v>
      </c>
      <c r="AY507" s="246" t="s">
        <v>142</v>
      </c>
    </row>
    <row r="508" spans="1:51" s="14" customFormat="1" ht="12">
      <c r="A508" s="14"/>
      <c r="B508" s="236"/>
      <c r="C508" s="237"/>
      <c r="D508" s="227" t="s">
        <v>153</v>
      </c>
      <c r="E508" s="238" t="s">
        <v>21</v>
      </c>
      <c r="F508" s="239" t="s">
        <v>522</v>
      </c>
      <c r="G508" s="237"/>
      <c r="H508" s="240">
        <v>70.84</v>
      </c>
      <c r="I508" s="241"/>
      <c r="J508" s="237"/>
      <c r="K508" s="237"/>
      <c r="L508" s="242"/>
      <c r="M508" s="243"/>
      <c r="N508" s="244"/>
      <c r="O508" s="244"/>
      <c r="P508" s="244"/>
      <c r="Q508" s="244"/>
      <c r="R508" s="244"/>
      <c r="S508" s="244"/>
      <c r="T508" s="245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6" t="s">
        <v>153</v>
      </c>
      <c r="AU508" s="246" t="s">
        <v>82</v>
      </c>
      <c r="AV508" s="14" t="s">
        <v>82</v>
      </c>
      <c r="AW508" s="14" t="s">
        <v>34</v>
      </c>
      <c r="AX508" s="14" t="s">
        <v>73</v>
      </c>
      <c r="AY508" s="246" t="s">
        <v>142</v>
      </c>
    </row>
    <row r="509" spans="1:51" s="14" customFormat="1" ht="12">
      <c r="A509" s="14"/>
      <c r="B509" s="236"/>
      <c r="C509" s="237"/>
      <c r="D509" s="227" t="s">
        <v>153</v>
      </c>
      <c r="E509" s="238" t="s">
        <v>21</v>
      </c>
      <c r="F509" s="239" t="s">
        <v>523</v>
      </c>
      <c r="G509" s="237"/>
      <c r="H509" s="240">
        <v>9.66</v>
      </c>
      <c r="I509" s="241"/>
      <c r="J509" s="237"/>
      <c r="K509" s="237"/>
      <c r="L509" s="242"/>
      <c r="M509" s="243"/>
      <c r="N509" s="244"/>
      <c r="O509" s="244"/>
      <c r="P509" s="244"/>
      <c r="Q509" s="244"/>
      <c r="R509" s="244"/>
      <c r="S509" s="244"/>
      <c r="T509" s="24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6" t="s">
        <v>153</v>
      </c>
      <c r="AU509" s="246" t="s">
        <v>82</v>
      </c>
      <c r="AV509" s="14" t="s">
        <v>82</v>
      </c>
      <c r="AW509" s="14" t="s">
        <v>34</v>
      </c>
      <c r="AX509" s="14" t="s">
        <v>73</v>
      </c>
      <c r="AY509" s="246" t="s">
        <v>142</v>
      </c>
    </row>
    <row r="510" spans="1:51" s="15" customFormat="1" ht="12">
      <c r="A510" s="15"/>
      <c r="B510" s="247"/>
      <c r="C510" s="248"/>
      <c r="D510" s="227" t="s">
        <v>153</v>
      </c>
      <c r="E510" s="249" t="s">
        <v>96</v>
      </c>
      <c r="F510" s="250" t="s">
        <v>171</v>
      </c>
      <c r="G510" s="248"/>
      <c r="H510" s="251">
        <v>1208.88</v>
      </c>
      <c r="I510" s="252"/>
      <c r="J510" s="248"/>
      <c r="K510" s="248"/>
      <c r="L510" s="253"/>
      <c r="M510" s="254"/>
      <c r="N510" s="255"/>
      <c r="O510" s="255"/>
      <c r="P510" s="255"/>
      <c r="Q510" s="255"/>
      <c r="R510" s="255"/>
      <c r="S510" s="255"/>
      <c r="T510" s="256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57" t="s">
        <v>153</v>
      </c>
      <c r="AU510" s="257" t="s">
        <v>82</v>
      </c>
      <c r="AV510" s="15" t="s">
        <v>149</v>
      </c>
      <c r="AW510" s="15" t="s">
        <v>34</v>
      </c>
      <c r="AX510" s="15" t="s">
        <v>80</v>
      </c>
      <c r="AY510" s="257" t="s">
        <v>142</v>
      </c>
    </row>
    <row r="511" spans="1:65" s="2" customFormat="1" ht="24.15" customHeight="1">
      <c r="A511" s="40"/>
      <c r="B511" s="41"/>
      <c r="C511" s="207" t="s">
        <v>524</v>
      </c>
      <c r="D511" s="207" t="s">
        <v>144</v>
      </c>
      <c r="E511" s="208" t="s">
        <v>525</v>
      </c>
      <c r="F511" s="209" t="s">
        <v>526</v>
      </c>
      <c r="G511" s="210" t="s">
        <v>147</v>
      </c>
      <c r="H511" s="211">
        <v>1208.88</v>
      </c>
      <c r="I511" s="212"/>
      <c r="J511" s="213">
        <f>ROUND(I511*H511,2)</f>
        <v>0</v>
      </c>
      <c r="K511" s="209" t="s">
        <v>148</v>
      </c>
      <c r="L511" s="46"/>
      <c r="M511" s="214" t="s">
        <v>21</v>
      </c>
      <c r="N511" s="215" t="s">
        <v>44</v>
      </c>
      <c r="O511" s="86"/>
      <c r="P511" s="216">
        <f>O511*H511</f>
        <v>0</v>
      </c>
      <c r="Q511" s="216">
        <v>0</v>
      </c>
      <c r="R511" s="216">
        <f>Q511*H511</f>
        <v>0</v>
      </c>
      <c r="S511" s="216">
        <v>0</v>
      </c>
      <c r="T511" s="217">
        <f>S511*H511</f>
        <v>0</v>
      </c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R511" s="218" t="s">
        <v>149</v>
      </c>
      <c r="AT511" s="218" t="s">
        <v>144</v>
      </c>
      <c r="AU511" s="218" t="s">
        <v>82</v>
      </c>
      <c r="AY511" s="19" t="s">
        <v>142</v>
      </c>
      <c r="BE511" s="219">
        <f>IF(N511="základní",J511,0)</f>
        <v>0</v>
      </c>
      <c r="BF511" s="219">
        <f>IF(N511="snížená",J511,0)</f>
        <v>0</v>
      </c>
      <c r="BG511" s="219">
        <f>IF(N511="zákl. přenesená",J511,0)</f>
        <v>0</v>
      </c>
      <c r="BH511" s="219">
        <f>IF(N511="sníž. přenesená",J511,0)</f>
        <v>0</v>
      </c>
      <c r="BI511" s="219">
        <f>IF(N511="nulová",J511,0)</f>
        <v>0</v>
      </c>
      <c r="BJ511" s="19" t="s">
        <v>80</v>
      </c>
      <c r="BK511" s="219">
        <f>ROUND(I511*H511,2)</f>
        <v>0</v>
      </c>
      <c r="BL511" s="19" t="s">
        <v>149</v>
      </c>
      <c r="BM511" s="218" t="s">
        <v>527</v>
      </c>
    </row>
    <row r="512" spans="1:47" s="2" customFormat="1" ht="12">
      <c r="A512" s="40"/>
      <c r="B512" s="41"/>
      <c r="C512" s="42"/>
      <c r="D512" s="220" t="s">
        <v>151</v>
      </c>
      <c r="E512" s="42"/>
      <c r="F512" s="221" t="s">
        <v>528</v>
      </c>
      <c r="G512" s="42"/>
      <c r="H512" s="42"/>
      <c r="I512" s="222"/>
      <c r="J512" s="42"/>
      <c r="K512" s="42"/>
      <c r="L512" s="46"/>
      <c r="M512" s="223"/>
      <c r="N512" s="224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151</v>
      </c>
      <c r="AU512" s="19" t="s">
        <v>82</v>
      </c>
    </row>
    <row r="513" spans="1:51" s="14" customFormat="1" ht="12">
      <c r="A513" s="14"/>
      <c r="B513" s="236"/>
      <c r="C513" s="237"/>
      <c r="D513" s="227" t="s">
        <v>153</v>
      </c>
      <c r="E513" s="238" t="s">
        <v>21</v>
      </c>
      <c r="F513" s="239" t="s">
        <v>96</v>
      </c>
      <c r="G513" s="237"/>
      <c r="H513" s="240">
        <v>1208.88</v>
      </c>
      <c r="I513" s="241"/>
      <c r="J513" s="237"/>
      <c r="K513" s="237"/>
      <c r="L513" s="242"/>
      <c r="M513" s="243"/>
      <c r="N513" s="244"/>
      <c r="O513" s="244"/>
      <c r="P513" s="244"/>
      <c r="Q513" s="244"/>
      <c r="R513" s="244"/>
      <c r="S513" s="244"/>
      <c r="T513" s="24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6" t="s">
        <v>153</v>
      </c>
      <c r="AU513" s="246" t="s">
        <v>82</v>
      </c>
      <c r="AV513" s="14" t="s">
        <v>82</v>
      </c>
      <c r="AW513" s="14" t="s">
        <v>34</v>
      </c>
      <c r="AX513" s="14" t="s">
        <v>80</v>
      </c>
      <c r="AY513" s="246" t="s">
        <v>142</v>
      </c>
    </row>
    <row r="514" spans="1:65" s="2" customFormat="1" ht="24.15" customHeight="1">
      <c r="A514" s="40"/>
      <c r="B514" s="41"/>
      <c r="C514" s="207" t="s">
        <v>529</v>
      </c>
      <c r="D514" s="207" t="s">
        <v>144</v>
      </c>
      <c r="E514" s="208" t="s">
        <v>530</v>
      </c>
      <c r="F514" s="209" t="s">
        <v>531</v>
      </c>
      <c r="G514" s="210" t="s">
        <v>147</v>
      </c>
      <c r="H514" s="211">
        <v>551.591</v>
      </c>
      <c r="I514" s="212"/>
      <c r="J514" s="213">
        <f>ROUND(I514*H514,2)</f>
        <v>0</v>
      </c>
      <c r="K514" s="209" t="s">
        <v>148</v>
      </c>
      <c r="L514" s="46"/>
      <c r="M514" s="214" t="s">
        <v>21</v>
      </c>
      <c r="N514" s="215" t="s">
        <v>44</v>
      </c>
      <c r="O514" s="86"/>
      <c r="P514" s="216">
        <f>O514*H514</f>
        <v>0</v>
      </c>
      <c r="Q514" s="216">
        <v>0.00058136</v>
      </c>
      <c r="R514" s="216">
        <f>Q514*H514</f>
        <v>0.32067294376</v>
      </c>
      <c r="S514" s="216">
        <v>0</v>
      </c>
      <c r="T514" s="217">
        <f>S514*H514</f>
        <v>0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18" t="s">
        <v>149</v>
      </c>
      <c r="AT514" s="218" t="s">
        <v>144</v>
      </c>
      <c r="AU514" s="218" t="s">
        <v>82</v>
      </c>
      <c r="AY514" s="19" t="s">
        <v>142</v>
      </c>
      <c r="BE514" s="219">
        <f>IF(N514="základní",J514,0)</f>
        <v>0</v>
      </c>
      <c r="BF514" s="219">
        <f>IF(N514="snížená",J514,0)</f>
        <v>0</v>
      </c>
      <c r="BG514" s="219">
        <f>IF(N514="zákl. přenesená",J514,0)</f>
        <v>0</v>
      </c>
      <c r="BH514" s="219">
        <f>IF(N514="sníž. přenesená",J514,0)</f>
        <v>0</v>
      </c>
      <c r="BI514" s="219">
        <f>IF(N514="nulová",J514,0)</f>
        <v>0</v>
      </c>
      <c r="BJ514" s="19" t="s">
        <v>80</v>
      </c>
      <c r="BK514" s="219">
        <f>ROUND(I514*H514,2)</f>
        <v>0</v>
      </c>
      <c r="BL514" s="19" t="s">
        <v>149</v>
      </c>
      <c r="BM514" s="218" t="s">
        <v>532</v>
      </c>
    </row>
    <row r="515" spans="1:47" s="2" customFormat="1" ht="12">
      <c r="A515" s="40"/>
      <c r="B515" s="41"/>
      <c r="C515" s="42"/>
      <c r="D515" s="220" t="s">
        <v>151</v>
      </c>
      <c r="E515" s="42"/>
      <c r="F515" s="221" t="s">
        <v>533</v>
      </c>
      <c r="G515" s="42"/>
      <c r="H515" s="42"/>
      <c r="I515" s="222"/>
      <c r="J515" s="42"/>
      <c r="K515" s="42"/>
      <c r="L515" s="46"/>
      <c r="M515" s="223"/>
      <c r="N515" s="224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151</v>
      </c>
      <c r="AU515" s="19" t="s">
        <v>82</v>
      </c>
    </row>
    <row r="516" spans="1:51" s="13" customFormat="1" ht="12">
      <c r="A516" s="13"/>
      <c r="B516" s="225"/>
      <c r="C516" s="226"/>
      <c r="D516" s="227" t="s">
        <v>153</v>
      </c>
      <c r="E516" s="228" t="s">
        <v>21</v>
      </c>
      <c r="F516" s="229" t="s">
        <v>154</v>
      </c>
      <c r="G516" s="226"/>
      <c r="H516" s="228" t="s">
        <v>21</v>
      </c>
      <c r="I516" s="230"/>
      <c r="J516" s="226"/>
      <c r="K516" s="226"/>
      <c r="L516" s="231"/>
      <c r="M516" s="232"/>
      <c r="N516" s="233"/>
      <c r="O516" s="233"/>
      <c r="P516" s="233"/>
      <c r="Q516" s="233"/>
      <c r="R516" s="233"/>
      <c r="S516" s="233"/>
      <c r="T516" s="23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5" t="s">
        <v>153</v>
      </c>
      <c r="AU516" s="235" t="s">
        <v>82</v>
      </c>
      <c r="AV516" s="13" t="s">
        <v>80</v>
      </c>
      <c r="AW516" s="13" t="s">
        <v>34</v>
      </c>
      <c r="AX516" s="13" t="s">
        <v>73</v>
      </c>
      <c r="AY516" s="235" t="s">
        <v>142</v>
      </c>
    </row>
    <row r="517" spans="1:51" s="13" customFormat="1" ht="12">
      <c r="A517" s="13"/>
      <c r="B517" s="225"/>
      <c r="C517" s="226"/>
      <c r="D517" s="227" t="s">
        <v>153</v>
      </c>
      <c r="E517" s="228" t="s">
        <v>21</v>
      </c>
      <c r="F517" s="229" t="s">
        <v>182</v>
      </c>
      <c r="G517" s="226"/>
      <c r="H517" s="228" t="s">
        <v>21</v>
      </c>
      <c r="I517" s="230"/>
      <c r="J517" s="226"/>
      <c r="K517" s="226"/>
      <c r="L517" s="231"/>
      <c r="M517" s="232"/>
      <c r="N517" s="233"/>
      <c r="O517" s="233"/>
      <c r="P517" s="233"/>
      <c r="Q517" s="233"/>
      <c r="R517" s="233"/>
      <c r="S517" s="233"/>
      <c r="T517" s="23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5" t="s">
        <v>153</v>
      </c>
      <c r="AU517" s="235" t="s">
        <v>82</v>
      </c>
      <c r="AV517" s="13" t="s">
        <v>80</v>
      </c>
      <c r="AW517" s="13" t="s">
        <v>34</v>
      </c>
      <c r="AX517" s="13" t="s">
        <v>73</v>
      </c>
      <c r="AY517" s="235" t="s">
        <v>142</v>
      </c>
    </row>
    <row r="518" spans="1:51" s="14" customFormat="1" ht="12">
      <c r="A518" s="14"/>
      <c r="B518" s="236"/>
      <c r="C518" s="237"/>
      <c r="D518" s="227" t="s">
        <v>153</v>
      </c>
      <c r="E518" s="238" t="s">
        <v>21</v>
      </c>
      <c r="F518" s="239" t="s">
        <v>534</v>
      </c>
      <c r="G518" s="237"/>
      <c r="H518" s="240">
        <v>16.653</v>
      </c>
      <c r="I518" s="241"/>
      <c r="J518" s="237"/>
      <c r="K518" s="237"/>
      <c r="L518" s="242"/>
      <c r="M518" s="243"/>
      <c r="N518" s="244"/>
      <c r="O518" s="244"/>
      <c r="P518" s="244"/>
      <c r="Q518" s="244"/>
      <c r="R518" s="244"/>
      <c r="S518" s="244"/>
      <c r="T518" s="245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6" t="s">
        <v>153</v>
      </c>
      <c r="AU518" s="246" t="s">
        <v>82</v>
      </c>
      <c r="AV518" s="14" t="s">
        <v>82</v>
      </c>
      <c r="AW518" s="14" t="s">
        <v>34</v>
      </c>
      <c r="AX518" s="14" t="s">
        <v>73</v>
      </c>
      <c r="AY518" s="246" t="s">
        <v>142</v>
      </c>
    </row>
    <row r="519" spans="1:51" s="14" customFormat="1" ht="12">
      <c r="A519" s="14"/>
      <c r="B519" s="236"/>
      <c r="C519" s="237"/>
      <c r="D519" s="227" t="s">
        <v>153</v>
      </c>
      <c r="E519" s="238" t="s">
        <v>21</v>
      </c>
      <c r="F519" s="239" t="s">
        <v>535</v>
      </c>
      <c r="G519" s="237"/>
      <c r="H519" s="240">
        <v>409.493</v>
      </c>
      <c r="I519" s="241"/>
      <c r="J519" s="237"/>
      <c r="K519" s="237"/>
      <c r="L519" s="242"/>
      <c r="M519" s="243"/>
      <c r="N519" s="244"/>
      <c r="O519" s="244"/>
      <c r="P519" s="244"/>
      <c r="Q519" s="244"/>
      <c r="R519" s="244"/>
      <c r="S519" s="244"/>
      <c r="T519" s="24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6" t="s">
        <v>153</v>
      </c>
      <c r="AU519" s="246" t="s">
        <v>82</v>
      </c>
      <c r="AV519" s="14" t="s">
        <v>82</v>
      </c>
      <c r="AW519" s="14" t="s">
        <v>34</v>
      </c>
      <c r="AX519" s="14" t="s">
        <v>73</v>
      </c>
      <c r="AY519" s="246" t="s">
        <v>142</v>
      </c>
    </row>
    <row r="520" spans="1:51" s="13" customFormat="1" ht="12">
      <c r="A520" s="13"/>
      <c r="B520" s="225"/>
      <c r="C520" s="226"/>
      <c r="D520" s="227" t="s">
        <v>153</v>
      </c>
      <c r="E520" s="228" t="s">
        <v>21</v>
      </c>
      <c r="F520" s="229" t="s">
        <v>205</v>
      </c>
      <c r="G520" s="226"/>
      <c r="H520" s="228" t="s">
        <v>21</v>
      </c>
      <c r="I520" s="230"/>
      <c r="J520" s="226"/>
      <c r="K520" s="226"/>
      <c r="L520" s="231"/>
      <c r="M520" s="232"/>
      <c r="N520" s="233"/>
      <c r="O520" s="233"/>
      <c r="P520" s="233"/>
      <c r="Q520" s="233"/>
      <c r="R520" s="233"/>
      <c r="S520" s="233"/>
      <c r="T520" s="23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5" t="s">
        <v>153</v>
      </c>
      <c r="AU520" s="235" t="s">
        <v>82</v>
      </c>
      <c r="AV520" s="13" t="s">
        <v>80</v>
      </c>
      <c r="AW520" s="13" t="s">
        <v>34</v>
      </c>
      <c r="AX520" s="13" t="s">
        <v>73</v>
      </c>
      <c r="AY520" s="235" t="s">
        <v>142</v>
      </c>
    </row>
    <row r="521" spans="1:51" s="14" customFormat="1" ht="12">
      <c r="A521" s="14"/>
      <c r="B521" s="236"/>
      <c r="C521" s="237"/>
      <c r="D521" s="227" t="s">
        <v>153</v>
      </c>
      <c r="E521" s="238" t="s">
        <v>21</v>
      </c>
      <c r="F521" s="239" t="s">
        <v>536</v>
      </c>
      <c r="G521" s="237"/>
      <c r="H521" s="240">
        <v>79.732</v>
      </c>
      <c r="I521" s="241"/>
      <c r="J521" s="237"/>
      <c r="K521" s="237"/>
      <c r="L521" s="242"/>
      <c r="M521" s="243"/>
      <c r="N521" s="244"/>
      <c r="O521" s="244"/>
      <c r="P521" s="244"/>
      <c r="Q521" s="244"/>
      <c r="R521" s="244"/>
      <c r="S521" s="244"/>
      <c r="T521" s="245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46" t="s">
        <v>153</v>
      </c>
      <c r="AU521" s="246" t="s">
        <v>82</v>
      </c>
      <c r="AV521" s="14" t="s">
        <v>82</v>
      </c>
      <c r="AW521" s="14" t="s">
        <v>34</v>
      </c>
      <c r="AX521" s="14" t="s">
        <v>73</v>
      </c>
      <c r="AY521" s="246" t="s">
        <v>142</v>
      </c>
    </row>
    <row r="522" spans="1:51" s="13" customFormat="1" ht="12">
      <c r="A522" s="13"/>
      <c r="B522" s="225"/>
      <c r="C522" s="226"/>
      <c r="D522" s="227" t="s">
        <v>153</v>
      </c>
      <c r="E522" s="228" t="s">
        <v>21</v>
      </c>
      <c r="F522" s="229" t="s">
        <v>186</v>
      </c>
      <c r="G522" s="226"/>
      <c r="H522" s="228" t="s">
        <v>21</v>
      </c>
      <c r="I522" s="230"/>
      <c r="J522" s="226"/>
      <c r="K522" s="226"/>
      <c r="L522" s="231"/>
      <c r="M522" s="232"/>
      <c r="N522" s="233"/>
      <c r="O522" s="233"/>
      <c r="P522" s="233"/>
      <c r="Q522" s="233"/>
      <c r="R522" s="233"/>
      <c r="S522" s="233"/>
      <c r="T522" s="23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5" t="s">
        <v>153</v>
      </c>
      <c r="AU522" s="235" t="s">
        <v>82</v>
      </c>
      <c r="AV522" s="13" t="s">
        <v>80</v>
      </c>
      <c r="AW522" s="13" t="s">
        <v>34</v>
      </c>
      <c r="AX522" s="13" t="s">
        <v>73</v>
      </c>
      <c r="AY522" s="235" t="s">
        <v>142</v>
      </c>
    </row>
    <row r="523" spans="1:51" s="14" customFormat="1" ht="12">
      <c r="A523" s="14"/>
      <c r="B523" s="236"/>
      <c r="C523" s="237"/>
      <c r="D523" s="227" t="s">
        <v>153</v>
      </c>
      <c r="E523" s="238" t="s">
        <v>21</v>
      </c>
      <c r="F523" s="239" t="s">
        <v>537</v>
      </c>
      <c r="G523" s="237"/>
      <c r="H523" s="240">
        <v>6.586</v>
      </c>
      <c r="I523" s="241"/>
      <c r="J523" s="237"/>
      <c r="K523" s="237"/>
      <c r="L523" s="242"/>
      <c r="M523" s="243"/>
      <c r="N523" s="244"/>
      <c r="O523" s="244"/>
      <c r="P523" s="244"/>
      <c r="Q523" s="244"/>
      <c r="R523" s="244"/>
      <c r="S523" s="244"/>
      <c r="T523" s="24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46" t="s">
        <v>153</v>
      </c>
      <c r="AU523" s="246" t="s">
        <v>82</v>
      </c>
      <c r="AV523" s="14" t="s">
        <v>82</v>
      </c>
      <c r="AW523" s="14" t="s">
        <v>34</v>
      </c>
      <c r="AX523" s="14" t="s">
        <v>73</v>
      </c>
      <c r="AY523" s="246" t="s">
        <v>142</v>
      </c>
    </row>
    <row r="524" spans="1:51" s="14" customFormat="1" ht="12">
      <c r="A524" s="14"/>
      <c r="B524" s="236"/>
      <c r="C524" s="237"/>
      <c r="D524" s="227" t="s">
        <v>153</v>
      </c>
      <c r="E524" s="238" t="s">
        <v>21</v>
      </c>
      <c r="F524" s="239" t="s">
        <v>538</v>
      </c>
      <c r="G524" s="237"/>
      <c r="H524" s="240">
        <v>26.343</v>
      </c>
      <c r="I524" s="241"/>
      <c r="J524" s="237"/>
      <c r="K524" s="237"/>
      <c r="L524" s="242"/>
      <c r="M524" s="243"/>
      <c r="N524" s="244"/>
      <c r="O524" s="244"/>
      <c r="P524" s="244"/>
      <c r="Q524" s="244"/>
      <c r="R524" s="244"/>
      <c r="S524" s="244"/>
      <c r="T524" s="245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6" t="s">
        <v>153</v>
      </c>
      <c r="AU524" s="246" t="s">
        <v>82</v>
      </c>
      <c r="AV524" s="14" t="s">
        <v>82</v>
      </c>
      <c r="AW524" s="14" t="s">
        <v>34</v>
      </c>
      <c r="AX524" s="14" t="s">
        <v>73</v>
      </c>
      <c r="AY524" s="246" t="s">
        <v>142</v>
      </c>
    </row>
    <row r="525" spans="1:51" s="14" customFormat="1" ht="12">
      <c r="A525" s="14"/>
      <c r="B525" s="236"/>
      <c r="C525" s="237"/>
      <c r="D525" s="227" t="s">
        <v>153</v>
      </c>
      <c r="E525" s="238" t="s">
        <v>21</v>
      </c>
      <c r="F525" s="239" t="s">
        <v>539</v>
      </c>
      <c r="G525" s="237"/>
      <c r="H525" s="240">
        <v>12.784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6" t="s">
        <v>153</v>
      </c>
      <c r="AU525" s="246" t="s">
        <v>82</v>
      </c>
      <c r="AV525" s="14" t="s">
        <v>82</v>
      </c>
      <c r="AW525" s="14" t="s">
        <v>34</v>
      </c>
      <c r="AX525" s="14" t="s">
        <v>73</v>
      </c>
      <c r="AY525" s="246" t="s">
        <v>142</v>
      </c>
    </row>
    <row r="526" spans="1:51" s="15" customFormat="1" ht="12">
      <c r="A526" s="15"/>
      <c r="B526" s="247"/>
      <c r="C526" s="248"/>
      <c r="D526" s="227" t="s">
        <v>153</v>
      </c>
      <c r="E526" s="249" t="s">
        <v>21</v>
      </c>
      <c r="F526" s="250" t="s">
        <v>171</v>
      </c>
      <c r="G526" s="248"/>
      <c r="H526" s="251">
        <v>551.591</v>
      </c>
      <c r="I526" s="252"/>
      <c r="J526" s="248"/>
      <c r="K526" s="248"/>
      <c r="L526" s="253"/>
      <c r="M526" s="254"/>
      <c r="N526" s="255"/>
      <c r="O526" s="255"/>
      <c r="P526" s="255"/>
      <c r="Q526" s="255"/>
      <c r="R526" s="255"/>
      <c r="S526" s="255"/>
      <c r="T526" s="256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57" t="s">
        <v>153</v>
      </c>
      <c r="AU526" s="257" t="s">
        <v>82</v>
      </c>
      <c r="AV526" s="15" t="s">
        <v>149</v>
      </c>
      <c r="AW526" s="15" t="s">
        <v>34</v>
      </c>
      <c r="AX526" s="15" t="s">
        <v>80</v>
      </c>
      <c r="AY526" s="257" t="s">
        <v>142</v>
      </c>
    </row>
    <row r="527" spans="1:65" s="2" customFormat="1" ht="24.15" customHeight="1">
      <c r="A527" s="40"/>
      <c r="B527" s="41"/>
      <c r="C527" s="207" t="s">
        <v>540</v>
      </c>
      <c r="D527" s="207" t="s">
        <v>144</v>
      </c>
      <c r="E527" s="208" t="s">
        <v>541</v>
      </c>
      <c r="F527" s="209" t="s">
        <v>542</v>
      </c>
      <c r="G527" s="210" t="s">
        <v>147</v>
      </c>
      <c r="H527" s="211">
        <v>3647.496</v>
      </c>
      <c r="I527" s="212"/>
      <c r="J527" s="213">
        <f>ROUND(I527*H527,2)</f>
        <v>0</v>
      </c>
      <c r="K527" s="209" t="s">
        <v>148</v>
      </c>
      <c r="L527" s="46"/>
      <c r="M527" s="214" t="s">
        <v>21</v>
      </c>
      <c r="N527" s="215" t="s">
        <v>44</v>
      </c>
      <c r="O527" s="86"/>
      <c r="P527" s="216">
        <f>O527*H527</f>
        <v>0</v>
      </c>
      <c r="Q527" s="216">
        <v>0.000593008</v>
      </c>
      <c r="R527" s="216">
        <f>Q527*H527</f>
        <v>2.1629943079680003</v>
      </c>
      <c r="S527" s="216">
        <v>0</v>
      </c>
      <c r="T527" s="217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18" t="s">
        <v>149</v>
      </c>
      <c r="AT527" s="218" t="s">
        <v>144</v>
      </c>
      <c r="AU527" s="218" t="s">
        <v>82</v>
      </c>
      <c r="AY527" s="19" t="s">
        <v>142</v>
      </c>
      <c r="BE527" s="219">
        <f>IF(N527="základní",J527,0)</f>
        <v>0</v>
      </c>
      <c r="BF527" s="219">
        <f>IF(N527="snížená",J527,0)</f>
        <v>0</v>
      </c>
      <c r="BG527" s="219">
        <f>IF(N527="zákl. přenesená",J527,0)</f>
        <v>0</v>
      </c>
      <c r="BH527" s="219">
        <f>IF(N527="sníž. přenesená",J527,0)</f>
        <v>0</v>
      </c>
      <c r="BI527" s="219">
        <f>IF(N527="nulová",J527,0)</f>
        <v>0</v>
      </c>
      <c r="BJ527" s="19" t="s">
        <v>80</v>
      </c>
      <c r="BK527" s="219">
        <f>ROUND(I527*H527,2)</f>
        <v>0</v>
      </c>
      <c r="BL527" s="19" t="s">
        <v>149</v>
      </c>
      <c r="BM527" s="218" t="s">
        <v>543</v>
      </c>
    </row>
    <row r="528" spans="1:47" s="2" customFormat="1" ht="12">
      <c r="A528" s="40"/>
      <c r="B528" s="41"/>
      <c r="C528" s="42"/>
      <c r="D528" s="220" t="s">
        <v>151</v>
      </c>
      <c r="E528" s="42"/>
      <c r="F528" s="221" t="s">
        <v>544</v>
      </c>
      <c r="G528" s="42"/>
      <c r="H528" s="42"/>
      <c r="I528" s="222"/>
      <c r="J528" s="42"/>
      <c r="K528" s="42"/>
      <c r="L528" s="46"/>
      <c r="M528" s="223"/>
      <c r="N528" s="224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151</v>
      </c>
      <c r="AU528" s="19" t="s">
        <v>82</v>
      </c>
    </row>
    <row r="529" spans="1:51" s="13" customFormat="1" ht="12">
      <c r="A529" s="13"/>
      <c r="B529" s="225"/>
      <c r="C529" s="226"/>
      <c r="D529" s="227" t="s">
        <v>153</v>
      </c>
      <c r="E529" s="228" t="s">
        <v>21</v>
      </c>
      <c r="F529" s="229" t="s">
        <v>154</v>
      </c>
      <c r="G529" s="226"/>
      <c r="H529" s="228" t="s">
        <v>21</v>
      </c>
      <c r="I529" s="230"/>
      <c r="J529" s="226"/>
      <c r="K529" s="226"/>
      <c r="L529" s="231"/>
      <c r="M529" s="232"/>
      <c r="N529" s="233"/>
      <c r="O529" s="233"/>
      <c r="P529" s="233"/>
      <c r="Q529" s="233"/>
      <c r="R529" s="233"/>
      <c r="S529" s="233"/>
      <c r="T529" s="23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5" t="s">
        <v>153</v>
      </c>
      <c r="AU529" s="235" t="s">
        <v>82</v>
      </c>
      <c r="AV529" s="13" t="s">
        <v>80</v>
      </c>
      <c r="AW529" s="13" t="s">
        <v>34</v>
      </c>
      <c r="AX529" s="13" t="s">
        <v>73</v>
      </c>
      <c r="AY529" s="235" t="s">
        <v>142</v>
      </c>
    </row>
    <row r="530" spans="1:51" s="13" customFormat="1" ht="12">
      <c r="A530" s="13"/>
      <c r="B530" s="225"/>
      <c r="C530" s="226"/>
      <c r="D530" s="227" t="s">
        <v>153</v>
      </c>
      <c r="E530" s="228" t="s">
        <v>21</v>
      </c>
      <c r="F530" s="229" t="s">
        <v>182</v>
      </c>
      <c r="G530" s="226"/>
      <c r="H530" s="228" t="s">
        <v>21</v>
      </c>
      <c r="I530" s="230"/>
      <c r="J530" s="226"/>
      <c r="K530" s="226"/>
      <c r="L530" s="231"/>
      <c r="M530" s="232"/>
      <c r="N530" s="233"/>
      <c r="O530" s="233"/>
      <c r="P530" s="233"/>
      <c r="Q530" s="233"/>
      <c r="R530" s="233"/>
      <c r="S530" s="233"/>
      <c r="T530" s="23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5" t="s">
        <v>153</v>
      </c>
      <c r="AU530" s="235" t="s">
        <v>82</v>
      </c>
      <c r="AV530" s="13" t="s">
        <v>80</v>
      </c>
      <c r="AW530" s="13" t="s">
        <v>34</v>
      </c>
      <c r="AX530" s="13" t="s">
        <v>73</v>
      </c>
      <c r="AY530" s="235" t="s">
        <v>142</v>
      </c>
    </row>
    <row r="531" spans="1:51" s="14" customFormat="1" ht="12">
      <c r="A531" s="14"/>
      <c r="B531" s="236"/>
      <c r="C531" s="237"/>
      <c r="D531" s="227" t="s">
        <v>153</v>
      </c>
      <c r="E531" s="238" t="s">
        <v>21</v>
      </c>
      <c r="F531" s="239" t="s">
        <v>545</v>
      </c>
      <c r="G531" s="237"/>
      <c r="H531" s="240">
        <v>1541.8</v>
      </c>
      <c r="I531" s="241"/>
      <c r="J531" s="237"/>
      <c r="K531" s="237"/>
      <c r="L531" s="242"/>
      <c r="M531" s="243"/>
      <c r="N531" s="244"/>
      <c r="O531" s="244"/>
      <c r="P531" s="244"/>
      <c r="Q531" s="244"/>
      <c r="R531" s="244"/>
      <c r="S531" s="244"/>
      <c r="T531" s="245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6" t="s">
        <v>153</v>
      </c>
      <c r="AU531" s="246" t="s">
        <v>82</v>
      </c>
      <c r="AV531" s="14" t="s">
        <v>82</v>
      </c>
      <c r="AW531" s="14" t="s">
        <v>34</v>
      </c>
      <c r="AX531" s="14" t="s">
        <v>73</v>
      </c>
      <c r="AY531" s="246" t="s">
        <v>142</v>
      </c>
    </row>
    <row r="532" spans="1:51" s="14" customFormat="1" ht="12">
      <c r="A532" s="14"/>
      <c r="B532" s="236"/>
      <c r="C532" s="237"/>
      <c r="D532" s="227" t="s">
        <v>153</v>
      </c>
      <c r="E532" s="238" t="s">
        <v>21</v>
      </c>
      <c r="F532" s="239" t="s">
        <v>546</v>
      </c>
      <c r="G532" s="237"/>
      <c r="H532" s="240">
        <v>1406.02</v>
      </c>
      <c r="I532" s="241"/>
      <c r="J532" s="237"/>
      <c r="K532" s="237"/>
      <c r="L532" s="242"/>
      <c r="M532" s="243"/>
      <c r="N532" s="244"/>
      <c r="O532" s="244"/>
      <c r="P532" s="244"/>
      <c r="Q532" s="244"/>
      <c r="R532" s="244"/>
      <c r="S532" s="244"/>
      <c r="T532" s="24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6" t="s">
        <v>153</v>
      </c>
      <c r="AU532" s="246" t="s">
        <v>82</v>
      </c>
      <c r="AV532" s="14" t="s">
        <v>82</v>
      </c>
      <c r="AW532" s="14" t="s">
        <v>34</v>
      </c>
      <c r="AX532" s="14" t="s">
        <v>73</v>
      </c>
      <c r="AY532" s="246" t="s">
        <v>142</v>
      </c>
    </row>
    <row r="533" spans="1:51" s="13" customFormat="1" ht="12">
      <c r="A533" s="13"/>
      <c r="B533" s="225"/>
      <c r="C533" s="226"/>
      <c r="D533" s="227" t="s">
        <v>153</v>
      </c>
      <c r="E533" s="228" t="s">
        <v>21</v>
      </c>
      <c r="F533" s="229" t="s">
        <v>198</v>
      </c>
      <c r="G533" s="226"/>
      <c r="H533" s="228" t="s">
        <v>21</v>
      </c>
      <c r="I533" s="230"/>
      <c r="J533" s="226"/>
      <c r="K533" s="226"/>
      <c r="L533" s="231"/>
      <c r="M533" s="232"/>
      <c r="N533" s="233"/>
      <c r="O533" s="233"/>
      <c r="P533" s="233"/>
      <c r="Q533" s="233"/>
      <c r="R533" s="233"/>
      <c r="S533" s="233"/>
      <c r="T533" s="23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5" t="s">
        <v>153</v>
      </c>
      <c r="AU533" s="235" t="s">
        <v>82</v>
      </c>
      <c r="AV533" s="13" t="s">
        <v>80</v>
      </c>
      <c r="AW533" s="13" t="s">
        <v>34</v>
      </c>
      <c r="AX533" s="13" t="s">
        <v>73</v>
      </c>
      <c r="AY533" s="235" t="s">
        <v>142</v>
      </c>
    </row>
    <row r="534" spans="1:51" s="14" customFormat="1" ht="12">
      <c r="A534" s="14"/>
      <c r="B534" s="236"/>
      <c r="C534" s="237"/>
      <c r="D534" s="227" t="s">
        <v>153</v>
      </c>
      <c r="E534" s="238" t="s">
        <v>21</v>
      </c>
      <c r="F534" s="239" t="s">
        <v>547</v>
      </c>
      <c r="G534" s="237"/>
      <c r="H534" s="240">
        <v>374.176</v>
      </c>
      <c r="I534" s="241"/>
      <c r="J534" s="237"/>
      <c r="K534" s="237"/>
      <c r="L534" s="242"/>
      <c r="M534" s="243"/>
      <c r="N534" s="244"/>
      <c r="O534" s="244"/>
      <c r="P534" s="244"/>
      <c r="Q534" s="244"/>
      <c r="R534" s="244"/>
      <c r="S534" s="244"/>
      <c r="T534" s="24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6" t="s">
        <v>153</v>
      </c>
      <c r="AU534" s="246" t="s">
        <v>82</v>
      </c>
      <c r="AV534" s="14" t="s">
        <v>82</v>
      </c>
      <c r="AW534" s="14" t="s">
        <v>34</v>
      </c>
      <c r="AX534" s="14" t="s">
        <v>73</v>
      </c>
      <c r="AY534" s="246" t="s">
        <v>142</v>
      </c>
    </row>
    <row r="535" spans="1:51" s="13" customFormat="1" ht="12">
      <c r="A535" s="13"/>
      <c r="B535" s="225"/>
      <c r="C535" s="226"/>
      <c r="D535" s="227" t="s">
        <v>153</v>
      </c>
      <c r="E535" s="228" t="s">
        <v>21</v>
      </c>
      <c r="F535" s="229" t="s">
        <v>184</v>
      </c>
      <c r="G535" s="226"/>
      <c r="H535" s="228" t="s">
        <v>21</v>
      </c>
      <c r="I535" s="230"/>
      <c r="J535" s="226"/>
      <c r="K535" s="226"/>
      <c r="L535" s="231"/>
      <c r="M535" s="232"/>
      <c r="N535" s="233"/>
      <c r="O535" s="233"/>
      <c r="P535" s="233"/>
      <c r="Q535" s="233"/>
      <c r="R535" s="233"/>
      <c r="S535" s="233"/>
      <c r="T535" s="23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35" t="s">
        <v>153</v>
      </c>
      <c r="AU535" s="235" t="s">
        <v>82</v>
      </c>
      <c r="AV535" s="13" t="s">
        <v>80</v>
      </c>
      <c r="AW535" s="13" t="s">
        <v>34</v>
      </c>
      <c r="AX535" s="13" t="s">
        <v>73</v>
      </c>
      <c r="AY535" s="235" t="s">
        <v>142</v>
      </c>
    </row>
    <row r="536" spans="1:51" s="14" customFormat="1" ht="12">
      <c r="A536" s="14"/>
      <c r="B536" s="236"/>
      <c r="C536" s="237"/>
      <c r="D536" s="227" t="s">
        <v>153</v>
      </c>
      <c r="E536" s="238" t="s">
        <v>21</v>
      </c>
      <c r="F536" s="239" t="s">
        <v>548</v>
      </c>
      <c r="G536" s="237"/>
      <c r="H536" s="240">
        <v>58.464</v>
      </c>
      <c r="I536" s="241"/>
      <c r="J536" s="237"/>
      <c r="K536" s="237"/>
      <c r="L536" s="242"/>
      <c r="M536" s="243"/>
      <c r="N536" s="244"/>
      <c r="O536" s="244"/>
      <c r="P536" s="244"/>
      <c r="Q536" s="244"/>
      <c r="R536" s="244"/>
      <c r="S536" s="244"/>
      <c r="T536" s="24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46" t="s">
        <v>153</v>
      </c>
      <c r="AU536" s="246" t="s">
        <v>82</v>
      </c>
      <c r="AV536" s="14" t="s">
        <v>82</v>
      </c>
      <c r="AW536" s="14" t="s">
        <v>34</v>
      </c>
      <c r="AX536" s="14" t="s">
        <v>73</v>
      </c>
      <c r="AY536" s="246" t="s">
        <v>142</v>
      </c>
    </row>
    <row r="537" spans="1:51" s="14" customFormat="1" ht="12">
      <c r="A537" s="14"/>
      <c r="B537" s="236"/>
      <c r="C537" s="237"/>
      <c r="D537" s="227" t="s">
        <v>153</v>
      </c>
      <c r="E537" s="238" t="s">
        <v>21</v>
      </c>
      <c r="F537" s="239" t="s">
        <v>549</v>
      </c>
      <c r="G537" s="237"/>
      <c r="H537" s="240">
        <v>15.428</v>
      </c>
      <c r="I537" s="241"/>
      <c r="J537" s="237"/>
      <c r="K537" s="237"/>
      <c r="L537" s="242"/>
      <c r="M537" s="243"/>
      <c r="N537" s="244"/>
      <c r="O537" s="244"/>
      <c r="P537" s="244"/>
      <c r="Q537" s="244"/>
      <c r="R537" s="244"/>
      <c r="S537" s="244"/>
      <c r="T537" s="245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46" t="s">
        <v>153</v>
      </c>
      <c r="AU537" s="246" t="s">
        <v>82</v>
      </c>
      <c r="AV537" s="14" t="s">
        <v>82</v>
      </c>
      <c r="AW537" s="14" t="s">
        <v>34</v>
      </c>
      <c r="AX537" s="14" t="s">
        <v>73</v>
      </c>
      <c r="AY537" s="246" t="s">
        <v>142</v>
      </c>
    </row>
    <row r="538" spans="1:51" s="14" customFormat="1" ht="12">
      <c r="A538" s="14"/>
      <c r="B538" s="236"/>
      <c r="C538" s="237"/>
      <c r="D538" s="227" t="s">
        <v>153</v>
      </c>
      <c r="E538" s="238" t="s">
        <v>21</v>
      </c>
      <c r="F538" s="239" t="s">
        <v>550</v>
      </c>
      <c r="G538" s="237"/>
      <c r="H538" s="240">
        <v>24.36</v>
      </c>
      <c r="I538" s="241"/>
      <c r="J538" s="237"/>
      <c r="K538" s="237"/>
      <c r="L538" s="242"/>
      <c r="M538" s="243"/>
      <c r="N538" s="244"/>
      <c r="O538" s="244"/>
      <c r="P538" s="244"/>
      <c r="Q538" s="244"/>
      <c r="R538" s="244"/>
      <c r="S538" s="244"/>
      <c r="T538" s="24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6" t="s">
        <v>153</v>
      </c>
      <c r="AU538" s="246" t="s">
        <v>82</v>
      </c>
      <c r="AV538" s="14" t="s">
        <v>82</v>
      </c>
      <c r="AW538" s="14" t="s">
        <v>34</v>
      </c>
      <c r="AX538" s="14" t="s">
        <v>73</v>
      </c>
      <c r="AY538" s="246" t="s">
        <v>142</v>
      </c>
    </row>
    <row r="539" spans="1:51" s="13" customFormat="1" ht="12">
      <c r="A539" s="13"/>
      <c r="B539" s="225"/>
      <c r="C539" s="226"/>
      <c r="D539" s="227" t="s">
        <v>153</v>
      </c>
      <c r="E539" s="228" t="s">
        <v>21</v>
      </c>
      <c r="F539" s="229" t="s">
        <v>201</v>
      </c>
      <c r="G539" s="226"/>
      <c r="H539" s="228" t="s">
        <v>21</v>
      </c>
      <c r="I539" s="230"/>
      <c r="J539" s="226"/>
      <c r="K539" s="226"/>
      <c r="L539" s="231"/>
      <c r="M539" s="232"/>
      <c r="N539" s="233"/>
      <c r="O539" s="233"/>
      <c r="P539" s="233"/>
      <c r="Q539" s="233"/>
      <c r="R539" s="233"/>
      <c r="S539" s="233"/>
      <c r="T539" s="23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5" t="s">
        <v>153</v>
      </c>
      <c r="AU539" s="235" t="s">
        <v>82</v>
      </c>
      <c r="AV539" s="13" t="s">
        <v>80</v>
      </c>
      <c r="AW539" s="13" t="s">
        <v>34</v>
      </c>
      <c r="AX539" s="13" t="s">
        <v>73</v>
      </c>
      <c r="AY539" s="235" t="s">
        <v>142</v>
      </c>
    </row>
    <row r="540" spans="1:51" s="14" customFormat="1" ht="12">
      <c r="A540" s="14"/>
      <c r="B540" s="236"/>
      <c r="C540" s="237"/>
      <c r="D540" s="227" t="s">
        <v>153</v>
      </c>
      <c r="E540" s="238" t="s">
        <v>21</v>
      </c>
      <c r="F540" s="239" t="s">
        <v>551</v>
      </c>
      <c r="G540" s="237"/>
      <c r="H540" s="240">
        <v>108.385</v>
      </c>
      <c r="I540" s="241"/>
      <c r="J540" s="237"/>
      <c r="K540" s="237"/>
      <c r="L540" s="242"/>
      <c r="M540" s="243"/>
      <c r="N540" s="244"/>
      <c r="O540" s="244"/>
      <c r="P540" s="244"/>
      <c r="Q540" s="244"/>
      <c r="R540" s="244"/>
      <c r="S540" s="244"/>
      <c r="T540" s="24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6" t="s">
        <v>153</v>
      </c>
      <c r="AU540" s="246" t="s">
        <v>82</v>
      </c>
      <c r="AV540" s="14" t="s">
        <v>82</v>
      </c>
      <c r="AW540" s="14" t="s">
        <v>34</v>
      </c>
      <c r="AX540" s="14" t="s">
        <v>73</v>
      </c>
      <c r="AY540" s="246" t="s">
        <v>142</v>
      </c>
    </row>
    <row r="541" spans="1:51" s="13" customFormat="1" ht="12">
      <c r="A541" s="13"/>
      <c r="B541" s="225"/>
      <c r="C541" s="226"/>
      <c r="D541" s="227" t="s">
        <v>153</v>
      </c>
      <c r="E541" s="228" t="s">
        <v>21</v>
      </c>
      <c r="F541" s="229" t="s">
        <v>203</v>
      </c>
      <c r="G541" s="226"/>
      <c r="H541" s="228" t="s">
        <v>21</v>
      </c>
      <c r="I541" s="230"/>
      <c r="J541" s="226"/>
      <c r="K541" s="226"/>
      <c r="L541" s="231"/>
      <c r="M541" s="232"/>
      <c r="N541" s="233"/>
      <c r="O541" s="233"/>
      <c r="P541" s="233"/>
      <c r="Q541" s="233"/>
      <c r="R541" s="233"/>
      <c r="S541" s="233"/>
      <c r="T541" s="23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5" t="s">
        <v>153</v>
      </c>
      <c r="AU541" s="235" t="s">
        <v>82</v>
      </c>
      <c r="AV541" s="13" t="s">
        <v>80</v>
      </c>
      <c r="AW541" s="13" t="s">
        <v>34</v>
      </c>
      <c r="AX541" s="13" t="s">
        <v>73</v>
      </c>
      <c r="AY541" s="235" t="s">
        <v>142</v>
      </c>
    </row>
    <row r="542" spans="1:51" s="14" customFormat="1" ht="12">
      <c r="A542" s="14"/>
      <c r="B542" s="236"/>
      <c r="C542" s="237"/>
      <c r="D542" s="227" t="s">
        <v>153</v>
      </c>
      <c r="E542" s="238" t="s">
        <v>21</v>
      </c>
      <c r="F542" s="239" t="s">
        <v>552</v>
      </c>
      <c r="G542" s="237"/>
      <c r="H542" s="240">
        <v>46.383</v>
      </c>
      <c r="I542" s="241"/>
      <c r="J542" s="237"/>
      <c r="K542" s="237"/>
      <c r="L542" s="242"/>
      <c r="M542" s="243"/>
      <c r="N542" s="244"/>
      <c r="O542" s="244"/>
      <c r="P542" s="244"/>
      <c r="Q542" s="244"/>
      <c r="R542" s="244"/>
      <c r="S542" s="244"/>
      <c r="T542" s="24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6" t="s">
        <v>153</v>
      </c>
      <c r="AU542" s="246" t="s">
        <v>82</v>
      </c>
      <c r="AV542" s="14" t="s">
        <v>82</v>
      </c>
      <c r="AW542" s="14" t="s">
        <v>34</v>
      </c>
      <c r="AX542" s="14" t="s">
        <v>73</v>
      </c>
      <c r="AY542" s="246" t="s">
        <v>142</v>
      </c>
    </row>
    <row r="543" spans="1:51" s="13" customFormat="1" ht="12">
      <c r="A543" s="13"/>
      <c r="B543" s="225"/>
      <c r="C543" s="226"/>
      <c r="D543" s="227" t="s">
        <v>153</v>
      </c>
      <c r="E543" s="228" t="s">
        <v>21</v>
      </c>
      <c r="F543" s="229" t="s">
        <v>207</v>
      </c>
      <c r="G543" s="226"/>
      <c r="H543" s="228" t="s">
        <v>21</v>
      </c>
      <c r="I543" s="230"/>
      <c r="J543" s="226"/>
      <c r="K543" s="226"/>
      <c r="L543" s="231"/>
      <c r="M543" s="232"/>
      <c r="N543" s="233"/>
      <c r="O543" s="233"/>
      <c r="P543" s="233"/>
      <c r="Q543" s="233"/>
      <c r="R543" s="233"/>
      <c r="S543" s="233"/>
      <c r="T543" s="23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5" t="s">
        <v>153</v>
      </c>
      <c r="AU543" s="235" t="s">
        <v>82</v>
      </c>
      <c r="AV543" s="13" t="s">
        <v>80</v>
      </c>
      <c r="AW543" s="13" t="s">
        <v>34</v>
      </c>
      <c r="AX543" s="13" t="s">
        <v>73</v>
      </c>
      <c r="AY543" s="235" t="s">
        <v>142</v>
      </c>
    </row>
    <row r="544" spans="1:51" s="14" customFormat="1" ht="12">
      <c r="A544" s="14"/>
      <c r="B544" s="236"/>
      <c r="C544" s="237"/>
      <c r="D544" s="227" t="s">
        <v>153</v>
      </c>
      <c r="E544" s="238" t="s">
        <v>21</v>
      </c>
      <c r="F544" s="239" t="s">
        <v>553</v>
      </c>
      <c r="G544" s="237"/>
      <c r="H544" s="240">
        <v>72.48</v>
      </c>
      <c r="I544" s="241"/>
      <c r="J544" s="237"/>
      <c r="K544" s="237"/>
      <c r="L544" s="242"/>
      <c r="M544" s="243"/>
      <c r="N544" s="244"/>
      <c r="O544" s="244"/>
      <c r="P544" s="244"/>
      <c r="Q544" s="244"/>
      <c r="R544" s="244"/>
      <c r="S544" s="244"/>
      <c r="T544" s="24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6" t="s">
        <v>153</v>
      </c>
      <c r="AU544" s="246" t="s">
        <v>82</v>
      </c>
      <c r="AV544" s="14" t="s">
        <v>82</v>
      </c>
      <c r="AW544" s="14" t="s">
        <v>34</v>
      </c>
      <c r="AX544" s="14" t="s">
        <v>73</v>
      </c>
      <c r="AY544" s="246" t="s">
        <v>142</v>
      </c>
    </row>
    <row r="545" spans="1:51" s="15" customFormat="1" ht="12">
      <c r="A545" s="15"/>
      <c r="B545" s="247"/>
      <c r="C545" s="248"/>
      <c r="D545" s="227" t="s">
        <v>153</v>
      </c>
      <c r="E545" s="249" t="s">
        <v>21</v>
      </c>
      <c r="F545" s="250" t="s">
        <v>171</v>
      </c>
      <c r="G545" s="248"/>
      <c r="H545" s="251">
        <v>3647.496</v>
      </c>
      <c r="I545" s="252"/>
      <c r="J545" s="248"/>
      <c r="K545" s="248"/>
      <c r="L545" s="253"/>
      <c r="M545" s="254"/>
      <c r="N545" s="255"/>
      <c r="O545" s="255"/>
      <c r="P545" s="255"/>
      <c r="Q545" s="255"/>
      <c r="R545" s="255"/>
      <c r="S545" s="255"/>
      <c r="T545" s="256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7" t="s">
        <v>153</v>
      </c>
      <c r="AU545" s="257" t="s">
        <v>82</v>
      </c>
      <c r="AV545" s="15" t="s">
        <v>149</v>
      </c>
      <c r="AW545" s="15" t="s">
        <v>34</v>
      </c>
      <c r="AX545" s="15" t="s">
        <v>80</v>
      </c>
      <c r="AY545" s="257" t="s">
        <v>142</v>
      </c>
    </row>
    <row r="546" spans="1:65" s="2" customFormat="1" ht="24.15" customHeight="1">
      <c r="A546" s="40"/>
      <c r="B546" s="41"/>
      <c r="C546" s="207" t="s">
        <v>554</v>
      </c>
      <c r="D546" s="207" t="s">
        <v>144</v>
      </c>
      <c r="E546" s="208" t="s">
        <v>555</v>
      </c>
      <c r="F546" s="209" t="s">
        <v>556</v>
      </c>
      <c r="G546" s="210" t="s">
        <v>147</v>
      </c>
      <c r="H546" s="211">
        <v>783.5</v>
      </c>
      <c r="I546" s="212"/>
      <c r="J546" s="213">
        <f>ROUND(I546*H546,2)</f>
        <v>0</v>
      </c>
      <c r="K546" s="209" t="s">
        <v>148</v>
      </c>
      <c r="L546" s="46"/>
      <c r="M546" s="214" t="s">
        <v>21</v>
      </c>
      <c r="N546" s="215" t="s">
        <v>44</v>
      </c>
      <c r="O546" s="86"/>
      <c r="P546" s="216">
        <f>O546*H546</f>
        <v>0</v>
      </c>
      <c r="Q546" s="216">
        <v>0.000627048</v>
      </c>
      <c r="R546" s="216">
        <f>Q546*H546</f>
        <v>0.49129210799999995</v>
      </c>
      <c r="S546" s="216">
        <v>0</v>
      </c>
      <c r="T546" s="217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8" t="s">
        <v>149</v>
      </c>
      <c r="AT546" s="218" t="s">
        <v>144</v>
      </c>
      <c r="AU546" s="218" t="s">
        <v>82</v>
      </c>
      <c r="AY546" s="19" t="s">
        <v>142</v>
      </c>
      <c r="BE546" s="219">
        <f>IF(N546="základní",J546,0)</f>
        <v>0</v>
      </c>
      <c r="BF546" s="219">
        <f>IF(N546="snížená",J546,0)</f>
        <v>0</v>
      </c>
      <c r="BG546" s="219">
        <f>IF(N546="zákl. přenesená",J546,0)</f>
        <v>0</v>
      </c>
      <c r="BH546" s="219">
        <f>IF(N546="sníž. přenesená",J546,0)</f>
        <v>0</v>
      </c>
      <c r="BI546" s="219">
        <f>IF(N546="nulová",J546,0)</f>
        <v>0</v>
      </c>
      <c r="BJ546" s="19" t="s">
        <v>80</v>
      </c>
      <c r="BK546" s="219">
        <f>ROUND(I546*H546,2)</f>
        <v>0</v>
      </c>
      <c r="BL546" s="19" t="s">
        <v>149</v>
      </c>
      <c r="BM546" s="218" t="s">
        <v>557</v>
      </c>
    </row>
    <row r="547" spans="1:47" s="2" customFormat="1" ht="12">
      <c r="A547" s="40"/>
      <c r="B547" s="41"/>
      <c r="C547" s="42"/>
      <c r="D547" s="220" t="s">
        <v>151</v>
      </c>
      <c r="E547" s="42"/>
      <c r="F547" s="221" t="s">
        <v>558</v>
      </c>
      <c r="G547" s="42"/>
      <c r="H547" s="42"/>
      <c r="I547" s="222"/>
      <c r="J547" s="42"/>
      <c r="K547" s="42"/>
      <c r="L547" s="46"/>
      <c r="M547" s="223"/>
      <c r="N547" s="224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151</v>
      </c>
      <c r="AU547" s="19" t="s">
        <v>82</v>
      </c>
    </row>
    <row r="548" spans="1:51" s="13" customFormat="1" ht="12">
      <c r="A548" s="13"/>
      <c r="B548" s="225"/>
      <c r="C548" s="226"/>
      <c r="D548" s="227" t="s">
        <v>153</v>
      </c>
      <c r="E548" s="228" t="s">
        <v>21</v>
      </c>
      <c r="F548" s="229" t="s">
        <v>154</v>
      </c>
      <c r="G548" s="226"/>
      <c r="H548" s="228" t="s">
        <v>21</v>
      </c>
      <c r="I548" s="230"/>
      <c r="J548" s="226"/>
      <c r="K548" s="226"/>
      <c r="L548" s="231"/>
      <c r="M548" s="232"/>
      <c r="N548" s="233"/>
      <c r="O548" s="233"/>
      <c r="P548" s="233"/>
      <c r="Q548" s="233"/>
      <c r="R548" s="233"/>
      <c r="S548" s="233"/>
      <c r="T548" s="234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5" t="s">
        <v>153</v>
      </c>
      <c r="AU548" s="235" t="s">
        <v>82</v>
      </c>
      <c r="AV548" s="13" t="s">
        <v>80</v>
      </c>
      <c r="AW548" s="13" t="s">
        <v>34</v>
      </c>
      <c r="AX548" s="13" t="s">
        <v>73</v>
      </c>
      <c r="AY548" s="235" t="s">
        <v>142</v>
      </c>
    </row>
    <row r="549" spans="1:51" s="13" customFormat="1" ht="12">
      <c r="A549" s="13"/>
      <c r="B549" s="225"/>
      <c r="C549" s="226"/>
      <c r="D549" s="227" t="s">
        <v>153</v>
      </c>
      <c r="E549" s="228" t="s">
        <v>21</v>
      </c>
      <c r="F549" s="229" t="s">
        <v>182</v>
      </c>
      <c r="G549" s="226"/>
      <c r="H549" s="228" t="s">
        <v>21</v>
      </c>
      <c r="I549" s="230"/>
      <c r="J549" s="226"/>
      <c r="K549" s="226"/>
      <c r="L549" s="231"/>
      <c r="M549" s="232"/>
      <c r="N549" s="233"/>
      <c r="O549" s="233"/>
      <c r="P549" s="233"/>
      <c r="Q549" s="233"/>
      <c r="R549" s="233"/>
      <c r="S549" s="233"/>
      <c r="T549" s="23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35" t="s">
        <v>153</v>
      </c>
      <c r="AU549" s="235" t="s">
        <v>82</v>
      </c>
      <c r="AV549" s="13" t="s">
        <v>80</v>
      </c>
      <c r="AW549" s="13" t="s">
        <v>34</v>
      </c>
      <c r="AX549" s="13" t="s">
        <v>73</v>
      </c>
      <c r="AY549" s="235" t="s">
        <v>142</v>
      </c>
    </row>
    <row r="550" spans="1:51" s="14" customFormat="1" ht="12">
      <c r="A550" s="14"/>
      <c r="B550" s="236"/>
      <c r="C550" s="237"/>
      <c r="D550" s="227" t="s">
        <v>153</v>
      </c>
      <c r="E550" s="238" t="s">
        <v>21</v>
      </c>
      <c r="F550" s="239" t="s">
        <v>559</v>
      </c>
      <c r="G550" s="237"/>
      <c r="H550" s="240">
        <v>472.064</v>
      </c>
      <c r="I550" s="241"/>
      <c r="J550" s="237"/>
      <c r="K550" s="237"/>
      <c r="L550" s="242"/>
      <c r="M550" s="243"/>
      <c r="N550" s="244"/>
      <c r="O550" s="244"/>
      <c r="P550" s="244"/>
      <c r="Q550" s="244"/>
      <c r="R550" s="244"/>
      <c r="S550" s="244"/>
      <c r="T550" s="24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46" t="s">
        <v>153</v>
      </c>
      <c r="AU550" s="246" t="s">
        <v>82</v>
      </c>
      <c r="AV550" s="14" t="s">
        <v>82</v>
      </c>
      <c r="AW550" s="14" t="s">
        <v>34</v>
      </c>
      <c r="AX550" s="14" t="s">
        <v>73</v>
      </c>
      <c r="AY550" s="246" t="s">
        <v>142</v>
      </c>
    </row>
    <row r="551" spans="1:51" s="14" customFormat="1" ht="12">
      <c r="A551" s="14"/>
      <c r="B551" s="236"/>
      <c r="C551" s="237"/>
      <c r="D551" s="227" t="s">
        <v>153</v>
      </c>
      <c r="E551" s="238" t="s">
        <v>21</v>
      </c>
      <c r="F551" s="239" t="s">
        <v>560</v>
      </c>
      <c r="G551" s="237"/>
      <c r="H551" s="240">
        <v>311.436</v>
      </c>
      <c r="I551" s="241"/>
      <c r="J551" s="237"/>
      <c r="K551" s="237"/>
      <c r="L551" s="242"/>
      <c r="M551" s="243"/>
      <c r="N551" s="244"/>
      <c r="O551" s="244"/>
      <c r="P551" s="244"/>
      <c r="Q551" s="244"/>
      <c r="R551" s="244"/>
      <c r="S551" s="244"/>
      <c r="T551" s="245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6" t="s">
        <v>153</v>
      </c>
      <c r="AU551" s="246" t="s">
        <v>82</v>
      </c>
      <c r="AV551" s="14" t="s">
        <v>82</v>
      </c>
      <c r="AW551" s="14" t="s">
        <v>34</v>
      </c>
      <c r="AX551" s="14" t="s">
        <v>73</v>
      </c>
      <c r="AY551" s="246" t="s">
        <v>142</v>
      </c>
    </row>
    <row r="552" spans="1:51" s="15" customFormat="1" ht="12">
      <c r="A552" s="15"/>
      <c r="B552" s="247"/>
      <c r="C552" s="248"/>
      <c r="D552" s="227" t="s">
        <v>153</v>
      </c>
      <c r="E552" s="249" t="s">
        <v>21</v>
      </c>
      <c r="F552" s="250" t="s">
        <v>171</v>
      </c>
      <c r="G552" s="248"/>
      <c r="H552" s="251">
        <v>783.5</v>
      </c>
      <c r="I552" s="252"/>
      <c r="J552" s="248"/>
      <c r="K552" s="248"/>
      <c r="L552" s="253"/>
      <c r="M552" s="254"/>
      <c r="N552" s="255"/>
      <c r="O552" s="255"/>
      <c r="P552" s="255"/>
      <c r="Q552" s="255"/>
      <c r="R552" s="255"/>
      <c r="S552" s="255"/>
      <c r="T552" s="256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57" t="s">
        <v>153</v>
      </c>
      <c r="AU552" s="257" t="s">
        <v>82</v>
      </c>
      <c r="AV552" s="15" t="s">
        <v>149</v>
      </c>
      <c r="AW552" s="15" t="s">
        <v>34</v>
      </c>
      <c r="AX552" s="15" t="s">
        <v>80</v>
      </c>
      <c r="AY552" s="257" t="s">
        <v>142</v>
      </c>
    </row>
    <row r="553" spans="1:65" s="2" customFormat="1" ht="24.15" customHeight="1">
      <c r="A553" s="40"/>
      <c r="B553" s="41"/>
      <c r="C553" s="207" t="s">
        <v>561</v>
      </c>
      <c r="D553" s="207" t="s">
        <v>144</v>
      </c>
      <c r="E553" s="208" t="s">
        <v>562</v>
      </c>
      <c r="F553" s="209" t="s">
        <v>563</v>
      </c>
      <c r="G553" s="210" t="s">
        <v>147</v>
      </c>
      <c r="H553" s="211">
        <v>551.591</v>
      </c>
      <c r="I553" s="212"/>
      <c r="J553" s="213">
        <f>ROUND(I553*H553,2)</f>
        <v>0</v>
      </c>
      <c r="K553" s="209" t="s">
        <v>148</v>
      </c>
      <c r="L553" s="46"/>
      <c r="M553" s="214" t="s">
        <v>21</v>
      </c>
      <c r="N553" s="215" t="s">
        <v>44</v>
      </c>
      <c r="O553" s="86"/>
      <c r="P553" s="216">
        <f>O553*H553</f>
        <v>0</v>
      </c>
      <c r="Q553" s="216">
        <v>0</v>
      </c>
      <c r="R553" s="216">
        <f>Q553*H553</f>
        <v>0</v>
      </c>
      <c r="S553" s="216">
        <v>0</v>
      </c>
      <c r="T553" s="217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8" t="s">
        <v>149</v>
      </c>
      <c r="AT553" s="218" t="s">
        <v>144</v>
      </c>
      <c r="AU553" s="218" t="s">
        <v>82</v>
      </c>
      <c r="AY553" s="19" t="s">
        <v>142</v>
      </c>
      <c r="BE553" s="219">
        <f>IF(N553="základní",J553,0)</f>
        <v>0</v>
      </c>
      <c r="BF553" s="219">
        <f>IF(N553="snížená",J553,0)</f>
        <v>0</v>
      </c>
      <c r="BG553" s="219">
        <f>IF(N553="zákl. přenesená",J553,0)</f>
        <v>0</v>
      </c>
      <c r="BH553" s="219">
        <f>IF(N553="sníž. přenesená",J553,0)</f>
        <v>0</v>
      </c>
      <c r="BI553" s="219">
        <f>IF(N553="nulová",J553,0)</f>
        <v>0</v>
      </c>
      <c r="BJ553" s="19" t="s">
        <v>80</v>
      </c>
      <c r="BK553" s="219">
        <f>ROUND(I553*H553,2)</f>
        <v>0</v>
      </c>
      <c r="BL553" s="19" t="s">
        <v>149</v>
      </c>
      <c r="BM553" s="218" t="s">
        <v>564</v>
      </c>
    </row>
    <row r="554" spans="1:47" s="2" customFormat="1" ht="12">
      <c r="A554" s="40"/>
      <c r="B554" s="41"/>
      <c r="C554" s="42"/>
      <c r="D554" s="220" t="s">
        <v>151</v>
      </c>
      <c r="E554" s="42"/>
      <c r="F554" s="221" t="s">
        <v>565</v>
      </c>
      <c r="G554" s="42"/>
      <c r="H554" s="42"/>
      <c r="I554" s="222"/>
      <c r="J554" s="42"/>
      <c r="K554" s="42"/>
      <c r="L554" s="46"/>
      <c r="M554" s="223"/>
      <c r="N554" s="224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151</v>
      </c>
      <c r="AU554" s="19" t="s">
        <v>82</v>
      </c>
    </row>
    <row r="555" spans="1:51" s="14" customFormat="1" ht="12">
      <c r="A555" s="14"/>
      <c r="B555" s="236"/>
      <c r="C555" s="237"/>
      <c r="D555" s="227" t="s">
        <v>153</v>
      </c>
      <c r="E555" s="238" t="s">
        <v>21</v>
      </c>
      <c r="F555" s="239" t="s">
        <v>566</v>
      </c>
      <c r="G555" s="237"/>
      <c r="H555" s="240">
        <v>551.591</v>
      </c>
      <c r="I555" s="241"/>
      <c r="J555" s="237"/>
      <c r="K555" s="237"/>
      <c r="L555" s="242"/>
      <c r="M555" s="243"/>
      <c r="N555" s="244"/>
      <c r="O555" s="244"/>
      <c r="P555" s="244"/>
      <c r="Q555" s="244"/>
      <c r="R555" s="244"/>
      <c r="S555" s="244"/>
      <c r="T555" s="245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6" t="s">
        <v>153</v>
      </c>
      <c r="AU555" s="246" t="s">
        <v>82</v>
      </c>
      <c r="AV555" s="14" t="s">
        <v>82</v>
      </c>
      <c r="AW555" s="14" t="s">
        <v>34</v>
      </c>
      <c r="AX555" s="14" t="s">
        <v>80</v>
      </c>
      <c r="AY555" s="246" t="s">
        <v>142</v>
      </c>
    </row>
    <row r="556" spans="1:65" s="2" customFormat="1" ht="24.15" customHeight="1">
      <c r="A556" s="40"/>
      <c r="B556" s="41"/>
      <c r="C556" s="207" t="s">
        <v>567</v>
      </c>
      <c r="D556" s="207" t="s">
        <v>144</v>
      </c>
      <c r="E556" s="208" t="s">
        <v>568</v>
      </c>
      <c r="F556" s="209" t="s">
        <v>569</v>
      </c>
      <c r="G556" s="210" t="s">
        <v>147</v>
      </c>
      <c r="H556" s="211">
        <v>3647.496</v>
      </c>
      <c r="I556" s="212"/>
      <c r="J556" s="213">
        <f>ROUND(I556*H556,2)</f>
        <v>0</v>
      </c>
      <c r="K556" s="209" t="s">
        <v>148</v>
      </c>
      <c r="L556" s="46"/>
      <c r="M556" s="214" t="s">
        <v>21</v>
      </c>
      <c r="N556" s="215" t="s">
        <v>44</v>
      </c>
      <c r="O556" s="86"/>
      <c r="P556" s="216">
        <f>O556*H556</f>
        <v>0</v>
      </c>
      <c r="Q556" s="216">
        <v>0</v>
      </c>
      <c r="R556" s="216">
        <f>Q556*H556</f>
        <v>0</v>
      </c>
      <c r="S556" s="216">
        <v>0</v>
      </c>
      <c r="T556" s="217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18" t="s">
        <v>149</v>
      </c>
      <c r="AT556" s="218" t="s">
        <v>144</v>
      </c>
      <c r="AU556" s="218" t="s">
        <v>82</v>
      </c>
      <c r="AY556" s="19" t="s">
        <v>142</v>
      </c>
      <c r="BE556" s="219">
        <f>IF(N556="základní",J556,0)</f>
        <v>0</v>
      </c>
      <c r="BF556" s="219">
        <f>IF(N556="snížená",J556,0)</f>
        <v>0</v>
      </c>
      <c r="BG556" s="219">
        <f>IF(N556="zákl. přenesená",J556,0)</f>
        <v>0</v>
      </c>
      <c r="BH556" s="219">
        <f>IF(N556="sníž. přenesená",J556,0)</f>
        <v>0</v>
      </c>
      <c r="BI556" s="219">
        <f>IF(N556="nulová",J556,0)</f>
        <v>0</v>
      </c>
      <c r="BJ556" s="19" t="s">
        <v>80</v>
      </c>
      <c r="BK556" s="219">
        <f>ROUND(I556*H556,2)</f>
        <v>0</v>
      </c>
      <c r="BL556" s="19" t="s">
        <v>149</v>
      </c>
      <c r="BM556" s="218" t="s">
        <v>570</v>
      </c>
    </row>
    <row r="557" spans="1:47" s="2" customFormat="1" ht="12">
      <c r="A557" s="40"/>
      <c r="B557" s="41"/>
      <c r="C557" s="42"/>
      <c r="D557" s="220" t="s">
        <v>151</v>
      </c>
      <c r="E557" s="42"/>
      <c r="F557" s="221" t="s">
        <v>571</v>
      </c>
      <c r="G557" s="42"/>
      <c r="H557" s="42"/>
      <c r="I557" s="222"/>
      <c r="J557" s="42"/>
      <c r="K557" s="42"/>
      <c r="L557" s="46"/>
      <c r="M557" s="223"/>
      <c r="N557" s="224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151</v>
      </c>
      <c r="AU557" s="19" t="s">
        <v>82</v>
      </c>
    </row>
    <row r="558" spans="1:51" s="14" customFormat="1" ht="12">
      <c r="A558" s="14"/>
      <c r="B558" s="236"/>
      <c r="C558" s="237"/>
      <c r="D558" s="227" t="s">
        <v>153</v>
      </c>
      <c r="E558" s="238" t="s">
        <v>21</v>
      </c>
      <c r="F558" s="239" t="s">
        <v>572</v>
      </c>
      <c r="G558" s="237"/>
      <c r="H558" s="240">
        <v>3647.496</v>
      </c>
      <c r="I558" s="241"/>
      <c r="J558" s="237"/>
      <c r="K558" s="237"/>
      <c r="L558" s="242"/>
      <c r="M558" s="243"/>
      <c r="N558" s="244"/>
      <c r="O558" s="244"/>
      <c r="P558" s="244"/>
      <c r="Q558" s="244"/>
      <c r="R558" s="244"/>
      <c r="S558" s="244"/>
      <c r="T558" s="24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6" t="s">
        <v>153</v>
      </c>
      <c r="AU558" s="246" t="s">
        <v>82</v>
      </c>
      <c r="AV558" s="14" t="s">
        <v>82</v>
      </c>
      <c r="AW558" s="14" t="s">
        <v>34</v>
      </c>
      <c r="AX558" s="14" t="s">
        <v>80</v>
      </c>
      <c r="AY558" s="246" t="s">
        <v>142</v>
      </c>
    </row>
    <row r="559" spans="1:65" s="2" customFormat="1" ht="24.15" customHeight="1">
      <c r="A559" s="40"/>
      <c r="B559" s="41"/>
      <c r="C559" s="207" t="s">
        <v>573</v>
      </c>
      <c r="D559" s="207" t="s">
        <v>144</v>
      </c>
      <c r="E559" s="208" t="s">
        <v>574</v>
      </c>
      <c r="F559" s="209" t="s">
        <v>575</v>
      </c>
      <c r="G559" s="210" t="s">
        <v>147</v>
      </c>
      <c r="H559" s="211">
        <v>783.5</v>
      </c>
      <c r="I559" s="212"/>
      <c r="J559" s="213">
        <f>ROUND(I559*H559,2)</f>
        <v>0</v>
      </c>
      <c r="K559" s="209" t="s">
        <v>148</v>
      </c>
      <c r="L559" s="46"/>
      <c r="M559" s="214" t="s">
        <v>21</v>
      </c>
      <c r="N559" s="215" t="s">
        <v>44</v>
      </c>
      <c r="O559" s="86"/>
      <c r="P559" s="216">
        <f>O559*H559</f>
        <v>0</v>
      </c>
      <c r="Q559" s="216">
        <v>0</v>
      </c>
      <c r="R559" s="216">
        <f>Q559*H559</f>
        <v>0</v>
      </c>
      <c r="S559" s="216">
        <v>0</v>
      </c>
      <c r="T559" s="217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18" t="s">
        <v>149</v>
      </c>
      <c r="AT559" s="218" t="s">
        <v>144</v>
      </c>
      <c r="AU559" s="218" t="s">
        <v>82</v>
      </c>
      <c r="AY559" s="19" t="s">
        <v>142</v>
      </c>
      <c r="BE559" s="219">
        <f>IF(N559="základní",J559,0)</f>
        <v>0</v>
      </c>
      <c r="BF559" s="219">
        <f>IF(N559="snížená",J559,0)</f>
        <v>0</v>
      </c>
      <c r="BG559" s="219">
        <f>IF(N559="zákl. přenesená",J559,0)</f>
        <v>0</v>
      </c>
      <c r="BH559" s="219">
        <f>IF(N559="sníž. přenesená",J559,0)</f>
        <v>0</v>
      </c>
      <c r="BI559" s="219">
        <f>IF(N559="nulová",J559,0)</f>
        <v>0</v>
      </c>
      <c r="BJ559" s="19" t="s">
        <v>80</v>
      </c>
      <c r="BK559" s="219">
        <f>ROUND(I559*H559,2)</f>
        <v>0</v>
      </c>
      <c r="BL559" s="19" t="s">
        <v>149</v>
      </c>
      <c r="BM559" s="218" t="s">
        <v>576</v>
      </c>
    </row>
    <row r="560" spans="1:47" s="2" customFormat="1" ht="12">
      <c r="A560" s="40"/>
      <c r="B560" s="41"/>
      <c r="C560" s="42"/>
      <c r="D560" s="220" t="s">
        <v>151</v>
      </c>
      <c r="E560" s="42"/>
      <c r="F560" s="221" t="s">
        <v>577</v>
      </c>
      <c r="G560" s="42"/>
      <c r="H560" s="42"/>
      <c r="I560" s="222"/>
      <c r="J560" s="42"/>
      <c r="K560" s="42"/>
      <c r="L560" s="46"/>
      <c r="M560" s="223"/>
      <c r="N560" s="224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151</v>
      </c>
      <c r="AU560" s="19" t="s">
        <v>82</v>
      </c>
    </row>
    <row r="561" spans="1:51" s="14" customFormat="1" ht="12">
      <c r="A561" s="14"/>
      <c r="B561" s="236"/>
      <c r="C561" s="237"/>
      <c r="D561" s="227" t="s">
        <v>153</v>
      </c>
      <c r="E561" s="238" t="s">
        <v>21</v>
      </c>
      <c r="F561" s="239" t="s">
        <v>578</v>
      </c>
      <c r="G561" s="237"/>
      <c r="H561" s="240">
        <v>783.5</v>
      </c>
      <c r="I561" s="241"/>
      <c r="J561" s="237"/>
      <c r="K561" s="237"/>
      <c r="L561" s="242"/>
      <c r="M561" s="243"/>
      <c r="N561" s="244"/>
      <c r="O561" s="244"/>
      <c r="P561" s="244"/>
      <c r="Q561" s="244"/>
      <c r="R561" s="244"/>
      <c r="S561" s="244"/>
      <c r="T561" s="24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46" t="s">
        <v>153</v>
      </c>
      <c r="AU561" s="246" t="s">
        <v>82</v>
      </c>
      <c r="AV561" s="14" t="s">
        <v>82</v>
      </c>
      <c r="AW561" s="14" t="s">
        <v>34</v>
      </c>
      <c r="AX561" s="14" t="s">
        <v>80</v>
      </c>
      <c r="AY561" s="246" t="s">
        <v>142</v>
      </c>
    </row>
    <row r="562" spans="1:65" s="2" customFormat="1" ht="16.5" customHeight="1">
      <c r="A562" s="40"/>
      <c r="B562" s="41"/>
      <c r="C562" s="207" t="s">
        <v>579</v>
      </c>
      <c r="D562" s="207" t="s">
        <v>144</v>
      </c>
      <c r="E562" s="208" t="s">
        <v>580</v>
      </c>
      <c r="F562" s="209" t="s">
        <v>581</v>
      </c>
      <c r="G562" s="210" t="s">
        <v>582</v>
      </c>
      <c r="H562" s="211">
        <v>1</v>
      </c>
      <c r="I562" s="212"/>
      <c r="J562" s="213">
        <f>ROUND(I562*H562,2)</f>
        <v>0</v>
      </c>
      <c r="K562" s="209" t="s">
        <v>21</v>
      </c>
      <c r="L562" s="46"/>
      <c r="M562" s="214" t="s">
        <v>21</v>
      </c>
      <c r="N562" s="215" t="s">
        <v>44</v>
      </c>
      <c r="O562" s="86"/>
      <c r="P562" s="216">
        <f>O562*H562</f>
        <v>0</v>
      </c>
      <c r="Q562" s="216">
        <v>0.00378</v>
      </c>
      <c r="R562" s="216">
        <f>Q562*H562</f>
        <v>0.00378</v>
      </c>
      <c r="S562" s="216">
        <v>0</v>
      </c>
      <c r="T562" s="217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18" t="s">
        <v>149</v>
      </c>
      <c r="AT562" s="218" t="s">
        <v>144</v>
      </c>
      <c r="AU562" s="218" t="s">
        <v>82</v>
      </c>
      <c r="AY562" s="19" t="s">
        <v>142</v>
      </c>
      <c r="BE562" s="219">
        <f>IF(N562="základní",J562,0)</f>
        <v>0</v>
      </c>
      <c r="BF562" s="219">
        <f>IF(N562="snížená",J562,0)</f>
        <v>0</v>
      </c>
      <c r="BG562" s="219">
        <f>IF(N562="zákl. přenesená",J562,0)</f>
        <v>0</v>
      </c>
      <c r="BH562" s="219">
        <f>IF(N562="sníž. přenesená",J562,0)</f>
        <v>0</v>
      </c>
      <c r="BI562" s="219">
        <f>IF(N562="nulová",J562,0)</f>
        <v>0</v>
      </c>
      <c r="BJ562" s="19" t="s">
        <v>80</v>
      </c>
      <c r="BK562" s="219">
        <f>ROUND(I562*H562,2)</f>
        <v>0</v>
      </c>
      <c r="BL562" s="19" t="s">
        <v>149</v>
      </c>
      <c r="BM562" s="218" t="s">
        <v>583</v>
      </c>
    </row>
    <row r="563" spans="1:47" s="2" customFormat="1" ht="12">
      <c r="A563" s="40"/>
      <c r="B563" s="41"/>
      <c r="C563" s="42"/>
      <c r="D563" s="227" t="s">
        <v>271</v>
      </c>
      <c r="E563" s="42"/>
      <c r="F563" s="258" t="s">
        <v>584</v>
      </c>
      <c r="G563" s="42"/>
      <c r="H563" s="42"/>
      <c r="I563" s="222"/>
      <c r="J563" s="42"/>
      <c r="K563" s="42"/>
      <c r="L563" s="46"/>
      <c r="M563" s="223"/>
      <c r="N563" s="224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271</v>
      </c>
      <c r="AU563" s="19" t="s">
        <v>82</v>
      </c>
    </row>
    <row r="564" spans="1:65" s="2" customFormat="1" ht="24.15" customHeight="1">
      <c r="A564" s="40"/>
      <c r="B564" s="41"/>
      <c r="C564" s="207" t="s">
        <v>585</v>
      </c>
      <c r="D564" s="207" t="s">
        <v>144</v>
      </c>
      <c r="E564" s="208" t="s">
        <v>586</v>
      </c>
      <c r="F564" s="209" t="s">
        <v>587</v>
      </c>
      <c r="G564" s="210" t="s">
        <v>147</v>
      </c>
      <c r="H564" s="211">
        <v>221.076</v>
      </c>
      <c r="I564" s="212"/>
      <c r="J564" s="213">
        <f>ROUND(I564*H564,2)</f>
        <v>0</v>
      </c>
      <c r="K564" s="209" t="s">
        <v>21</v>
      </c>
      <c r="L564" s="46"/>
      <c r="M564" s="214" t="s">
        <v>21</v>
      </c>
      <c r="N564" s="215" t="s">
        <v>44</v>
      </c>
      <c r="O564" s="86"/>
      <c r="P564" s="216">
        <f>O564*H564</f>
        <v>0</v>
      </c>
      <c r="Q564" s="216">
        <v>0.00495906</v>
      </c>
      <c r="R564" s="216">
        <f>Q564*H564</f>
        <v>1.09632914856</v>
      </c>
      <c r="S564" s="216">
        <v>0</v>
      </c>
      <c r="T564" s="217">
        <f>S564*H564</f>
        <v>0</v>
      </c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R564" s="218" t="s">
        <v>149</v>
      </c>
      <c r="AT564" s="218" t="s">
        <v>144</v>
      </c>
      <c r="AU564" s="218" t="s">
        <v>82</v>
      </c>
      <c r="AY564" s="19" t="s">
        <v>142</v>
      </c>
      <c r="BE564" s="219">
        <f>IF(N564="základní",J564,0)</f>
        <v>0</v>
      </c>
      <c r="BF564" s="219">
        <f>IF(N564="snížená",J564,0)</f>
        <v>0</v>
      </c>
      <c r="BG564" s="219">
        <f>IF(N564="zákl. přenesená",J564,0)</f>
        <v>0</v>
      </c>
      <c r="BH564" s="219">
        <f>IF(N564="sníž. přenesená",J564,0)</f>
        <v>0</v>
      </c>
      <c r="BI564" s="219">
        <f>IF(N564="nulová",J564,0)</f>
        <v>0</v>
      </c>
      <c r="BJ564" s="19" t="s">
        <v>80</v>
      </c>
      <c r="BK564" s="219">
        <f>ROUND(I564*H564,2)</f>
        <v>0</v>
      </c>
      <c r="BL564" s="19" t="s">
        <v>149</v>
      </c>
      <c r="BM564" s="218" t="s">
        <v>588</v>
      </c>
    </row>
    <row r="565" spans="1:51" s="13" customFormat="1" ht="12">
      <c r="A565" s="13"/>
      <c r="B565" s="225"/>
      <c r="C565" s="226"/>
      <c r="D565" s="227" t="s">
        <v>153</v>
      </c>
      <c r="E565" s="228" t="s">
        <v>21</v>
      </c>
      <c r="F565" s="229" t="s">
        <v>589</v>
      </c>
      <c r="G565" s="226"/>
      <c r="H565" s="228" t="s">
        <v>21</v>
      </c>
      <c r="I565" s="230"/>
      <c r="J565" s="226"/>
      <c r="K565" s="226"/>
      <c r="L565" s="231"/>
      <c r="M565" s="232"/>
      <c r="N565" s="233"/>
      <c r="O565" s="233"/>
      <c r="P565" s="233"/>
      <c r="Q565" s="233"/>
      <c r="R565" s="233"/>
      <c r="S565" s="233"/>
      <c r="T565" s="23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5" t="s">
        <v>153</v>
      </c>
      <c r="AU565" s="235" t="s">
        <v>82</v>
      </c>
      <c r="AV565" s="13" t="s">
        <v>80</v>
      </c>
      <c r="AW565" s="13" t="s">
        <v>34</v>
      </c>
      <c r="AX565" s="13" t="s">
        <v>73</v>
      </c>
      <c r="AY565" s="235" t="s">
        <v>142</v>
      </c>
    </row>
    <row r="566" spans="1:51" s="14" customFormat="1" ht="12">
      <c r="A566" s="14"/>
      <c r="B566" s="236"/>
      <c r="C566" s="237"/>
      <c r="D566" s="227" t="s">
        <v>153</v>
      </c>
      <c r="E566" s="238" t="s">
        <v>21</v>
      </c>
      <c r="F566" s="239" t="s">
        <v>590</v>
      </c>
      <c r="G566" s="237"/>
      <c r="H566" s="240">
        <v>60.456</v>
      </c>
      <c r="I566" s="241"/>
      <c r="J566" s="237"/>
      <c r="K566" s="237"/>
      <c r="L566" s="242"/>
      <c r="M566" s="243"/>
      <c r="N566" s="244"/>
      <c r="O566" s="244"/>
      <c r="P566" s="244"/>
      <c r="Q566" s="244"/>
      <c r="R566" s="244"/>
      <c r="S566" s="244"/>
      <c r="T566" s="24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6" t="s">
        <v>153</v>
      </c>
      <c r="AU566" s="246" t="s">
        <v>82</v>
      </c>
      <c r="AV566" s="14" t="s">
        <v>82</v>
      </c>
      <c r="AW566" s="14" t="s">
        <v>34</v>
      </c>
      <c r="AX566" s="14" t="s">
        <v>73</v>
      </c>
      <c r="AY566" s="246" t="s">
        <v>142</v>
      </c>
    </row>
    <row r="567" spans="1:51" s="13" customFormat="1" ht="12">
      <c r="A567" s="13"/>
      <c r="B567" s="225"/>
      <c r="C567" s="226"/>
      <c r="D567" s="227" t="s">
        <v>153</v>
      </c>
      <c r="E567" s="228" t="s">
        <v>21</v>
      </c>
      <c r="F567" s="229" t="s">
        <v>591</v>
      </c>
      <c r="G567" s="226"/>
      <c r="H567" s="228" t="s">
        <v>21</v>
      </c>
      <c r="I567" s="230"/>
      <c r="J567" s="226"/>
      <c r="K567" s="226"/>
      <c r="L567" s="231"/>
      <c r="M567" s="232"/>
      <c r="N567" s="233"/>
      <c r="O567" s="233"/>
      <c r="P567" s="233"/>
      <c r="Q567" s="233"/>
      <c r="R567" s="233"/>
      <c r="S567" s="233"/>
      <c r="T567" s="23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35" t="s">
        <v>153</v>
      </c>
      <c r="AU567" s="235" t="s">
        <v>82</v>
      </c>
      <c r="AV567" s="13" t="s">
        <v>80</v>
      </c>
      <c r="AW567" s="13" t="s">
        <v>34</v>
      </c>
      <c r="AX567" s="13" t="s">
        <v>73</v>
      </c>
      <c r="AY567" s="235" t="s">
        <v>142</v>
      </c>
    </row>
    <row r="568" spans="1:51" s="14" customFormat="1" ht="12">
      <c r="A568" s="14"/>
      <c r="B568" s="236"/>
      <c r="C568" s="237"/>
      <c r="D568" s="227" t="s">
        <v>153</v>
      </c>
      <c r="E568" s="238" t="s">
        <v>21</v>
      </c>
      <c r="F568" s="239" t="s">
        <v>592</v>
      </c>
      <c r="G568" s="237"/>
      <c r="H568" s="240">
        <v>26.34</v>
      </c>
      <c r="I568" s="241"/>
      <c r="J568" s="237"/>
      <c r="K568" s="237"/>
      <c r="L568" s="242"/>
      <c r="M568" s="243"/>
      <c r="N568" s="244"/>
      <c r="O568" s="244"/>
      <c r="P568" s="244"/>
      <c r="Q568" s="244"/>
      <c r="R568" s="244"/>
      <c r="S568" s="244"/>
      <c r="T568" s="24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6" t="s">
        <v>153</v>
      </c>
      <c r="AU568" s="246" t="s">
        <v>82</v>
      </c>
      <c r="AV568" s="14" t="s">
        <v>82</v>
      </c>
      <c r="AW568" s="14" t="s">
        <v>34</v>
      </c>
      <c r="AX568" s="14" t="s">
        <v>73</v>
      </c>
      <c r="AY568" s="246" t="s">
        <v>142</v>
      </c>
    </row>
    <row r="569" spans="1:51" s="16" customFormat="1" ht="12">
      <c r="A569" s="16"/>
      <c r="B569" s="259"/>
      <c r="C569" s="260"/>
      <c r="D569" s="227" t="s">
        <v>153</v>
      </c>
      <c r="E569" s="261" t="s">
        <v>21</v>
      </c>
      <c r="F569" s="262" t="s">
        <v>593</v>
      </c>
      <c r="G569" s="260"/>
      <c r="H569" s="263">
        <v>86.796</v>
      </c>
      <c r="I569" s="264"/>
      <c r="J569" s="260"/>
      <c r="K569" s="260"/>
      <c r="L569" s="265"/>
      <c r="M569" s="266"/>
      <c r="N569" s="267"/>
      <c r="O569" s="267"/>
      <c r="P569" s="267"/>
      <c r="Q569" s="267"/>
      <c r="R569" s="267"/>
      <c r="S569" s="267"/>
      <c r="T569" s="268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T569" s="269" t="s">
        <v>153</v>
      </c>
      <c r="AU569" s="269" t="s">
        <v>82</v>
      </c>
      <c r="AV569" s="16" t="s">
        <v>162</v>
      </c>
      <c r="AW569" s="16" t="s">
        <v>34</v>
      </c>
      <c r="AX569" s="16" t="s">
        <v>73</v>
      </c>
      <c r="AY569" s="269" t="s">
        <v>142</v>
      </c>
    </row>
    <row r="570" spans="1:51" s="13" customFormat="1" ht="12">
      <c r="A570" s="13"/>
      <c r="B570" s="225"/>
      <c r="C570" s="226"/>
      <c r="D570" s="227" t="s">
        <v>153</v>
      </c>
      <c r="E570" s="228" t="s">
        <v>21</v>
      </c>
      <c r="F570" s="229" t="s">
        <v>594</v>
      </c>
      <c r="G570" s="226"/>
      <c r="H570" s="228" t="s">
        <v>21</v>
      </c>
      <c r="I570" s="230"/>
      <c r="J570" s="226"/>
      <c r="K570" s="226"/>
      <c r="L570" s="231"/>
      <c r="M570" s="232"/>
      <c r="N570" s="233"/>
      <c r="O570" s="233"/>
      <c r="P570" s="233"/>
      <c r="Q570" s="233"/>
      <c r="R570" s="233"/>
      <c r="S570" s="233"/>
      <c r="T570" s="23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5" t="s">
        <v>153</v>
      </c>
      <c r="AU570" s="235" t="s">
        <v>82</v>
      </c>
      <c r="AV570" s="13" t="s">
        <v>80</v>
      </c>
      <c r="AW570" s="13" t="s">
        <v>34</v>
      </c>
      <c r="AX570" s="13" t="s">
        <v>73</v>
      </c>
      <c r="AY570" s="235" t="s">
        <v>142</v>
      </c>
    </row>
    <row r="571" spans="1:51" s="14" customFormat="1" ht="12">
      <c r="A571" s="14"/>
      <c r="B571" s="236"/>
      <c r="C571" s="237"/>
      <c r="D571" s="227" t="s">
        <v>153</v>
      </c>
      <c r="E571" s="238" t="s">
        <v>21</v>
      </c>
      <c r="F571" s="239" t="s">
        <v>595</v>
      </c>
      <c r="G571" s="237"/>
      <c r="H571" s="240">
        <v>23.22</v>
      </c>
      <c r="I571" s="241"/>
      <c r="J571" s="237"/>
      <c r="K571" s="237"/>
      <c r="L571" s="242"/>
      <c r="M571" s="243"/>
      <c r="N571" s="244"/>
      <c r="O571" s="244"/>
      <c r="P571" s="244"/>
      <c r="Q571" s="244"/>
      <c r="R571" s="244"/>
      <c r="S571" s="244"/>
      <c r="T571" s="24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6" t="s">
        <v>153</v>
      </c>
      <c r="AU571" s="246" t="s">
        <v>82</v>
      </c>
      <c r="AV571" s="14" t="s">
        <v>82</v>
      </c>
      <c r="AW571" s="14" t="s">
        <v>34</v>
      </c>
      <c r="AX571" s="14" t="s">
        <v>73</v>
      </c>
      <c r="AY571" s="246" t="s">
        <v>142</v>
      </c>
    </row>
    <row r="572" spans="1:51" s="13" customFormat="1" ht="12">
      <c r="A572" s="13"/>
      <c r="B572" s="225"/>
      <c r="C572" s="226"/>
      <c r="D572" s="227" t="s">
        <v>153</v>
      </c>
      <c r="E572" s="228" t="s">
        <v>21</v>
      </c>
      <c r="F572" s="229" t="s">
        <v>596</v>
      </c>
      <c r="G572" s="226"/>
      <c r="H572" s="228" t="s">
        <v>21</v>
      </c>
      <c r="I572" s="230"/>
      <c r="J572" s="226"/>
      <c r="K572" s="226"/>
      <c r="L572" s="231"/>
      <c r="M572" s="232"/>
      <c r="N572" s="233"/>
      <c r="O572" s="233"/>
      <c r="P572" s="233"/>
      <c r="Q572" s="233"/>
      <c r="R572" s="233"/>
      <c r="S572" s="233"/>
      <c r="T572" s="23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5" t="s">
        <v>153</v>
      </c>
      <c r="AU572" s="235" t="s">
        <v>82</v>
      </c>
      <c r="AV572" s="13" t="s">
        <v>80</v>
      </c>
      <c r="AW572" s="13" t="s">
        <v>34</v>
      </c>
      <c r="AX572" s="13" t="s">
        <v>73</v>
      </c>
      <c r="AY572" s="235" t="s">
        <v>142</v>
      </c>
    </row>
    <row r="573" spans="1:51" s="14" customFormat="1" ht="12">
      <c r="A573" s="14"/>
      <c r="B573" s="236"/>
      <c r="C573" s="237"/>
      <c r="D573" s="227" t="s">
        <v>153</v>
      </c>
      <c r="E573" s="238" t="s">
        <v>21</v>
      </c>
      <c r="F573" s="239" t="s">
        <v>597</v>
      </c>
      <c r="G573" s="237"/>
      <c r="H573" s="240">
        <v>22.02</v>
      </c>
      <c r="I573" s="241"/>
      <c r="J573" s="237"/>
      <c r="K573" s="237"/>
      <c r="L573" s="242"/>
      <c r="M573" s="243"/>
      <c r="N573" s="244"/>
      <c r="O573" s="244"/>
      <c r="P573" s="244"/>
      <c r="Q573" s="244"/>
      <c r="R573" s="244"/>
      <c r="S573" s="244"/>
      <c r="T573" s="24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6" t="s">
        <v>153</v>
      </c>
      <c r="AU573" s="246" t="s">
        <v>82</v>
      </c>
      <c r="AV573" s="14" t="s">
        <v>82</v>
      </c>
      <c r="AW573" s="14" t="s">
        <v>34</v>
      </c>
      <c r="AX573" s="14" t="s">
        <v>73</v>
      </c>
      <c r="AY573" s="246" t="s">
        <v>142</v>
      </c>
    </row>
    <row r="574" spans="1:51" s="13" customFormat="1" ht="12">
      <c r="A574" s="13"/>
      <c r="B574" s="225"/>
      <c r="C574" s="226"/>
      <c r="D574" s="227" t="s">
        <v>153</v>
      </c>
      <c r="E574" s="228" t="s">
        <v>21</v>
      </c>
      <c r="F574" s="229" t="s">
        <v>598</v>
      </c>
      <c r="G574" s="226"/>
      <c r="H574" s="228" t="s">
        <v>21</v>
      </c>
      <c r="I574" s="230"/>
      <c r="J574" s="226"/>
      <c r="K574" s="226"/>
      <c r="L574" s="231"/>
      <c r="M574" s="232"/>
      <c r="N574" s="233"/>
      <c r="O574" s="233"/>
      <c r="P574" s="233"/>
      <c r="Q574" s="233"/>
      <c r="R574" s="233"/>
      <c r="S574" s="233"/>
      <c r="T574" s="23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5" t="s">
        <v>153</v>
      </c>
      <c r="AU574" s="235" t="s">
        <v>82</v>
      </c>
      <c r="AV574" s="13" t="s">
        <v>80</v>
      </c>
      <c r="AW574" s="13" t="s">
        <v>34</v>
      </c>
      <c r="AX574" s="13" t="s">
        <v>73</v>
      </c>
      <c r="AY574" s="235" t="s">
        <v>142</v>
      </c>
    </row>
    <row r="575" spans="1:51" s="14" customFormat="1" ht="12">
      <c r="A575" s="14"/>
      <c r="B575" s="236"/>
      <c r="C575" s="237"/>
      <c r="D575" s="227" t="s">
        <v>153</v>
      </c>
      <c r="E575" s="238" t="s">
        <v>21</v>
      </c>
      <c r="F575" s="239" t="s">
        <v>599</v>
      </c>
      <c r="G575" s="237"/>
      <c r="H575" s="240">
        <v>21.72</v>
      </c>
      <c r="I575" s="241"/>
      <c r="J575" s="237"/>
      <c r="K575" s="237"/>
      <c r="L575" s="242"/>
      <c r="M575" s="243"/>
      <c r="N575" s="244"/>
      <c r="O575" s="244"/>
      <c r="P575" s="244"/>
      <c r="Q575" s="244"/>
      <c r="R575" s="244"/>
      <c r="S575" s="244"/>
      <c r="T575" s="24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6" t="s">
        <v>153</v>
      </c>
      <c r="AU575" s="246" t="s">
        <v>82</v>
      </c>
      <c r="AV575" s="14" t="s">
        <v>82</v>
      </c>
      <c r="AW575" s="14" t="s">
        <v>34</v>
      </c>
      <c r="AX575" s="14" t="s">
        <v>73</v>
      </c>
      <c r="AY575" s="246" t="s">
        <v>142</v>
      </c>
    </row>
    <row r="576" spans="1:51" s="13" customFormat="1" ht="12">
      <c r="A576" s="13"/>
      <c r="B576" s="225"/>
      <c r="C576" s="226"/>
      <c r="D576" s="227" t="s">
        <v>153</v>
      </c>
      <c r="E576" s="228" t="s">
        <v>21</v>
      </c>
      <c r="F576" s="229" t="s">
        <v>600</v>
      </c>
      <c r="G576" s="226"/>
      <c r="H576" s="228" t="s">
        <v>21</v>
      </c>
      <c r="I576" s="230"/>
      <c r="J576" s="226"/>
      <c r="K576" s="226"/>
      <c r="L576" s="231"/>
      <c r="M576" s="232"/>
      <c r="N576" s="233"/>
      <c r="O576" s="233"/>
      <c r="P576" s="233"/>
      <c r="Q576" s="233"/>
      <c r="R576" s="233"/>
      <c r="S576" s="233"/>
      <c r="T576" s="23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5" t="s">
        <v>153</v>
      </c>
      <c r="AU576" s="235" t="s">
        <v>82</v>
      </c>
      <c r="AV576" s="13" t="s">
        <v>80</v>
      </c>
      <c r="AW576" s="13" t="s">
        <v>34</v>
      </c>
      <c r="AX576" s="13" t="s">
        <v>73</v>
      </c>
      <c r="AY576" s="235" t="s">
        <v>142</v>
      </c>
    </row>
    <row r="577" spans="1:51" s="14" customFormat="1" ht="12">
      <c r="A577" s="14"/>
      <c r="B577" s="236"/>
      <c r="C577" s="237"/>
      <c r="D577" s="227" t="s">
        <v>153</v>
      </c>
      <c r="E577" s="238" t="s">
        <v>21</v>
      </c>
      <c r="F577" s="239" t="s">
        <v>601</v>
      </c>
      <c r="G577" s="237"/>
      <c r="H577" s="240">
        <v>21.48</v>
      </c>
      <c r="I577" s="241"/>
      <c r="J577" s="237"/>
      <c r="K577" s="237"/>
      <c r="L577" s="242"/>
      <c r="M577" s="243"/>
      <c r="N577" s="244"/>
      <c r="O577" s="244"/>
      <c r="P577" s="244"/>
      <c r="Q577" s="244"/>
      <c r="R577" s="244"/>
      <c r="S577" s="244"/>
      <c r="T577" s="24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6" t="s">
        <v>153</v>
      </c>
      <c r="AU577" s="246" t="s">
        <v>82</v>
      </c>
      <c r="AV577" s="14" t="s">
        <v>82</v>
      </c>
      <c r="AW577" s="14" t="s">
        <v>34</v>
      </c>
      <c r="AX577" s="14" t="s">
        <v>73</v>
      </c>
      <c r="AY577" s="246" t="s">
        <v>142</v>
      </c>
    </row>
    <row r="578" spans="1:51" s="13" customFormat="1" ht="12">
      <c r="A578" s="13"/>
      <c r="B578" s="225"/>
      <c r="C578" s="226"/>
      <c r="D578" s="227" t="s">
        <v>153</v>
      </c>
      <c r="E578" s="228" t="s">
        <v>21</v>
      </c>
      <c r="F578" s="229" t="s">
        <v>602</v>
      </c>
      <c r="G578" s="226"/>
      <c r="H578" s="228" t="s">
        <v>21</v>
      </c>
      <c r="I578" s="230"/>
      <c r="J578" s="226"/>
      <c r="K578" s="226"/>
      <c r="L578" s="231"/>
      <c r="M578" s="232"/>
      <c r="N578" s="233"/>
      <c r="O578" s="233"/>
      <c r="P578" s="233"/>
      <c r="Q578" s="233"/>
      <c r="R578" s="233"/>
      <c r="S578" s="233"/>
      <c r="T578" s="23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5" t="s">
        <v>153</v>
      </c>
      <c r="AU578" s="235" t="s">
        <v>82</v>
      </c>
      <c r="AV578" s="13" t="s">
        <v>80</v>
      </c>
      <c r="AW578" s="13" t="s">
        <v>34</v>
      </c>
      <c r="AX578" s="13" t="s">
        <v>73</v>
      </c>
      <c r="AY578" s="235" t="s">
        <v>142</v>
      </c>
    </row>
    <row r="579" spans="1:51" s="14" customFormat="1" ht="12">
      <c r="A579" s="14"/>
      <c r="B579" s="236"/>
      <c r="C579" s="237"/>
      <c r="D579" s="227" t="s">
        <v>153</v>
      </c>
      <c r="E579" s="238" t="s">
        <v>21</v>
      </c>
      <c r="F579" s="239" t="s">
        <v>603</v>
      </c>
      <c r="G579" s="237"/>
      <c r="H579" s="240">
        <v>21.9</v>
      </c>
      <c r="I579" s="241"/>
      <c r="J579" s="237"/>
      <c r="K579" s="237"/>
      <c r="L579" s="242"/>
      <c r="M579" s="243"/>
      <c r="N579" s="244"/>
      <c r="O579" s="244"/>
      <c r="P579" s="244"/>
      <c r="Q579" s="244"/>
      <c r="R579" s="244"/>
      <c r="S579" s="244"/>
      <c r="T579" s="24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6" t="s">
        <v>153</v>
      </c>
      <c r="AU579" s="246" t="s">
        <v>82</v>
      </c>
      <c r="AV579" s="14" t="s">
        <v>82</v>
      </c>
      <c r="AW579" s="14" t="s">
        <v>34</v>
      </c>
      <c r="AX579" s="14" t="s">
        <v>73</v>
      </c>
      <c r="AY579" s="246" t="s">
        <v>142</v>
      </c>
    </row>
    <row r="580" spans="1:51" s="13" customFormat="1" ht="12">
      <c r="A580" s="13"/>
      <c r="B580" s="225"/>
      <c r="C580" s="226"/>
      <c r="D580" s="227" t="s">
        <v>153</v>
      </c>
      <c r="E580" s="228" t="s">
        <v>21</v>
      </c>
      <c r="F580" s="229" t="s">
        <v>604</v>
      </c>
      <c r="G580" s="226"/>
      <c r="H580" s="228" t="s">
        <v>21</v>
      </c>
      <c r="I580" s="230"/>
      <c r="J580" s="226"/>
      <c r="K580" s="226"/>
      <c r="L580" s="231"/>
      <c r="M580" s="232"/>
      <c r="N580" s="233"/>
      <c r="O580" s="233"/>
      <c r="P580" s="233"/>
      <c r="Q580" s="233"/>
      <c r="R580" s="233"/>
      <c r="S580" s="233"/>
      <c r="T580" s="23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35" t="s">
        <v>153</v>
      </c>
      <c r="AU580" s="235" t="s">
        <v>82</v>
      </c>
      <c r="AV580" s="13" t="s">
        <v>80</v>
      </c>
      <c r="AW580" s="13" t="s">
        <v>34</v>
      </c>
      <c r="AX580" s="13" t="s">
        <v>73</v>
      </c>
      <c r="AY580" s="235" t="s">
        <v>142</v>
      </c>
    </row>
    <row r="581" spans="1:51" s="14" customFormat="1" ht="12">
      <c r="A581" s="14"/>
      <c r="B581" s="236"/>
      <c r="C581" s="237"/>
      <c r="D581" s="227" t="s">
        <v>153</v>
      </c>
      <c r="E581" s="238" t="s">
        <v>21</v>
      </c>
      <c r="F581" s="239" t="s">
        <v>605</v>
      </c>
      <c r="G581" s="237"/>
      <c r="H581" s="240">
        <v>23.94</v>
      </c>
      <c r="I581" s="241"/>
      <c r="J581" s="237"/>
      <c r="K581" s="237"/>
      <c r="L581" s="242"/>
      <c r="M581" s="243"/>
      <c r="N581" s="244"/>
      <c r="O581" s="244"/>
      <c r="P581" s="244"/>
      <c r="Q581" s="244"/>
      <c r="R581" s="244"/>
      <c r="S581" s="244"/>
      <c r="T581" s="24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46" t="s">
        <v>153</v>
      </c>
      <c r="AU581" s="246" t="s">
        <v>82</v>
      </c>
      <c r="AV581" s="14" t="s">
        <v>82</v>
      </c>
      <c r="AW581" s="14" t="s">
        <v>34</v>
      </c>
      <c r="AX581" s="14" t="s">
        <v>73</v>
      </c>
      <c r="AY581" s="246" t="s">
        <v>142</v>
      </c>
    </row>
    <row r="582" spans="1:51" s="16" customFormat="1" ht="12">
      <c r="A582" s="16"/>
      <c r="B582" s="259"/>
      <c r="C582" s="260"/>
      <c r="D582" s="227" t="s">
        <v>153</v>
      </c>
      <c r="E582" s="261" t="s">
        <v>21</v>
      </c>
      <c r="F582" s="262" t="s">
        <v>593</v>
      </c>
      <c r="G582" s="260"/>
      <c r="H582" s="263">
        <v>134.28</v>
      </c>
      <c r="I582" s="264"/>
      <c r="J582" s="260"/>
      <c r="K582" s="260"/>
      <c r="L582" s="265"/>
      <c r="M582" s="266"/>
      <c r="N582" s="267"/>
      <c r="O582" s="267"/>
      <c r="P582" s="267"/>
      <c r="Q582" s="267"/>
      <c r="R582" s="267"/>
      <c r="S582" s="267"/>
      <c r="T582" s="268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T582" s="269" t="s">
        <v>153</v>
      </c>
      <c r="AU582" s="269" t="s">
        <v>82</v>
      </c>
      <c r="AV582" s="16" t="s">
        <v>162</v>
      </c>
      <c r="AW582" s="16" t="s">
        <v>34</v>
      </c>
      <c r="AX582" s="16" t="s">
        <v>73</v>
      </c>
      <c r="AY582" s="269" t="s">
        <v>142</v>
      </c>
    </row>
    <row r="583" spans="1:51" s="15" customFormat="1" ht="12">
      <c r="A583" s="15"/>
      <c r="B583" s="247"/>
      <c r="C583" s="248"/>
      <c r="D583" s="227" t="s">
        <v>153</v>
      </c>
      <c r="E583" s="249" t="s">
        <v>21</v>
      </c>
      <c r="F583" s="250" t="s">
        <v>171</v>
      </c>
      <c r="G583" s="248"/>
      <c r="H583" s="251">
        <v>221.076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7" t="s">
        <v>153</v>
      </c>
      <c r="AU583" s="257" t="s">
        <v>82</v>
      </c>
      <c r="AV583" s="15" t="s">
        <v>149</v>
      </c>
      <c r="AW583" s="15" t="s">
        <v>34</v>
      </c>
      <c r="AX583" s="15" t="s">
        <v>80</v>
      </c>
      <c r="AY583" s="257" t="s">
        <v>142</v>
      </c>
    </row>
    <row r="584" spans="1:65" s="2" customFormat="1" ht="24.15" customHeight="1">
      <c r="A584" s="40"/>
      <c r="B584" s="41"/>
      <c r="C584" s="207" t="s">
        <v>606</v>
      </c>
      <c r="D584" s="207" t="s">
        <v>144</v>
      </c>
      <c r="E584" s="208" t="s">
        <v>607</v>
      </c>
      <c r="F584" s="209" t="s">
        <v>608</v>
      </c>
      <c r="G584" s="210" t="s">
        <v>147</v>
      </c>
      <c r="H584" s="211">
        <v>221.076</v>
      </c>
      <c r="I584" s="212"/>
      <c r="J584" s="213">
        <f>ROUND(I584*H584,2)</f>
        <v>0</v>
      </c>
      <c r="K584" s="209" t="s">
        <v>21</v>
      </c>
      <c r="L584" s="46"/>
      <c r="M584" s="214" t="s">
        <v>21</v>
      </c>
      <c r="N584" s="215" t="s">
        <v>44</v>
      </c>
      <c r="O584" s="86"/>
      <c r="P584" s="216">
        <f>O584*H584</f>
        <v>0</v>
      </c>
      <c r="Q584" s="216">
        <v>0</v>
      </c>
      <c r="R584" s="216">
        <f>Q584*H584</f>
        <v>0</v>
      </c>
      <c r="S584" s="216">
        <v>0</v>
      </c>
      <c r="T584" s="217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8" t="s">
        <v>149</v>
      </c>
      <c r="AT584" s="218" t="s">
        <v>144</v>
      </c>
      <c r="AU584" s="218" t="s">
        <v>82</v>
      </c>
      <c r="AY584" s="19" t="s">
        <v>142</v>
      </c>
      <c r="BE584" s="219">
        <f>IF(N584="základní",J584,0)</f>
        <v>0</v>
      </c>
      <c r="BF584" s="219">
        <f>IF(N584="snížená",J584,0)</f>
        <v>0</v>
      </c>
      <c r="BG584" s="219">
        <f>IF(N584="zákl. přenesená",J584,0)</f>
        <v>0</v>
      </c>
      <c r="BH584" s="219">
        <f>IF(N584="sníž. přenesená",J584,0)</f>
        <v>0</v>
      </c>
      <c r="BI584" s="219">
        <f>IF(N584="nulová",J584,0)</f>
        <v>0</v>
      </c>
      <c r="BJ584" s="19" t="s">
        <v>80</v>
      </c>
      <c r="BK584" s="219">
        <f>ROUND(I584*H584,2)</f>
        <v>0</v>
      </c>
      <c r="BL584" s="19" t="s">
        <v>149</v>
      </c>
      <c r="BM584" s="218" t="s">
        <v>609</v>
      </c>
    </row>
    <row r="585" spans="1:51" s="13" customFormat="1" ht="12">
      <c r="A585" s="13"/>
      <c r="B585" s="225"/>
      <c r="C585" s="226"/>
      <c r="D585" s="227" t="s">
        <v>153</v>
      </c>
      <c r="E585" s="228" t="s">
        <v>21</v>
      </c>
      <c r="F585" s="229" t="s">
        <v>589</v>
      </c>
      <c r="G585" s="226"/>
      <c r="H585" s="228" t="s">
        <v>21</v>
      </c>
      <c r="I585" s="230"/>
      <c r="J585" s="226"/>
      <c r="K585" s="226"/>
      <c r="L585" s="231"/>
      <c r="M585" s="232"/>
      <c r="N585" s="233"/>
      <c r="O585" s="233"/>
      <c r="P585" s="233"/>
      <c r="Q585" s="233"/>
      <c r="R585" s="233"/>
      <c r="S585" s="233"/>
      <c r="T585" s="23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35" t="s">
        <v>153</v>
      </c>
      <c r="AU585" s="235" t="s">
        <v>82</v>
      </c>
      <c r="AV585" s="13" t="s">
        <v>80</v>
      </c>
      <c r="AW585" s="13" t="s">
        <v>34</v>
      </c>
      <c r="AX585" s="13" t="s">
        <v>73</v>
      </c>
      <c r="AY585" s="235" t="s">
        <v>142</v>
      </c>
    </row>
    <row r="586" spans="1:51" s="14" customFormat="1" ht="12">
      <c r="A586" s="14"/>
      <c r="B586" s="236"/>
      <c r="C586" s="237"/>
      <c r="D586" s="227" t="s">
        <v>153</v>
      </c>
      <c r="E586" s="238" t="s">
        <v>21</v>
      </c>
      <c r="F586" s="239" t="s">
        <v>590</v>
      </c>
      <c r="G586" s="237"/>
      <c r="H586" s="240">
        <v>60.456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153</v>
      </c>
      <c r="AU586" s="246" t="s">
        <v>82</v>
      </c>
      <c r="AV586" s="14" t="s">
        <v>82</v>
      </c>
      <c r="AW586" s="14" t="s">
        <v>34</v>
      </c>
      <c r="AX586" s="14" t="s">
        <v>73</v>
      </c>
      <c r="AY586" s="246" t="s">
        <v>142</v>
      </c>
    </row>
    <row r="587" spans="1:51" s="13" customFormat="1" ht="12">
      <c r="A587" s="13"/>
      <c r="B587" s="225"/>
      <c r="C587" s="226"/>
      <c r="D587" s="227" t="s">
        <v>153</v>
      </c>
      <c r="E587" s="228" t="s">
        <v>21</v>
      </c>
      <c r="F587" s="229" t="s">
        <v>591</v>
      </c>
      <c r="G587" s="226"/>
      <c r="H587" s="228" t="s">
        <v>21</v>
      </c>
      <c r="I587" s="230"/>
      <c r="J587" s="226"/>
      <c r="K587" s="226"/>
      <c r="L587" s="231"/>
      <c r="M587" s="232"/>
      <c r="N587" s="233"/>
      <c r="O587" s="233"/>
      <c r="P587" s="233"/>
      <c r="Q587" s="233"/>
      <c r="R587" s="233"/>
      <c r="S587" s="233"/>
      <c r="T587" s="23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5" t="s">
        <v>153</v>
      </c>
      <c r="AU587" s="235" t="s">
        <v>82</v>
      </c>
      <c r="AV587" s="13" t="s">
        <v>80</v>
      </c>
      <c r="AW587" s="13" t="s">
        <v>34</v>
      </c>
      <c r="AX587" s="13" t="s">
        <v>73</v>
      </c>
      <c r="AY587" s="235" t="s">
        <v>142</v>
      </c>
    </row>
    <row r="588" spans="1:51" s="14" customFormat="1" ht="12">
      <c r="A588" s="14"/>
      <c r="B588" s="236"/>
      <c r="C588" s="237"/>
      <c r="D588" s="227" t="s">
        <v>153</v>
      </c>
      <c r="E588" s="238" t="s">
        <v>21</v>
      </c>
      <c r="F588" s="239" t="s">
        <v>592</v>
      </c>
      <c r="G588" s="237"/>
      <c r="H588" s="240">
        <v>26.34</v>
      </c>
      <c r="I588" s="241"/>
      <c r="J588" s="237"/>
      <c r="K588" s="237"/>
      <c r="L588" s="242"/>
      <c r="M588" s="243"/>
      <c r="N588" s="244"/>
      <c r="O588" s="244"/>
      <c r="P588" s="244"/>
      <c r="Q588" s="244"/>
      <c r="R588" s="244"/>
      <c r="S588" s="244"/>
      <c r="T588" s="245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46" t="s">
        <v>153</v>
      </c>
      <c r="AU588" s="246" t="s">
        <v>82</v>
      </c>
      <c r="AV588" s="14" t="s">
        <v>82</v>
      </c>
      <c r="AW588" s="14" t="s">
        <v>34</v>
      </c>
      <c r="AX588" s="14" t="s">
        <v>73</v>
      </c>
      <c r="AY588" s="246" t="s">
        <v>142</v>
      </c>
    </row>
    <row r="589" spans="1:51" s="16" customFormat="1" ht="12">
      <c r="A589" s="16"/>
      <c r="B589" s="259"/>
      <c r="C589" s="260"/>
      <c r="D589" s="227" t="s">
        <v>153</v>
      </c>
      <c r="E589" s="261" t="s">
        <v>21</v>
      </c>
      <c r="F589" s="262" t="s">
        <v>593</v>
      </c>
      <c r="G589" s="260"/>
      <c r="H589" s="263">
        <v>86.796</v>
      </c>
      <c r="I589" s="264"/>
      <c r="J589" s="260"/>
      <c r="K589" s="260"/>
      <c r="L589" s="265"/>
      <c r="M589" s="266"/>
      <c r="N589" s="267"/>
      <c r="O589" s="267"/>
      <c r="P589" s="267"/>
      <c r="Q589" s="267"/>
      <c r="R589" s="267"/>
      <c r="S589" s="267"/>
      <c r="T589" s="268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T589" s="269" t="s">
        <v>153</v>
      </c>
      <c r="AU589" s="269" t="s">
        <v>82</v>
      </c>
      <c r="AV589" s="16" t="s">
        <v>162</v>
      </c>
      <c r="AW589" s="16" t="s">
        <v>34</v>
      </c>
      <c r="AX589" s="16" t="s">
        <v>73</v>
      </c>
      <c r="AY589" s="269" t="s">
        <v>142</v>
      </c>
    </row>
    <row r="590" spans="1:51" s="13" customFormat="1" ht="12">
      <c r="A590" s="13"/>
      <c r="B590" s="225"/>
      <c r="C590" s="226"/>
      <c r="D590" s="227" t="s">
        <v>153</v>
      </c>
      <c r="E590" s="228" t="s">
        <v>21</v>
      </c>
      <c r="F590" s="229" t="s">
        <v>594</v>
      </c>
      <c r="G590" s="226"/>
      <c r="H590" s="228" t="s">
        <v>21</v>
      </c>
      <c r="I590" s="230"/>
      <c r="J590" s="226"/>
      <c r="K590" s="226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153</v>
      </c>
      <c r="AU590" s="235" t="s">
        <v>82</v>
      </c>
      <c r="AV590" s="13" t="s">
        <v>80</v>
      </c>
      <c r="AW590" s="13" t="s">
        <v>34</v>
      </c>
      <c r="AX590" s="13" t="s">
        <v>73</v>
      </c>
      <c r="AY590" s="235" t="s">
        <v>142</v>
      </c>
    </row>
    <row r="591" spans="1:51" s="14" customFormat="1" ht="12">
      <c r="A591" s="14"/>
      <c r="B591" s="236"/>
      <c r="C591" s="237"/>
      <c r="D591" s="227" t="s">
        <v>153</v>
      </c>
      <c r="E591" s="238" t="s">
        <v>21</v>
      </c>
      <c r="F591" s="239" t="s">
        <v>595</v>
      </c>
      <c r="G591" s="237"/>
      <c r="H591" s="240">
        <v>23.22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153</v>
      </c>
      <c r="AU591" s="246" t="s">
        <v>82</v>
      </c>
      <c r="AV591" s="14" t="s">
        <v>82</v>
      </c>
      <c r="AW591" s="14" t="s">
        <v>34</v>
      </c>
      <c r="AX591" s="14" t="s">
        <v>73</v>
      </c>
      <c r="AY591" s="246" t="s">
        <v>142</v>
      </c>
    </row>
    <row r="592" spans="1:51" s="13" customFormat="1" ht="12">
      <c r="A592" s="13"/>
      <c r="B592" s="225"/>
      <c r="C592" s="226"/>
      <c r="D592" s="227" t="s">
        <v>153</v>
      </c>
      <c r="E592" s="228" t="s">
        <v>21</v>
      </c>
      <c r="F592" s="229" t="s">
        <v>596</v>
      </c>
      <c r="G592" s="226"/>
      <c r="H592" s="228" t="s">
        <v>21</v>
      </c>
      <c r="I592" s="230"/>
      <c r="J592" s="226"/>
      <c r="K592" s="226"/>
      <c r="L592" s="231"/>
      <c r="M592" s="232"/>
      <c r="N592" s="233"/>
      <c r="O592" s="233"/>
      <c r="P592" s="233"/>
      <c r="Q592" s="233"/>
      <c r="R592" s="233"/>
      <c r="S592" s="233"/>
      <c r="T592" s="23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5" t="s">
        <v>153</v>
      </c>
      <c r="AU592" s="235" t="s">
        <v>82</v>
      </c>
      <c r="AV592" s="13" t="s">
        <v>80</v>
      </c>
      <c r="AW592" s="13" t="s">
        <v>34</v>
      </c>
      <c r="AX592" s="13" t="s">
        <v>73</v>
      </c>
      <c r="AY592" s="235" t="s">
        <v>142</v>
      </c>
    </row>
    <row r="593" spans="1:51" s="14" customFormat="1" ht="12">
      <c r="A593" s="14"/>
      <c r="B593" s="236"/>
      <c r="C593" s="237"/>
      <c r="D593" s="227" t="s">
        <v>153</v>
      </c>
      <c r="E593" s="238" t="s">
        <v>21</v>
      </c>
      <c r="F593" s="239" t="s">
        <v>597</v>
      </c>
      <c r="G593" s="237"/>
      <c r="H593" s="240">
        <v>22.02</v>
      </c>
      <c r="I593" s="241"/>
      <c r="J593" s="237"/>
      <c r="K593" s="237"/>
      <c r="L593" s="242"/>
      <c r="M593" s="243"/>
      <c r="N593" s="244"/>
      <c r="O593" s="244"/>
      <c r="P593" s="244"/>
      <c r="Q593" s="244"/>
      <c r="R593" s="244"/>
      <c r="S593" s="244"/>
      <c r="T593" s="24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6" t="s">
        <v>153</v>
      </c>
      <c r="AU593" s="246" t="s">
        <v>82</v>
      </c>
      <c r="AV593" s="14" t="s">
        <v>82</v>
      </c>
      <c r="AW593" s="14" t="s">
        <v>34</v>
      </c>
      <c r="AX593" s="14" t="s">
        <v>73</v>
      </c>
      <c r="AY593" s="246" t="s">
        <v>142</v>
      </c>
    </row>
    <row r="594" spans="1:51" s="13" customFormat="1" ht="12">
      <c r="A594" s="13"/>
      <c r="B594" s="225"/>
      <c r="C594" s="226"/>
      <c r="D594" s="227" t="s">
        <v>153</v>
      </c>
      <c r="E594" s="228" t="s">
        <v>21</v>
      </c>
      <c r="F594" s="229" t="s">
        <v>598</v>
      </c>
      <c r="G594" s="226"/>
      <c r="H594" s="228" t="s">
        <v>21</v>
      </c>
      <c r="I594" s="230"/>
      <c r="J594" s="226"/>
      <c r="K594" s="226"/>
      <c r="L594" s="231"/>
      <c r="M594" s="232"/>
      <c r="N594" s="233"/>
      <c r="O594" s="233"/>
      <c r="P594" s="233"/>
      <c r="Q594" s="233"/>
      <c r="R594" s="233"/>
      <c r="S594" s="233"/>
      <c r="T594" s="23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5" t="s">
        <v>153</v>
      </c>
      <c r="AU594" s="235" t="s">
        <v>82</v>
      </c>
      <c r="AV594" s="13" t="s">
        <v>80</v>
      </c>
      <c r="AW594" s="13" t="s">
        <v>34</v>
      </c>
      <c r="AX594" s="13" t="s">
        <v>73</v>
      </c>
      <c r="AY594" s="235" t="s">
        <v>142</v>
      </c>
    </row>
    <row r="595" spans="1:51" s="14" customFormat="1" ht="12">
      <c r="A595" s="14"/>
      <c r="B595" s="236"/>
      <c r="C595" s="237"/>
      <c r="D595" s="227" t="s">
        <v>153</v>
      </c>
      <c r="E595" s="238" t="s">
        <v>21</v>
      </c>
      <c r="F595" s="239" t="s">
        <v>599</v>
      </c>
      <c r="G595" s="237"/>
      <c r="H595" s="240">
        <v>21.72</v>
      </c>
      <c r="I595" s="241"/>
      <c r="J595" s="237"/>
      <c r="K595" s="237"/>
      <c r="L595" s="242"/>
      <c r="M595" s="243"/>
      <c r="N595" s="244"/>
      <c r="O595" s="244"/>
      <c r="P595" s="244"/>
      <c r="Q595" s="244"/>
      <c r="R595" s="244"/>
      <c r="S595" s="244"/>
      <c r="T595" s="245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6" t="s">
        <v>153</v>
      </c>
      <c r="AU595" s="246" t="s">
        <v>82</v>
      </c>
      <c r="AV595" s="14" t="s">
        <v>82</v>
      </c>
      <c r="AW595" s="14" t="s">
        <v>34</v>
      </c>
      <c r="AX595" s="14" t="s">
        <v>73</v>
      </c>
      <c r="AY595" s="246" t="s">
        <v>142</v>
      </c>
    </row>
    <row r="596" spans="1:51" s="13" customFormat="1" ht="12">
      <c r="A596" s="13"/>
      <c r="B596" s="225"/>
      <c r="C596" s="226"/>
      <c r="D596" s="227" t="s">
        <v>153</v>
      </c>
      <c r="E596" s="228" t="s">
        <v>21</v>
      </c>
      <c r="F596" s="229" t="s">
        <v>600</v>
      </c>
      <c r="G596" s="226"/>
      <c r="H596" s="228" t="s">
        <v>21</v>
      </c>
      <c r="I596" s="230"/>
      <c r="J596" s="226"/>
      <c r="K596" s="226"/>
      <c r="L596" s="231"/>
      <c r="M596" s="232"/>
      <c r="N596" s="233"/>
      <c r="O596" s="233"/>
      <c r="P596" s="233"/>
      <c r="Q596" s="233"/>
      <c r="R596" s="233"/>
      <c r="S596" s="233"/>
      <c r="T596" s="23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5" t="s">
        <v>153</v>
      </c>
      <c r="AU596" s="235" t="s">
        <v>82</v>
      </c>
      <c r="AV596" s="13" t="s">
        <v>80</v>
      </c>
      <c r="AW596" s="13" t="s">
        <v>34</v>
      </c>
      <c r="AX596" s="13" t="s">
        <v>73</v>
      </c>
      <c r="AY596" s="235" t="s">
        <v>142</v>
      </c>
    </row>
    <row r="597" spans="1:51" s="14" customFormat="1" ht="12">
      <c r="A597" s="14"/>
      <c r="B597" s="236"/>
      <c r="C597" s="237"/>
      <c r="D597" s="227" t="s">
        <v>153</v>
      </c>
      <c r="E597" s="238" t="s">
        <v>21</v>
      </c>
      <c r="F597" s="239" t="s">
        <v>601</v>
      </c>
      <c r="G597" s="237"/>
      <c r="H597" s="240">
        <v>21.48</v>
      </c>
      <c r="I597" s="241"/>
      <c r="J597" s="237"/>
      <c r="K597" s="237"/>
      <c r="L597" s="242"/>
      <c r="M597" s="243"/>
      <c r="N597" s="244"/>
      <c r="O597" s="244"/>
      <c r="P597" s="244"/>
      <c r="Q597" s="244"/>
      <c r="R597" s="244"/>
      <c r="S597" s="244"/>
      <c r="T597" s="24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46" t="s">
        <v>153</v>
      </c>
      <c r="AU597" s="246" t="s">
        <v>82</v>
      </c>
      <c r="AV597" s="14" t="s">
        <v>82</v>
      </c>
      <c r="AW597" s="14" t="s">
        <v>34</v>
      </c>
      <c r="AX597" s="14" t="s">
        <v>73</v>
      </c>
      <c r="AY597" s="246" t="s">
        <v>142</v>
      </c>
    </row>
    <row r="598" spans="1:51" s="13" customFormat="1" ht="12">
      <c r="A598" s="13"/>
      <c r="B598" s="225"/>
      <c r="C598" s="226"/>
      <c r="D598" s="227" t="s">
        <v>153</v>
      </c>
      <c r="E598" s="228" t="s">
        <v>21</v>
      </c>
      <c r="F598" s="229" t="s">
        <v>602</v>
      </c>
      <c r="G598" s="226"/>
      <c r="H598" s="228" t="s">
        <v>21</v>
      </c>
      <c r="I598" s="230"/>
      <c r="J598" s="226"/>
      <c r="K598" s="226"/>
      <c r="L598" s="231"/>
      <c r="M598" s="232"/>
      <c r="N598" s="233"/>
      <c r="O598" s="233"/>
      <c r="P598" s="233"/>
      <c r="Q598" s="233"/>
      <c r="R598" s="233"/>
      <c r="S598" s="233"/>
      <c r="T598" s="23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35" t="s">
        <v>153</v>
      </c>
      <c r="AU598" s="235" t="s">
        <v>82</v>
      </c>
      <c r="AV598" s="13" t="s">
        <v>80</v>
      </c>
      <c r="AW598" s="13" t="s">
        <v>34</v>
      </c>
      <c r="AX598" s="13" t="s">
        <v>73</v>
      </c>
      <c r="AY598" s="235" t="s">
        <v>142</v>
      </c>
    </row>
    <row r="599" spans="1:51" s="14" customFormat="1" ht="12">
      <c r="A599" s="14"/>
      <c r="B599" s="236"/>
      <c r="C599" s="237"/>
      <c r="D599" s="227" t="s">
        <v>153</v>
      </c>
      <c r="E599" s="238" t="s">
        <v>21</v>
      </c>
      <c r="F599" s="239" t="s">
        <v>603</v>
      </c>
      <c r="G599" s="237"/>
      <c r="H599" s="240">
        <v>21.9</v>
      </c>
      <c r="I599" s="241"/>
      <c r="J599" s="237"/>
      <c r="K599" s="237"/>
      <c r="L599" s="242"/>
      <c r="M599" s="243"/>
      <c r="N599" s="244"/>
      <c r="O599" s="244"/>
      <c r="P599" s="244"/>
      <c r="Q599" s="244"/>
      <c r="R599" s="244"/>
      <c r="S599" s="244"/>
      <c r="T599" s="24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6" t="s">
        <v>153</v>
      </c>
      <c r="AU599" s="246" t="s">
        <v>82</v>
      </c>
      <c r="AV599" s="14" t="s">
        <v>82</v>
      </c>
      <c r="AW599" s="14" t="s">
        <v>34</v>
      </c>
      <c r="AX599" s="14" t="s">
        <v>73</v>
      </c>
      <c r="AY599" s="246" t="s">
        <v>142</v>
      </c>
    </row>
    <row r="600" spans="1:51" s="13" customFormat="1" ht="12">
      <c r="A600" s="13"/>
      <c r="B600" s="225"/>
      <c r="C600" s="226"/>
      <c r="D600" s="227" t="s">
        <v>153</v>
      </c>
      <c r="E600" s="228" t="s">
        <v>21</v>
      </c>
      <c r="F600" s="229" t="s">
        <v>604</v>
      </c>
      <c r="G600" s="226"/>
      <c r="H600" s="228" t="s">
        <v>21</v>
      </c>
      <c r="I600" s="230"/>
      <c r="J600" s="226"/>
      <c r="K600" s="226"/>
      <c r="L600" s="231"/>
      <c r="M600" s="232"/>
      <c r="N600" s="233"/>
      <c r="O600" s="233"/>
      <c r="P600" s="233"/>
      <c r="Q600" s="233"/>
      <c r="R600" s="233"/>
      <c r="S600" s="233"/>
      <c r="T600" s="23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5" t="s">
        <v>153</v>
      </c>
      <c r="AU600" s="235" t="s">
        <v>82</v>
      </c>
      <c r="AV600" s="13" t="s">
        <v>80</v>
      </c>
      <c r="AW600" s="13" t="s">
        <v>34</v>
      </c>
      <c r="AX600" s="13" t="s">
        <v>73</v>
      </c>
      <c r="AY600" s="235" t="s">
        <v>142</v>
      </c>
    </row>
    <row r="601" spans="1:51" s="14" customFormat="1" ht="12">
      <c r="A601" s="14"/>
      <c r="B601" s="236"/>
      <c r="C601" s="237"/>
      <c r="D601" s="227" t="s">
        <v>153</v>
      </c>
      <c r="E601" s="238" t="s">
        <v>21</v>
      </c>
      <c r="F601" s="239" t="s">
        <v>605</v>
      </c>
      <c r="G601" s="237"/>
      <c r="H601" s="240">
        <v>23.94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6" t="s">
        <v>153</v>
      </c>
      <c r="AU601" s="246" t="s">
        <v>82</v>
      </c>
      <c r="AV601" s="14" t="s">
        <v>82</v>
      </c>
      <c r="AW601" s="14" t="s">
        <v>34</v>
      </c>
      <c r="AX601" s="14" t="s">
        <v>73</v>
      </c>
      <c r="AY601" s="246" t="s">
        <v>142</v>
      </c>
    </row>
    <row r="602" spans="1:51" s="16" customFormat="1" ht="12">
      <c r="A602" s="16"/>
      <c r="B602" s="259"/>
      <c r="C602" s="260"/>
      <c r="D602" s="227" t="s">
        <v>153</v>
      </c>
      <c r="E602" s="261" t="s">
        <v>21</v>
      </c>
      <c r="F602" s="262" t="s">
        <v>593</v>
      </c>
      <c r="G602" s="260"/>
      <c r="H602" s="263">
        <v>134.28</v>
      </c>
      <c r="I602" s="264"/>
      <c r="J602" s="260"/>
      <c r="K602" s="260"/>
      <c r="L602" s="265"/>
      <c r="M602" s="266"/>
      <c r="N602" s="267"/>
      <c r="O602" s="267"/>
      <c r="P602" s="267"/>
      <c r="Q602" s="267"/>
      <c r="R602" s="267"/>
      <c r="S602" s="267"/>
      <c r="T602" s="268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T602" s="269" t="s">
        <v>153</v>
      </c>
      <c r="AU602" s="269" t="s">
        <v>82</v>
      </c>
      <c r="AV602" s="16" t="s">
        <v>162</v>
      </c>
      <c r="AW602" s="16" t="s">
        <v>34</v>
      </c>
      <c r="AX602" s="16" t="s">
        <v>73</v>
      </c>
      <c r="AY602" s="269" t="s">
        <v>142</v>
      </c>
    </row>
    <row r="603" spans="1:51" s="15" customFormat="1" ht="12">
      <c r="A603" s="15"/>
      <c r="B603" s="247"/>
      <c r="C603" s="248"/>
      <c r="D603" s="227" t="s">
        <v>153</v>
      </c>
      <c r="E603" s="249" t="s">
        <v>21</v>
      </c>
      <c r="F603" s="250" t="s">
        <v>171</v>
      </c>
      <c r="G603" s="248"/>
      <c r="H603" s="251">
        <v>221.076</v>
      </c>
      <c r="I603" s="252"/>
      <c r="J603" s="248"/>
      <c r="K603" s="248"/>
      <c r="L603" s="253"/>
      <c r="M603" s="254"/>
      <c r="N603" s="255"/>
      <c r="O603" s="255"/>
      <c r="P603" s="255"/>
      <c r="Q603" s="255"/>
      <c r="R603" s="255"/>
      <c r="S603" s="255"/>
      <c r="T603" s="256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57" t="s">
        <v>153</v>
      </c>
      <c r="AU603" s="257" t="s">
        <v>82</v>
      </c>
      <c r="AV603" s="15" t="s">
        <v>149</v>
      </c>
      <c r="AW603" s="15" t="s">
        <v>34</v>
      </c>
      <c r="AX603" s="15" t="s">
        <v>80</v>
      </c>
      <c r="AY603" s="257" t="s">
        <v>142</v>
      </c>
    </row>
    <row r="604" spans="1:65" s="2" customFormat="1" ht="37.8" customHeight="1">
      <c r="A604" s="40"/>
      <c r="B604" s="41"/>
      <c r="C604" s="207" t="s">
        <v>610</v>
      </c>
      <c r="D604" s="207" t="s">
        <v>144</v>
      </c>
      <c r="E604" s="208" t="s">
        <v>611</v>
      </c>
      <c r="F604" s="209" t="s">
        <v>612</v>
      </c>
      <c r="G604" s="210" t="s">
        <v>352</v>
      </c>
      <c r="H604" s="211">
        <v>559.643</v>
      </c>
      <c r="I604" s="212"/>
      <c r="J604" s="213">
        <f>ROUND(I604*H604,2)</f>
        <v>0</v>
      </c>
      <c r="K604" s="209" t="s">
        <v>148</v>
      </c>
      <c r="L604" s="46"/>
      <c r="M604" s="214" t="s">
        <v>21</v>
      </c>
      <c r="N604" s="215" t="s">
        <v>44</v>
      </c>
      <c r="O604" s="86"/>
      <c r="P604" s="216">
        <f>O604*H604</f>
        <v>0</v>
      </c>
      <c r="Q604" s="216">
        <v>0</v>
      </c>
      <c r="R604" s="216">
        <f>Q604*H604</f>
        <v>0</v>
      </c>
      <c r="S604" s="216">
        <v>0</v>
      </c>
      <c r="T604" s="217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18" t="s">
        <v>149</v>
      </c>
      <c r="AT604" s="218" t="s">
        <v>144</v>
      </c>
      <c r="AU604" s="218" t="s">
        <v>82</v>
      </c>
      <c r="AY604" s="19" t="s">
        <v>142</v>
      </c>
      <c r="BE604" s="219">
        <f>IF(N604="základní",J604,0)</f>
        <v>0</v>
      </c>
      <c r="BF604" s="219">
        <f>IF(N604="snížená",J604,0)</f>
        <v>0</v>
      </c>
      <c r="BG604" s="219">
        <f>IF(N604="zákl. přenesená",J604,0)</f>
        <v>0</v>
      </c>
      <c r="BH604" s="219">
        <f>IF(N604="sníž. přenesená",J604,0)</f>
        <v>0</v>
      </c>
      <c r="BI604" s="219">
        <f>IF(N604="nulová",J604,0)</f>
        <v>0</v>
      </c>
      <c r="BJ604" s="19" t="s">
        <v>80</v>
      </c>
      <c r="BK604" s="219">
        <f>ROUND(I604*H604,2)</f>
        <v>0</v>
      </c>
      <c r="BL604" s="19" t="s">
        <v>149</v>
      </c>
      <c r="BM604" s="218" t="s">
        <v>613</v>
      </c>
    </row>
    <row r="605" spans="1:47" s="2" customFormat="1" ht="12">
      <c r="A605" s="40"/>
      <c r="B605" s="41"/>
      <c r="C605" s="42"/>
      <c r="D605" s="220" t="s">
        <v>151</v>
      </c>
      <c r="E605" s="42"/>
      <c r="F605" s="221" t="s">
        <v>614</v>
      </c>
      <c r="G605" s="42"/>
      <c r="H605" s="42"/>
      <c r="I605" s="222"/>
      <c r="J605" s="42"/>
      <c r="K605" s="42"/>
      <c r="L605" s="46"/>
      <c r="M605" s="223"/>
      <c r="N605" s="224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151</v>
      </c>
      <c r="AU605" s="19" t="s">
        <v>82</v>
      </c>
    </row>
    <row r="606" spans="1:47" s="2" customFormat="1" ht="12">
      <c r="A606" s="40"/>
      <c r="B606" s="41"/>
      <c r="C606" s="42"/>
      <c r="D606" s="227" t="s">
        <v>271</v>
      </c>
      <c r="E606" s="42"/>
      <c r="F606" s="258" t="s">
        <v>615</v>
      </c>
      <c r="G606" s="42"/>
      <c r="H606" s="42"/>
      <c r="I606" s="222"/>
      <c r="J606" s="42"/>
      <c r="K606" s="42"/>
      <c r="L606" s="46"/>
      <c r="M606" s="223"/>
      <c r="N606" s="224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271</v>
      </c>
      <c r="AU606" s="19" t="s">
        <v>82</v>
      </c>
    </row>
    <row r="607" spans="1:51" s="14" customFormat="1" ht="12">
      <c r="A607" s="14"/>
      <c r="B607" s="236"/>
      <c r="C607" s="237"/>
      <c r="D607" s="227" t="s">
        <v>153</v>
      </c>
      <c r="E607" s="238" t="s">
        <v>21</v>
      </c>
      <c r="F607" s="239" t="s">
        <v>616</v>
      </c>
      <c r="G607" s="237"/>
      <c r="H607" s="240">
        <v>559.643</v>
      </c>
      <c r="I607" s="241"/>
      <c r="J607" s="237"/>
      <c r="K607" s="237"/>
      <c r="L607" s="242"/>
      <c r="M607" s="243"/>
      <c r="N607" s="244"/>
      <c r="O607" s="244"/>
      <c r="P607" s="244"/>
      <c r="Q607" s="244"/>
      <c r="R607" s="244"/>
      <c r="S607" s="244"/>
      <c r="T607" s="24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6" t="s">
        <v>153</v>
      </c>
      <c r="AU607" s="246" t="s">
        <v>82</v>
      </c>
      <c r="AV607" s="14" t="s">
        <v>82</v>
      </c>
      <c r="AW607" s="14" t="s">
        <v>34</v>
      </c>
      <c r="AX607" s="14" t="s">
        <v>80</v>
      </c>
      <c r="AY607" s="246" t="s">
        <v>142</v>
      </c>
    </row>
    <row r="608" spans="1:65" s="2" customFormat="1" ht="37.8" customHeight="1">
      <c r="A608" s="40"/>
      <c r="B608" s="41"/>
      <c r="C608" s="207" t="s">
        <v>617</v>
      </c>
      <c r="D608" s="207" t="s">
        <v>144</v>
      </c>
      <c r="E608" s="208" t="s">
        <v>618</v>
      </c>
      <c r="F608" s="209" t="s">
        <v>619</v>
      </c>
      <c r="G608" s="210" t="s">
        <v>352</v>
      </c>
      <c r="H608" s="211">
        <v>1305.833</v>
      </c>
      <c r="I608" s="212"/>
      <c r="J608" s="213">
        <f>ROUND(I608*H608,2)</f>
        <v>0</v>
      </c>
      <c r="K608" s="209" t="s">
        <v>148</v>
      </c>
      <c r="L608" s="46"/>
      <c r="M608" s="214" t="s">
        <v>21</v>
      </c>
      <c r="N608" s="215" t="s">
        <v>44</v>
      </c>
      <c r="O608" s="86"/>
      <c r="P608" s="216">
        <f>O608*H608</f>
        <v>0</v>
      </c>
      <c r="Q608" s="216">
        <v>0</v>
      </c>
      <c r="R608" s="216">
        <f>Q608*H608</f>
        <v>0</v>
      </c>
      <c r="S608" s="216">
        <v>0</v>
      </c>
      <c r="T608" s="217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8" t="s">
        <v>149</v>
      </c>
      <c r="AT608" s="218" t="s">
        <v>144</v>
      </c>
      <c r="AU608" s="218" t="s">
        <v>82</v>
      </c>
      <c r="AY608" s="19" t="s">
        <v>142</v>
      </c>
      <c r="BE608" s="219">
        <f>IF(N608="základní",J608,0)</f>
        <v>0</v>
      </c>
      <c r="BF608" s="219">
        <f>IF(N608="snížená",J608,0)</f>
        <v>0</v>
      </c>
      <c r="BG608" s="219">
        <f>IF(N608="zákl. přenesená",J608,0)</f>
        <v>0</v>
      </c>
      <c r="BH608" s="219">
        <f>IF(N608="sníž. přenesená",J608,0)</f>
        <v>0</v>
      </c>
      <c r="BI608" s="219">
        <f>IF(N608="nulová",J608,0)</f>
        <v>0</v>
      </c>
      <c r="BJ608" s="19" t="s">
        <v>80</v>
      </c>
      <c r="BK608" s="219">
        <f>ROUND(I608*H608,2)</f>
        <v>0</v>
      </c>
      <c r="BL608" s="19" t="s">
        <v>149</v>
      </c>
      <c r="BM608" s="218" t="s">
        <v>620</v>
      </c>
    </row>
    <row r="609" spans="1:47" s="2" customFormat="1" ht="12">
      <c r="A609" s="40"/>
      <c r="B609" s="41"/>
      <c r="C609" s="42"/>
      <c r="D609" s="220" t="s">
        <v>151</v>
      </c>
      <c r="E609" s="42"/>
      <c r="F609" s="221" t="s">
        <v>621</v>
      </c>
      <c r="G609" s="42"/>
      <c r="H609" s="42"/>
      <c r="I609" s="222"/>
      <c r="J609" s="42"/>
      <c r="K609" s="42"/>
      <c r="L609" s="46"/>
      <c r="M609" s="223"/>
      <c r="N609" s="224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151</v>
      </c>
      <c r="AU609" s="19" t="s">
        <v>82</v>
      </c>
    </row>
    <row r="610" spans="1:47" s="2" customFormat="1" ht="12">
      <c r="A610" s="40"/>
      <c r="B610" s="41"/>
      <c r="C610" s="42"/>
      <c r="D610" s="227" t="s">
        <v>271</v>
      </c>
      <c r="E610" s="42"/>
      <c r="F610" s="258" t="s">
        <v>622</v>
      </c>
      <c r="G610" s="42"/>
      <c r="H610" s="42"/>
      <c r="I610" s="222"/>
      <c r="J610" s="42"/>
      <c r="K610" s="42"/>
      <c r="L610" s="46"/>
      <c r="M610" s="223"/>
      <c r="N610" s="224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271</v>
      </c>
      <c r="AU610" s="19" t="s">
        <v>82</v>
      </c>
    </row>
    <row r="611" spans="1:51" s="14" customFormat="1" ht="12">
      <c r="A611" s="14"/>
      <c r="B611" s="236"/>
      <c r="C611" s="237"/>
      <c r="D611" s="227" t="s">
        <v>153</v>
      </c>
      <c r="E611" s="238" t="s">
        <v>102</v>
      </c>
      <c r="F611" s="239" t="s">
        <v>623</v>
      </c>
      <c r="G611" s="237"/>
      <c r="H611" s="240">
        <v>2487.301</v>
      </c>
      <c r="I611" s="241"/>
      <c r="J611" s="237"/>
      <c r="K611" s="237"/>
      <c r="L611" s="242"/>
      <c r="M611" s="243"/>
      <c r="N611" s="244"/>
      <c r="O611" s="244"/>
      <c r="P611" s="244"/>
      <c r="Q611" s="244"/>
      <c r="R611" s="244"/>
      <c r="S611" s="244"/>
      <c r="T611" s="245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46" t="s">
        <v>153</v>
      </c>
      <c r="AU611" s="246" t="s">
        <v>82</v>
      </c>
      <c r="AV611" s="14" t="s">
        <v>82</v>
      </c>
      <c r="AW611" s="14" t="s">
        <v>34</v>
      </c>
      <c r="AX611" s="14" t="s">
        <v>73</v>
      </c>
      <c r="AY611" s="246" t="s">
        <v>142</v>
      </c>
    </row>
    <row r="612" spans="1:51" s="14" customFormat="1" ht="12">
      <c r="A612" s="14"/>
      <c r="B612" s="236"/>
      <c r="C612" s="237"/>
      <c r="D612" s="227" t="s">
        <v>153</v>
      </c>
      <c r="E612" s="238" t="s">
        <v>21</v>
      </c>
      <c r="F612" s="239" t="s">
        <v>624</v>
      </c>
      <c r="G612" s="237"/>
      <c r="H612" s="240">
        <v>1305.833</v>
      </c>
      <c r="I612" s="241"/>
      <c r="J612" s="237"/>
      <c r="K612" s="237"/>
      <c r="L612" s="242"/>
      <c r="M612" s="243"/>
      <c r="N612" s="244"/>
      <c r="O612" s="244"/>
      <c r="P612" s="244"/>
      <c r="Q612" s="244"/>
      <c r="R612" s="244"/>
      <c r="S612" s="244"/>
      <c r="T612" s="245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6" t="s">
        <v>153</v>
      </c>
      <c r="AU612" s="246" t="s">
        <v>82</v>
      </c>
      <c r="AV612" s="14" t="s">
        <v>82</v>
      </c>
      <c r="AW612" s="14" t="s">
        <v>34</v>
      </c>
      <c r="AX612" s="14" t="s">
        <v>80</v>
      </c>
      <c r="AY612" s="246" t="s">
        <v>142</v>
      </c>
    </row>
    <row r="613" spans="1:65" s="2" customFormat="1" ht="37.8" customHeight="1">
      <c r="A613" s="40"/>
      <c r="B613" s="41"/>
      <c r="C613" s="207" t="s">
        <v>625</v>
      </c>
      <c r="D613" s="207" t="s">
        <v>144</v>
      </c>
      <c r="E613" s="208" t="s">
        <v>626</v>
      </c>
      <c r="F613" s="209" t="s">
        <v>627</v>
      </c>
      <c r="G613" s="210" t="s">
        <v>352</v>
      </c>
      <c r="H613" s="211">
        <v>26116.661</v>
      </c>
      <c r="I613" s="212"/>
      <c r="J613" s="213">
        <f>ROUND(I613*H613,2)</f>
        <v>0</v>
      </c>
      <c r="K613" s="209" t="s">
        <v>148</v>
      </c>
      <c r="L613" s="46"/>
      <c r="M613" s="214" t="s">
        <v>21</v>
      </c>
      <c r="N613" s="215" t="s">
        <v>44</v>
      </c>
      <c r="O613" s="86"/>
      <c r="P613" s="216">
        <f>O613*H613</f>
        <v>0</v>
      </c>
      <c r="Q613" s="216">
        <v>0</v>
      </c>
      <c r="R613" s="216">
        <f>Q613*H613</f>
        <v>0</v>
      </c>
      <c r="S613" s="216">
        <v>0</v>
      </c>
      <c r="T613" s="217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18" t="s">
        <v>149</v>
      </c>
      <c r="AT613" s="218" t="s">
        <v>144</v>
      </c>
      <c r="AU613" s="218" t="s">
        <v>82</v>
      </c>
      <c r="AY613" s="19" t="s">
        <v>142</v>
      </c>
      <c r="BE613" s="219">
        <f>IF(N613="základní",J613,0)</f>
        <v>0</v>
      </c>
      <c r="BF613" s="219">
        <f>IF(N613="snížená",J613,0)</f>
        <v>0</v>
      </c>
      <c r="BG613" s="219">
        <f>IF(N613="zákl. přenesená",J613,0)</f>
        <v>0</v>
      </c>
      <c r="BH613" s="219">
        <f>IF(N613="sníž. přenesená",J613,0)</f>
        <v>0</v>
      </c>
      <c r="BI613" s="219">
        <f>IF(N613="nulová",J613,0)</f>
        <v>0</v>
      </c>
      <c r="BJ613" s="19" t="s">
        <v>80</v>
      </c>
      <c r="BK613" s="219">
        <f>ROUND(I613*H613,2)</f>
        <v>0</v>
      </c>
      <c r="BL613" s="19" t="s">
        <v>149</v>
      </c>
      <c r="BM613" s="218" t="s">
        <v>628</v>
      </c>
    </row>
    <row r="614" spans="1:47" s="2" customFormat="1" ht="12">
      <c r="A614" s="40"/>
      <c r="B614" s="41"/>
      <c r="C614" s="42"/>
      <c r="D614" s="220" t="s">
        <v>151</v>
      </c>
      <c r="E614" s="42"/>
      <c r="F614" s="221" t="s">
        <v>629</v>
      </c>
      <c r="G614" s="42"/>
      <c r="H614" s="42"/>
      <c r="I614" s="222"/>
      <c r="J614" s="42"/>
      <c r="K614" s="42"/>
      <c r="L614" s="46"/>
      <c r="M614" s="223"/>
      <c r="N614" s="224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151</v>
      </c>
      <c r="AU614" s="19" t="s">
        <v>82</v>
      </c>
    </row>
    <row r="615" spans="1:47" s="2" customFormat="1" ht="12">
      <c r="A615" s="40"/>
      <c r="B615" s="41"/>
      <c r="C615" s="42"/>
      <c r="D615" s="227" t="s">
        <v>271</v>
      </c>
      <c r="E615" s="42"/>
      <c r="F615" s="258" t="s">
        <v>630</v>
      </c>
      <c r="G615" s="42"/>
      <c r="H615" s="42"/>
      <c r="I615" s="222"/>
      <c r="J615" s="42"/>
      <c r="K615" s="42"/>
      <c r="L615" s="46"/>
      <c r="M615" s="223"/>
      <c r="N615" s="224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271</v>
      </c>
      <c r="AU615" s="19" t="s">
        <v>82</v>
      </c>
    </row>
    <row r="616" spans="1:51" s="14" customFormat="1" ht="12">
      <c r="A616" s="14"/>
      <c r="B616" s="236"/>
      <c r="C616" s="237"/>
      <c r="D616" s="227" t="s">
        <v>153</v>
      </c>
      <c r="E616" s="238" t="s">
        <v>21</v>
      </c>
      <c r="F616" s="239" t="s">
        <v>631</v>
      </c>
      <c r="G616" s="237"/>
      <c r="H616" s="240">
        <v>26116.661</v>
      </c>
      <c r="I616" s="241"/>
      <c r="J616" s="237"/>
      <c r="K616" s="237"/>
      <c r="L616" s="242"/>
      <c r="M616" s="243"/>
      <c r="N616" s="244"/>
      <c r="O616" s="244"/>
      <c r="P616" s="244"/>
      <c r="Q616" s="244"/>
      <c r="R616" s="244"/>
      <c r="S616" s="244"/>
      <c r="T616" s="24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6" t="s">
        <v>153</v>
      </c>
      <c r="AU616" s="246" t="s">
        <v>82</v>
      </c>
      <c r="AV616" s="14" t="s">
        <v>82</v>
      </c>
      <c r="AW616" s="14" t="s">
        <v>34</v>
      </c>
      <c r="AX616" s="14" t="s">
        <v>80</v>
      </c>
      <c r="AY616" s="246" t="s">
        <v>142</v>
      </c>
    </row>
    <row r="617" spans="1:65" s="2" customFormat="1" ht="37.8" customHeight="1">
      <c r="A617" s="40"/>
      <c r="B617" s="41"/>
      <c r="C617" s="207" t="s">
        <v>632</v>
      </c>
      <c r="D617" s="207" t="s">
        <v>144</v>
      </c>
      <c r="E617" s="208" t="s">
        <v>633</v>
      </c>
      <c r="F617" s="209" t="s">
        <v>634</v>
      </c>
      <c r="G617" s="210" t="s">
        <v>352</v>
      </c>
      <c r="H617" s="211">
        <v>149.238</v>
      </c>
      <c r="I617" s="212"/>
      <c r="J617" s="213">
        <f>ROUND(I617*H617,2)</f>
        <v>0</v>
      </c>
      <c r="K617" s="209" t="s">
        <v>148</v>
      </c>
      <c r="L617" s="46"/>
      <c r="M617" s="214" t="s">
        <v>21</v>
      </c>
      <c r="N617" s="215" t="s">
        <v>44</v>
      </c>
      <c r="O617" s="86"/>
      <c r="P617" s="216">
        <f>O617*H617</f>
        <v>0</v>
      </c>
      <c r="Q617" s="216">
        <v>0</v>
      </c>
      <c r="R617" s="216">
        <f>Q617*H617</f>
        <v>0</v>
      </c>
      <c r="S617" s="216">
        <v>0</v>
      </c>
      <c r="T617" s="217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18" t="s">
        <v>149</v>
      </c>
      <c r="AT617" s="218" t="s">
        <v>144</v>
      </c>
      <c r="AU617" s="218" t="s">
        <v>82</v>
      </c>
      <c r="AY617" s="19" t="s">
        <v>142</v>
      </c>
      <c r="BE617" s="219">
        <f>IF(N617="základní",J617,0)</f>
        <v>0</v>
      </c>
      <c r="BF617" s="219">
        <f>IF(N617="snížená",J617,0)</f>
        <v>0</v>
      </c>
      <c r="BG617" s="219">
        <f>IF(N617="zákl. přenesená",J617,0)</f>
        <v>0</v>
      </c>
      <c r="BH617" s="219">
        <f>IF(N617="sníž. přenesená",J617,0)</f>
        <v>0</v>
      </c>
      <c r="BI617" s="219">
        <f>IF(N617="nulová",J617,0)</f>
        <v>0</v>
      </c>
      <c r="BJ617" s="19" t="s">
        <v>80</v>
      </c>
      <c r="BK617" s="219">
        <f>ROUND(I617*H617,2)</f>
        <v>0</v>
      </c>
      <c r="BL617" s="19" t="s">
        <v>149</v>
      </c>
      <c r="BM617" s="218" t="s">
        <v>635</v>
      </c>
    </row>
    <row r="618" spans="1:47" s="2" customFormat="1" ht="12">
      <c r="A618" s="40"/>
      <c r="B618" s="41"/>
      <c r="C618" s="42"/>
      <c r="D618" s="220" t="s">
        <v>151</v>
      </c>
      <c r="E618" s="42"/>
      <c r="F618" s="221" t="s">
        <v>636</v>
      </c>
      <c r="G618" s="42"/>
      <c r="H618" s="42"/>
      <c r="I618" s="222"/>
      <c r="J618" s="42"/>
      <c r="K618" s="42"/>
      <c r="L618" s="46"/>
      <c r="M618" s="223"/>
      <c r="N618" s="224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151</v>
      </c>
      <c r="AU618" s="19" t="s">
        <v>82</v>
      </c>
    </row>
    <row r="619" spans="1:51" s="14" customFormat="1" ht="12">
      <c r="A619" s="14"/>
      <c r="B619" s="236"/>
      <c r="C619" s="237"/>
      <c r="D619" s="227" t="s">
        <v>153</v>
      </c>
      <c r="E619" s="238" t="s">
        <v>21</v>
      </c>
      <c r="F619" s="239" t="s">
        <v>637</v>
      </c>
      <c r="G619" s="237"/>
      <c r="H619" s="240">
        <v>149.238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153</v>
      </c>
      <c r="AU619" s="246" t="s">
        <v>82</v>
      </c>
      <c r="AV619" s="14" t="s">
        <v>82</v>
      </c>
      <c r="AW619" s="14" t="s">
        <v>34</v>
      </c>
      <c r="AX619" s="14" t="s">
        <v>80</v>
      </c>
      <c r="AY619" s="246" t="s">
        <v>142</v>
      </c>
    </row>
    <row r="620" spans="1:65" s="2" customFormat="1" ht="37.8" customHeight="1">
      <c r="A620" s="40"/>
      <c r="B620" s="41"/>
      <c r="C620" s="207" t="s">
        <v>638</v>
      </c>
      <c r="D620" s="207" t="s">
        <v>144</v>
      </c>
      <c r="E620" s="208" t="s">
        <v>639</v>
      </c>
      <c r="F620" s="209" t="s">
        <v>640</v>
      </c>
      <c r="G620" s="210" t="s">
        <v>352</v>
      </c>
      <c r="H620" s="211">
        <v>348.222</v>
      </c>
      <c r="I620" s="212"/>
      <c r="J620" s="213">
        <f>ROUND(I620*H620,2)</f>
        <v>0</v>
      </c>
      <c r="K620" s="209" t="s">
        <v>148</v>
      </c>
      <c r="L620" s="46"/>
      <c r="M620" s="214" t="s">
        <v>21</v>
      </c>
      <c r="N620" s="215" t="s">
        <v>44</v>
      </c>
      <c r="O620" s="86"/>
      <c r="P620" s="216">
        <f>O620*H620</f>
        <v>0</v>
      </c>
      <c r="Q620" s="216">
        <v>0</v>
      </c>
      <c r="R620" s="216">
        <f>Q620*H620</f>
        <v>0</v>
      </c>
      <c r="S620" s="216">
        <v>0</v>
      </c>
      <c r="T620" s="217">
        <f>S620*H620</f>
        <v>0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18" t="s">
        <v>149</v>
      </c>
      <c r="AT620" s="218" t="s">
        <v>144</v>
      </c>
      <c r="AU620" s="218" t="s">
        <v>82</v>
      </c>
      <c r="AY620" s="19" t="s">
        <v>142</v>
      </c>
      <c r="BE620" s="219">
        <f>IF(N620="základní",J620,0)</f>
        <v>0</v>
      </c>
      <c r="BF620" s="219">
        <f>IF(N620="snížená",J620,0)</f>
        <v>0</v>
      </c>
      <c r="BG620" s="219">
        <f>IF(N620="zákl. přenesená",J620,0)</f>
        <v>0</v>
      </c>
      <c r="BH620" s="219">
        <f>IF(N620="sníž. přenesená",J620,0)</f>
        <v>0</v>
      </c>
      <c r="BI620" s="219">
        <f>IF(N620="nulová",J620,0)</f>
        <v>0</v>
      </c>
      <c r="BJ620" s="19" t="s">
        <v>80</v>
      </c>
      <c r="BK620" s="219">
        <f>ROUND(I620*H620,2)</f>
        <v>0</v>
      </c>
      <c r="BL620" s="19" t="s">
        <v>149</v>
      </c>
      <c r="BM620" s="218" t="s">
        <v>641</v>
      </c>
    </row>
    <row r="621" spans="1:47" s="2" customFormat="1" ht="12">
      <c r="A621" s="40"/>
      <c r="B621" s="41"/>
      <c r="C621" s="42"/>
      <c r="D621" s="220" t="s">
        <v>151</v>
      </c>
      <c r="E621" s="42"/>
      <c r="F621" s="221" t="s">
        <v>642</v>
      </c>
      <c r="G621" s="42"/>
      <c r="H621" s="42"/>
      <c r="I621" s="222"/>
      <c r="J621" s="42"/>
      <c r="K621" s="42"/>
      <c r="L621" s="46"/>
      <c r="M621" s="223"/>
      <c r="N621" s="224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151</v>
      </c>
      <c r="AU621" s="19" t="s">
        <v>82</v>
      </c>
    </row>
    <row r="622" spans="1:51" s="14" customFormat="1" ht="12">
      <c r="A622" s="14"/>
      <c r="B622" s="236"/>
      <c r="C622" s="237"/>
      <c r="D622" s="227" t="s">
        <v>153</v>
      </c>
      <c r="E622" s="238" t="s">
        <v>21</v>
      </c>
      <c r="F622" s="239" t="s">
        <v>643</v>
      </c>
      <c r="G622" s="237"/>
      <c r="H622" s="240">
        <v>348.222</v>
      </c>
      <c r="I622" s="241"/>
      <c r="J622" s="237"/>
      <c r="K622" s="237"/>
      <c r="L622" s="242"/>
      <c r="M622" s="243"/>
      <c r="N622" s="244"/>
      <c r="O622" s="244"/>
      <c r="P622" s="244"/>
      <c r="Q622" s="244"/>
      <c r="R622" s="244"/>
      <c r="S622" s="244"/>
      <c r="T622" s="245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46" t="s">
        <v>153</v>
      </c>
      <c r="AU622" s="246" t="s">
        <v>82</v>
      </c>
      <c r="AV622" s="14" t="s">
        <v>82</v>
      </c>
      <c r="AW622" s="14" t="s">
        <v>34</v>
      </c>
      <c r="AX622" s="14" t="s">
        <v>80</v>
      </c>
      <c r="AY622" s="246" t="s">
        <v>142</v>
      </c>
    </row>
    <row r="623" spans="1:65" s="2" customFormat="1" ht="37.8" customHeight="1">
      <c r="A623" s="40"/>
      <c r="B623" s="41"/>
      <c r="C623" s="207" t="s">
        <v>644</v>
      </c>
      <c r="D623" s="207" t="s">
        <v>144</v>
      </c>
      <c r="E623" s="208" t="s">
        <v>645</v>
      </c>
      <c r="F623" s="209" t="s">
        <v>646</v>
      </c>
      <c r="G623" s="210" t="s">
        <v>352</v>
      </c>
      <c r="H623" s="211">
        <v>6964.443</v>
      </c>
      <c r="I623" s="212"/>
      <c r="J623" s="213">
        <f>ROUND(I623*H623,2)</f>
        <v>0</v>
      </c>
      <c r="K623" s="209" t="s">
        <v>148</v>
      </c>
      <c r="L623" s="46"/>
      <c r="M623" s="214" t="s">
        <v>21</v>
      </c>
      <c r="N623" s="215" t="s">
        <v>44</v>
      </c>
      <c r="O623" s="86"/>
      <c r="P623" s="216">
        <f>O623*H623</f>
        <v>0</v>
      </c>
      <c r="Q623" s="216">
        <v>0</v>
      </c>
      <c r="R623" s="216">
        <f>Q623*H623</f>
        <v>0</v>
      </c>
      <c r="S623" s="216">
        <v>0</v>
      </c>
      <c r="T623" s="217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8" t="s">
        <v>149</v>
      </c>
      <c r="AT623" s="218" t="s">
        <v>144</v>
      </c>
      <c r="AU623" s="218" t="s">
        <v>82</v>
      </c>
      <c r="AY623" s="19" t="s">
        <v>142</v>
      </c>
      <c r="BE623" s="219">
        <f>IF(N623="základní",J623,0)</f>
        <v>0</v>
      </c>
      <c r="BF623" s="219">
        <f>IF(N623="snížená",J623,0)</f>
        <v>0</v>
      </c>
      <c r="BG623" s="219">
        <f>IF(N623="zákl. přenesená",J623,0)</f>
        <v>0</v>
      </c>
      <c r="BH623" s="219">
        <f>IF(N623="sníž. přenesená",J623,0)</f>
        <v>0</v>
      </c>
      <c r="BI623" s="219">
        <f>IF(N623="nulová",J623,0)</f>
        <v>0</v>
      </c>
      <c r="BJ623" s="19" t="s">
        <v>80</v>
      </c>
      <c r="BK623" s="219">
        <f>ROUND(I623*H623,2)</f>
        <v>0</v>
      </c>
      <c r="BL623" s="19" t="s">
        <v>149</v>
      </c>
      <c r="BM623" s="218" t="s">
        <v>647</v>
      </c>
    </row>
    <row r="624" spans="1:47" s="2" customFormat="1" ht="12">
      <c r="A624" s="40"/>
      <c r="B624" s="41"/>
      <c r="C624" s="42"/>
      <c r="D624" s="220" t="s">
        <v>151</v>
      </c>
      <c r="E624" s="42"/>
      <c r="F624" s="221" t="s">
        <v>648</v>
      </c>
      <c r="G624" s="42"/>
      <c r="H624" s="42"/>
      <c r="I624" s="222"/>
      <c r="J624" s="42"/>
      <c r="K624" s="42"/>
      <c r="L624" s="46"/>
      <c r="M624" s="223"/>
      <c r="N624" s="224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151</v>
      </c>
      <c r="AU624" s="19" t="s">
        <v>82</v>
      </c>
    </row>
    <row r="625" spans="1:51" s="14" customFormat="1" ht="12">
      <c r="A625" s="14"/>
      <c r="B625" s="236"/>
      <c r="C625" s="237"/>
      <c r="D625" s="227" t="s">
        <v>153</v>
      </c>
      <c r="E625" s="238" t="s">
        <v>21</v>
      </c>
      <c r="F625" s="239" t="s">
        <v>649</v>
      </c>
      <c r="G625" s="237"/>
      <c r="H625" s="240">
        <v>6964.443</v>
      </c>
      <c r="I625" s="241"/>
      <c r="J625" s="237"/>
      <c r="K625" s="237"/>
      <c r="L625" s="242"/>
      <c r="M625" s="243"/>
      <c r="N625" s="244"/>
      <c r="O625" s="244"/>
      <c r="P625" s="244"/>
      <c r="Q625" s="244"/>
      <c r="R625" s="244"/>
      <c r="S625" s="244"/>
      <c r="T625" s="24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6" t="s">
        <v>153</v>
      </c>
      <c r="AU625" s="246" t="s">
        <v>82</v>
      </c>
      <c r="AV625" s="14" t="s">
        <v>82</v>
      </c>
      <c r="AW625" s="14" t="s">
        <v>34</v>
      </c>
      <c r="AX625" s="14" t="s">
        <v>80</v>
      </c>
      <c r="AY625" s="246" t="s">
        <v>142</v>
      </c>
    </row>
    <row r="626" spans="1:65" s="2" customFormat="1" ht="37.8" customHeight="1">
      <c r="A626" s="40"/>
      <c r="B626" s="41"/>
      <c r="C626" s="207" t="s">
        <v>650</v>
      </c>
      <c r="D626" s="207" t="s">
        <v>144</v>
      </c>
      <c r="E626" s="208" t="s">
        <v>651</v>
      </c>
      <c r="F626" s="209" t="s">
        <v>652</v>
      </c>
      <c r="G626" s="210" t="s">
        <v>352</v>
      </c>
      <c r="H626" s="211">
        <v>37.31</v>
      </c>
      <c r="I626" s="212"/>
      <c r="J626" s="213">
        <f>ROUND(I626*H626,2)</f>
        <v>0</v>
      </c>
      <c r="K626" s="209" t="s">
        <v>148</v>
      </c>
      <c r="L626" s="46"/>
      <c r="M626" s="214" t="s">
        <v>21</v>
      </c>
      <c r="N626" s="215" t="s">
        <v>44</v>
      </c>
      <c r="O626" s="86"/>
      <c r="P626" s="216">
        <f>O626*H626</f>
        <v>0</v>
      </c>
      <c r="Q626" s="216">
        <v>0</v>
      </c>
      <c r="R626" s="216">
        <f>Q626*H626</f>
        <v>0</v>
      </c>
      <c r="S626" s="216">
        <v>0</v>
      </c>
      <c r="T626" s="217">
        <f>S626*H626</f>
        <v>0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8" t="s">
        <v>149</v>
      </c>
      <c r="AT626" s="218" t="s">
        <v>144</v>
      </c>
      <c r="AU626" s="218" t="s">
        <v>82</v>
      </c>
      <c r="AY626" s="19" t="s">
        <v>142</v>
      </c>
      <c r="BE626" s="219">
        <f>IF(N626="základní",J626,0)</f>
        <v>0</v>
      </c>
      <c r="BF626" s="219">
        <f>IF(N626="snížená",J626,0)</f>
        <v>0</v>
      </c>
      <c r="BG626" s="219">
        <f>IF(N626="zákl. přenesená",J626,0)</f>
        <v>0</v>
      </c>
      <c r="BH626" s="219">
        <f>IF(N626="sníž. přenesená",J626,0)</f>
        <v>0</v>
      </c>
      <c r="BI626" s="219">
        <f>IF(N626="nulová",J626,0)</f>
        <v>0</v>
      </c>
      <c r="BJ626" s="19" t="s">
        <v>80</v>
      </c>
      <c r="BK626" s="219">
        <f>ROUND(I626*H626,2)</f>
        <v>0</v>
      </c>
      <c r="BL626" s="19" t="s">
        <v>149</v>
      </c>
      <c r="BM626" s="218" t="s">
        <v>653</v>
      </c>
    </row>
    <row r="627" spans="1:47" s="2" customFormat="1" ht="12">
      <c r="A627" s="40"/>
      <c r="B627" s="41"/>
      <c r="C627" s="42"/>
      <c r="D627" s="220" t="s">
        <v>151</v>
      </c>
      <c r="E627" s="42"/>
      <c r="F627" s="221" t="s">
        <v>654</v>
      </c>
      <c r="G627" s="42"/>
      <c r="H627" s="42"/>
      <c r="I627" s="222"/>
      <c r="J627" s="42"/>
      <c r="K627" s="42"/>
      <c r="L627" s="46"/>
      <c r="M627" s="223"/>
      <c r="N627" s="224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151</v>
      </c>
      <c r="AU627" s="19" t="s">
        <v>82</v>
      </c>
    </row>
    <row r="628" spans="1:51" s="14" customFormat="1" ht="12">
      <c r="A628" s="14"/>
      <c r="B628" s="236"/>
      <c r="C628" s="237"/>
      <c r="D628" s="227" t="s">
        <v>153</v>
      </c>
      <c r="E628" s="238" t="s">
        <v>21</v>
      </c>
      <c r="F628" s="239" t="s">
        <v>655</v>
      </c>
      <c r="G628" s="237"/>
      <c r="H628" s="240">
        <v>37.31</v>
      </c>
      <c r="I628" s="241"/>
      <c r="J628" s="237"/>
      <c r="K628" s="237"/>
      <c r="L628" s="242"/>
      <c r="M628" s="243"/>
      <c r="N628" s="244"/>
      <c r="O628" s="244"/>
      <c r="P628" s="244"/>
      <c r="Q628" s="244"/>
      <c r="R628" s="244"/>
      <c r="S628" s="244"/>
      <c r="T628" s="245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6" t="s">
        <v>153</v>
      </c>
      <c r="AU628" s="246" t="s">
        <v>82</v>
      </c>
      <c r="AV628" s="14" t="s">
        <v>82</v>
      </c>
      <c r="AW628" s="14" t="s">
        <v>34</v>
      </c>
      <c r="AX628" s="14" t="s">
        <v>80</v>
      </c>
      <c r="AY628" s="246" t="s">
        <v>142</v>
      </c>
    </row>
    <row r="629" spans="1:65" s="2" customFormat="1" ht="37.8" customHeight="1">
      <c r="A629" s="40"/>
      <c r="B629" s="41"/>
      <c r="C629" s="207" t="s">
        <v>656</v>
      </c>
      <c r="D629" s="207" t="s">
        <v>144</v>
      </c>
      <c r="E629" s="208" t="s">
        <v>657</v>
      </c>
      <c r="F629" s="209" t="s">
        <v>658</v>
      </c>
      <c r="G629" s="210" t="s">
        <v>352</v>
      </c>
      <c r="H629" s="211">
        <v>87.056</v>
      </c>
      <c r="I629" s="212"/>
      <c r="J629" s="213">
        <f>ROUND(I629*H629,2)</f>
        <v>0</v>
      </c>
      <c r="K629" s="209" t="s">
        <v>148</v>
      </c>
      <c r="L629" s="46"/>
      <c r="M629" s="214" t="s">
        <v>21</v>
      </c>
      <c r="N629" s="215" t="s">
        <v>44</v>
      </c>
      <c r="O629" s="86"/>
      <c r="P629" s="216">
        <f>O629*H629</f>
        <v>0</v>
      </c>
      <c r="Q629" s="216">
        <v>0</v>
      </c>
      <c r="R629" s="216">
        <f>Q629*H629</f>
        <v>0</v>
      </c>
      <c r="S629" s="216">
        <v>0</v>
      </c>
      <c r="T629" s="217">
        <f>S629*H629</f>
        <v>0</v>
      </c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R629" s="218" t="s">
        <v>149</v>
      </c>
      <c r="AT629" s="218" t="s">
        <v>144</v>
      </c>
      <c r="AU629" s="218" t="s">
        <v>82</v>
      </c>
      <c r="AY629" s="19" t="s">
        <v>142</v>
      </c>
      <c r="BE629" s="219">
        <f>IF(N629="základní",J629,0)</f>
        <v>0</v>
      </c>
      <c r="BF629" s="219">
        <f>IF(N629="snížená",J629,0)</f>
        <v>0</v>
      </c>
      <c r="BG629" s="219">
        <f>IF(N629="zákl. přenesená",J629,0)</f>
        <v>0</v>
      </c>
      <c r="BH629" s="219">
        <f>IF(N629="sníž. přenesená",J629,0)</f>
        <v>0</v>
      </c>
      <c r="BI629" s="219">
        <f>IF(N629="nulová",J629,0)</f>
        <v>0</v>
      </c>
      <c r="BJ629" s="19" t="s">
        <v>80</v>
      </c>
      <c r="BK629" s="219">
        <f>ROUND(I629*H629,2)</f>
        <v>0</v>
      </c>
      <c r="BL629" s="19" t="s">
        <v>149</v>
      </c>
      <c r="BM629" s="218" t="s">
        <v>659</v>
      </c>
    </row>
    <row r="630" spans="1:47" s="2" customFormat="1" ht="12">
      <c r="A630" s="40"/>
      <c r="B630" s="41"/>
      <c r="C630" s="42"/>
      <c r="D630" s="220" t="s">
        <v>151</v>
      </c>
      <c r="E630" s="42"/>
      <c r="F630" s="221" t="s">
        <v>660</v>
      </c>
      <c r="G630" s="42"/>
      <c r="H630" s="42"/>
      <c r="I630" s="222"/>
      <c r="J630" s="42"/>
      <c r="K630" s="42"/>
      <c r="L630" s="46"/>
      <c r="M630" s="223"/>
      <c r="N630" s="224"/>
      <c r="O630" s="86"/>
      <c r="P630" s="86"/>
      <c r="Q630" s="86"/>
      <c r="R630" s="86"/>
      <c r="S630" s="86"/>
      <c r="T630" s="87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T630" s="19" t="s">
        <v>151</v>
      </c>
      <c r="AU630" s="19" t="s">
        <v>82</v>
      </c>
    </row>
    <row r="631" spans="1:51" s="14" customFormat="1" ht="12">
      <c r="A631" s="14"/>
      <c r="B631" s="236"/>
      <c r="C631" s="237"/>
      <c r="D631" s="227" t="s">
        <v>153</v>
      </c>
      <c r="E631" s="238" t="s">
        <v>21</v>
      </c>
      <c r="F631" s="239" t="s">
        <v>661</v>
      </c>
      <c r="G631" s="237"/>
      <c r="H631" s="240">
        <v>87.056</v>
      </c>
      <c r="I631" s="241"/>
      <c r="J631" s="237"/>
      <c r="K631" s="237"/>
      <c r="L631" s="242"/>
      <c r="M631" s="243"/>
      <c r="N631" s="244"/>
      <c r="O631" s="244"/>
      <c r="P631" s="244"/>
      <c r="Q631" s="244"/>
      <c r="R631" s="244"/>
      <c r="S631" s="244"/>
      <c r="T631" s="24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46" t="s">
        <v>153</v>
      </c>
      <c r="AU631" s="246" t="s">
        <v>82</v>
      </c>
      <c r="AV631" s="14" t="s">
        <v>82</v>
      </c>
      <c r="AW631" s="14" t="s">
        <v>34</v>
      </c>
      <c r="AX631" s="14" t="s">
        <v>80</v>
      </c>
      <c r="AY631" s="246" t="s">
        <v>142</v>
      </c>
    </row>
    <row r="632" spans="1:65" s="2" customFormat="1" ht="37.8" customHeight="1">
      <c r="A632" s="40"/>
      <c r="B632" s="41"/>
      <c r="C632" s="207" t="s">
        <v>662</v>
      </c>
      <c r="D632" s="207" t="s">
        <v>144</v>
      </c>
      <c r="E632" s="208" t="s">
        <v>663</v>
      </c>
      <c r="F632" s="209" t="s">
        <v>664</v>
      </c>
      <c r="G632" s="210" t="s">
        <v>352</v>
      </c>
      <c r="H632" s="211">
        <v>1741.111</v>
      </c>
      <c r="I632" s="212"/>
      <c r="J632" s="213">
        <f>ROUND(I632*H632,2)</f>
        <v>0</v>
      </c>
      <c r="K632" s="209" t="s">
        <v>148</v>
      </c>
      <c r="L632" s="46"/>
      <c r="M632" s="214" t="s">
        <v>21</v>
      </c>
      <c r="N632" s="215" t="s">
        <v>44</v>
      </c>
      <c r="O632" s="86"/>
      <c r="P632" s="216">
        <f>O632*H632</f>
        <v>0</v>
      </c>
      <c r="Q632" s="216">
        <v>0</v>
      </c>
      <c r="R632" s="216">
        <f>Q632*H632</f>
        <v>0</v>
      </c>
      <c r="S632" s="216">
        <v>0</v>
      </c>
      <c r="T632" s="217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18" t="s">
        <v>149</v>
      </c>
      <c r="AT632" s="218" t="s">
        <v>144</v>
      </c>
      <c r="AU632" s="218" t="s">
        <v>82</v>
      </c>
      <c r="AY632" s="19" t="s">
        <v>142</v>
      </c>
      <c r="BE632" s="219">
        <f>IF(N632="základní",J632,0)</f>
        <v>0</v>
      </c>
      <c r="BF632" s="219">
        <f>IF(N632="snížená",J632,0)</f>
        <v>0</v>
      </c>
      <c r="BG632" s="219">
        <f>IF(N632="zákl. přenesená",J632,0)</f>
        <v>0</v>
      </c>
      <c r="BH632" s="219">
        <f>IF(N632="sníž. přenesená",J632,0)</f>
        <v>0</v>
      </c>
      <c r="BI632" s="219">
        <f>IF(N632="nulová",J632,0)</f>
        <v>0</v>
      </c>
      <c r="BJ632" s="19" t="s">
        <v>80</v>
      </c>
      <c r="BK632" s="219">
        <f>ROUND(I632*H632,2)</f>
        <v>0</v>
      </c>
      <c r="BL632" s="19" t="s">
        <v>149</v>
      </c>
      <c r="BM632" s="218" t="s">
        <v>665</v>
      </c>
    </row>
    <row r="633" spans="1:47" s="2" customFormat="1" ht="12">
      <c r="A633" s="40"/>
      <c r="B633" s="41"/>
      <c r="C633" s="42"/>
      <c r="D633" s="220" t="s">
        <v>151</v>
      </c>
      <c r="E633" s="42"/>
      <c r="F633" s="221" t="s">
        <v>666</v>
      </c>
      <c r="G633" s="42"/>
      <c r="H633" s="42"/>
      <c r="I633" s="222"/>
      <c r="J633" s="42"/>
      <c r="K633" s="42"/>
      <c r="L633" s="46"/>
      <c r="M633" s="223"/>
      <c r="N633" s="224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151</v>
      </c>
      <c r="AU633" s="19" t="s">
        <v>82</v>
      </c>
    </row>
    <row r="634" spans="1:51" s="14" customFormat="1" ht="12">
      <c r="A634" s="14"/>
      <c r="B634" s="236"/>
      <c r="C634" s="237"/>
      <c r="D634" s="227" t="s">
        <v>153</v>
      </c>
      <c r="E634" s="238" t="s">
        <v>21</v>
      </c>
      <c r="F634" s="239" t="s">
        <v>667</v>
      </c>
      <c r="G634" s="237"/>
      <c r="H634" s="240">
        <v>1741.111</v>
      </c>
      <c r="I634" s="241"/>
      <c r="J634" s="237"/>
      <c r="K634" s="237"/>
      <c r="L634" s="242"/>
      <c r="M634" s="243"/>
      <c r="N634" s="244"/>
      <c r="O634" s="244"/>
      <c r="P634" s="244"/>
      <c r="Q634" s="244"/>
      <c r="R634" s="244"/>
      <c r="S634" s="244"/>
      <c r="T634" s="245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6" t="s">
        <v>153</v>
      </c>
      <c r="AU634" s="246" t="s">
        <v>82</v>
      </c>
      <c r="AV634" s="14" t="s">
        <v>82</v>
      </c>
      <c r="AW634" s="14" t="s">
        <v>34</v>
      </c>
      <c r="AX634" s="14" t="s">
        <v>80</v>
      </c>
      <c r="AY634" s="246" t="s">
        <v>142</v>
      </c>
    </row>
    <row r="635" spans="1:65" s="2" customFormat="1" ht="24.15" customHeight="1">
      <c r="A635" s="40"/>
      <c r="B635" s="41"/>
      <c r="C635" s="207" t="s">
        <v>668</v>
      </c>
      <c r="D635" s="207" t="s">
        <v>144</v>
      </c>
      <c r="E635" s="208" t="s">
        <v>669</v>
      </c>
      <c r="F635" s="209" t="s">
        <v>670</v>
      </c>
      <c r="G635" s="210" t="s">
        <v>352</v>
      </c>
      <c r="H635" s="211">
        <v>2487.301</v>
      </c>
      <c r="I635" s="212"/>
      <c r="J635" s="213">
        <f>ROUND(I635*H635,2)</f>
        <v>0</v>
      </c>
      <c r="K635" s="209" t="s">
        <v>148</v>
      </c>
      <c r="L635" s="46"/>
      <c r="M635" s="214" t="s">
        <v>21</v>
      </c>
      <c r="N635" s="215" t="s">
        <v>44</v>
      </c>
      <c r="O635" s="86"/>
      <c r="P635" s="216">
        <f>O635*H635</f>
        <v>0</v>
      </c>
      <c r="Q635" s="216">
        <v>0</v>
      </c>
      <c r="R635" s="216">
        <f>Q635*H635</f>
        <v>0</v>
      </c>
      <c r="S635" s="216">
        <v>0</v>
      </c>
      <c r="T635" s="217">
        <f>S635*H635</f>
        <v>0</v>
      </c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R635" s="218" t="s">
        <v>149</v>
      </c>
      <c r="AT635" s="218" t="s">
        <v>144</v>
      </c>
      <c r="AU635" s="218" t="s">
        <v>82</v>
      </c>
      <c r="AY635" s="19" t="s">
        <v>142</v>
      </c>
      <c r="BE635" s="219">
        <f>IF(N635="základní",J635,0)</f>
        <v>0</v>
      </c>
      <c r="BF635" s="219">
        <f>IF(N635="snížená",J635,0)</f>
        <v>0</v>
      </c>
      <c r="BG635" s="219">
        <f>IF(N635="zákl. přenesená",J635,0)</f>
        <v>0</v>
      </c>
      <c r="BH635" s="219">
        <f>IF(N635="sníž. přenesená",J635,0)</f>
        <v>0</v>
      </c>
      <c r="BI635" s="219">
        <f>IF(N635="nulová",J635,0)</f>
        <v>0</v>
      </c>
      <c r="BJ635" s="19" t="s">
        <v>80</v>
      </c>
      <c r="BK635" s="219">
        <f>ROUND(I635*H635,2)</f>
        <v>0</v>
      </c>
      <c r="BL635" s="19" t="s">
        <v>149</v>
      </c>
      <c r="BM635" s="218" t="s">
        <v>671</v>
      </c>
    </row>
    <row r="636" spans="1:47" s="2" customFormat="1" ht="12">
      <c r="A636" s="40"/>
      <c r="B636" s="41"/>
      <c r="C636" s="42"/>
      <c r="D636" s="220" t="s">
        <v>151</v>
      </c>
      <c r="E636" s="42"/>
      <c r="F636" s="221" t="s">
        <v>672</v>
      </c>
      <c r="G636" s="42"/>
      <c r="H636" s="42"/>
      <c r="I636" s="222"/>
      <c r="J636" s="42"/>
      <c r="K636" s="42"/>
      <c r="L636" s="46"/>
      <c r="M636" s="223"/>
      <c r="N636" s="224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151</v>
      </c>
      <c r="AU636" s="19" t="s">
        <v>82</v>
      </c>
    </row>
    <row r="637" spans="1:47" s="2" customFormat="1" ht="12">
      <c r="A637" s="40"/>
      <c r="B637" s="41"/>
      <c r="C637" s="42"/>
      <c r="D637" s="227" t="s">
        <v>271</v>
      </c>
      <c r="E637" s="42"/>
      <c r="F637" s="258" t="s">
        <v>673</v>
      </c>
      <c r="G637" s="42"/>
      <c r="H637" s="42"/>
      <c r="I637" s="222"/>
      <c r="J637" s="42"/>
      <c r="K637" s="42"/>
      <c r="L637" s="46"/>
      <c r="M637" s="223"/>
      <c r="N637" s="224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271</v>
      </c>
      <c r="AU637" s="19" t="s">
        <v>82</v>
      </c>
    </row>
    <row r="638" spans="1:51" s="14" customFormat="1" ht="12">
      <c r="A638" s="14"/>
      <c r="B638" s="236"/>
      <c r="C638" s="237"/>
      <c r="D638" s="227" t="s">
        <v>153</v>
      </c>
      <c r="E638" s="238" t="s">
        <v>21</v>
      </c>
      <c r="F638" s="239" t="s">
        <v>674</v>
      </c>
      <c r="G638" s="237"/>
      <c r="H638" s="240">
        <v>2487.301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6" t="s">
        <v>153</v>
      </c>
      <c r="AU638" s="246" t="s">
        <v>82</v>
      </c>
      <c r="AV638" s="14" t="s">
        <v>82</v>
      </c>
      <c r="AW638" s="14" t="s">
        <v>34</v>
      </c>
      <c r="AX638" s="14" t="s">
        <v>80</v>
      </c>
      <c r="AY638" s="246" t="s">
        <v>142</v>
      </c>
    </row>
    <row r="639" spans="1:65" s="2" customFormat="1" ht="24.15" customHeight="1">
      <c r="A639" s="40"/>
      <c r="B639" s="41"/>
      <c r="C639" s="207" t="s">
        <v>675</v>
      </c>
      <c r="D639" s="207" t="s">
        <v>144</v>
      </c>
      <c r="E639" s="208" t="s">
        <v>676</v>
      </c>
      <c r="F639" s="209" t="s">
        <v>677</v>
      </c>
      <c r="G639" s="210" t="s">
        <v>352</v>
      </c>
      <c r="H639" s="211">
        <v>2492.577</v>
      </c>
      <c r="I639" s="212"/>
      <c r="J639" s="213">
        <f>ROUND(I639*H639,2)</f>
        <v>0</v>
      </c>
      <c r="K639" s="209" t="s">
        <v>148</v>
      </c>
      <c r="L639" s="46"/>
      <c r="M639" s="214" t="s">
        <v>21</v>
      </c>
      <c r="N639" s="215" t="s">
        <v>44</v>
      </c>
      <c r="O639" s="86"/>
      <c r="P639" s="216">
        <f>O639*H639</f>
        <v>0</v>
      </c>
      <c r="Q639" s="216">
        <v>0</v>
      </c>
      <c r="R639" s="216">
        <f>Q639*H639</f>
        <v>0</v>
      </c>
      <c r="S639" s="216">
        <v>0</v>
      </c>
      <c r="T639" s="217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8" t="s">
        <v>149</v>
      </c>
      <c r="AT639" s="218" t="s">
        <v>144</v>
      </c>
      <c r="AU639" s="218" t="s">
        <v>82</v>
      </c>
      <c r="AY639" s="19" t="s">
        <v>142</v>
      </c>
      <c r="BE639" s="219">
        <f>IF(N639="základní",J639,0)</f>
        <v>0</v>
      </c>
      <c r="BF639" s="219">
        <f>IF(N639="snížená",J639,0)</f>
        <v>0</v>
      </c>
      <c r="BG639" s="219">
        <f>IF(N639="zákl. přenesená",J639,0)</f>
        <v>0</v>
      </c>
      <c r="BH639" s="219">
        <f>IF(N639="sníž. přenesená",J639,0)</f>
        <v>0</v>
      </c>
      <c r="BI639" s="219">
        <f>IF(N639="nulová",J639,0)</f>
        <v>0</v>
      </c>
      <c r="BJ639" s="19" t="s">
        <v>80</v>
      </c>
      <c r="BK639" s="219">
        <f>ROUND(I639*H639,2)</f>
        <v>0</v>
      </c>
      <c r="BL639" s="19" t="s">
        <v>149</v>
      </c>
      <c r="BM639" s="218" t="s">
        <v>678</v>
      </c>
    </row>
    <row r="640" spans="1:47" s="2" customFormat="1" ht="12">
      <c r="A640" s="40"/>
      <c r="B640" s="41"/>
      <c r="C640" s="42"/>
      <c r="D640" s="220" t="s">
        <v>151</v>
      </c>
      <c r="E640" s="42"/>
      <c r="F640" s="221" t="s">
        <v>679</v>
      </c>
      <c r="G640" s="42"/>
      <c r="H640" s="42"/>
      <c r="I640" s="222"/>
      <c r="J640" s="42"/>
      <c r="K640" s="42"/>
      <c r="L640" s="46"/>
      <c r="M640" s="223"/>
      <c r="N640" s="224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151</v>
      </c>
      <c r="AU640" s="19" t="s">
        <v>82</v>
      </c>
    </row>
    <row r="641" spans="1:47" s="2" customFormat="1" ht="12">
      <c r="A641" s="40"/>
      <c r="B641" s="41"/>
      <c r="C641" s="42"/>
      <c r="D641" s="227" t="s">
        <v>271</v>
      </c>
      <c r="E641" s="42"/>
      <c r="F641" s="258" t="s">
        <v>680</v>
      </c>
      <c r="G641" s="42"/>
      <c r="H641" s="42"/>
      <c r="I641" s="222"/>
      <c r="J641" s="42"/>
      <c r="K641" s="42"/>
      <c r="L641" s="46"/>
      <c r="M641" s="223"/>
      <c r="N641" s="224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271</v>
      </c>
      <c r="AU641" s="19" t="s">
        <v>82</v>
      </c>
    </row>
    <row r="642" spans="1:51" s="13" customFormat="1" ht="12">
      <c r="A642" s="13"/>
      <c r="B642" s="225"/>
      <c r="C642" s="226"/>
      <c r="D642" s="227" t="s">
        <v>153</v>
      </c>
      <c r="E642" s="228" t="s">
        <v>21</v>
      </c>
      <c r="F642" s="229" t="s">
        <v>154</v>
      </c>
      <c r="G642" s="226"/>
      <c r="H642" s="228" t="s">
        <v>21</v>
      </c>
      <c r="I642" s="230"/>
      <c r="J642" s="226"/>
      <c r="K642" s="226"/>
      <c r="L642" s="231"/>
      <c r="M642" s="232"/>
      <c r="N642" s="233"/>
      <c r="O642" s="233"/>
      <c r="P642" s="233"/>
      <c r="Q642" s="233"/>
      <c r="R642" s="233"/>
      <c r="S642" s="233"/>
      <c r="T642" s="23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5" t="s">
        <v>153</v>
      </c>
      <c r="AU642" s="235" t="s">
        <v>82</v>
      </c>
      <c r="AV642" s="13" t="s">
        <v>80</v>
      </c>
      <c r="AW642" s="13" t="s">
        <v>34</v>
      </c>
      <c r="AX642" s="13" t="s">
        <v>73</v>
      </c>
      <c r="AY642" s="235" t="s">
        <v>142</v>
      </c>
    </row>
    <row r="643" spans="1:51" s="13" customFormat="1" ht="12">
      <c r="A643" s="13"/>
      <c r="B643" s="225"/>
      <c r="C643" s="226"/>
      <c r="D643" s="227" t="s">
        <v>153</v>
      </c>
      <c r="E643" s="228" t="s">
        <v>21</v>
      </c>
      <c r="F643" s="229" t="s">
        <v>182</v>
      </c>
      <c r="G643" s="226"/>
      <c r="H643" s="228" t="s">
        <v>21</v>
      </c>
      <c r="I643" s="230"/>
      <c r="J643" s="226"/>
      <c r="K643" s="226"/>
      <c r="L643" s="231"/>
      <c r="M643" s="232"/>
      <c r="N643" s="233"/>
      <c r="O643" s="233"/>
      <c r="P643" s="233"/>
      <c r="Q643" s="233"/>
      <c r="R643" s="233"/>
      <c r="S643" s="233"/>
      <c r="T643" s="234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35" t="s">
        <v>153</v>
      </c>
      <c r="AU643" s="235" t="s">
        <v>82</v>
      </c>
      <c r="AV643" s="13" t="s">
        <v>80</v>
      </c>
      <c r="AW643" s="13" t="s">
        <v>34</v>
      </c>
      <c r="AX643" s="13" t="s">
        <v>73</v>
      </c>
      <c r="AY643" s="235" t="s">
        <v>142</v>
      </c>
    </row>
    <row r="644" spans="1:51" s="14" customFormat="1" ht="12">
      <c r="A644" s="14"/>
      <c r="B644" s="236"/>
      <c r="C644" s="237"/>
      <c r="D644" s="227" t="s">
        <v>153</v>
      </c>
      <c r="E644" s="238" t="s">
        <v>21</v>
      </c>
      <c r="F644" s="239" t="s">
        <v>681</v>
      </c>
      <c r="G644" s="237"/>
      <c r="H644" s="240">
        <v>256.819</v>
      </c>
      <c r="I644" s="241"/>
      <c r="J644" s="237"/>
      <c r="K644" s="237"/>
      <c r="L644" s="242"/>
      <c r="M644" s="243"/>
      <c r="N644" s="244"/>
      <c r="O644" s="244"/>
      <c r="P644" s="244"/>
      <c r="Q644" s="244"/>
      <c r="R644" s="244"/>
      <c r="S644" s="244"/>
      <c r="T644" s="245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6" t="s">
        <v>153</v>
      </c>
      <c r="AU644" s="246" t="s">
        <v>82</v>
      </c>
      <c r="AV644" s="14" t="s">
        <v>82</v>
      </c>
      <c r="AW644" s="14" t="s">
        <v>34</v>
      </c>
      <c r="AX644" s="14" t="s">
        <v>73</v>
      </c>
      <c r="AY644" s="246" t="s">
        <v>142</v>
      </c>
    </row>
    <row r="645" spans="1:51" s="14" customFormat="1" ht="12">
      <c r="A645" s="14"/>
      <c r="B645" s="236"/>
      <c r="C645" s="237"/>
      <c r="D645" s="227" t="s">
        <v>153</v>
      </c>
      <c r="E645" s="238" t="s">
        <v>21</v>
      </c>
      <c r="F645" s="239" t="s">
        <v>682</v>
      </c>
      <c r="G645" s="237"/>
      <c r="H645" s="240">
        <v>749.748</v>
      </c>
      <c r="I645" s="241"/>
      <c r="J645" s="237"/>
      <c r="K645" s="237"/>
      <c r="L645" s="242"/>
      <c r="M645" s="243"/>
      <c r="N645" s="244"/>
      <c r="O645" s="244"/>
      <c r="P645" s="244"/>
      <c r="Q645" s="244"/>
      <c r="R645" s="244"/>
      <c r="S645" s="244"/>
      <c r="T645" s="24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6" t="s">
        <v>153</v>
      </c>
      <c r="AU645" s="246" t="s">
        <v>82</v>
      </c>
      <c r="AV645" s="14" t="s">
        <v>82</v>
      </c>
      <c r="AW645" s="14" t="s">
        <v>34</v>
      </c>
      <c r="AX645" s="14" t="s">
        <v>73</v>
      </c>
      <c r="AY645" s="246" t="s">
        <v>142</v>
      </c>
    </row>
    <row r="646" spans="1:51" s="14" customFormat="1" ht="12">
      <c r="A646" s="14"/>
      <c r="B646" s="236"/>
      <c r="C646" s="237"/>
      <c r="D646" s="227" t="s">
        <v>153</v>
      </c>
      <c r="E646" s="238" t="s">
        <v>21</v>
      </c>
      <c r="F646" s="239" t="s">
        <v>683</v>
      </c>
      <c r="G646" s="237"/>
      <c r="H646" s="240">
        <v>533.083</v>
      </c>
      <c r="I646" s="241"/>
      <c r="J646" s="237"/>
      <c r="K646" s="237"/>
      <c r="L646" s="242"/>
      <c r="M646" s="243"/>
      <c r="N646" s="244"/>
      <c r="O646" s="244"/>
      <c r="P646" s="244"/>
      <c r="Q646" s="244"/>
      <c r="R646" s="244"/>
      <c r="S646" s="244"/>
      <c r="T646" s="245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46" t="s">
        <v>153</v>
      </c>
      <c r="AU646" s="246" t="s">
        <v>82</v>
      </c>
      <c r="AV646" s="14" t="s">
        <v>82</v>
      </c>
      <c r="AW646" s="14" t="s">
        <v>34</v>
      </c>
      <c r="AX646" s="14" t="s">
        <v>73</v>
      </c>
      <c r="AY646" s="246" t="s">
        <v>142</v>
      </c>
    </row>
    <row r="647" spans="1:51" s="14" customFormat="1" ht="12">
      <c r="A647" s="14"/>
      <c r="B647" s="236"/>
      <c r="C647" s="237"/>
      <c r="D647" s="227" t="s">
        <v>153</v>
      </c>
      <c r="E647" s="238" t="s">
        <v>21</v>
      </c>
      <c r="F647" s="239" t="s">
        <v>684</v>
      </c>
      <c r="G647" s="237"/>
      <c r="H647" s="240">
        <v>2.616</v>
      </c>
      <c r="I647" s="241"/>
      <c r="J647" s="237"/>
      <c r="K647" s="237"/>
      <c r="L647" s="242"/>
      <c r="M647" s="243"/>
      <c r="N647" s="244"/>
      <c r="O647" s="244"/>
      <c r="P647" s="244"/>
      <c r="Q647" s="244"/>
      <c r="R647" s="244"/>
      <c r="S647" s="244"/>
      <c r="T647" s="24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6" t="s">
        <v>153</v>
      </c>
      <c r="AU647" s="246" t="s">
        <v>82</v>
      </c>
      <c r="AV647" s="14" t="s">
        <v>82</v>
      </c>
      <c r="AW647" s="14" t="s">
        <v>34</v>
      </c>
      <c r="AX647" s="14" t="s">
        <v>73</v>
      </c>
      <c r="AY647" s="246" t="s">
        <v>142</v>
      </c>
    </row>
    <row r="648" spans="1:51" s="14" customFormat="1" ht="12">
      <c r="A648" s="14"/>
      <c r="B648" s="236"/>
      <c r="C648" s="237"/>
      <c r="D648" s="227" t="s">
        <v>153</v>
      </c>
      <c r="E648" s="238" t="s">
        <v>21</v>
      </c>
      <c r="F648" s="239" t="s">
        <v>685</v>
      </c>
      <c r="G648" s="237"/>
      <c r="H648" s="240">
        <v>104.608</v>
      </c>
      <c r="I648" s="241"/>
      <c r="J648" s="237"/>
      <c r="K648" s="237"/>
      <c r="L648" s="242"/>
      <c r="M648" s="243"/>
      <c r="N648" s="244"/>
      <c r="O648" s="244"/>
      <c r="P648" s="244"/>
      <c r="Q648" s="244"/>
      <c r="R648" s="244"/>
      <c r="S648" s="244"/>
      <c r="T648" s="24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46" t="s">
        <v>153</v>
      </c>
      <c r="AU648" s="246" t="s">
        <v>82</v>
      </c>
      <c r="AV648" s="14" t="s">
        <v>82</v>
      </c>
      <c r="AW648" s="14" t="s">
        <v>34</v>
      </c>
      <c r="AX648" s="14" t="s">
        <v>73</v>
      </c>
      <c r="AY648" s="246" t="s">
        <v>142</v>
      </c>
    </row>
    <row r="649" spans="1:51" s="13" customFormat="1" ht="12">
      <c r="A649" s="13"/>
      <c r="B649" s="225"/>
      <c r="C649" s="226"/>
      <c r="D649" s="227" t="s">
        <v>153</v>
      </c>
      <c r="E649" s="228" t="s">
        <v>21</v>
      </c>
      <c r="F649" s="229" t="s">
        <v>198</v>
      </c>
      <c r="G649" s="226"/>
      <c r="H649" s="228" t="s">
        <v>21</v>
      </c>
      <c r="I649" s="230"/>
      <c r="J649" s="226"/>
      <c r="K649" s="226"/>
      <c r="L649" s="231"/>
      <c r="M649" s="232"/>
      <c r="N649" s="233"/>
      <c r="O649" s="233"/>
      <c r="P649" s="233"/>
      <c r="Q649" s="233"/>
      <c r="R649" s="233"/>
      <c r="S649" s="233"/>
      <c r="T649" s="234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5" t="s">
        <v>153</v>
      </c>
      <c r="AU649" s="235" t="s">
        <v>82</v>
      </c>
      <c r="AV649" s="13" t="s">
        <v>80</v>
      </c>
      <c r="AW649" s="13" t="s">
        <v>34</v>
      </c>
      <c r="AX649" s="13" t="s">
        <v>73</v>
      </c>
      <c r="AY649" s="235" t="s">
        <v>142</v>
      </c>
    </row>
    <row r="650" spans="1:51" s="14" customFormat="1" ht="12">
      <c r="A650" s="14"/>
      <c r="B650" s="236"/>
      <c r="C650" s="237"/>
      <c r="D650" s="227" t="s">
        <v>153</v>
      </c>
      <c r="E650" s="238" t="s">
        <v>21</v>
      </c>
      <c r="F650" s="239" t="s">
        <v>686</v>
      </c>
      <c r="G650" s="237"/>
      <c r="H650" s="240">
        <v>182.899</v>
      </c>
      <c r="I650" s="241"/>
      <c r="J650" s="237"/>
      <c r="K650" s="237"/>
      <c r="L650" s="242"/>
      <c r="M650" s="243"/>
      <c r="N650" s="244"/>
      <c r="O650" s="244"/>
      <c r="P650" s="244"/>
      <c r="Q650" s="244"/>
      <c r="R650" s="244"/>
      <c r="S650" s="244"/>
      <c r="T650" s="245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6" t="s">
        <v>153</v>
      </c>
      <c r="AU650" s="246" t="s">
        <v>82</v>
      </c>
      <c r="AV650" s="14" t="s">
        <v>82</v>
      </c>
      <c r="AW650" s="14" t="s">
        <v>34</v>
      </c>
      <c r="AX650" s="14" t="s">
        <v>73</v>
      </c>
      <c r="AY650" s="246" t="s">
        <v>142</v>
      </c>
    </row>
    <row r="651" spans="1:51" s="13" customFormat="1" ht="12">
      <c r="A651" s="13"/>
      <c r="B651" s="225"/>
      <c r="C651" s="226"/>
      <c r="D651" s="227" t="s">
        <v>153</v>
      </c>
      <c r="E651" s="228" t="s">
        <v>21</v>
      </c>
      <c r="F651" s="229" t="s">
        <v>184</v>
      </c>
      <c r="G651" s="226"/>
      <c r="H651" s="228" t="s">
        <v>21</v>
      </c>
      <c r="I651" s="230"/>
      <c r="J651" s="226"/>
      <c r="K651" s="226"/>
      <c r="L651" s="231"/>
      <c r="M651" s="232"/>
      <c r="N651" s="233"/>
      <c r="O651" s="233"/>
      <c r="P651" s="233"/>
      <c r="Q651" s="233"/>
      <c r="R651" s="233"/>
      <c r="S651" s="233"/>
      <c r="T651" s="23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5" t="s">
        <v>153</v>
      </c>
      <c r="AU651" s="235" t="s">
        <v>82</v>
      </c>
      <c r="AV651" s="13" t="s">
        <v>80</v>
      </c>
      <c r="AW651" s="13" t="s">
        <v>34</v>
      </c>
      <c r="AX651" s="13" t="s">
        <v>73</v>
      </c>
      <c r="AY651" s="235" t="s">
        <v>142</v>
      </c>
    </row>
    <row r="652" spans="1:51" s="14" customFormat="1" ht="12">
      <c r="A652" s="14"/>
      <c r="B652" s="236"/>
      <c r="C652" s="237"/>
      <c r="D652" s="227" t="s">
        <v>153</v>
      </c>
      <c r="E652" s="238" t="s">
        <v>21</v>
      </c>
      <c r="F652" s="239" t="s">
        <v>687</v>
      </c>
      <c r="G652" s="237"/>
      <c r="H652" s="240">
        <v>27.648</v>
      </c>
      <c r="I652" s="241"/>
      <c r="J652" s="237"/>
      <c r="K652" s="237"/>
      <c r="L652" s="242"/>
      <c r="M652" s="243"/>
      <c r="N652" s="244"/>
      <c r="O652" s="244"/>
      <c r="P652" s="244"/>
      <c r="Q652" s="244"/>
      <c r="R652" s="244"/>
      <c r="S652" s="244"/>
      <c r="T652" s="24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6" t="s">
        <v>153</v>
      </c>
      <c r="AU652" s="246" t="s">
        <v>82</v>
      </c>
      <c r="AV652" s="14" t="s">
        <v>82</v>
      </c>
      <c r="AW652" s="14" t="s">
        <v>34</v>
      </c>
      <c r="AX652" s="14" t="s">
        <v>73</v>
      </c>
      <c r="AY652" s="246" t="s">
        <v>142</v>
      </c>
    </row>
    <row r="653" spans="1:51" s="14" customFormat="1" ht="12">
      <c r="A653" s="14"/>
      <c r="B653" s="236"/>
      <c r="C653" s="237"/>
      <c r="D653" s="227" t="s">
        <v>153</v>
      </c>
      <c r="E653" s="238" t="s">
        <v>21</v>
      </c>
      <c r="F653" s="239" t="s">
        <v>688</v>
      </c>
      <c r="G653" s="237"/>
      <c r="H653" s="240">
        <v>8.626</v>
      </c>
      <c r="I653" s="241"/>
      <c r="J653" s="237"/>
      <c r="K653" s="237"/>
      <c r="L653" s="242"/>
      <c r="M653" s="243"/>
      <c r="N653" s="244"/>
      <c r="O653" s="244"/>
      <c r="P653" s="244"/>
      <c r="Q653" s="244"/>
      <c r="R653" s="244"/>
      <c r="S653" s="244"/>
      <c r="T653" s="24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6" t="s">
        <v>153</v>
      </c>
      <c r="AU653" s="246" t="s">
        <v>82</v>
      </c>
      <c r="AV653" s="14" t="s">
        <v>82</v>
      </c>
      <c r="AW653" s="14" t="s">
        <v>34</v>
      </c>
      <c r="AX653" s="14" t="s">
        <v>73</v>
      </c>
      <c r="AY653" s="246" t="s">
        <v>142</v>
      </c>
    </row>
    <row r="654" spans="1:51" s="14" customFormat="1" ht="12">
      <c r="A654" s="14"/>
      <c r="B654" s="236"/>
      <c r="C654" s="237"/>
      <c r="D654" s="227" t="s">
        <v>153</v>
      </c>
      <c r="E654" s="238" t="s">
        <v>21</v>
      </c>
      <c r="F654" s="239" t="s">
        <v>689</v>
      </c>
      <c r="G654" s="237"/>
      <c r="H654" s="240">
        <v>14.52</v>
      </c>
      <c r="I654" s="241"/>
      <c r="J654" s="237"/>
      <c r="K654" s="237"/>
      <c r="L654" s="242"/>
      <c r="M654" s="243"/>
      <c r="N654" s="244"/>
      <c r="O654" s="244"/>
      <c r="P654" s="244"/>
      <c r="Q654" s="244"/>
      <c r="R654" s="244"/>
      <c r="S654" s="244"/>
      <c r="T654" s="24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46" t="s">
        <v>153</v>
      </c>
      <c r="AU654" s="246" t="s">
        <v>82</v>
      </c>
      <c r="AV654" s="14" t="s">
        <v>82</v>
      </c>
      <c r="AW654" s="14" t="s">
        <v>34</v>
      </c>
      <c r="AX654" s="14" t="s">
        <v>73</v>
      </c>
      <c r="AY654" s="246" t="s">
        <v>142</v>
      </c>
    </row>
    <row r="655" spans="1:51" s="13" customFormat="1" ht="12">
      <c r="A655" s="13"/>
      <c r="B655" s="225"/>
      <c r="C655" s="226"/>
      <c r="D655" s="227" t="s">
        <v>153</v>
      </c>
      <c r="E655" s="228" t="s">
        <v>21</v>
      </c>
      <c r="F655" s="229" t="s">
        <v>201</v>
      </c>
      <c r="G655" s="226"/>
      <c r="H655" s="228" t="s">
        <v>21</v>
      </c>
      <c r="I655" s="230"/>
      <c r="J655" s="226"/>
      <c r="K655" s="226"/>
      <c r="L655" s="231"/>
      <c r="M655" s="232"/>
      <c r="N655" s="233"/>
      <c r="O655" s="233"/>
      <c r="P655" s="233"/>
      <c r="Q655" s="233"/>
      <c r="R655" s="233"/>
      <c r="S655" s="233"/>
      <c r="T655" s="234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5" t="s">
        <v>153</v>
      </c>
      <c r="AU655" s="235" t="s">
        <v>82</v>
      </c>
      <c r="AV655" s="13" t="s">
        <v>80</v>
      </c>
      <c r="AW655" s="13" t="s">
        <v>34</v>
      </c>
      <c r="AX655" s="13" t="s">
        <v>73</v>
      </c>
      <c r="AY655" s="235" t="s">
        <v>142</v>
      </c>
    </row>
    <row r="656" spans="1:51" s="14" customFormat="1" ht="12">
      <c r="A656" s="14"/>
      <c r="B656" s="236"/>
      <c r="C656" s="237"/>
      <c r="D656" s="227" t="s">
        <v>153</v>
      </c>
      <c r="E656" s="238" t="s">
        <v>21</v>
      </c>
      <c r="F656" s="239" t="s">
        <v>690</v>
      </c>
      <c r="G656" s="237"/>
      <c r="H656" s="240">
        <v>39.358</v>
      </c>
      <c r="I656" s="241"/>
      <c r="J656" s="237"/>
      <c r="K656" s="237"/>
      <c r="L656" s="242"/>
      <c r="M656" s="243"/>
      <c r="N656" s="244"/>
      <c r="O656" s="244"/>
      <c r="P656" s="244"/>
      <c r="Q656" s="244"/>
      <c r="R656" s="244"/>
      <c r="S656" s="244"/>
      <c r="T656" s="24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6" t="s">
        <v>153</v>
      </c>
      <c r="AU656" s="246" t="s">
        <v>82</v>
      </c>
      <c r="AV656" s="14" t="s">
        <v>82</v>
      </c>
      <c r="AW656" s="14" t="s">
        <v>34</v>
      </c>
      <c r="AX656" s="14" t="s">
        <v>73</v>
      </c>
      <c r="AY656" s="246" t="s">
        <v>142</v>
      </c>
    </row>
    <row r="657" spans="1:51" s="13" customFormat="1" ht="12">
      <c r="A657" s="13"/>
      <c r="B657" s="225"/>
      <c r="C657" s="226"/>
      <c r="D657" s="227" t="s">
        <v>153</v>
      </c>
      <c r="E657" s="228" t="s">
        <v>21</v>
      </c>
      <c r="F657" s="229" t="s">
        <v>203</v>
      </c>
      <c r="G657" s="226"/>
      <c r="H657" s="228" t="s">
        <v>21</v>
      </c>
      <c r="I657" s="230"/>
      <c r="J657" s="226"/>
      <c r="K657" s="226"/>
      <c r="L657" s="231"/>
      <c r="M657" s="232"/>
      <c r="N657" s="233"/>
      <c r="O657" s="233"/>
      <c r="P657" s="233"/>
      <c r="Q657" s="233"/>
      <c r="R657" s="233"/>
      <c r="S657" s="233"/>
      <c r="T657" s="23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5" t="s">
        <v>153</v>
      </c>
      <c r="AU657" s="235" t="s">
        <v>82</v>
      </c>
      <c r="AV657" s="13" t="s">
        <v>80</v>
      </c>
      <c r="AW657" s="13" t="s">
        <v>34</v>
      </c>
      <c r="AX657" s="13" t="s">
        <v>73</v>
      </c>
      <c r="AY657" s="235" t="s">
        <v>142</v>
      </c>
    </row>
    <row r="658" spans="1:51" s="14" customFormat="1" ht="12">
      <c r="A658" s="14"/>
      <c r="B658" s="236"/>
      <c r="C658" s="237"/>
      <c r="D658" s="227" t="s">
        <v>153</v>
      </c>
      <c r="E658" s="238" t="s">
        <v>21</v>
      </c>
      <c r="F658" s="239" t="s">
        <v>691</v>
      </c>
      <c r="G658" s="237"/>
      <c r="H658" s="240">
        <v>14.918</v>
      </c>
      <c r="I658" s="241"/>
      <c r="J658" s="237"/>
      <c r="K658" s="237"/>
      <c r="L658" s="242"/>
      <c r="M658" s="243"/>
      <c r="N658" s="244"/>
      <c r="O658" s="244"/>
      <c r="P658" s="244"/>
      <c r="Q658" s="244"/>
      <c r="R658" s="244"/>
      <c r="S658" s="244"/>
      <c r="T658" s="245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46" t="s">
        <v>153</v>
      </c>
      <c r="AU658" s="246" t="s">
        <v>82</v>
      </c>
      <c r="AV658" s="14" t="s">
        <v>82</v>
      </c>
      <c r="AW658" s="14" t="s">
        <v>34</v>
      </c>
      <c r="AX658" s="14" t="s">
        <v>73</v>
      </c>
      <c r="AY658" s="246" t="s">
        <v>142</v>
      </c>
    </row>
    <row r="659" spans="1:51" s="13" customFormat="1" ht="12">
      <c r="A659" s="13"/>
      <c r="B659" s="225"/>
      <c r="C659" s="226"/>
      <c r="D659" s="227" t="s">
        <v>153</v>
      </c>
      <c r="E659" s="228" t="s">
        <v>21</v>
      </c>
      <c r="F659" s="229" t="s">
        <v>205</v>
      </c>
      <c r="G659" s="226"/>
      <c r="H659" s="228" t="s">
        <v>21</v>
      </c>
      <c r="I659" s="230"/>
      <c r="J659" s="226"/>
      <c r="K659" s="226"/>
      <c r="L659" s="231"/>
      <c r="M659" s="232"/>
      <c r="N659" s="233"/>
      <c r="O659" s="233"/>
      <c r="P659" s="233"/>
      <c r="Q659" s="233"/>
      <c r="R659" s="233"/>
      <c r="S659" s="233"/>
      <c r="T659" s="234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5" t="s">
        <v>153</v>
      </c>
      <c r="AU659" s="235" t="s">
        <v>82</v>
      </c>
      <c r="AV659" s="13" t="s">
        <v>80</v>
      </c>
      <c r="AW659" s="13" t="s">
        <v>34</v>
      </c>
      <c r="AX659" s="13" t="s">
        <v>73</v>
      </c>
      <c r="AY659" s="235" t="s">
        <v>142</v>
      </c>
    </row>
    <row r="660" spans="1:51" s="14" customFormat="1" ht="12">
      <c r="A660" s="14"/>
      <c r="B660" s="236"/>
      <c r="C660" s="237"/>
      <c r="D660" s="227" t="s">
        <v>153</v>
      </c>
      <c r="E660" s="238" t="s">
        <v>21</v>
      </c>
      <c r="F660" s="239" t="s">
        <v>692</v>
      </c>
      <c r="G660" s="237"/>
      <c r="H660" s="240">
        <v>24.388</v>
      </c>
      <c r="I660" s="241"/>
      <c r="J660" s="237"/>
      <c r="K660" s="237"/>
      <c r="L660" s="242"/>
      <c r="M660" s="243"/>
      <c r="N660" s="244"/>
      <c r="O660" s="244"/>
      <c r="P660" s="244"/>
      <c r="Q660" s="244"/>
      <c r="R660" s="244"/>
      <c r="S660" s="244"/>
      <c r="T660" s="24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6" t="s">
        <v>153</v>
      </c>
      <c r="AU660" s="246" t="s">
        <v>82</v>
      </c>
      <c r="AV660" s="14" t="s">
        <v>82</v>
      </c>
      <c r="AW660" s="14" t="s">
        <v>34</v>
      </c>
      <c r="AX660" s="14" t="s">
        <v>73</v>
      </c>
      <c r="AY660" s="246" t="s">
        <v>142</v>
      </c>
    </row>
    <row r="661" spans="1:51" s="13" customFormat="1" ht="12">
      <c r="A661" s="13"/>
      <c r="B661" s="225"/>
      <c r="C661" s="226"/>
      <c r="D661" s="227" t="s">
        <v>153</v>
      </c>
      <c r="E661" s="228" t="s">
        <v>21</v>
      </c>
      <c r="F661" s="229" t="s">
        <v>207</v>
      </c>
      <c r="G661" s="226"/>
      <c r="H661" s="228" t="s">
        <v>21</v>
      </c>
      <c r="I661" s="230"/>
      <c r="J661" s="226"/>
      <c r="K661" s="226"/>
      <c r="L661" s="231"/>
      <c r="M661" s="232"/>
      <c r="N661" s="233"/>
      <c r="O661" s="233"/>
      <c r="P661" s="233"/>
      <c r="Q661" s="233"/>
      <c r="R661" s="233"/>
      <c r="S661" s="233"/>
      <c r="T661" s="23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5" t="s">
        <v>153</v>
      </c>
      <c r="AU661" s="235" t="s">
        <v>82</v>
      </c>
      <c r="AV661" s="13" t="s">
        <v>80</v>
      </c>
      <c r="AW661" s="13" t="s">
        <v>34</v>
      </c>
      <c r="AX661" s="13" t="s">
        <v>73</v>
      </c>
      <c r="AY661" s="235" t="s">
        <v>142</v>
      </c>
    </row>
    <row r="662" spans="1:51" s="14" customFormat="1" ht="12">
      <c r="A662" s="14"/>
      <c r="B662" s="236"/>
      <c r="C662" s="237"/>
      <c r="D662" s="227" t="s">
        <v>153</v>
      </c>
      <c r="E662" s="238" t="s">
        <v>21</v>
      </c>
      <c r="F662" s="239" t="s">
        <v>693</v>
      </c>
      <c r="G662" s="237"/>
      <c r="H662" s="240">
        <v>22.277</v>
      </c>
      <c r="I662" s="241"/>
      <c r="J662" s="237"/>
      <c r="K662" s="237"/>
      <c r="L662" s="242"/>
      <c r="M662" s="243"/>
      <c r="N662" s="244"/>
      <c r="O662" s="244"/>
      <c r="P662" s="244"/>
      <c r="Q662" s="244"/>
      <c r="R662" s="244"/>
      <c r="S662" s="244"/>
      <c r="T662" s="24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6" t="s">
        <v>153</v>
      </c>
      <c r="AU662" s="246" t="s">
        <v>82</v>
      </c>
      <c r="AV662" s="14" t="s">
        <v>82</v>
      </c>
      <c r="AW662" s="14" t="s">
        <v>34</v>
      </c>
      <c r="AX662" s="14" t="s">
        <v>73</v>
      </c>
      <c r="AY662" s="246" t="s">
        <v>142</v>
      </c>
    </row>
    <row r="663" spans="1:51" s="13" customFormat="1" ht="12">
      <c r="A663" s="13"/>
      <c r="B663" s="225"/>
      <c r="C663" s="226"/>
      <c r="D663" s="227" t="s">
        <v>153</v>
      </c>
      <c r="E663" s="228" t="s">
        <v>21</v>
      </c>
      <c r="F663" s="229" t="s">
        <v>186</v>
      </c>
      <c r="G663" s="226"/>
      <c r="H663" s="228" t="s">
        <v>21</v>
      </c>
      <c r="I663" s="230"/>
      <c r="J663" s="226"/>
      <c r="K663" s="226"/>
      <c r="L663" s="231"/>
      <c r="M663" s="232"/>
      <c r="N663" s="233"/>
      <c r="O663" s="233"/>
      <c r="P663" s="233"/>
      <c r="Q663" s="233"/>
      <c r="R663" s="233"/>
      <c r="S663" s="233"/>
      <c r="T663" s="23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5" t="s">
        <v>153</v>
      </c>
      <c r="AU663" s="235" t="s">
        <v>82</v>
      </c>
      <c r="AV663" s="13" t="s">
        <v>80</v>
      </c>
      <c r="AW663" s="13" t="s">
        <v>34</v>
      </c>
      <c r="AX663" s="13" t="s">
        <v>73</v>
      </c>
      <c r="AY663" s="235" t="s">
        <v>142</v>
      </c>
    </row>
    <row r="664" spans="1:51" s="14" customFormat="1" ht="12">
      <c r="A664" s="14"/>
      <c r="B664" s="236"/>
      <c r="C664" s="237"/>
      <c r="D664" s="227" t="s">
        <v>153</v>
      </c>
      <c r="E664" s="238" t="s">
        <v>21</v>
      </c>
      <c r="F664" s="239" t="s">
        <v>694</v>
      </c>
      <c r="G664" s="237"/>
      <c r="H664" s="240">
        <v>1.45</v>
      </c>
      <c r="I664" s="241"/>
      <c r="J664" s="237"/>
      <c r="K664" s="237"/>
      <c r="L664" s="242"/>
      <c r="M664" s="243"/>
      <c r="N664" s="244"/>
      <c r="O664" s="244"/>
      <c r="P664" s="244"/>
      <c r="Q664" s="244"/>
      <c r="R664" s="244"/>
      <c r="S664" s="244"/>
      <c r="T664" s="24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6" t="s">
        <v>153</v>
      </c>
      <c r="AU664" s="246" t="s">
        <v>82</v>
      </c>
      <c r="AV664" s="14" t="s">
        <v>82</v>
      </c>
      <c r="AW664" s="14" t="s">
        <v>34</v>
      </c>
      <c r="AX664" s="14" t="s">
        <v>73</v>
      </c>
      <c r="AY664" s="246" t="s">
        <v>142</v>
      </c>
    </row>
    <row r="665" spans="1:51" s="14" customFormat="1" ht="12">
      <c r="A665" s="14"/>
      <c r="B665" s="236"/>
      <c r="C665" s="237"/>
      <c r="D665" s="227" t="s">
        <v>153</v>
      </c>
      <c r="E665" s="238" t="s">
        <v>21</v>
      </c>
      <c r="F665" s="239" t="s">
        <v>695</v>
      </c>
      <c r="G665" s="237"/>
      <c r="H665" s="240">
        <v>2.946</v>
      </c>
      <c r="I665" s="241"/>
      <c r="J665" s="237"/>
      <c r="K665" s="237"/>
      <c r="L665" s="242"/>
      <c r="M665" s="243"/>
      <c r="N665" s="244"/>
      <c r="O665" s="244"/>
      <c r="P665" s="244"/>
      <c r="Q665" s="244"/>
      <c r="R665" s="244"/>
      <c r="S665" s="244"/>
      <c r="T665" s="245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6" t="s">
        <v>153</v>
      </c>
      <c r="AU665" s="246" t="s">
        <v>82</v>
      </c>
      <c r="AV665" s="14" t="s">
        <v>82</v>
      </c>
      <c r="AW665" s="14" t="s">
        <v>34</v>
      </c>
      <c r="AX665" s="14" t="s">
        <v>73</v>
      </c>
      <c r="AY665" s="246" t="s">
        <v>142</v>
      </c>
    </row>
    <row r="666" spans="1:51" s="14" customFormat="1" ht="12">
      <c r="A666" s="14"/>
      <c r="B666" s="236"/>
      <c r="C666" s="237"/>
      <c r="D666" s="227" t="s">
        <v>153</v>
      </c>
      <c r="E666" s="238" t="s">
        <v>21</v>
      </c>
      <c r="F666" s="239" t="s">
        <v>696</v>
      </c>
      <c r="G666" s="237"/>
      <c r="H666" s="240">
        <v>3.41</v>
      </c>
      <c r="I666" s="241"/>
      <c r="J666" s="237"/>
      <c r="K666" s="237"/>
      <c r="L666" s="242"/>
      <c r="M666" s="243"/>
      <c r="N666" s="244"/>
      <c r="O666" s="244"/>
      <c r="P666" s="244"/>
      <c r="Q666" s="244"/>
      <c r="R666" s="244"/>
      <c r="S666" s="244"/>
      <c r="T666" s="24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6" t="s">
        <v>153</v>
      </c>
      <c r="AU666" s="246" t="s">
        <v>82</v>
      </c>
      <c r="AV666" s="14" t="s">
        <v>82</v>
      </c>
      <c r="AW666" s="14" t="s">
        <v>34</v>
      </c>
      <c r="AX666" s="14" t="s">
        <v>73</v>
      </c>
      <c r="AY666" s="246" t="s">
        <v>142</v>
      </c>
    </row>
    <row r="667" spans="1:51" s="13" customFormat="1" ht="12">
      <c r="A667" s="13"/>
      <c r="B667" s="225"/>
      <c r="C667" s="226"/>
      <c r="D667" s="227" t="s">
        <v>153</v>
      </c>
      <c r="E667" s="228" t="s">
        <v>21</v>
      </c>
      <c r="F667" s="229" t="s">
        <v>210</v>
      </c>
      <c r="G667" s="226"/>
      <c r="H667" s="228" t="s">
        <v>21</v>
      </c>
      <c r="I667" s="230"/>
      <c r="J667" s="226"/>
      <c r="K667" s="226"/>
      <c r="L667" s="231"/>
      <c r="M667" s="232"/>
      <c r="N667" s="233"/>
      <c r="O667" s="233"/>
      <c r="P667" s="233"/>
      <c r="Q667" s="233"/>
      <c r="R667" s="233"/>
      <c r="S667" s="233"/>
      <c r="T667" s="23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5" t="s">
        <v>153</v>
      </c>
      <c r="AU667" s="235" t="s">
        <v>82</v>
      </c>
      <c r="AV667" s="13" t="s">
        <v>80</v>
      </c>
      <c r="AW667" s="13" t="s">
        <v>34</v>
      </c>
      <c r="AX667" s="13" t="s">
        <v>73</v>
      </c>
      <c r="AY667" s="235" t="s">
        <v>142</v>
      </c>
    </row>
    <row r="668" spans="1:51" s="14" customFormat="1" ht="12">
      <c r="A668" s="14"/>
      <c r="B668" s="236"/>
      <c r="C668" s="237"/>
      <c r="D668" s="227" t="s">
        <v>153</v>
      </c>
      <c r="E668" s="238" t="s">
        <v>21</v>
      </c>
      <c r="F668" s="239" t="s">
        <v>697</v>
      </c>
      <c r="G668" s="237"/>
      <c r="H668" s="240">
        <v>112.992</v>
      </c>
      <c r="I668" s="241"/>
      <c r="J668" s="237"/>
      <c r="K668" s="237"/>
      <c r="L668" s="242"/>
      <c r="M668" s="243"/>
      <c r="N668" s="244"/>
      <c r="O668" s="244"/>
      <c r="P668" s="244"/>
      <c r="Q668" s="244"/>
      <c r="R668" s="244"/>
      <c r="S668" s="244"/>
      <c r="T668" s="24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6" t="s">
        <v>153</v>
      </c>
      <c r="AU668" s="246" t="s">
        <v>82</v>
      </c>
      <c r="AV668" s="14" t="s">
        <v>82</v>
      </c>
      <c r="AW668" s="14" t="s">
        <v>34</v>
      </c>
      <c r="AX668" s="14" t="s">
        <v>73</v>
      </c>
      <c r="AY668" s="246" t="s">
        <v>142</v>
      </c>
    </row>
    <row r="669" spans="1:51" s="14" customFormat="1" ht="12">
      <c r="A669" s="14"/>
      <c r="B669" s="236"/>
      <c r="C669" s="237"/>
      <c r="D669" s="227" t="s">
        <v>153</v>
      </c>
      <c r="E669" s="238" t="s">
        <v>21</v>
      </c>
      <c r="F669" s="239" t="s">
        <v>698</v>
      </c>
      <c r="G669" s="237"/>
      <c r="H669" s="240">
        <v>1.152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6" t="s">
        <v>153</v>
      </c>
      <c r="AU669" s="246" t="s">
        <v>82</v>
      </c>
      <c r="AV669" s="14" t="s">
        <v>82</v>
      </c>
      <c r="AW669" s="14" t="s">
        <v>34</v>
      </c>
      <c r="AX669" s="14" t="s">
        <v>73</v>
      </c>
      <c r="AY669" s="246" t="s">
        <v>142</v>
      </c>
    </row>
    <row r="670" spans="1:51" s="13" customFormat="1" ht="12">
      <c r="A670" s="13"/>
      <c r="B670" s="225"/>
      <c r="C670" s="226"/>
      <c r="D670" s="227" t="s">
        <v>153</v>
      </c>
      <c r="E670" s="228" t="s">
        <v>21</v>
      </c>
      <c r="F670" s="229" t="s">
        <v>155</v>
      </c>
      <c r="G670" s="226"/>
      <c r="H670" s="228" t="s">
        <v>21</v>
      </c>
      <c r="I670" s="230"/>
      <c r="J670" s="226"/>
      <c r="K670" s="226"/>
      <c r="L670" s="231"/>
      <c r="M670" s="232"/>
      <c r="N670" s="233"/>
      <c r="O670" s="233"/>
      <c r="P670" s="233"/>
      <c r="Q670" s="233"/>
      <c r="R670" s="233"/>
      <c r="S670" s="233"/>
      <c r="T670" s="234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5" t="s">
        <v>153</v>
      </c>
      <c r="AU670" s="235" t="s">
        <v>82</v>
      </c>
      <c r="AV670" s="13" t="s">
        <v>80</v>
      </c>
      <c r="AW670" s="13" t="s">
        <v>34</v>
      </c>
      <c r="AX670" s="13" t="s">
        <v>73</v>
      </c>
      <c r="AY670" s="235" t="s">
        <v>142</v>
      </c>
    </row>
    <row r="671" spans="1:51" s="14" customFormat="1" ht="12">
      <c r="A671" s="14"/>
      <c r="B671" s="236"/>
      <c r="C671" s="237"/>
      <c r="D671" s="227" t="s">
        <v>153</v>
      </c>
      <c r="E671" s="238" t="s">
        <v>21</v>
      </c>
      <c r="F671" s="239" t="s">
        <v>699</v>
      </c>
      <c r="G671" s="237"/>
      <c r="H671" s="240">
        <v>207.276</v>
      </c>
      <c r="I671" s="241"/>
      <c r="J671" s="237"/>
      <c r="K671" s="237"/>
      <c r="L671" s="242"/>
      <c r="M671" s="243"/>
      <c r="N671" s="244"/>
      <c r="O671" s="244"/>
      <c r="P671" s="244"/>
      <c r="Q671" s="244"/>
      <c r="R671" s="244"/>
      <c r="S671" s="244"/>
      <c r="T671" s="245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6" t="s">
        <v>153</v>
      </c>
      <c r="AU671" s="246" t="s">
        <v>82</v>
      </c>
      <c r="AV671" s="14" t="s">
        <v>82</v>
      </c>
      <c r="AW671" s="14" t="s">
        <v>34</v>
      </c>
      <c r="AX671" s="14" t="s">
        <v>73</v>
      </c>
      <c r="AY671" s="246" t="s">
        <v>142</v>
      </c>
    </row>
    <row r="672" spans="1:51" s="14" customFormat="1" ht="12">
      <c r="A672" s="14"/>
      <c r="B672" s="236"/>
      <c r="C672" s="237"/>
      <c r="D672" s="227" t="s">
        <v>153</v>
      </c>
      <c r="E672" s="238" t="s">
        <v>21</v>
      </c>
      <c r="F672" s="239" t="s">
        <v>700</v>
      </c>
      <c r="G672" s="237"/>
      <c r="H672" s="240">
        <v>3.06</v>
      </c>
      <c r="I672" s="241"/>
      <c r="J672" s="237"/>
      <c r="K672" s="237"/>
      <c r="L672" s="242"/>
      <c r="M672" s="243"/>
      <c r="N672" s="244"/>
      <c r="O672" s="244"/>
      <c r="P672" s="244"/>
      <c r="Q672" s="244"/>
      <c r="R672" s="244"/>
      <c r="S672" s="244"/>
      <c r="T672" s="24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46" t="s">
        <v>153</v>
      </c>
      <c r="AU672" s="246" t="s">
        <v>82</v>
      </c>
      <c r="AV672" s="14" t="s">
        <v>82</v>
      </c>
      <c r="AW672" s="14" t="s">
        <v>34</v>
      </c>
      <c r="AX672" s="14" t="s">
        <v>73</v>
      </c>
      <c r="AY672" s="246" t="s">
        <v>142</v>
      </c>
    </row>
    <row r="673" spans="1:51" s="14" customFormat="1" ht="12">
      <c r="A673" s="14"/>
      <c r="B673" s="236"/>
      <c r="C673" s="237"/>
      <c r="D673" s="227" t="s">
        <v>153</v>
      </c>
      <c r="E673" s="238" t="s">
        <v>21</v>
      </c>
      <c r="F673" s="239" t="s">
        <v>701</v>
      </c>
      <c r="G673" s="237"/>
      <c r="H673" s="240">
        <v>10.494</v>
      </c>
      <c r="I673" s="241"/>
      <c r="J673" s="237"/>
      <c r="K673" s="237"/>
      <c r="L673" s="242"/>
      <c r="M673" s="243"/>
      <c r="N673" s="244"/>
      <c r="O673" s="244"/>
      <c r="P673" s="244"/>
      <c r="Q673" s="244"/>
      <c r="R673" s="244"/>
      <c r="S673" s="244"/>
      <c r="T673" s="245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6" t="s">
        <v>153</v>
      </c>
      <c r="AU673" s="246" t="s">
        <v>82</v>
      </c>
      <c r="AV673" s="14" t="s">
        <v>82</v>
      </c>
      <c r="AW673" s="14" t="s">
        <v>34</v>
      </c>
      <c r="AX673" s="14" t="s">
        <v>73</v>
      </c>
      <c r="AY673" s="246" t="s">
        <v>142</v>
      </c>
    </row>
    <row r="674" spans="1:51" s="14" customFormat="1" ht="12">
      <c r="A674" s="14"/>
      <c r="B674" s="236"/>
      <c r="C674" s="237"/>
      <c r="D674" s="227" t="s">
        <v>153</v>
      </c>
      <c r="E674" s="238" t="s">
        <v>21</v>
      </c>
      <c r="F674" s="239" t="s">
        <v>702</v>
      </c>
      <c r="G674" s="237"/>
      <c r="H674" s="240">
        <v>3.762</v>
      </c>
      <c r="I674" s="241"/>
      <c r="J674" s="237"/>
      <c r="K674" s="237"/>
      <c r="L674" s="242"/>
      <c r="M674" s="243"/>
      <c r="N674" s="244"/>
      <c r="O674" s="244"/>
      <c r="P674" s="244"/>
      <c r="Q674" s="244"/>
      <c r="R674" s="244"/>
      <c r="S674" s="244"/>
      <c r="T674" s="245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6" t="s">
        <v>153</v>
      </c>
      <c r="AU674" s="246" t="s">
        <v>82</v>
      </c>
      <c r="AV674" s="14" t="s">
        <v>82</v>
      </c>
      <c r="AW674" s="14" t="s">
        <v>34</v>
      </c>
      <c r="AX674" s="14" t="s">
        <v>73</v>
      </c>
      <c r="AY674" s="246" t="s">
        <v>142</v>
      </c>
    </row>
    <row r="675" spans="1:51" s="14" customFormat="1" ht="12">
      <c r="A675" s="14"/>
      <c r="B675" s="236"/>
      <c r="C675" s="237"/>
      <c r="D675" s="227" t="s">
        <v>153</v>
      </c>
      <c r="E675" s="238" t="s">
        <v>21</v>
      </c>
      <c r="F675" s="239" t="s">
        <v>703</v>
      </c>
      <c r="G675" s="237"/>
      <c r="H675" s="240">
        <v>30.492</v>
      </c>
      <c r="I675" s="241"/>
      <c r="J675" s="237"/>
      <c r="K675" s="237"/>
      <c r="L675" s="242"/>
      <c r="M675" s="243"/>
      <c r="N675" s="244"/>
      <c r="O675" s="244"/>
      <c r="P675" s="244"/>
      <c r="Q675" s="244"/>
      <c r="R675" s="244"/>
      <c r="S675" s="244"/>
      <c r="T675" s="24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6" t="s">
        <v>153</v>
      </c>
      <c r="AU675" s="246" t="s">
        <v>82</v>
      </c>
      <c r="AV675" s="14" t="s">
        <v>82</v>
      </c>
      <c r="AW675" s="14" t="s">
        <v>34</v>
      </c>
      <c r="AX675" s="14" t="s">
        <v>73</v>
      </c>
      <c r="AY675" s="246" t="s">
        <v>142</v>
      </c>
    </row>
    <row r="676" spans="1:51" s="14" customFormat="1" ht="12">
      <c r="A676" s="14"/>
      <c r="B676" s="236"/>
      <c r="C676" s="237"/>
      <c r="D676" s="227" t="s">
        <v>153</v>
      </c>
      <c r="E676" s="238" t="s">
        <v>21</v>
      </c>
      <c r="F676" s="239" t="s">
        <v>704</v>
      </c>
      <c r="G676" s="237"/>
      <c r="H676" s="240">
        <v>4.158</v>
      </c>
      <c r="I676" s="241"/>
      <c r="J676" s="237"/>
      <c r="K676" s="237"/>
      <c r="L676" s="242"/>
      <c r="M676" s="243"/>
      <c r="N676" s="244"/>
      <c r="O676" s="244"/>
      <c r="P676" s="244"/>
      <c r="Q676" s="244"/>
      <c r="R676" s="244"/>
      <c r="S676" s="244"/>
      <c r="T676" s="24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6" t="s">
        <v>153</v>
      </c>
      <c r="AU676" s="246" t="s">
        <v>82</v>
      </c>
      <c r="AV676" s="14" t="s">
        <v>82</v>
      </c>
      <c r="AW676" s="14" t="s">
        <v>34</v>
      </c>
      <c r="AX676" s="14" t="s">
        <v>73</v>
      </c>
      <c r="AY676" s="246" t="s">
        <v>142</v>
      </c>
    </row>
    <row r="677" spans="1:51" s="13" customFormat="1" ht="12">
      <c r="A677" s="13"/>
      <c r="B677" s="225"/>
      <c r="C677" s="226"/>
      <c r="D677" s="227" t="s">
        <v>153</v>
      </c>
      <c r="E677" s="228" t="s">
        <v>21</v>
      </c>
      <c r="F677" s="229" t="s">
        <v>705</v>
      </c>
      <c r="G677" s="226"/>
      <c r="H677" s="228" t="s">
        <v>21</v>
      </c>
      <c r="I677" s="230"/>
      <c r="J677" s="226"/>
      <c r="K677" s="226"/>
      <c r="L677" s="231"/>
      <c r="M677" s="232"/>
      <c r="N677" s="233"/>
      <c r="O677" s="233"/>
      <c r="P677" s="233"/>
      <c r="Q677" s="233"/>
      <c r="R677" s="233"/>
      <c r="S677" s="233"/>
      <c r="T677" s="234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5" t="s">
        <v>153</v>
      </c>
      <c r="AU677" s="235" t="s">
        <v>82</v>
      </c>
      <c r="AV677" s="13" t="s">
        <v>80</v>
      </c>
      <c r="AW677" s="13" t="s">
        <v>34</v>
      </c>
      <c r="AX677" s="13" t="s">
        <v>73</v>
      </c>
      <c r="AY677" s="235" t="s">
        <v>142</v>
      </c>
    </row>
    <row r="678" spans="1:51" s="13" customFormat="1" ht="12">
      <c r="A678" s="13"/>
      <c r="B678" s="225"/>
      <c r="C678" s="226"/>
      <c r="D678" s="227" t="s">
        <v>153</v>
      </c>
      <c r="E678" s="228" t="s">
        <v>21</v>
      </c>
      <c r="F678" s="229" t="s">
        <v>706</v>
      </c>
      <c r="G678" s="226"/>
      <c r="H678" s="228" t="s">
        <v>21</v>
      </c>
      <c r="I678" s="230"/>
      <c r="J678" s="226"/>
      <c r="K678" s="226"/>
      <c r="L678" s="231"/>
      <c r="M678" s="232"/>
      <c r="N678" s="233"/>
      <c r="O678" s="233"/>
      <c r="P678" s="233"/>
      <c r="Q678" s="233"/>
      <c r="R678" s="233"/>
      <c r="S678" s="233"/>
      <c r="T678" s="234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5" t="s">
        <v>153</v>
      </c>
      <c r="AU678" s="235" t="s">
        <v>82</v>
      </c>
      <c r="AV678" s="13" t="s">
        <v>80</v>
      </c>
      <c r="AW678" s="13" t="s">
        <v>34</v>
      </c>
      <c r="AX678" s="13" t="s">
        <v>73</v>
      </c>
      <c r="AY678" s="235" t="s">
        <v>142</v>
      </c>
    </row>
    <row r="679" spans="1:51" s="14" customFormat="1" ht="12">
      <c r="A679" s="14"/>
      <c r="B679" s="236"/>
      <c r="C679" s="237"/>
      <c r="D679" s="227" t="s">
        <v>153</v>
      </c>
      <c r="E679" s="238" t="s">
        <v>21</v>
      </c>
      <c r="F679" s="239" t="s">
        <v>707</v>
      </c>
      <c r="G679" s="237"/>
      <c r="H679" s="240">
        <v>30.93</v>
      </c>
      <c r="I679" s="241"/>
      <c r="J679" s="237"/>
      <c r="K679" s="237"/>
      <c r="L679" s="242"/>
      <c r="M679" s="243"/>
      <c r="N679" s="244"/>
      <c r="O679" s="244"/>
      <c r="P679" s="244"/>
      <c r="Q679" s="244"/>
      <c r="R679" s="244"/>
      <c r="S679" s="244"/>
      <c r="T679" s="245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6" t="s">
        <v>153</v>
      </c>
      <c r="AU679" s="246" t="s">
        <v>82</v>
      </c>
      <c r="AV679" s="14" t="s">
        <v>82</v>
      </c>
      <c r="AW679" s="14" t="s">
        <v>34</v>
      </c>
      <c r="AX679" s="14" t="s">
        <v>73</v>
      </c>
      <c r="AY679" s="246" t="s">
        <v>142</v>
      </c>
    </row>
    <row r="680" spans="1:51" s="13" customFormat="1" ht="12">
      <c r="A680" s="13"/>
      <c r="B680" s="225"/>
      <c r="C680" s="226"/>
      <c r="D680" s="227" t="s">
        <v>153</v>
      </c>
      <c r="E680" s="228" t="s">
        <v>21</v>
      </c>
      <c r="F680" s="229" t="s">
        <v>708</v>
      </c>
      <c r="G680" s="226"/>
      <c r="H680" s="228" t="s">
        <v>21</v>
      </c>
      <c r="I680" s="230"/>
      <c r="J680" s="226"/>
      <c r="K680" s="226"/>
      <c r="L680" s="231"/>
      <c r="M680" s="232"/>
      <c r="N680" s="233"/>
      <c r="O680" s="233"/>
      <c r="P680" s="233"/>
      <c r="Q680" s="233"/>
      <c r="R680" s="233"/>
      <c r="S680" s="233"/>
      <c r="T680" s="23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5" t="s">
        <v>153</v>
      </c>
      <c r="AU680" s="235" t="s">
        <v>82</v>
      </c>
      <c r="AV680" s="13" t="s">
        <v>80</v>
      </c>
      <c r="AW680" s="13" t="s">
        <v>34</v>
      </c>
      <c r="AX680" s="13" t="s">
        <v>73</v>
      </c>
      <c r="AY680" s="235" t="s">
        <v>142</v>
      </c>
    </row>
    <row r="681" spans="1:51" s="14" customFormat="1" ht="12">
      <c r="A681" s="14"/>
      <c r="B681" s="236"/>
      <c r="C681" s="237"/>
      <c r="D681" s="227" t="s">
        <v>153</v>
      </c>
      <c r="E681" s="238" t="s">
        <v>21</v>
      </c>
      <c r="F681" s="239" t="s">
        <v>709</v>
      </c>
      <c r="G681" s="237"/>
      <c r="H681" s="240">
        <v>11.37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6" t="s">
        <v>153</v>
      </c>
      <c r="AU681" s="246" t="s">
        <v>82</v>
      </c>
      <c r="AV681" s="14" t="s">
        <v>82</v>
      </c>
      <c r="AW681" s="14" t="s">
        <v>34</v>
      </c>
      <c r="AX681" s="14" t="s">
        <v>73</v>
      </c>
      <c r="AY681" s="246" t="s">
        <v>142</v>
      </c>
    </row>
    <row r="682" spans="1:51" s="13" customFormat="1" ht="12">
      <c r="A682" s="13"/>
      <c r="B682" s="225"/>
      <c r="C682" s="226"/>
      <c r="D682" s="227" t="s">
        <v>153</v>
      </c>
      <c r="E682" s="228" t="s">
        <v>21</v>
      </c>
      <c r="F682" s="229" t="s">
        <v>710</v>
      </c>
      <c r="G682" s="226"/>
      <c r="H682" s="228" t="s">
        <v>21</v>
      </c>
      <c r="I682" s="230"/>
      <c r="J682" s="226"/>
      <c r="K682" s="226"/>
      <c r="L682" s="231"/>
      <c r="M682" s="232"/>
      <c r="N682" s="233"/>
      <c r="O682" s="233"/>
      <c r="P682" s="233"/>
      <c r="Q682" s="233"/>
      <c r="R682" s="233"/>
      <c r="S682" s="233"/>
      <c r="T682" s="23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5" t="s">
        <v>153</v>
      </c>
      <c r="AU682" s="235" t="s">
        <v>82</v>
      </c>
      <c r="AV682" s="13" t="s">
        <v>80</v>
      </c>
      <c r="AW682" s="13" t="s">
        <v>34</v>
      </c>
      <c r="AX682" s="13" t="s">
        <v>73</v>
      </c>
      <c r="AY682" s="235" t="s">
        <v>142</v>
      </c>
    </row>
    <row r="683" spans="1:51" s="14" customFormat="1" ht="12">
      <c r="A683" s="14"/>
      <c r="B683" s="236"/>
      <c r="C683" s="237"/>
      <c r="D683" s="227" t="s">
        <v>153</v>
      </c>
      <c r="E683" s="238" t="s">
        <v>21</v>
      </c>
      <c r="F683" s="239" t="s">
        <v>711</v>
      </c>
      <c r="G683" s="237"/>
      <c r="H683" s="240">
        <v>37.02</v>
      </c>
      <c r="I683" s="241"/>
      <c r="J683" s="237"/>
      <c r="K683" s="237"/>
      <c r="L683" s="242"/>
      <c r="M683" s="243"/>
      <c r="N683" s="244"/>
      <c r="O683" s="244"/>
      <c r="P683" s="244"/>
      <c r="Q683" s="244"/>
      <c r="R683" s="244"/>
      <c r="S683" s="244"/>
      <c r="T683" s="24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6" t="s">
        <v>153</v>
      </c>
      <c r="AU683" s="246" t="s">
        <v>82</v>
      </c>
      <c r="AV683" s="14" t="s">
        <v>82</v>
      </c>
      <c r="AW683" s="14" t="s">
        <v>34</v>
      </c>
      <c r="AX683" s="14" t="s">
        <v>73</v>
      </c>
      <c r="AY683" s="246" t="s">
        <v>142</v>
      </c>
    </row>
    <row r="684" spans="1:51" s="13" customFormat="1" ht="12">
      <c r="A684" s="13"/>
      <c r="B684" s="225"/>
      <c r="C684" s="226"/>
      <c r="D684" s="227" t="s">
        <v>153</v>
      </c>
      <c r="E684" s="228" t="s">
        <v>21</v>
      </c>
      <c r="F684" s="229" t="s">
        <v>712</v>
      </c>
      <c r="G684" s="226"/>
      <c r="H684" s="228" t="s">
        <v>21</v>
      </c>
      <c r="I684" s="230"/>
      <c r="J684" s="226"/>
      <c r="K684" s="226"/>
      <c r="L684" s="231"/>
      <c r="M684" s="232"/>
      <c r="N684" s="233"/>
      <c r="O684" s="233"/>
      <c r="P684" s="233"/>
      <c r="Q684" s="233"/>
      <c r="R684" s="233"/>
      <c r="S684" s="233"/>
      <c r="T684" s="23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5" t="s">
        <v>153</v>
      </c>
      <c r="AU684" s="235" t="s">
        <v>82</v>
      </c>
      <c r="AV684" s="13" t="s">
        <v>80</v>
      </c>
      <c r="AW684" s="13" t="s">
        <v>34</v>
      </c>
      <c r="AX684" s="13" t="s">
        <v>73</v>
      </c>
      <c r="AY684" s="235" t="s">
        <v>142</v>
      </c>
    </row>
    <row r="685" spans="1:51" s="14" customFormat="1" ht="12">
      <c r="A685" s="14"/>
      <c r="B685" s="236"/>
      <c r="C685" s="237"/>
      <c r="D685" s="227" t="s">
        <v>153</v>
      </c>
      <c r="E685" s="238" t="s">
        <v>21</v>
      </c>
      <c r="F685" s="239" t="s">
        <v>713</v>
      </c>
      <c r="G685" s="237"/>
      <c r="H685" s="240">
        <v>10.668</v>
      </c>
      <c r="I685" s="241"/>
      <c r="J685" s="237"/>
      <c r="K685" s="237"/>
      <c r="L685" s="242"/>
      <c r="M685" s="243"/>
      <c r="N685" s="244"/>
      <c r="O685" s="244"/>
      <c r="P685" s="244"/>
      <c r="Q685" s="244"/>
      <c r="R685" s="244"/>
      <c r="S685" s="244"/>
      <c r="T685" s="24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6" t="s">
        <v>153</v>
      </c>
      <c r="AU685" s="246" t="s">
        <v>82</v>
      </c>
      <c r="AV685" s="14" t="s">
        <v>82</v>
      </c>
      <c r="AW685" s="14" t="s">
        <v>34</v>
      </c>
      <c r="AX685" s="14" t="s">
        <v>73</v>
      </c>
      <c r="AY685" s="246" t="s">
        <v>142</v>
      </c>
    </row>
    <row r="686" spans="1:51" s="13" customFormat="1" ht="12">
      <c r="A686" s="13"/>
      <c r="B686" s="225"/>
      <c r="C686" s="226"/>
      <c r="D686" s="227" t="s">
        <v>153</v>
      </c>
      <c r="E686" s="228" t="s">
        <v>21</v>
      </c>
      <c r="F686" s="229" t="s">
        <v>457</v>
      </c>
      <c r="G686" s="226"/>
      <c r="H686" s="228" t="s">
        <v>21</v>
      </c>
      <c r="I686" s="230"/>
      <c r="J686" s="226"/>
      <c r="K686" s="226"/>
      <c r="L686" s="231"/>
      <c r="M686" s="232"/>
      <c r="N686" s="233"/>
      <c r="O686" s="233"/>
      <c r="P686" s="233"/>
      <c r="Q686" s="233"/>
      <c r="R686" s="233"/>
      <c r="S686" s="233"/>
      <c r="T686" s="234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5" t="s">
        <v>153</v>
      </c>
      <c r="AU686" s="235" t="s">
        <v>82</v>
      </c>
      <c r="AV686" s="13" t="s">
        <v>80</v>
      </c>
      <c r="AW686" s="13" t="s">
        <v>34</v>
      </c>
      <c r="AX686" s="13" t="s">
        <v>73</v>
      </c>
      <c r="AY686" s="235" t="s">
        <v>142</v>
      </c>
    </row>
    <row r="687" spans="1:51" s="14" customFormat="1" ht="12">
      <c r="A687" s="14"/>
      <c r="B687" s="236"/>
      <c r="C687" s="237"/>
      <c r="D687" s="227" t="s">
        <v>153</v>
      </c>
      <c r="E687" s="238" t="s">
        <v>21</v>
      </c>
      <c r="F687" s="239" t="s">
        <v>714</v>
      </c>
      <c r="G687" s="237"/>
      <c r="H687" s="240">
        <v>6.84</v>
      </c>
      <c r="I687" s="241"/>
      <c r="J687" s="237"/>
      <c r="K687" s="237"/>
      <c r="L687" s="242"/>
      <c r="M687" s="243"/>
      <c r="N687" s="244"/>
      <c r="O687" s="244"/>
      <c r="P687" s="244"/>
      <c r="Q687" s="244"/>
      <c r="R687" s="244"/>
      <c r="S687" s="244"/>
      <c r="T687" s="245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6" t="s">
        <v>153</v>
      </c>
      <c r="AU687" s="246" t="s">
        <v>82</v>
      </c>
      <c r="AV687" s="14" t="s">
        <v>82</v>
      </c>
      <c r="AW687" s="14" t="s">
        <v>34</v>
      </c>
      <c r="AX687" s="14" t="s">
        <v>73</v>
      </c>
      <c r="AY687" s="246" t="s">
        <v>142</v>
      </c>
    </row>
    <row r="688" spans="1:51" s="14" customFormat="1" ht="12">
      <c r="A688" s="14"/>
      <c r="B688" s="236"/>
      <c r="C688" s="237"/>
      <c r="D688" s="227" t="s">
        <v>153</v>
      </c>
      <c r="E688" s="238" t="s">
        <v>21</v>
      </c>
      <c r="F688" s="239" t="s">
        <v>715</v>
      </c>
      <c r="G688" s="237"/>
      <c r="H688" s="240">
        <v>2.25</v>
      </c>
      <c r="I688" s="241"/>
      <c r="J688" s="237"/>
      <c r="K688" s="237"/>
      <c r="L688" s="242"/>
      <c r="M688" s="243"/>
      <c r="N688" s="244"/>
      <c r="O688" s="244"/>
      <c r="P688" s="244"/>
      <c r="Q688" s="244"/>
      <c r="R688" s="244"/>
      <c r="S688" s="244"/>
      <c r="T688" s="245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46" t="s">
        <v>153</v>
      </c>
      <c r="AU688" s="246" t="s">
        <v>82</v>
      </c>
      <c r="AV688" s="14" t="s">
        <v>82</v>
      </c>
      <c r="AW688" s="14" t="s">
        <v>34</v>
      </c>
      <c r="AX688" s="14" t="s">
        <v>73</v>
      </c>
      <c r="AY688" s="246" t="s">
        <v>142</v>
      </c>
    </row>
    <row r="689" spans="1:51" s="13" customFormat="1" ht="12">
      <c r="A689" s="13"/>
      <c r="B689" s="225"/>
      <c r="C689" s="226"/>
      <c r="D689" s="227" t="s">
        <v>153</v>
      </c>
      <c r="E689" s="228" t="s">
        <v>21</v>
      </c>
      <c r="F689" s="229" t="s">
        <v>716</v>
      </c>
      <c r="G689" s="226"/>
      <c r="H689" s="228" t="s">
        <v>21</v>
      </c>
      <c r="I689" s="230"/>
      <c r="J689" s="226"/>
      <c r="K689" s="226"/>
      <c r="L689" s="231"/>
      <c r="M689" s="232"/>
      <c r="N689" s="233"/>
      <c r="O689" s="233"/>
      <c r="P689" s="233"/>
      <c r="Q689" s="233"/>
      <c r="R689" s="233"/>
      <c r="S689" s="233"/>
      <c r="T689" s="234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5" t="s">
        <v>153</v>
      </c>
      <c r="AU689" s="235" t="s">
        <v>82</v>
      </c>
      <c r="AV689" s="13" t="s">
        <v>80</v>
      </c>
      <c r="AW689" s="13" t="s">
        <v>34</v>
      </c>
      <c r="AX689" s="13" t="s">
        <v>73</v>
      </c>
      <c r="AY689" s="235" t="s">
        <v>142</v>
      </c>
    </row>
    <row r="690" spans="1:51" s="14" customFormat="1" ht="12">
      <c r="A690" s="14"/>
      <c r="B690" s="236"/>
      <c r="C690" s="237"/>
      <c r="D690" s="227" t="s">
        <v>153</v>
      </c>
      <c r="E690" s="238" t="s">
        <v>21</v>
      </c>
      <c r="F690" s="239" t="s">
        <v>717</v>
      </c>
      <c r="G690" s="237"/>
      <c r="H690" s="240">
        <v>4.099</v>
      </c>
      <c r="I690" s="241"/>
      <c r="J690" s="237"/>
      <c r="K690" s="237"/>
      <c r="L690" s="242"/>
      <c r="M690" s="243"/>
      <c r="N690" s="244"/>
      <c r="O690" s="244"/>
      <c r="P690" s="244"/>
      <c r="Q690" s="244"/>
      <c r="R690" s="244"/>
      <c r="S690" s="244"/>
      <c r="T690" s="245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46" t="s">
        <v>153</v>
      </c>
      <c r="AU690" s="246" t="s">
        <v>82</v>
      </c>
      <c r="AV690" s="14" t="s">
        <v>82</v>
      </c>
      <c r="AW690" s="14" t="s">
        <v>34</v>
      </c>
      <c r="AX690" s="14" t="s">
        <v>73</v>
      </c>
      <c r="AY690" s="246" t="s">
        <v>142</v>
      </c>
    </row>
    <row r="691" spans="1:51" s="13" customFormat="1" ht="12">
      <c r="A691" s="13"/>
      <c r="B691" s="225"/>
      <c r="C691" s="226"/>
      <c r="D691" s="227" t="s">
        <v>153</v>
      </c>
      <c r="E691" s="228" t="s">
        <v>21</v>
      </c>
      <c r="F691" s="229" t="s">
        <v>718</v>
      </c>
      <c r="G691" s="226"/>
      <c r="H691" s="228" t="s">
        <v>21</v>
      </c>
      <c r="I691" s="230"/>
      <c r="J691" s="226"/>
      <c r="K691" s="226"/>
      <c r="L691" s="231"/>
      <c r="M691" s="232"/>
      <c r="N691" s="233"/>
      <c r="O691" s="233"/>
      <c r="P691" s="233"/>
      <c r="Q691" s="233"/>
      <c r="R691" s="233"/>
      <c r="S691" s="233"/>
      <c r="T691" s="23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5" t="s">
        <v>153</v>
      </c>
      <c r="AU691" s="235" t="s">
        <v>82</v>
      </c>
      <c r="AV691" s="13" t="s">
        <v>80</v>
      </c>
      <c r="AW691" s="13" t="s">
        <v>34</v>
      </c>
      <c r="AX691" s="13" t="s">
        <v>73</v>
      </c>
      <c r="AY691" s="235" t="s">
        <v>142</v>
      </c>
    </row>
    <row r="692" spans="1:51" s="14" customFormat="1" ht="12">
      <c r="A692" s="14"/>
      <c r="B692" s="236"/>
      <c r="C692" s="237"/>
      <c r="D692" s="227" t="s">
        <v>153</v>
      </c>
      <c r="E692" s="238" t="s">
        <v>21</v>
      </c>
      <c r="F692" s="239" t="s">
        <v>719</v>
      </c>
      <c r="G692" s="237"/>
      <c r="H692" s="240">
        <v>11.67</v>
      </c>
      <c r="I692" s="241"/>
      <c r="J692" s="237"/>
      <c r="K692" s="237"/>
      <c r="L692" s="242"/>
      <c r="M692" s="243"/>
      <c r="N692" s="244"/>
      <c r="O692" s="244"/>
      <c r="P692" s="244"/>
      <c r="Q692" s="244"/>
      <c r="R692" s="244"/>
      <c r="S692" s="244"/>
      <c r="T692" s="24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6" t="s">
        <v>153</v>
      </c>
      <c r="AU692" s="246" t="s">
        <v>82</v>
      </c>
      <c r="AV692" s="14" t="s">
        <v>82</v>
      </c>
      <c r="AW692" s="14" t="s">
        <v>34</v>
      </c>
      <c r="AX692" s="14" t="s">
        <v>73</v>
      </c>
      <c r="AY692" s="246" t="s">
        <v>142</v>
      </c>
    </row>
    <row r="693" spans="1:51" s="13" customFormat="1" ht="12">
      <c r="A693" s="13"/>
      <c r="B693" s="225"/>
      <c r="C693" s="226"/>
      <c r="D693" s="227" t="s">
        <v>153</v>
      </c>
      <c r="E693" s="228" t="s">
        <v>21</v>
      </c>
      <c r="F693" s="229" t="s">
        <v>720</v>
      </c>
      <c r="G693" s="226"/>
      <c r="H693" s="228" t="s">
        <v>21</v>
      </c>
      <c r="I693" s="230"/>
      <c r="J693" s="226"/>
      <c r="K693" s="226"/>
      <c r="L693" s="231"/>
      <c r="M693" s="232"/>
      <c r="N693" s="233"/>
      <c r="O693" s="233"/>
      <c r="P693" s="233"/>
      <c r="Q693" s="233"/>
      <c r="R693" s="233"/>
      <c r="S693" s="233"/>
      <c r="T693" s="234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5" t="s">
        <v>153</v>
      </c>
      <c r="AU693" s="235" t="s">
        <v>82</v>
      </c>
      <c r="AV693" s="13" t="s">
        <v>80</v>
      </c>
      <c r="AW693" s="13" t="s">
        <v>34</v>
      </c>
      <c r="AX693" s="13" t="s">
        <v>73</v>
      </c>
      <c r="AY693" s="235" t="s">
        <v>142</v>
      </c>
    </row>
    <row r="694" spans="1:51" s="14" customFormat="1" ht="12">
      <c r="A694" s="14"/>
      <c r="B694" s="236"/>
      <c r="C694" s="237"/>
      <c r="D694" s="227" t="s">
        <v>153</v>
      </c>
      <c r="E694" s="238" t="s">
        <v>21</v>
      </c>
      <c r="F694" s="239" t="s">
        <v>721</v>
      </c>
      <c r="G694" s="237"/>
      <c r="H694" s="240">
        <v>4.176</v>
      </c>
      <c r="I694" s="241"/>
      <c r="J694" s="237"/>
      <c r="K694" s="237"/>
      <c r="L694" s="242"/>
      <c r="M694" s="243"/>
      <c r="N694" s="244"/>
      <c r="O694" s="244"/>
      <c r="P694" s="244"/>
      <c r="Q694" s="244"/>
      <c r="R694" s="244"/>
      <c r="S694" s="244"/>
      <c r="T694" s="245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6" t="s">
        <v>153</v>
      </c>
      <c r="AU694" s="246" t="s">
        <v>82</v>
      </c>
      <c r="AV694" s="14" t="s">
        <v>82</v>
      </c>
      <c r="AW694" s="14" t="s">
        <v>34</v>
      </c>
      <c r="AX694" s="14" t="s">
        <v>73</v>
      </c>
      <c r="AY694" s="246" t="s">
        <v>142</v>
      </c>
    </row>
    <row r="695" spans="1:51" s="13" customFormat="1" ht="12">
      <c r="A695" s="13"/>
      <c r="B695" s="225"/>
      <c r="C695" s="226"/>
      <c r="D695" s="227" t="s">
        <v>153</v>
      </c>
      <c r="E695" s="228" t="s">
        <v>21</v>
      </c>
      <c r="F695" s="229" t="s">
        <v>722</v>
      </c>
      <c r="G695" s="226"/>
      <c r="H695" s="228" t="s">
        <v>21</v>
      </c>
      <c r="I695" s="230"/>
      <c r="J695" s="226"/>
      <c r="K695" s="226"/>
      <c r="L695" s="231"/>
      <c r="M695" s="232"/>
      <c r="N695" s="233"/>
      <c r="O695" s="233"/>
      <c r="P695" s="233"/>
      <c r="Q695" s="233"/>
      <c r="R695" s="233"/>
      <c r="S695" s="233"/>
      <c r="T695" s="234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5" t="s">
        <v>153</v>
      </c>
      <c r="AU695" s="235" t="s">
        <v>82</v>
      </c>
      <c r="AV695" s="13" t="s">
        <v>80</v>
      </c>
      <c r="AW695" s="13" t="s">
        <v>34</v>
      </c>
      <c r="AX695" s="13" t="s">
        <v>73</v>
      </c>
      <c r="AY695" s="235" t="s">
        <v>142</v>
      </c>
    </row>
    <row r="696" spans="1:51" s="14" customFormat="1" ht="12">
      <c r="A696" s="14"/>
      <c r="B696" s="236"/>
      <c r="C696" s="237"/>
      <c r="D696" s="227" t="s">
        <v>153</v>
      </c>
      <c r="E696" s="238" t="s">
        <v>21</v>
      </c>
      <c r="F696" s="239" t="s">
        <v>723</v>
      </c>
      <c r="G696" s="237"/>
      <c r="H696" s="240">
        <v>4.428</v>
      </c>
      <c r="I696" s="241"/>
      <c r="J696" s="237"/>
      <c r="K696" s="237"/>
      <c r="L696" s="242"/>
      <c r="M696" s="243"/>
      <c r="N696" s="244"/>
      <c r="O696" s="244"/>
      <c r="P696" s="244"/>
      <c r="Q696" s="244"/>
      <c r="R696" s="244"/>
      <c r="S696" s="244"/>
      <c r="T696" s="245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6" t="s">
        <v>153</v>
      </c>
      <c r="AU696" s="246" t="s">
        <v>82</v>
      </c>
      <c r="AV696" s="14" t="s">
        <v>82</v>
      </c>
      <c r="AW696" s="14" t="s">
        <v>34</v>
      </c>
      <c r="AX696" s="14" t="s">
        <v>73</v>
      </c>
      <c r="AY696" s="246" t="s">
        <v>142</v>
      </c>
    </row>
    <row r="697" spans="1:51" s="13" customFormat="1" ht="12">
      <c r="A697" s="13"/>
      <c r="B697" s="225"/>
      <c r="C697" s="226"/>
      <c r="D697" s="227" t="s">
        <v>153</v>
      </c>
      <c r="E697" s="228" t="s">
        <v>21</v>
      </c>
      <c r="F697" s="229" t="s">
        <v>724</v>
      </c>
      <c r="G697" s="226"/>
      <c r="H697" s="228" t="s">
        <v>21</v>
      </c>
      <c r="I697" s="230"/>
      <c r="J697" s="226"/>
      <c r="K697" s="226"/>
      <c r="L697" s="231"/>
      <c r="M697" s="232"/>
      <c r="N697" s="233"/>
      <c r="O697" s="233"/>
      <c r="P697" s="233"/>
      <c r="Q697" s="233"/>
      <c r="R697" s="233"/>
      <c r="S697" s="233"/>
      <c r="T697" s="23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5" t="s">
        <v>153</v>
      </c>
      <c r="AU697" s="235" t="s">
        <v>82</v>
      </c>
      <c r="AV697" s="13" t="s">
        <v>80</v>
      </c>
      <c r="AW697" s="13" t="s">
        <v>34</v>
      </c>
      <c r="AX697" s="13" t="s">
        <v>73</v>
      </c>
      <c r="AY697" s="235" t="s">
        <v>142</v>
      </c>
    </row>
    <row r="698" spans="1:51" s="14" customFormat="1" ht="12">
      <c r="A698" s="14"/>
      <c r="B698" s="236"/>
      <c r="C698" s="237"/>
      <c r="D698" s="227" t="s">
        <v>153</v>
      </c>
      <c r="E698" s="238" t="s">
        <v>21</v>
      </c>
      <c r="F698" s="239" t="s">
        <v>725</v>
      </c>
      <c r="G698" s="237"/>
      <c r="H698" s="240">
        <v>3.996</v>
      </c>
      <c r="I698" s="241"/>
      <c r="J698" s="237"/>
      <c r="K698" s="237"/>
      <c r="L698" s="242"/>
      <c r="M698" s="243"/>
      <c r="N698" s="244"/>
      <c r="O698" s="244"/>
      <c r="P698" s="244"/>
      <c r="Q698" s="244"/>
      <c r="R698" s="244"/>
      <c r="S698" s="244"/>
      <c r="T698" s="245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46" t="s">
        <v>153</v>
      </c>
      <c r="AU698" s="246" t="s">
        <v>82</v>
      </c>
      <c r="AV698" s="14" t="s">
        <v>82</v>
      </c>
      <c r="AW698" s="14" t="s">
        <v>34</v>
      </c>
      <c r="AX698" s="14" t="s">
        <v>73</v>
      </c>
      <c r="AY698" s="246" t="s">
        <v>142</v>
      </c>
    </row>
    <row r="699" spans="1:51" s="13" customFormat="1" ht="12">
      <c r="A699" s="13"/>
      <c r="B699" s="225"/>
      <c r="C699" s="226"/>
      <c r="D699" s="227" t="s">
        <v>153</v>
      </c>
      <c r="E699" s="228" t="s">
        <v>21</v>
      </c>
      <c r="F699" s="229" t="s">
        <v>726</v>
      </c>
      <c r="G699" s="226"/>
      <c r="H699" s="228" t="s">
        <v>21</v>
      </c>
      <c r="I699" s="230"/>
      <c r="J699" s="226"/>
      <c r="K699" s="226"/>
      <c r="L699" s="231"/>
      <c r="M699" s="232"/>
      <c r="N699" s="233"/>
      <c r="O699" s="233"/>
      <c r="P699" s="233"/>
      <c r="Q699" s="233"/>
      <c r="R699" s="233"/>
      <c r="S699" s="233"/>
      <c r="T699" s="234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5" t="s">
        <v>153</v>
      </c>
      <c r="AU699" s="235" t="s">
        <v>82</v>
      </c>
      <c r="AV699" s="13" t="s">
        <v>80</v>
      </c>
      <c r="AW699" s="13" t="s">
        <v>34</v>
      </c>
      <c r="AX699" s="13" t="s">
        <v>73</v>
      </c>
      <c r="AY699" s="235" t="s">
        <v>142</v>
      </c>
    </row>
    <row r="700" spans="1:51" s="14" customFormat="1" ht="12">
      <c r="A700" s="14"/>
      <c r="B700" s="236"/>
      <c r="C700" s="237"/>
      <c r="D700" s="227" t="s">
        <v>153</v>
      </c>
      <c r="E700" s="238" t="s">
        <v>21</v>
      </c>
      <c r="F700" s="239" t="s">
        <v>727</v>
      </c>
      <c r="G700" s="237"/>
      <c r="H700" s="240">
        <v>2.43</v>
      </c>
      <c r="I700" s="241"/>
      <c r="J700" s="237"/>
      <c r="K700" s="237"/>
      <c r="L700" s="242"/>
      <c r="M700" s="243"/>
      <c r="N700" s="244"/>
      <c r="O700" s="244"/>
      <c r="P700" s="244"/>
      <c r="Q700" s="244"/>
      <c r="R700" s="244"/>
      <c r="S700" s="244"/>
      <c r="T700" s="245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6" t="s">
        <v>153</v>
      </c>
      <c r="AU700" s="246" t="s">
        <v>82</v>
      </c>
      <c r="AV700" s="14" t="s">
        <v>82</v>
      </c>
      <c r="AW700" s="14" t="s">
        <v>34</v>
      </c>
      <c r="AX700" s="14" t="s">
        <v>73</v>
      </c>
      <c r="AY700" s="246" t="s">
        <v>142</v>
      </c>
    </row>
    <row r="701" spans="1:51" s="15" customFormat="1" ht="12">
      <c r="A701" s="15"/>
      <c r="B701" s="247"/>
      <c r="C701" s="248"/>
      <c r="D701" s="227" t="s">
        <v>153</v>
      </c>
      <c r="E701" s="249" t="s">
        <v>106</v>
      </c>
      <c r="F701" s="250" t="s">
        <v>171</v>
      </c>
      <c r="G701" s="248"/>
      <c r="H701" s="251">
        <v>2492.577</v>
      </c>
      <c r="I701" s="252"/>
      <c r="J701" s="248"/>
      <c r="K701" s="248"/>
      <c r="L701" s="253"/>
      <c r="M701" s="254"/>
      <c r="N701" s="255"/>
      <c r="O701" s="255"/>
      <c r="P701" s="255"/>
      <c r="Q701" s="255"/>
      <c r="R701" s="255"/>
      <c r="S701" s="255"/>
      <c r="T701" s="256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57" t="s">
        <v>153</v>
      </c>
      <c r="AU701" s="257" t="s">
        <v>82</v>
      </c>
      <c r="AV701" s="15" t="s">
        <v>149</v>
      </c>
      <c r="AW701" s="15" t="s">
        <v>34</v>
      </c>
      <c r="AX701" s="15" t="s">
        <v>80</v>
      </c>
      <c r="AY701" s="257" t="s">
        <v>142</v>
      </c>
    </row>
    <row r="702" spans="1:65" s="2" customFormat="1" ht="16.5" customHeight="1">
      <c r="A702" s="40"/>
      <c r="B702" s="41"/>
      <c r="C702" s="270" t="s">
        <v>728</v>
      </c>
      <c r="D702" s="270" t="s">
        <v>729</v>
      </c>
      <c r="E702" s="271" t="s">
        <v>730</v>
      </c>
      <c r="F702" s="272" t="s">
        <v>731</v>
      </c>
      <c r="G702" s="273" t="s">
        <v>732</v>
      </c>
      <c r="H702" s="274">
        <v>789.239</v>
      </c>
      <c r="I702" s="275"/>
      <c r="J702" s="276">
        <f>ROUND(I702*H702,2)</f>
        <v>0</v>
      </c>
      <c r="K702" s="272" t="s">
        <v>148</v>
      </c>
      <c r="L702" s="277"/>
      <c r="M702" s="278" t="s">
        <v>21</v>
      </c>
      <c r="N702" s="279" t="s">
        <v>44</v>
      </c>
      <c r="O702" s="86"/>
      <c r="P702" s="216">
        <f>O702*H702</f>
        <v>0</v>
      </c>
      <c r="Q702" s="216">
        <v>1</v>
      </c>
      <c r="R702" s="216">
        <f>Q702*H702</f>
        <v>789.239</v>
      </c>
      <c r="S702" s="216">
        <v>0</v>
      </c>
      <c r="T702" s="217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18" t="s">
        <v>235</v>
      </c>
      <c r="AT702" s="218" t="s">
        <v>729</v>
      </c>
      <c r="AU702" s="218" t="s">
        <v>82</v>
      </c>
      <c r="AY702" s="19" t="s">
        <v>142</v>
      </c>
      <c r="BE702" s="219">
        <f>IF(N702="základní",J702,0)</f>
        <v>0</v>
      </c>
      <c r="BF702" s="219">
        <f>IF(N702="snížená",J702,0)</f>
        <v>0</v>
      </c>
      <c r="BG702" s="219">
        <f>IF(N702="zákl. přenesená",J702,0)</f>
        <v>0</v>
      </c>
      <c r="BH702" s="219">
        <f>IF(N702="sníž. přenesená",J702,0)</f>
        <v>0</v>
      </c>
      <c r="BI702" s="219">
        <f>IF(N702="nulová",J702,0)</f>
        <v>0</v>
      </c>
      <c r="BJ702" s="19" t="s">
        <v>80</v>
      </c>
      <c r="BK702" s="219">
        <f>ROUND(I702*H702,2)</f>
        <v>0</v>
      </c>
      <c r="BL702" s="19" t="s">
        <v>149</v>
      </c>
      <c r="BM702" s="218" t="s">
        <v>733</v>
      </c>
    </row>
    <row r="703" spans="1:51" s="13" customFormat="1" ht="12">
      <c r="A703" s="13"/>
      <c r="B703" s="225"/>
      <c r="C703" s="226"/>
      <c r="D703" s="227" t="s">
        <v>153</v>
      </c>
      <c r="E703" s="228" t="s">
        <v>21</v>
      </c>
      <c r="F703" s="229" t="s">
        <v>154</v>
      </c>
      <c r="G703" s="226"/>
      <c r="H703" s="228" t="s">
        <v>21</v>
      </c>
      <c r="I703" s="230"/>
      <c r="J703" s="226"/>
      <c r="K703" s="226"/>
      <c r="L703" s="231"/>
      <c r="M703" s="232"/>
      <c r="N703" s="233"/>
      <c r="O703" s="233"/>
      <c r="P703" s="233"/>
      <c r="Q703" s="233"/>
      <c r="R703" s="233"/>
      <c r="S703" s="233"/>
      <c r="T703" s="234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T703" s="235" t="s">
        <v>153</v>
      </c>
      <c r="AU703" s="235" t="s">
        <v>82</v>
      </c>
      <c r="AV703" s="13" t="s">
        <v>80</v>
      </c>
      <c r="AW703" s="13" t="s">
        <v>34</v>
      </c>
      <c r="AX703" s="13" t="s">
        <v>73</v>
      </c>
      <c r="AY703" s="235" t="s">
        <v>142</v>
      </c>
    </row>
    <row r="704" spans="1:51" s="13" customFormat="1" ht="12">
      <c r="A704" s="13"/>
      <c r="B704" s="225"/>
      <c r="C704" s="226"/>
      <c r="D704" s="227" t="s">
        <v>153</v>
      </c>
      <c r="E704" s="228" t="s">
        <v>21</v>
      </c>
      <c r="F704" s="229" t="s">
        <v>182</v>
      </c>
      <c r="G704" s="226"/>
      <c r="H704" s="228" t="s">
        <v>21</v>
      </c>
      <c r="I704" s="230"/>
      <c r="J704" s="226"/>
      <c r="K704" s="226"/>
      <c r="L704" s="231"/>
      <c r="M704" s="232"/>
      <c r="N704" s="233"/>
      <c r="O704" s="233"/>
      <c r="P704" s="233"/>
      <c r="Q704" s="233"/>
      <c r="R704" s="233"/>
      <c r="S704" s="233"/>
      <c r="T704" s="23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5" t="s">
        <v>153</v>
      </c>
      <c r="AU704" s="235" t="s">
        <v>82</v>
      </c>
      <c r="AV704" s="13" t="s">
        <v>80</v>
      </c>
      <c r="AW704" s="13" t="s">
        <v>34</v>
      </c>
      <c r="AX704" s="13" t="s">
        <v>73</v>
      </c>
      <c r="AY704" s="235" t="s">
        <v>142</v>
      </c>
    </row>
    <row r="705" spans="1:51" s="14" customFormat="1" ht="12">
      <c r="A705" s="14"/>
      <c r="B705" s="236"/>
      <c r="C705" s="237"/>
      <c r="D705" s="227" t="s">
        <v>153</v>
      </c>
      <c r="E705" s="238" t="s">
        <v>21</v>
      </c>
      <c r="F705" s="239" t="s">
        <v>681</v>
      </c>
      <c r="G705" s="237"/>
      <c r="H705" s="240">
        <v>256.819</v>
      </c>
      <c r="I705" s="241"/>
      <c r="J705" s="237"/>
      <c r="K705" s="237"/>
      <c r="L705" s="242"/>
      <c r="M705" s="243"/>
      <c r="N705" s="244"/>
      <c r="O705" s="244"/>
      <c r="P705" s="244"/>
      <c r="Q705" s="244"/>
      <c r="R705" s="244"/>
      <c r="S705" s="244"/>
      <c r="T705" s="24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6" t="s">
        <v>153</v>
      </c>
      <c r="AU705" s="246" t="s">
        <v>82</v>
      </c>
      <c r="AV705" s="14" t="s">
        <v>82</v>
      </c>
      <c r="AW705" s="14" t="s">
        <v>34</v>
      </c>
      <c r="AX705" s="14" t="s">
        <v>73</v>
      </c>
      <c r="AY705" s="246" t="s">
        <v>142</v>
      </c>
    </row>
    <row r="706" spans="1:51" s="14" customFormat="1" ht="12">
      <c r="A706" s="14"/>
      <c r="B706" s="236"/>
      <c r="C706" s="237"/>
      <c r="D706" s="227" t="s">
        <v>153</v>
      </c>
      <c r="E706" s="238" t="s">
        <v>21</v>
      </c>
      <c r="F706" s="239" t="s">
        <v>682</v>
      </c>
      <c r="G706" s="237"/>
      <c r="H706" s="240">
        <v>749.748</v>
      </c>
      <c r="I706" s="241"/>
      <c r="J706" s="237"/>
      <c r="K706" s="237"/>
      <c r="L706" s="242"/>
      <c r="M706" s="243"/>
      <c r="N706" s="244"/>
      <c r="O706" s="244"/>
      <c r="P706" s="244"/>
      <c r="Q706" s="244"/>
      <c r="R706" s="244"/>
      <c r="S706" s="244"/>
      <c r="T706" s="245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46" t="s">
        <v>153</v>
      </c>
      <c r="AU706" s="246" t="s">
        <v>82</v>
      </c>
      <c r="AV706" s="14" t="s">
        <v>82</v>
      </c>
      <c r="AW706" s="14" t="s">
        <v>34</v>
      </c>
      <c r="AX706" s="14" t="s">
        <v>73</v>
      </c>
      <c r="AY706" s="246" t="s">
        <v>142</v>
      </c>
    </row>
    <row r="707" spans="1:51" s="14" customFormat="1" ht="12">
      <c r="A707" s="14"/>
      <c r="B707" s="236"/>
      <c r="C707" s="237"/>
      <c r="D707" s="227" t="s">
        <v>153</v>
      </c>
      <c r="E707" s="238" t="s">
        <v>21</v>
      </c>
      <c r="F707" s="239" t="s">
        <v>683</v>
      </c>
      <c r="G707" s="237"/>
      <c r="H707" s="240">
        <v>533.083</v>
      </c>
      <c r="I707" s="241"/>
      <c r="J707" s="237"/>
      <c r="K707" s="237"/>
      <c r="L707" s="242"/>
      <c r="M707" s="243"/>
      <c r="N707" s="244"/>
      <c r="O707" s="244"/>
      <c r="P707" s="244"/>
      <c r="Q707" s="244"/>
      <c r="R707" s="244"/>
      <c r="S707" s="244"/>
      <c r="T707" s="24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46" t="s">
        <v>153</v>
      </c>
      <c r="AU707" s="246" t="s">
        <v>82</v>
      </c>
      <c r="AV707" s="14" t="s">
        <v>82</v>
      </c>
      <c r="AW707" s="14" t="s">
        <v>34</v>
      </c>
      <c r="AX707" s="14" t="s">
        <v>73</v>
      </c>
      <c r="AY707" s="246" t="s">
        <v>142</v>
      </c>
    </row>
    <row r="708" spans="1:51" s="14" customFormat="1" ht="12">
      <c r="A708" s="14"/>
      <c r="B708" s="236"/>
      <c r="C708" s="237"/>
      <c r="D708" s="227" t="s">
        <v>153</v>
      </c>
      <c r="E708" s="238" t="s">
        <v>21</v>
      </c>
      <c r="F708" s="239" t="s">
        <v>684</v>
      </c>
      <c r="G708" s="237"/>
      <c r="H708" s="240">
        <v>2.616</v>
      </c>
      <c r="I708" s="241"/>
      <c r="J708" s="237"/>
      <c r="K708" s="237"/>
      <c r="L708" s="242"/>
      <c r="M708" s="243"/>
      <c r="N708" s="244"/>
      <c r="O708" s="244"/>
      <c r="P708" s="244"/>
      <c r="Q708" s="244"/>
      <c r="R708" s="244"/>
      <c r="S708" s="244"/>
      <c r="T708" s="24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6" t="s">
        <v>153</v>
      </c>
      <c r="AU708" s="246" t="s">
        <v>82</v>
      </c>
      <c r="AV708" s="14" t="s">
        <v>82</v>
      </c>
      <c r="AW708" s="14" t="s">
        <v>34</v>
      </c>
      <c r="AX708" s="14" t="s">
        <v>73</v>
      </c>
      <c r="AY708" s="246" t="s">
        <v>142</v>
      </c>
    </row>
    <row r="709" spans="1:51" s="14" customFormat="1" ht="12">
      <c r="A709" s="14"/>
      <c r="B709" s="236"/>
      <c r="C709" s="237"/>
      <c r="D709" s="227" t="s">
        <v>153</v>
      </c>
      <c r="E709" s="238" t="s">
        <v>21</v>
      </c>
      <c r="F709" s="239" t="s">
        <v>685</v>
      </c>
      <c r="G709" s="237"/>
      <c r="H709" s="240">
        <v>104.608</v>
      </c>
      <c r="I709" s="241"/>
      <c r="J709" s="237"/>
      <c r="K709" s="237"/>
      <c r="L709" s="242"/>
      <c r="M709" s="243"/>
      <c r="N709" s="244"/>
      <c r="O709" s="244"/>
      <c r="P709" s="244"/>
      <c r="Q709" s="244"/>
      <c r="R709" s="244"/>
      <c r="S709" s="244"/>
      <c r="T709" s="245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46" t="s">
        <v>153</v>
      </c>
      <c r="AU709" s="246" t="s">
        <v>82</v>
      </c>
      <c r="AV709" s="14" t="s">
        <v>82</v>
      </c>
      <c r="AW709" s="14" t="s">
        <v>34</v>
      </c>
      <c r="AX709" s="14" t="s">
        <v>73</v>
      </c>
      <c r="AY709" s="246" t="s">
        <v>142</v>
      </c>
    </row>
    <row r="710" spans="1:51" s="13" customFormat="1" ht="12">
      <c r="A710" s="13"/>
      <c r="B710" s="225"/>
      <c r="C710" s="226"/>
      <c r="D710" s="227" t="s">
        <v>153</v>
      </c>
      <c r="E710" s="228" t="s">
        <v>21</v>
      </c>
      <c r="F710" s="229" t="s">
        <v>198</v>
      </c>
      <c r="G710" s="226"/>
      <c r="H710" s="228" t="s">
        <v>21</v>
      </c>
      <c r="I710" s="230"/>
      <c r="J710" s="226"/>
      <c r="K710" s="226"/>
      <c r="L710" s="231"/>
      <c r="M710" s="232"/>
      <c r="N710" s="233"/>
      <c r="O710" s="233"/>
      <c r="P710" s="233"/>
      <c r="Q710" s="233"/>
      <c r="R710" s="233"/>
      <c r="S710" s="233"/>
      <c r="T710" s="23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5" t="s">
        <v>153</v>
      </c>
      <c r="AU710" s="235" t="s">
        <v>82</v>
      </c>
      <c r="AV710" s="13" t="s">
        <v>80</v>
      </c>
      <c r="AW710" s="13" t="s">
        <v>34</v>
      </c>
      <c r="AX710" s="13" t="s">
        <v>73</v>
      </c>
      <c r="AY710" s="235" t="s">
        <v>142</v>
      </c>
    </row>
    <row r="711" spans="1:51" s="14" customFormat="1" ht="12">
      <c r="A711" s="14"/>
      <c r="B711" s="236"/>
      <c r="C711" s="237"/>
      <c r="D711" s="227" t="s">
        <v>153</v>
      </c>
      <c r="E711" s="238" t="s">
        <v>21</v>
      </c>
      <c r="F711" s="239" t="s">
        <v>686</v>
      </c>
      <c r="G711" s="237"/>
      <c r="H711" s="240">
        <v>182.899</v>
      </c>
      <c r="I711" s="241"/>
      <c r="J711" s="237"/>
      <c r="K711" s="237"/>
      <c r="L711" s="242"/>
      <c r="M711" s="243"/>
      <c r="N711" s="244"/>
      <c r="O711" s="244"/>
      <c r="P711" s="244"/>
      <c r="Q711" s="244"/>
      <c r="R711" s="244"/>
      <c r="S711" s="244"/>
      <c r="T711" s="24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6" t="s">
        <v>153</v>
      </c>
      <c r="AU711" s="246" t="s">
        <v>82</v>
      </c>
      <c r="AV711" s="14" t="s">
        <v>82</v>
      </c>
      <c r="AW711" s="14" t="s">
        <v>34</v>
      </c>
      <c r="AX711" s="14" t="s">
        <v>73</v>
      </c>
      <c r="AY711" s="246" t="s">
        <v>142</v>
      </c>
    </row>
    <row r="712" spans="1:51" s="13" customFormat="1" ht="12">
      <c r="A712" s="13"/>
      <c r="B712" s="225"/>
      <c r="C712" s="226"/>
      <c r="D712" s="227" t="s">
        <v>153</v>
      </c>
      <c r="E712" s="228" t="s">
        <v>21</v>
      </c>
      <c r="F712" s="229" t="s">
        <v>184</v>
      </c>
      <c r="G712" s="226"/>
      <c r="H712" s="228" t="s">
        <v>21</v>
      </c>
      <c r="I712" s="230"/>
      <c r="J712" s="226"/>
      <c r="K712" s="226"/>
      <c r="L712" s="231"/>
      <c r="M712" s="232"/>
      <c r="N712" s="233"/>
      <c r="O712" s="233"/>
      <c r="P712" s="233"/>
      <c r="Q712" s="233"/>
      <c r="R712" s="233"/>
      <c r="S712" s="233"/>
      <c r="T712" s="234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5" t="s">
        <v>153</v>
      </c>
      <c r="AU712" s="235" t="s">
        <v>82</v>
      </c>
      <c r="AV712" s="13" t="s">
        <v>80</v>
      </c>
      <c r="AW712" s="13" t="s">
        <v>34</v>
      </c>
      <c r="AX712" s="13" t="s">
        <v>73</v>
      </c>
      <c r="AY712" s="235" t="s">
        <v>142</v>
      </c>
    </row>
    <row r="713" spans="1:51" s="14" customFormat="1" ht="12">
      <c r="A713" s="14"/>
      <c r="B713" s="236"/>
      <c r="C713" s="237"/>
      <c r="D713" s="227" t="s">
        <v>153</v>
      </c>
      <c r="E713" s="238" t="s">
        <v>21</v>
      </c>
      <c r="F713" s="239" t="s">
        <v>687</v>
      </c>
      <c r="G713" s="237"/>
      <c r="H713" s="240">
        <v>27.648</v>
      </c>
      <c r="I713" s="241"/>
      <c r="J713" s="237"/>
      <c r="K713" s="237"/>
      <c r="L713" s="242"/>
      <c r="M713" s="243"/>
      <c r="N713" s="244"/>
      <c r="O713" s="244"/>
      <c r="P713" s="244"/>
      <c r="Q713" s="244"/>
      <c r="R713" s="244"/>
      <c r="S713" s="244"/>
      <c r="T713" s="245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46" t="s">
        <v>153</v>
      </c>
      <c r="AU713" s="246" t="s">
        <v>82</v>
      </c>
      <c r="AV713" s="14" t="s">
        <v>82</v>
      </c>
      <c r="AW713" s="14" t="s">
        <v>34</v>
      </c>
      <c r="AX713" s="14" t="s">
        <v>73</v>
      </c>
      <c r="AY713" s="246" t="s">
        <v>142</v>
      </c>
    </row>
    <row r="714" spans="1:51" s="14" customFormat="1" ht="12">
      <c r="A714" s="14"/>
      <c r="B714" s="236"/>
      <c r="C714" s="237"/>
      <c r="D714" s="227" t="s">
        <v>153</v>
      </c>
      <c r="E714" s="238" t="s">
        <v>21</v>
      </c>
      <c r="F714" s="239" t="s">
        <v>688</v>
      </c>
      <c r="G714" s="237"/>
      <c r="H714" s="240">
        <v>8.626</v>
      </c>
      <c r="I714" s="241"/>
      <c r="J714" s="237"/>
      <c r="K714" s="237"/>
      <c r="L714" s="242"/>
      <c r="M714" s="243"/>
      <c r="N714" s="244"/>
      <c r="O714" s="244"/>
      <c r="P714" s="244"/>
      <c r="Q714" s="244"/>
      <c r="R714" s="244"/>
      <c r="S714" s="244"/>
      <c r="T714" s="24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6" t="s">
        <v>153</v>
      </c>
      <c r="AU714" s="246" t="s">
        <v>82</v>
      </c>
      <c r="AV714" s="14" t="s">
        <v>82</v>
      </c>
      <c r="AW714" s="14" t="s">
        <v>34</v>
      </c>
      <c r="AX714" s="14" t="s">
        <v>73</v>
      </c>
      <c r="AY714" s="246" t="s">
        <v>142</v>
      </c>
    </row>
    <row r="715" spans="1:51" s="13" customFormat="1" ht="12">
      <c r="A715" s="13"/>
      <c r="B715" s="225"/>
      <c r="C715" s="226"/>
      <c r="D715" s="227" t="s">
        <v>153</v>
      </c>
      <c r="E715" s="228" t="s">
        <v>21</v>
      </c>
      <c r="F715" s="229" t="s">
        <v>201</v>
      </c>
      <c r="G715" s="226"/>
      <c r="H715" s="228" t="s">
        <v>21</v>
      </c>
      <c r="I715" s="230"/>
      <c r="J715" s="226"/>
      <c r="K715" s="226"/>
      <c r="L715" s="231"/>
      <c r="M715" s="232"/>
      <c r="N715" s="233"/>
      <c r="O715" s="233"/>
      <c r="P715" s="233"/>
      <c r="Q715" s="233"/>
      <c r="R715" s="233"/>
      <c r="S715" s="233"/>
      <c r="T715" s="23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35" t="s">
        <v>153</v>
      </c>
      <c r="AU715" s="235" t="s">
        <v>82</v>
      </c>
      <c r="AV715" s="13" t="s">
        <v>80</v>
      </c>
      <c r="AW715" s="13" t="s">
        <v>34</v>
      </c>
      <c r="AX715" s="13" t="s">
        <v>73</v>
      </c>
      <c r="AY715" s="235" t="s">
        <v>142</v>
      </c>
    </row>
    <row r="716" spans="1:51" s="14" customFormat="1" ht="12">
      <c r="A716" s="14"/>
      <c r="B716" s="236"/>
      <c r="C716" s="237"/>
      <c r="D716" s="227" t="s">
        <v>153</v>
      </c>
      <c r="E716" s="238" t="s">
        <v>21</v>
      </c>
      <c r="F716" s="239" t="s">
        <v>690</v>
      </c>
      <c r="G716" s="237"/>
      <c r="H716" s="240">
        <v>39.358</v>
      </c>
      <c r="I716" s="241"/>
      <c r="J716" s="237"/>
      <c r="K716" s="237"/>
      <c r="L716" s="242"/>
      <c r="M716" s="243"/>
      <c r="N716" s="244"/>
      <c r="O716" s="244"/>
      <c r="P716" s="244"/>
      <c r="Q716" s="244"/>
      <c r="R716" s="244"/>
      <c r="S716" s="244"/>
      <c r="T716" s="24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6" t="s">
        <v>153</v>
      </c>
      <c r="AU716" s="246" t="s">
        <v>82</v>
      </c>
      <c r="AV716" s="14" t="s">
        <v>82</v>
      </c>
      <c r="AW716" s="14" t="s">
        <v>34</v>
      </c>
      <c r="AX716" s="14" t="s">
        <v>73</v>
      </c>
      <c r="AY716" s="246" t="s">
        <v>142</v>
      </c>
    </row>
    <row r="717" spans="1:51" s="13" customFormat="1" ht="12">
      <c r="A717" s="13"/>
      <c r="B717" s="225"/>
      <c r="C717" s="226"/>
      <c r="D717" s="227" t="s">
        <v>153</v>
      </c>
      <c r="E717" s="228" t="s">
        <v>21</v>
      </c>
      <c r="F717" s="229" t="s">
        <v>203</v>
      </c>
      <c r="G717" s="226"/>
      <c r="H717" s="228" t="s">
        <v>21</v>
      </c>
      <c r="I717" s="230"/>
      <c r="J717" s="226"/>
      <c r="K717" s="226"/>
      <c r="L717" s="231"/>
      <c r="M717" s="232"/>
      <c r="N717" s="233"/>
      <c r="O717" s="233"/>
      <c r="P717" s="233"/>
      <c r="Q717" s="233"/>
      <c r="R717" s="233"/>
      <c r="S717" s="233"/>
      <c r="T717" s="23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5" t="s">
        <v>153</v>
      </c>
      <c r="AU717" s="235" t="s">
        <v>82</v>
      </c>
      <c r="AV717" s="13" t="s">
        <v>80</v>
      </c>
      <c r="AW717" s="13" t="s">
        <v>34</v>
      </c>
      <c r="AX717" s="13" t="s">
        <v>73</v>
      </c>
      <c r="AY717" s="235" t="s">
        <v>142</v>
      </c>
    </row>
    <row r="718" spans="1:51" s="14" customFormat="1" ht="12">
      <c r="A718" s="14"/>
      <c r="B718" s="236"/>
      <c r="C718" s="237"/>
      <c r="D718" s="227" t="s">
        <v>153</v>
      </c>
      <c r="E718" s="238" t="s">
        <v>21</v>
      </c>
      <c r="F718" s="239" t="s">
        <v>691</v>
      </c>
      <c r="G718" s="237"/>
      <c r="H718" s="240">
        <v>14.918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6" t="s">
        <v>153</v>
      </c>
      <c r="AU718" s="246" t="s">
        <v>82</v>
      </c>
      <c r="AV718" s="14" t="s">
        <v>82</v>
      </c>
      <c r="AW718" s="14" t="s">
        <v>34</v>
      </c>
      <c r="AX718" s="14" t="s">
        <v>73</v>
      </c>
      <c r="AY718" s="246" t="s">
        <v>142</v>
      </c>
    </row>
    <row r="719" spans="1:51" s="13" customFormat="1" ht="12">
      <c r="A719" s="13"/>
      <c r="B719" s="225"/>
      <c r="C719" s="226"/>
      <c r="D719" s="227" t="s">
        <v>153</v>
      </c>
      <c r="E719" s="228" t="s">
        <v>21</v>
      </c>
      <c r="F719" s="229" t="s">
        <v>205</v>
      </c>
      <c r="G719" s="226"/>
      <c r="H719" s="228" t="s">
        <v>21</v>
      </c>
      <c r="I719" s="230"/>
      <c r="J719" s="226"/>
      <c r="K719" s="226"/>
      <c r="L719" s="231"/>
      <c r="M719" s="232"/>
      <c r="N719" s="233"/>
      <c r="O719" s="233"/>
      <c r="P719" s="233"/>
      <c r="Q719" s="233"/>
      <c r="R719" s="233"/>
      <c r="S719" s="233"/>
      <c r="T719" s="23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5" t="s">
        <v>153</v>
      </c>
      <c r="AU719" s="235" t="s">
        <v>82</v>
      </c>
      <c r="AV719" s="13" t="s">
        <v>80</v>
      </c>
      <c r="AW719" s="13" t="s">
        <v>34</v>
      </c>
      <c r="AX719" s="13" t="s">
        <v>73</v>
      </c>
      <c r="AY719" s="235" t="s">
        <v>142</v>
      </c>
    </row>
    <row r="720" spans="1:51" s="14" customFormat="1" ht="12">
      <c r="A720" s="14"/>
      <c r="B720" s="236"/>
      <c r="C720" s="237"/>
      <c r="D720" s="227" t="s">
        <v>153</v>
      </c>
      <c r="E720" s="238" t="s">
        <v>21</v>
      </c>
      <c r="F720" s="239" t="s">
        <v>692</v>
      </c>
      <c r="G720" s="237"/>
      <c r="H720" s="240">
        <v>24.388</v>
      </c>
      <c r="I720" s="241"/>
      <c r="J720" s="237"/>
      <c r="K720" s="237"/>
      <c r="L720" s="242"/>
      <c r="M720" s="243"/>
      <c r="N720" s="244"/>
      <c r="O720" s="244"/>
      <c r="P720" s="244"/>
      <c r="Q720" s="244"/>
      <c r="R720" s="244"/>
      <c r="S720" s="244"/>
      <c r="T720" s="24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46" t="s">
        <v>153</v>
      </c>
      <c r="AU720" s="246" t="s">
        <v>82</v>
      </c>
      <c r="AV720" s="14" t="s">
        <v>82</v>
      </c>
      <c r="AW720" s="14" t="s">
        <v>34</v>
      </c>
      <c r="AX720" s="14" t="s">
        <v>73</v>
      </c>
      <c r="AY720" s="246" t="s">
        <v>142</v>
      </c>
    </row>
    <row r="721" spans="1:51" s="13" customFormat="1" ht="12">
      <c r="A721" s="13"/>
      <c r="B721" s="225"/>
      <c r="C721" s="226"/>
      <c r="D721" s="227" t="s">
        <v>153</v>
      </c>
      <c r="E721" s="228" t="s">
        <v>21</v>
      </c>
      <c r="F721" s="229" t="s">
        <v>207</v>
      </c>
      <c r="G721" s="226"/>
      <c r="H721" s="228" t="s">
        <v>21</v>
      </c>
      <c r="I721" s="230"/>
      <c r="J721" s="226"/>
      <c r="K721" s="226"/>
      <c r="L721" s="231"/>
      <c r="M721" s="232"/>
      <c r="N721" s="233"/>
      <c r="O721" s="233"/>
      <c r="P721" s="233"/>
      <c r="Q721" s="233"/>
      <c r="R721" s="233"/>
      <c r="S721" s="233"/>
      <c r="T721" s="23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5" t="s">
        <v>153</v>
      </c>
      <c r="AU721" s="235" t="s">
        <v>82</v>
      </c>
      <c r="AV721" s="13" t="s">
        <v>80</v>
      </c>
      <c r="AW721" s="13" t="s">
        <v>34</v>
      </c>
      <c r="AX721" s="13" t="s">
        <v>73</v>
      </c>
      <c r="AY721" s="235" t="s">
        <v>142</v>
      </c>
    </row>
    <row r="722" spans="1:51" s="14" customFormat="1" ht="12">
      <c r="A722" s="14"/>
      <c r="B722" s="236"/>
      <c r="C722" s="237"/>
      <c r="D722" s="227" t="s">
        <v>153</v>
      </c>
      <c r="E722" s="238" t="s">
        <v>21</v>
      </c>
      <c r="F722" s="239" t="s">
        <v>693</v>
      </c>
      <c r="G722" s="237"/>
      <c r="H722" s="240">
        <v>22.277</v>
      </c>
      <c r="I722" s="241"/>
      <c r="J722" s="237"/>
      <c r="K722" s="237"/>
      <c r="L722" s="242"/>
      <c r="M722" s="243"/>
      <c r="N722" s="244"/>
      <c r="O722" s="244"/>
      <c r="P722" s="244"/>
      <c r="Q722" s="244"/>
      <c r="R722" s="244"/>
      <c r="S722" s="244"/>
      <c r="T722" s="245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6" t="s">
        <v>153</v>
      </c>
      <c r="AU722" s="246" t="s">
        <v>82</v>
      </c>
      <c r="AV722" s="14" t="s">
        <v>82</v>
      </c>
      <c r="AW722" s="14" t="s">
        <v>34</v>
      </c>
      <c r="AX722" s="14" t="s">
        <v>73</v>
      </c>
      <c r="AY722" s="246" t="s">
        <v>142</v>
      </c>
    </row>
    <row r="723" spans="1:51" s="13" customFormat="1" ht="12">
      <c r="A723" s="13"/>
      <c r="B723" s="225"/>
      <c r="C723" s="226"/>
      <c r="D723" s="227" t="s">
        <v>153</v>
      </c>
      <c r="E723" s="228" t="s">
        <v>21</v>
      </c>
      <c r="F723" s="229" t="s">
        <v>186</v>
      </c>
      <c r="G723" s="226"/>
      <c r="H723" s="228" t="s">
        <v>21</v>
      </c>
      <c r="I723" s="230"/>
      <c r="J723" s="226"/>
      <c r="K723" s="226"/>
      <c r="L723" s="231"/>
      <c r="M723" s="232"/>
      <c r="N723" s="233"/>
      <c r="O723" s="233"/>
      <c r="P723" s="233"/>
      <c r="Q723" s="233"/>
      <c r="R723" s="233"/>
      <c r="S723" s="233"/>
      <c r="T723" s="234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5" t="s">
        <v>153</v>
      </c>
      <c r="AU723" s="235" t="s">
        <v>82</v>
      </c>
      <c r="AV723" s="13" t="s">
        <v>80</v>
      </c>
      <c r="AW723" s="13" t="s">
        <v>34</v>
      </c>
      <c r="AX723" s="13" t="s">
        <v>73</v>
      </c>
      <c r="AY723" s="235" t="s">
        <v>142</v>
      </c>
    </row>
    <row r="724" spans="1:51" s="14" customFormat="1" ht="12">
      <c r="A724" s="14"/>
      <c r="B724" s="236"/>
      <c r="C724" s="237"/>
      <c r="D724" s="227" t="s">
        <v>153</v>
      </c>
      <c r="E724" s="238" t="s">
        <v>21</v>
      </c>
      <c r="F724" s="239" t="s">
        <v>694</v>
      </c>
      <c r="G724" s="237"/>
      <c r="H724" s="240">
        <v>1.45</v>
      </c>
      <c r="I724" s="241"/>
      <c r="J724" s="237"/>
      <c r="K724" s="237"/>
      <c r="L724" s="242"/>
      <c r="M724" s="243"/>
      <c r="N724" s="244"/>
      <c r="O724" s="244"/>
      <c r="P724" s="244"/>
      <c r="Q724" s="244"/>
      <c r="R724" s="244"/>
      <c r="S724" s="244"/>
      <c r="T724" s="24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6" t="s">
        <v>153</v>
      </c>
      <c r="AU724" s="246" t="s">
        <v>82</v>
      </c>
      <c r="AV724" s="14" t="s">
        <v>82</v>
      </c>
      <c r="AW724" s="14" t="s">
        <v>34</v>
      </c>
      <c r="AX724" s="14" t="s">
        <v>73</v>
      </c>
      <c r="AY724" s="246" t="s">
        <v>142</v>
      </c>
    </row>
    <row r="725" spans="1:51" s="14" customFormat="1" ht="12">
      <c r="A725" s="14"/>
      <c r="B725" s="236"/>
      <c r="C725" s="237"/>
      <c r="D725" s="227" t="s">
        <v>153</v>
      </c>
      <c r="E725" s="238" t="s">
        <v>21</v>
      </c>
      <c r="F725" s="239" t="s">
        <v>695</v>
      </c>
      <c r="G725" s="237"/>
      <c r="H725" s="240">
        <v>2.946</v>
      </c>
      <c r="I725" s="241"/>
      <c r="J725" s="237"/>
      <c r="K725" s="237"/>
      <c r="L725" s="242"/>
      <c r="M725" s="243"/>
      <c r="N725" s="244"/>
      <c r="O725" s="244"/>
      <c r="P725" s="244"/>
      <c r="Q725" s="244"/>
      <c r="R725" s="244"/>
      <c r="S725" s="244"/>
      <c r="T725" s="245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6" t="s">
        <v>153</v>
      </c>
      <c r="AU725" s="246" t="s">
        <v>82</v>
      </c>
      <c r="AV725" s="14" t="s">
        <v>82</v>
      </c>
      <c r="AW725" s="14" t="s">
        <v>34</v>
      </c>
      <c r="AX725" s="14" t="s">
        <v>73</v>
      </c>
      <c r="AY725" s="246" t="s">
        <v>142</v>
      </c>
    </row>
    <row r="726" spans="1:51" s="13" customFormat="1" ht="12">
      <c r="A726" s="13"/>
      <c r="B726" s="225"/>
      <c r="C726" s="226"/>
      <c r="D726" s="227" t="s">
        <v>153</v>
      </c>
      <c r="E726" s="228" t="s">
        <v>21</v>
      </c>
      <c r="F726" s="229" t="s">
        <v>210</v>
      </c>
      <c r="G726" s="226"/>
      <c r="H726" s="228" t="s">
        <v>21</v>
      </c>
      <c r="I726" s="230"/>
      <c r="J726" s="226"/>
      <c r="K726" s="226"/>
      <c r="L726" s="231"/>
      <c r="M726" s="232"/>
      <c r="N726" s="233"/>
      <c r="O726" s="233"/>
      <c r="P726" s="233"/>
      <c r="Q726" s="233"/>
      <c r="R726" s="233"/>
      <c r="S726" s="233"/>
      <c r="T726" s="234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5" t="s">
        <v>153</v>
      </c>
      <c r="AU726" s="235" t="s">
        <v>82</v>
      </c>
      <c r="AV726" s="13" t="s">
        <v>80</v>
      </c>
      <c r="AW726" s="13" t="s">
        <v>34</v>
      </c>
      <c r="AX726" s="13" t="s">
        <v>73</v>
      </c>
      <c r="AY726" s="235" t="s">
        <v>142</v>
      </c>
    </row>
    <row r="727" spans="1:51" s="14" customFormat="1" ht="12">
      <c r="A727" s="14"/>
      <c r="B727" s="236"/>
      <c r="C727" s="237"/>
      <c r="D727" s="227" t="s">
        <v>153</v>
      </c>
      <c r="E727" s="238" t="s">
        <v>21</v>
      </c>
      <c r="F727" s="239" t="s">
        <v>697</v>
      </c>
      <c r="G727" s="237"/>
      <c r="H727" s="240">
        <v>112.992</v>
      </c>
      <c r="I727" s="241"/>
      <c r="J727" s="237"/>
      <c r="K727" s="237"/>
      <c r="L727" s="242"/>
      <c r="M727" s="243"/>
      <c r="N727" s="244"/>
      <c r="O727" s="244"/>
      <c r="P727" s="244"/>
      <c r="Q727" s="244"/>
      <c r="R727" s="244"/>
      <c r="S727" s="244"/>
      <c r="T727" s="24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6" t="s">
        <v>153</v>
      </c>
      <c r="AU727" s="246" t="s">
        <v>82</v>
      </c>
      <c r="AV727" s="14" t="s">
        <v>82</v>
      </c>
      <c r="AW727" s="14" t="s">
        <v>34</v>
      </c>
      <c r="AX727" s="14" t="s">
        <v>73</v>
      </c>
      <c r="AY727" s="246" t="s">
        <v>142</v>
      </c>
    </row>
    <row r="728" spans="1:51" s="13" customFormat="1" ht="12">
      <c r="A728" s="13"/>
      <c r="B728" s="225"/>
      <c r="C728" s="226"/>
      <c r="D728" s="227" t="s">
        <v>153</v>
      </c>
      <c r="E728" s="228" t="s">
        <v>21</v>
      </c>
      <c r="F728" s="229" t="s">
        <v>155</v>
      </c>
      <c r="G728" s="226"/>
      <c r="H728" s="228" t="s">
        <v>21</v>
      </c>
      <c r="I728" s="230"/>
      <c r="J728" s="226"/>
      <c r="K728" s="226"/>
      <c r="L728" s="231"/>
      <c r="M728" s="232"/>
      <c r="N728" s="233"/>
      <c r="O728" s="233"/>
      <c r="P728" s="233"/>
      <c r="Q728" s="233"/>
      <c r="R728" s="233"/>
      <c r="S728" s="233"/>
      <c r="T728" s="23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5" t="s">
        <v>153</v>
      </c>
      <c r="AU728" s="235" t="s">
        <v>82</v>
      </c>
      <c r="AV728" s="13" t="s">
        <v>80</v>
      </c>
      <c r="AW728" s="13" t="s">
        <v>34</v>
      </c>
      <c r="AX728" s="13" t="s">
        <v>73</v>
      </c>
      <c r="AY728" s="235" t="s">
        <v>142</v>
      </c>
    </row>
    <row r="729" spans="1:51" s="14" customFormat="1" ht="12">
      <c r="A729" s="14"/>
      <c r="B729" s="236"/>
      <c r="C729" s="237"/>
      <c r="D729" s="227" t="s">
        <v>153</v>
      </c>
      <c r="E729" s="238" t="s">
        <v>21</v>
      </c>
      <c r="F729" s="239" t="s">
        <v>699</v>
      </c>
      <c r="G729" s="237"/>
      <c r="H729" s="240">
        <v>207.276</v>
      </c>
      <c r="I729" s="241"/>
      <c r="J729" s="237"/>
      <c r="K729" s="237"/>
      <c r="L729" s="242"/>
      <c r="M729" s="243"/>
      <c r="N729" s="244"/>
      <c r="O729" s="244"/>
      <c r="P729" s="244"/>
      <c r="Q729" s="244"/>
      <c r="R729" s="244"/>
      <c r="S729" s="244"/>
      <c r="T729" s="245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6" t="s">
        <v>153</v>
      </c>
      <c r="AU729" s="246" t="s">
        <v>82</v>
      </c>
      <c r="AV729" s="14" t="s">
        <v>82</v>
      </c>
      <c r="AW729" s="14" t="s">
        <v>34</v>
      </c>
      <c r="AX729" s="14" t="s">
        <v>73</v>
      </c>
      <c r="AY729" s="246" t="s">
        <v>142</v>
      </c>
    </row>
    <row r="730" spans="1:51" s="14" customFormat="1" ht="12">
      <c r="A730" s="14"/>
      <c r="B730" s="236"/>
      <c r="C730" s="237"/>
      <c r="D730" s="227" t="s">
        <v>153</v>
      </c>
      <c r="E730" s="238" t="s">
        <v>21</v>
      </c>
      <c r="F730" s="239" t="s">
        <v>700</v>
      </c>
      <c r="G730" s="237"/>
      <c r="H730" s="240">
        <v>3.06</v>
      </c>
      <c r="I730" s="241"/>
      <c r="J730" s="237"/>
      <c r="K730" s="237"/>
      <c r="L730" s="242"/>
      <c r="M730" s="243"/>
      <c r="N730" s="244"/>
      <c r="O730" s="244"/>
      <c r="P730" s="244"/>
      <c r="Q730" s="244"/>
      <c r="R730" s="244"/>
      <c r="S730" s="244"/>
      <c r="T730" s="245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46" t="s">
        <v>153</v>
      </c>
      <c r="AU730" s="246" t="s">
        <v>82</v>
      </c>
      <c r="AV730" s="14" t="s">
        <v>82</v>
      </c>
      <c r="AW730" s="14" t="s">
        <v>34</v>
      </c>
      <c r="AX730" s="14" t="s">
        <v>73</v>
      </c>
      <c r="AY730" s="246" t="s">
        <v>142</v>
      </c>
    </row>
    <row r="731" spans="1:51" s="14" customFormat="1" ht="12">
      <c r="A731" s="14"/>
      <c r="B731" s="236"/>
      <c r="C731" s="237"/>
      <c r="D731" s="227" t="s">
        <v>153</v>
      </c>
      <c r="E731" s="238" t="s">
        <v>21</v>
      </c>
      <c r="F731" s="239" t="s">
        <v>701</v>
      </c>
      <c r="G731" s="237"/>
      <c r="H731" s="240">
        <v>10.494</v>
      </c>
      <c r="I731" s="241"/>
      <c r="J731" s="237"/>
      <c r="K731" s="237"/>
      <c r="L731" s="242"/>
      <c r="M731" s="243"/>
      <c r="N731" s="244"/>
      <c r="O731" s="244"/>
      <c r="P731" s="244"/>
      <c r="Q731" s="244"/>
      <c r="R731" s="244"/>
      <c r="S731" s="244"/>
      <c r="T731" s="245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6" t="s">
        <v>153</v>
      </c>
      <c r="AU731" s="246" t="s">
        <v>82</v>
      </c>
      <c r="AV731" s="14" t="s">
        <v>82</v>
      </c>
      <c r="AW731" s="14" t="s">
        <v>34</v>
      </c>
      <c r="AX731" s="14" t="s">
        <v>73</v>
      </c>
      <c r="AY731" s="246" t="s">
        <v>142</v>
      </c>
    </row>
    <row r="732" spans="1:51" s="14" customFormat="1" ht="12">
      <c r="A732" s="14"/>
      <c r="B732" s="236"/>
      <c r="C732" s="237"/>
      <c r="D732" s="227" t="s">
        <v>153</v>
      </c>
      <c r="E732" s="238" t="s">
        <v>21</v>
      </c>
      <c r="F732" s="239" t="s">
        <v>702</v>
      </c>
      <c r="G732" s="237"/>
      <c r="H732" s="240">
        <v>3.762</v>
      </c>
      <c r="I732" s="241"/>
      <c r="J732" s="237"/>
      <c r="K732" s="237"/>
      <c r="L732" s="242"/>
      <c r="M732" s="243"/>
      <c r="N732" s="244"/>
      <c r="O732" s="244"/>
      <c r="P732" s="244"/>
      <c r="Q732" s="244"/>
      <c r="R732" s="244"/>
      <c r="S732" s="244"/>
      <c r="T732" s="245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6" t="s">
        <v>153</v>
      </c>
      <c r="AU732" s="246" t="s">
        <v>82</v>
      </c>
      <c r="AV732" s="14" t="s">
        <v>82</v>
      </c>
      <c r="AW732" s="14" t="s">
        <v>34</v>
      </c>
      <c r="AX732" s="14" t="s">
        <v>73</v>
      </c>
      <c r="AY732" s="246" t="s">
        <v>142</v>
      </c>
    </row>
    <row r="733" spans="1:51" s="14" customFormat="1" ht="12">
      <c r="A733" s="14"/>
      <c r="B733" s="236"/>
      <c r="C733" s="237"/>
      <c r="D733" s="227" t="s">
        <v>153</v>
      </c>
      <c r="E733" s="238" t="s">
        <v>21</v>
      </c>
      <c r="F733" s="239" t="s">
        <v>704</v>
      </c>
      <c r="G733" s="237"/>
      <c r="H733" s="240">
        <v>4.158</v>
      </c>
      <c r="I733" s="241"/>
      <c r="J733" s="237"/>
      <c r="K733" s="237"/>
      <c r="L733" s="242"/>
      <c r="M733" s="243"/>
      <c r="N733" s="244"/>
      <c r="O733" s="244"/>
      <c r="P733" s="244"/>
      <c r="Q733" s="244"/>
      <c r="R733" s="244"/>
      <c r="S733" s="244"/>
      <c r="T733" s="245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46" t="s">
        <v>153</v>
      </c>
      <c r="AU733" s="246" t="s">
        <v>82</v>
      </c>
      <c r="AV733" s="14" t="s">
        <v>82</v>
      </c>
      <c r="AW733" s="14" t="s">
        <v>34</v>
      </c>
      <c r="AX733" s="14" t="s">
        <v>73</v>
      </c>
      <c r="AY733" s="246" t="s">
        <v>142</v>
      </c>
    </row>
    <row r="734" spans="1:51" s="13" customFormat="1" ht="12">
      <c r="A734" s="13"/>
      <c r="B734" s="225"/>
      <c r="C734" s="226"/>
      <c r="D734" s="227" t="s">
        <v>153</v>
      </c>
      <c r="E734" s="228" t="s">
        <v>21</v>
      </c>
      <c r="F734" s="229" t="s">
        <v>705</v>
      </c>
      <c r="G734" s="226"/>
      <c r="H734" s="228" t="s">
        <v>21</v>
      </c>
      <c r="I734" s="230"/>
      <c r="J734" s="226"/>
      <c r="K734" s="226"/>
      <c r="L734" s="231"/>
      <c r="M734" s="232"/>
      <c r="N734" s="233"/>
      <c r="O734" s="233"/>
      <c r="P734" s="233"/>
      <c r="Q734" s="233"/>
      <c r="R734" s="233"/>
      <c r="S734" s="233"/>
      <c r="T734" s="23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5" t="s">
        <v>153</v>
      </c>
      <c r="AU734" s="235" t="s">
        <v>82</v>
      </c>
      <c r="AV734" s="13" t="s">
        <v>80</v>
      </c>
      <c r="AW734" s="13" t="s">
        <v>34</v>
      </c>
      <c r="AX734" s="13" t="s">
        <v>73</v>
      </c>
      <c r="AY734" s="235" t="s">
        <v>142</v>
      </c>
    </row>
    <row r="735" spans="1:51" s="13" customFormat="1" ht="12">
      <c r="A735" s="13"/>
      <c r="B735" s="225"/>
      <c r="C735" s="226"/>
      <c r="D735" s="227" t="s">
        <v>153</v>
      </c>
      <c r="E735" s="228" t="s">
        <v>21</v>
      </c>
      <c r="F735" s="229" t="s">
        <v>706</v>
      </c>
      <c r="G735" s="226"/>
      <c r="H735" s="228" t="s">
        <v>21</v>
      </c>
      <c r="I735" s="230"/>
      <c r="J735" s="226"/>
      <c r="K735" s="226"/>
      <c r="L735" s="231"/>
      <c r="M735" s="232"/>
      <c r="N735" s="233"/>
      <c r="O735" s="233"/>
      <c r="P735" s="233"/>
      <c r="Q735" s="233"/>
      <c r="R735" s="233"/>
      <c r="S735" s="233"/>
      <c r="T735" s="23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5" t="s">
        <v>153</v>
      </c>
      <c r="AU735" s="235" t="s">
        <v>82</v>
      </c>
      <c r="AV735" s="13" t="s">
        <v>80</v>
      </c>
      <c r="AW735" s="13" t="s">
        <v>34</v>
      </c>
      <c r="AX735" s="13" t="s">
        <v>73</v>
      </c>
      <c r="AY735" s="235" t="s">
        <v>142</v>
      </c>
    </row>
    <row r="736" spans="1:51" s="14" customFormat="1" ht="12">
      <c r="A736" s="14"/>
      <c r="B736" s="236"/>
      <c r="C736" s="237"/>
      <c r="D736" s="227" t="s">
        <v>153</v>
      </c>
      <c r="E736" s="238" t="s">
        <v>21</v>
      </c>
      <c r="F736" s="239" t="s">
        <v>707</v>
      </c>
      <c r="G736" s="237"/>
      <c r="H736" s="240">
        <v>30.93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6" t="s">
        <v>153</v>
      </c>
      <c r="AU736" s="246" t="s">
        <v>82</v>
      </c>
      <c r="AV736" s="14" t="s">
        <v>82</v>
      </c>
      <c r="AW736" s="14" t="s">
        <v>34</v>
      </c>
      <c r="AX736" s="14" t="s">
        <v>73</v>
      </c>
      <c r="AY736" s="246" t="s">
        <v>142</v>
      </c>
    </row>
    <row r="737" spans="1:51" s="13" customFormat="1" ht="12">
      <c r="A737" s="13"/>
      <c r="B737" s="225"/>
      <c r="C737" s="226"/>
      <c r="D737" s="227" t="s">
        <v>153</v>
      </c>
      <c r="E737" s="228" t="s">
        <v>21</v>
      </c>
      <c r="F737" s="229" t="s">
        <v>708</v>
      </c>
      <c r="G737" s="226"/>
      <c r="H737" s="228" t="s">
        <v>21</v>
      </c>
      <c r="I737" s="230"/>
      <c r="J737" s="226"/>
      <c r="K737" s="226"/>
      <c r="L737" s="231"/>
      <c r="M737" s="232"/>
      <c r="N737" s="233"/>
      <c r="O737" s="233"/>
      <c r="P737" s="233"/>
      <c r="Q737" s="233"/>
      <c r="R737" s="233"/>
      <c r="S737" s="233"/>
      <c r="T737" s="234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35" t="s">
        <v>153</v>
      </c>
      <c r="AU737" s="235" t="s">
        <v>82</v>
      </c>
      <c r="AV737" s="13" t="s">
        <v>80</v>
      </c>
      <c r="AW737" s="13" t="s">
        <v>34</v>
      </c>
      <c r="AX737" s="13" t="s">
        <v>73</v>
      </c>
      <c r="AY737" s="235" t="s">
        <v>142</v>
      </c>
    </row>
    <row r="738" spans="1:51" s="14" customFormat="1" ht="12">
      <c r="A738" s="14"/>
      <c r="B738" s="236"/>
      <c r="C738" s="237"/>
      <c r="D738" s="227" t="s">
        <v>153</v>
      </c>
      <c r="E738" s="238" t="s">
        <v>21</v>
      </c>
      <c r="F738" s="239" t="s">
        <v>709</v>
      </c>
      <c r="G738" s="237"/>
      <c r="H738" s="240">
        <v>11.37</v>
      </c>
      <c r="I738" s="241"/>
      <c r="J738" s="237"/>
      <c r="K738" s="237"/>
      <c r="L738" s="242"/>
      <c r="M738" s="243"/>
      <c r="N738" s="244"/>
      <c r="O738" s="244"/>
      <c r="P738" s="244"/>
      <c r="Q738" s="244"/>
      <c r="R738" s="244"/>
      <c r="S738" s="244"/>
      <c r="T738" s="245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46" t="s">
        <v>153</v>
      </c>
      <c r="AU738" s="246" t="s">
        <v>82</v>
      </c>
      <c r="AV738" s="14" t="s">
        <v>82</v>
      </c>
      <c r="AW738" s="14" t="s">
        <v>34</v>
      </c>
      <c r="AX738" s="14" t="s">
        <v>73</v>
      </c>
      <c r="AY738" s="246" t="s">
        <v>142</v>
      </c>
    </row>
    <row r="739" spans="1:51" s="13" customFormat="1" ht="12">
      <c r="A739" s="13"/>
      <c r="B739" s="225"/>
      <c r="C739" s="226"/>
      <c r="D739" s="227" t="s">
        <v>153</v>
      </c>
      <c r="E739" s="228" t="s">
        <v>21</v>
      </c>
      <c r="F739" s="229" t="s">
        <v>710</v>
      </c>
      <c r="G739" s="226"/>
      <c r="H739" s="228" t="s">
        <v>21</v>
      </c>
      <c r="I739" s="230"/>
      <c r="J739" s="226"/>
      <c r="K739" s="226"/>
      <c r="L739" s="231"/>
      <c r="M739" s="232"/>
      <c r="N739" s="233"/>
      <c r="O739" s="233"/>
      <c r="P739" s="233"/>
      <c r="Q739" s="233"/>
      <c r="R739" s="233"/>
      <c r="S739" s="233"/>
      <c r="T739" s="23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35" t="s">
        <v>153</v>
      </c>
      <c r="AU739" s="235" t="s">
        <v>82</v>
      </c>
      <c r="AV739" s="13" t="s">
        <v>80</v>
      </c>
      <c r="AW739" s="13" t="s">
        <v>34</v>
      </c>
      <c r="AX739" s="13" t="s">
        <v>73</v>
      </c>
      <c r="AY739" s="235" t="s">
        <v>142</v>
      </c>
    </row>
    <row r="740" spans="1:51" s="14" customFormat="1" ht="12">
      <c r="A740" s="14"/>
      <c r="B740" s="236"/>
      <c r="C740" s="237"/>
      <c r="D740" s="227" t="s">
        <v>153</v>
      </c>
      <c r="E740" s="238" t="s">
        <v>21</v>
      </c>
      <c r="F740" s="239" t="s">
        <v>711</v>
      </c>
      <c r="G740" s="237"/>
      <c r="H740" s="240">
        <v>37.02</v>
      </c>
      <c r="I740" s="241"/>
      <c r="J740" s="237"/>
      <c r="K740" s="237"/>
      <c r="L740" s="242"/>
      <c r="M740" s="243"/>
      <c r="N740" s="244"/>
      <c r="O740" s="244"/>
      <c r="P740" s="244"/>
      <c r="Q740" s="244"/>
      <c r="R740" s="244"/>
      <c r="S740" s="244"/>
      <c r="T740" s="24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46" t="s">
        <v>153</v>
      </c>
      <c r="AU740" s="246" t="s">
        <v>82</v>
      </c>
      <c r="AV740" s="14" t="s">
        <v>82</v>
      </c>
      <c r="AW740" s="14" t="s">
        <v>34</v>
      </c>
      <c r="AX740" s="14" t="s">
        <v>73</v>
      </c>
      <c r="AY740" s="246" t="s">
        <v>142</v>
      </c>
    </row>
    <row r="741" spans="1:51" s="13" customFormat="1" ht="12">
      <c r="A741" s="13"/>
      <c r="B741" s="225"/>
      <c r="C741" s="226"/>
      <c r="D741" s="227" t="s">
        <v>153</v>
      </c>
      <c r="E741" s="228" t="s">
        <v>21</v>
      </c>
      <c r="F741" s="229" t="s">
        <v>712</v>
      </c>
      <c r="G741" s="226"/>
      <c r="H741" s="228" t="s">
        <v>21</v>
      </c>
      <c r="I741" s="230"/>
      <c r="J741" s="226"/>
      <c r="K741" s="226"/>
      <c r="L741" s="231"/>
      <c r="M741" s="232"/>
      <c r="N741" s="233"/>
      <c r="O741" s="233"/>
      <c r="P741" s="233"/>
      <c r="Q741" s="233"/>
      <c r="R741" s="233"/>
      <c r="S741" s="233"/>
      <c r="T741" s="23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5" t="s">
        <v>153</v>
      </c>
      <c r="AU741" s="235" t="s">
        <v>82</v>
      </c>
      <c r="AV741" s="13" t="s">
        <v>80</v>
      </c>
      <c r="AW741" s="13" t="s">
        <v>34</v>
      </c>
      <c r="AX741" s="13" t="s">
        <v>73</v>
      </c>
      <c r="AY741" s="235" t="s">
        <v>142</v>
      </c>
    </row>
    <row r="742" spans="1:51" s="14" customFormat="1" ht="12">
      <c r="A742" s="14"/>
      <c r="B742" s="236"/>
      <c r="C742" s="237"/>
      <c r="D742" s="227" t="s">
        <v>153</v>
      </c>
      <c r="E742" s="238" t="s">
        <v>21</v>
      </c>
      <c r="F742" s="239" t="s">
        <v>713</v>
      </c>
      <c r="G742" s="237"/>
      <c r="H742" s="240">
        <v>10.668</v>
      </c>
      <c r="I742" s="241"/>
      <c r="J742" s="237"/>
      <c r="K742" s="237"/>
      <c r="L742" s="242"/>
      <c r="M742" s="243"/>
      <c r="N742" s="244"/>
      <c r="O742" s="244"/>
      <c r="P742" s="244"/>
      <c r="Q742" s="244"/>
      <c r="R742" s="244"/>
      <c r="S742" s="244"/>
      <c r="T742" s="245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6" t="s">
        <v>153</v>
      </c>
      <c r="AU742" s="246" t="s">
        <v>82</v>
      </c>
      <c r="AV742" s="14" t="s">
        <v>82</v>
      </c>
      <c r="AW742" s="14" t="s">
        <v>34</v>
      </c>
      <c r="AX742" s="14" t="s">
        <v>73</v>
      </c>
      <c r="AY742" s="246" t="s">
        <v>142</v>
      </c>
    </row>
    <row r="743" spans="1:51" s="13" customFormat="1" ht="12">
      <c r="A743" s="13"/>
      <c r="B743" s="225"/>
      <c r="C743" s="226"/>
      <c r="D743" s="227" t="s">
        <v>153</v>
      </c>
      <c r="E743" s="228" t="s">
        <v>21</v>
      </c>
      <c r="F743" s="229" t="s">
        <v>457</v>
      </c>
      <c r="G743" s="226"/>
      <c r="H743" s="228" t="s">
        <v>21</v>
      </c>
      <c r="I743" s="230"/>
      <c r="J743" s="226"/>
      <c r="K743" s="226"/>
      <c r="L743" s="231"/>
      <c r="M743" s="232"/>
      <c r="N743" s="233"/>
      <c r="O743" s="233"/>
      <c r="P743" s="233"/>
      <c r="Q743" s="233"/>
      <c r="R743" s="233"/>
      <c r="S743" s="233"/>
      <c r="T743" s="23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5" t="s">
        <v>153</v>
      </c>
      <c r="AU743" s="235" t="s">
        <v>82</v>
      </c>
      <c r="AV743" s="13" t="s">
        <v>80</v>
      </c>
      <c r="AW743" s="13" t="s">
        <v>34</v>
      </c>
      <c r="AX743" s="13" t="s">
        <v>73</v>
      </c>
      <c r="AY743" s="235" t="s">
        <v>142</v>
      </c>
    </row>
    <row r="744" spans="1:51" s="14" customFormat="1" ht="12">
      <c r="A744" s="14"/>
      <c r="B744" s="236"/>
      <c r="C744" s="237"/>
      <c r="D744" s="227" t="s">
        <v>153</v>
      </c>
      <c r="E744" s="238" t="s">
        <v>21</v>
      </c>
      <c r="F744" s="239" t="s">
        <v>714</v>
      </c>
      <c r="G744" s="237"/>
      <c r="H744" s="240">
        <v>6.84</v>
      </c>
      <c r="I744" s="241"/>
      <c r="J744" s="237"/>
      <c r="K744" s="237"/>
      <c r="L744" s="242"/>
      <c r="M744" s="243"/>
      <c r="N744" s="244"/>
      <c r="O744" s="244"/>
      <c r="P744" s="244"/>
      <c r="Q744" s="244"/>
      <c r="R744" s="244"/>
      <c r="S744" s="244"/>
      <c r="T744" s="245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6" t="s">
        <v>153</v>
      </c>
      <c r="AU744" s="246" t="s">
        <v>82</v>
      </c>
      <c r="AV744" s="14" t="s">
        <v>82</v>
      </c>
      <c r="AW744" s="14" t="s">
        <v>34</v>
      </c>
      <c r="AX744" s="14" t="s">
        <v>73</v>
      </c>
      <c r="AY744" s="246" t="s">
        <v>142</v>
      </c>
    </row>
    <row r="745" spans="1:51" s="14" customFormat="1" ht="12">
      <c r="A745" s="14"/>
      <c r="B745" s="236"/>
      <c r="C745" s="237"/>
      <c r="D745" s="227" t="s">
        <v>153</v>
      </c>
      <c r="E745" s="238" t="s">
        <v>21</v>
      </c>
      <c r="F745" s="239" t="s">
        <v>715</v>
      </c>
      <c r="G745" s="237"/>
      <c r="H745" s="240">
        <v>2.25</v>
      </c>
      <c r="I745" s="241"/>
      <c r="J745" s="237"/>
      <c r="K745" s="237"/>
      <c r="L745" s="242"/>
      <c r="M745" s="243"/>
      <c r="N745" s="244"/>
      <c r="O745" s="244"/>
      <c r="P745" s="244"/>
      <c r="Q745" s="244"/>
      <c r="R745" s="244"/>
      <c r="S745" s="244"/>
      <c r="T745" s="245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46" t="s">
        <v>153</v>
      </c>
      <c r="AU745" s="246" t="s">
        <v>82</v>
      </c>
      <c r="AV745" s="14" t="s">
        <v>82</v>
      </c>
      <c r="AW745" s="14" t="s">
        <v>34</v>
      </c>
      <c r="AX745" s="14" t="s">
        <v>73</v>
      </c>
      <c r="AY745" s="246" t="s">
        <v>142</v>
      </c>
    </row>
    <row r="746" spans="1:51" s="13" customFormat="1" ht="12">
      <c r="A746" s="13"/>
      <c r="B746" s="225"/>
      <c r="C746" s="226"/>
      <c r="D746" s="227" t="s">
        <v>153</v>
      </c>
      <c r="E746" s="228" t="s">
        <v>21</v>
      </c>
      <c r="F746" s="229" t="s">
        <v>716</v>
      </c>
      <c r="G746" s="226"/>
      <c r="H746" s="228" t="s">
        <v>21</v>
      </c>
      <c r="I746" s="230"/>
      <c r="J746" s="226"/>
      <c r="K746" s="226"/>
      <c r="L746" s="231"/>
      <c r="M746" s="232"/>
      <c r="N746" s="233"/>
      <c r="O746" s="233"/>
      <c r="P746" s="233"/>
      <c r="Q746" s="233"/>
      <c r="R746" s="233"/>
      <c r="S746" s="233"/>
      <c r="T746" s="234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5" t="s">
        <v>153</v>
      </c>
      <c r="AU746" s="235" t="s">
        <v>82</v>
      </c>
      <c r="AV746" s="13" t="s">
        <v>80</v>
      </c>
      <c r="AW746" s="13" t="s">
        <v>34</v>
      </c>
      <c r="AX746" s="13" t="s">
        <v>73</v>
      </c>
      <c r="AY746" s="235" t="s">
        <v>142</v>
      </c>
    </row>
    <row r="747" spans="1:51" s="14" customFormat="1" ht="12">
      <c r="A747" s="14"/>
      <c r="B747" s="236"/>
      <c r="C747" s="237"/>
      <c r="D747" s="227" t="s">
        <v>153</v>
      </c>
      <c r="E747" s="238" t="s">
        <v>21</v>
      </c>
      <c r="F747" s="239" t="s">
        <v>717</v>
      </c>
      <c r="G747" s="237"/>
      <c r="H747" s="240">
        <v>4.099</v>
      </c>
      <c r="I747" s="241"/>
      <c r="J747" s="237"/>
      <c r="K747" s="237"/>
      <c r="L747" s="242"/>
      <c r="M747" s="243"/>
      <c r="N747" s="244"/>
      <c r="O747" s="244"/>
      <c r="P747" s="244"/>
      <c r="Q747" s="244"/>
      <c r="R747" s="244"/>
      <c r="S747" s="244"/>
      <c r="T747" s="245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6" t="s">
        <v>153</v>
      </c>
      <c r="AU747" s="246" t="s">
        <v>82</v>
      </c>
      <c r="AV747" s="14" t="s">
        <v>82</v>
      </c>
      <c r="AW747" s="14" t="s">
        <v>34</v>
      </c>
      <c r="AX747" s="14" t="s">
        <v>73</v>
      </c>
      <c r="AY747" s="246" t="s">
        <v>142</v>
      </c>
    </row>
    <row r="748" spans="1:51" s="13" customFormat="1" ht="12">
      <c r="A748" s="13"/>
      <c r="B748" s="225"/>
      <c r="C748" s="226"/>
      <c r="D748" s="227" t="s">
        <v>153</v>
      </c>
      <c r="E748" s="228" t="s">
        <v>21</v>
      </c>
      <c r="F748" s="229" t="s">
        <v>720</v>
      </c>
      <c r="G748" s="226"/>
      <c r="H748" s="228" t="s">
        <v>21</v>
      </c>
      <c r="I748" s="230"/>
      <c r="J748" s="226"/>
      <c r="K748" s="226"/>
      <c r="L748" s="231"/>
      <c r="M748" s="232"/>
      <c r="N748" s="233"/>
      <c r="O748" s="233"/>
      <c r="P748" s="233"/>
      <c r="Q748" s="233"/>
      <c r="R748" s="233"/>
      <c r="S748" s="233"/>
      <c r="T748" s="234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5" t="s">
        <v>153</v>
      </c>
      <c r="AU748" s="235" t="s">
        <v>82</v>
      </c>
      <c r="AV748" s="13" t="s">
        <v>80</v>
      </c>
      <c r="AW748" s="13" t="s">
        <v>34</v>
      </c>
      <c r="AX748" s="13" t="s">
        <v>73</v>
      </c>
      <c r="AY748" s="235" t="s">
        <v>142</v>
      </c>
    </row>
    <row r="749" spans="1:51" s="14" customFormat="1" ht="12">
      <c r="A749" s="14"/>
      <c r="B749" s="236"/>
      <c r="C749" s="237"/>
      <c r="D749" s="227" t="s">
        <v>153</v>
      </c>
      <c r="E749" s="238" t="s">
        <v>21</v>
      </c>
      <c r="F749" s="239" t="s">
        <v>721</v>
      </c>
      <c r="G749" s="237"/>
      <c r="H749" s="240">
        <v>4.176</v>
      </c>
      <c r="I749" s="241"/>
      <c r="J749" s="237"/>
      <c r="K749" s="237"/>
      <c r="L749" s="242"/>
      <c r="M749" s="243"/>
      <c r="N749" s="244"/>
      <c r="O749" s="244"/>
      <c r="P749" s="244"/>
      <c r="Q749" s="244"/>
      <c r="R749" s="244"/>
      <c r="S749" s="244"/>
      <c r="T749" s="245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6" t="s">
        <v>153</v>
      </c>
      <c r="AU749" s="246" t="s">
        <v>82</v>
      </c>
      <c r="AV749" s="14" t="s">
        <v>82</v>
      </c>
      <c r="AW749" s="14" t="s">
        <v>34</v>
      </c>
      <c r="AX749" s="14" t="s">
        <v>73</v>
      </c>
      <c r="AY749" s="246" t="s">
        <v>142</v>
      </c>
    </row>
    <row r="750" spans="1:51" s="13" customFormat="1" ht="12">
      <c r="A750" s="13"/>
      <c r="B750" s="225"/>
      <c r="C750" s="226"/>
      <c r="D750" s="227" t="s">
        <v>153</v>
      </c>
      <c r="E750" s="228" t="s">
        <v>21</v>
      </c>
      <c r="F750" s="229" t="s">
        <v>722</v>
      </c>
      <c r="G750" s="226"/>
      <c r="H750" s="228" t="s">
        <v>21</v>
      </c>
      <c r="I750" s="230"/>
      <c r="J750" s="226"/>
      <c r="K750" s="226"/>
      <c r="L750" s="231"/>
      <c r="M750" s="232"/>
      <c r="N750" s="233"/>
      <c r="O750" s="233"/>
      <c r="P750" s="233"/>
      <c r="Q750" s="233"/>
      <c r="R750" s="233"/>
      <c r="S750" s="233"/>
      <c r="T750" s="23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5" t="s">
        <v>153</v>
      </c>
      <c r="AU750" s="235" t="s">
        <v>82</v>
      </c>
      <c r="AV750" s="13" t="s">
        <v>80</v>
      </c>
      <c r="AW750" s="13" t="s">
        <v>34</v>
      </c>
      <c r="AX750" s="13" t="s">
        <v>73</v>
      </c>
      <c r="AY750" s="235" t="s">
        <v>142</v>
      </c>
    </row>
    <row r="751" spans="1:51" s="14" customFormat="1" ht="12">
      <c r="A751" s="14"/>
      <c r="B751" s="236"/>
      <c r="C751" s="237"/>
      <c r="D751" s="227" t="s">
        <v>153</v>
      </c>
      <c r="E751" s="238" t="s">
        <v>21</v>
      </c>
      <c r="F751" s="239" t="s">
        <v>723</v>
      </c>
      <c r="G751" s="237"/>
      <c r="H751" s="240">
        <v>4.428</v>
      </c>
      <c r="I751" s="241"/>
      <c r="J751" s="237"/>
      <c r="K751" s="237"/>
      <c r="L751" s="242"/>
      <c r="M751" s="243"/>
      <c r="N751" s="244"/>
      <c r="O751" s="244"/>
      <c r="P751" s="244"/>
      <c r="Q751" s="244"/>
      <c r="R751" s="244"/>
      <c r="S751" s="244"/>
      <c r="T751" s="245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6" t="s">
        <v>153</v>
      </c>
      <c r="AU751" s="246" t="s">
        <v>82</v>
      </c>
      <c r="AV751" s="14" t="s">
        <v>82</v>
      </c>
      <c r="AW751" s="14" t="s">
        <v>34</v>
      </c>
      <c r="AX751" s="14" t="s">
        <v>73</v>
      </c>
      <c r="AY751" s="246" t="s">
        <v>142</v>
      </c>
    </row>
    <row r="752" spans="1:51" s="13" customFormat="1" ht="12">
      <c r="A752" s="13"/>
      <c r="B752" s="225"/>
      <c r="C752" s="226"/>
      <c r="D752" s="227" t="s">
        <v>153</v>
      </c>
      <c r="E752" s="228" t="s">
        <v>21</v>
      </c>
      <c r="F752" s="229" t="s">
        <v>724</v>
      </c>
      <c r="G752" s="226"/>
      <c r="H752" s="228" t="s">
        <v>21</v>
      </c>
      <c r="I752" s="230"/>
      <c r="J752" s="226"/>
      <c r="K752" s="226"/>
      <c r="L752" s="231"/>
      <c r="M752" s="232"/>
      <c r="N752" s="233"/>
      <c r="O752" s="233"/>
      <c r="P752" s="233"/>
      <c r="Q752" s="233"/>
      <c r="R752" s="233"/>
      <c r="S752" s="233"/>
      <c r="T752" s="23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35" t="s">
        <v>153</v>
      </c>
      <c r="AU752" s="235" t="s">
        <v>82</v>
      </c>
      <c r="AV752" s="13" t="s">
        <v>80</v>
      </c>
      <c r="AW752" s="13" t="s">
        <v>34</v>
      </c>
      <c r="AX752" s="13" t="s">
        <v>73</v>
      </c>
      <c r="AY752" s="235" t="s">
        <v>142</v>
      </c>
    </row>
    <row r="753" spans="1:51" s="14" customFormat="1" ht="12">
      <c r="A753" s="14"/>
      <c r="B753" s="236"/>
      <c r="C753" s="237"/>
      <c r="D753" s="227" t="s">
        <v>153</v>
      </c>
      <c r="E753" s="238" t="s">
        <v>21</v>
      </c>
      <c r="F753" s="239" t="s">
        <v>725</v>
      </c>
      <c r="G753" s="237"/>
      <c r="H753" s="240">
        <v>3.996</v>
      </c>
      <c r="I753" s="241"/>
      <c r="J753" s="237"/>
      <c r="K753" s="237"/>
      <c r="L753" s="242"/>
      <c r="M753" s="243"/>
      <c r="N753" s="244"/>
      <c r="O753" s="244"/>
      <c r="P753" s="244"/>
      <c r="Q753" s="244"/>
      <c r="R753" s="244"/>
      <c r="S753" s="244"/>
      <c r="T753" s="245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46" t="s">
        <v>153</v>
      </c>
      <c r="AU753" s="246" t="s">
        <v>82</v>
      </c>
      <c r="AV753" s="14" t="s">
        <v>82</v>
      </c>
      <c r="AW753" s="14" t="s">
        <v>34</v>
      </c>
      <c r="AX753" s="14" t="s">
        <v>73</v>
      </c>
      <c r="AY753" s="246" t="s">
        <v>142</v>
      </c>
    </row>
    <row r="754" spans="1:51" s="13" customFormat="1" ht="12">
      <c r="A754" s="13"/>
      <c r="B754" s="225"/>
      <c r="C754" s="226"/>
      <c r="D754" s="227" t="s">
        <v>153</v>
      </c>
      <c r="E754" s="228" t="s">
        <v>21</v>
      </c>
      <c r="F754" s="229" t="s">
        <v>726</v>
      </c>
      <c r="G754" s="226"/>
      <c r="H754" s="228" t="s">
        <v>21</v>
      </c>
      <c r="I754" s="230"/>
      <c r="J754" s="226"/>
      <c r="K754" s="226"/>
      <c r="L754" s="231"/>
      <c r="M754" s="232"/>
      <c r="N754" s="233"/>
      <c r="O754" s="233"/>
      <c r="P754" s="233"/>
      <c r="Q754" s="233"/>
      <c r="R754" s="233"/>
      <c r="S754" s="233"/>
      <c r="T754" s="234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35" t="s">
        <v>153</v>
      </c>
      <c r="AU754" s="235" t="s">
        <v>82</v>
      </c>
      <c r="AV754" s="13" t="s">
        <v>80</v>
      </c>
      <c r="AW754" s="13" t="s">
        <v>34</v>
      </c>
      <c r="AX754" s="13" t="s">
        <v>73</v>
      </c>
      <c r="AY754" s="235" t="s">
        <v>142</v>
      </c>
    </row>
    <row r="755" spans="1:51" s="14" customFormat="1" ht="12">
      <c r="A755" s="14"/>
      <c r="B755" s="236"/>
      <c r="C755" s="237"/>
      <c r="D755" s="227" t="s">
        <v>153</v>
      </c>
      <c r="E755" s="238" t="s">
        <v>21</v>
      </c>
      <c r="F755" s="239" t="s">
        <v>727</v>
      </c>
      <c r="G755" s="237"/>
      <c r="H755" s="240">
        <v>2.43</v>
      </c>
      <c r="I755" s="241"/>
      <c r="J755" s="237"/>
      <c r="K755" s="237"/>
      <c r="L755" s="242"/>
      <c r="M755" s="243"/>
      <c r="N755" s="244"/>
      <c r="O755" s="244"/>
      <c r="P755" s="244"/>
      <c r="Q755" s="244"/>
      <c r="R755" s="244"/>
      <c r="S755" s="244"/>
      <c r="T755" s="245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46" t="s">
        <v>153</v>
      </c>
      <c r="AU755" s="246" t="s">
        <v>82</v>
      </c>
      <c r="AV755" s="14" t="s">
        <v>82</v>
      </c>
      <c r="AW755" s="14" t="s">
        <v>34</v>
      </c>
      <c r="AX755" s="14" t="s">
        <v>73</v>
      </c>
      <c r="AY755" s="246" t="s">
        <v>142</v>
      </c>
    </row>
    <row r="756" spans="1:51" s="15" customFormat="1" ht="12">
      <c r="A756" s="15"/>
      <c r="B756" s="247"/>
      <c r="C756" s="248"/>
      <c r="D756" s="227" t="s">
        <v>153</v>
      </c>
      <c r="E756" s="249" t="s">
        <v>99</v>
      </c>
      <c r="F756" s="250" t="s">
        <v>171</v>
      </c>
      <c r="G756" s="248"/>
      <c r="H756" s="251">
        <v>2431.3329999999996</v>
      </c>
      <c r="I756" s="252"/>
      <c r="J756" s="248"/>
      <c r="K756" s="248"/>
      <c r="L756" s="253"/>
      <c r="M756" s="254"/>
      <c r="N756" s="255"/>
      <c r="O756" s="255"/>
      <c r="P756" s="255"/>
      <c r="Q756" s="255"/>
      <c r="R756" s="255"/>
      <c r="S756" s="255"/>
      <c r="T756" s="256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57" t="s">
        <v>153</v>
      </c>
      <c r="AU756" s="257" t="s">
        <v>82</v>
      </c>
      <c r="AV756" s="15" t="s">
        <v>149</v>
      </c>
      <c r="AW756" s="15" t="s">
        <v>34</v>
      </c>
      <c r="AX756" s="15" t="s">
        <v>73</v>
      </c>
      <c r="AY756" s="257" t="s">
        <v>142</v>
      </c>
    </row>
    <row r="757" spans="1:51" s="14" customFormat="1" ht="12">
      <c r="A757" s="14"/>
      <c r="B757" s="236"/>
      <c r="C757" s="237"/>
      <c r="D757" s="227" t="s">
        <v>153</v>
      </c>
      <c r="E757" s="238" t="s">
        <v>21</v>
      </c>
      <c r="F757" s="239" t="s">
        <v>734</v>
      </c>
      <c r="G757" s="237"/>
      <c r="H757" s="240">
        <v>4497.966</v>
      </c>
      <c r="I757" s="241"/>
      <c r="J757" s="237"/>
      <c r="K757" s="237"/>
      <c r="L757" s="242"/>
      <c r="M757" s="243"/>
      <c r="N757" s="244"/>
      <c r="O757" s="244"/>
      <c r="P757" s="244"/>
      <c r="Q757" s="244"/>
      <c r="R757" s="244"/>
      <c r="S757" s="244"/>
      <c r="T757" s="24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46" t="s">
        <v>153</v>
      </c>
      <c r="AU757" s="246" t="s">
        <v>82</v>
      </c>
      <c r="AV757" s="14" t="s">
        <v>82</v>
      </c>
      <c r="AW757" s="14" t="s">
        <v>34</v>
      </c>
      <c r="AX757" s="14" t="s">
        <v>73</v>
      </c>
      <c r="AY757" s="246" t="s">
        <v>142</v>
      </c>
    </row>
    <row r="758" spans="1:51" s="13" customFormat="1" ht="12">
      <c r="A758" s="13"/>
      <c r="B758" s="225"/>
      <c r="C758" s="226"/>
      <c r="D758" s="227" t="s">
        <v>153</v>
      </c>
      <c r="E758" s="228" t="s">
        <v>21</v>
      </c>
      <c r="F758" s="229" t="s">
        <v>735</v>
      </c>
      <c r="G758" s="226"/>
      <c r="H758" s="228" t="s">
        <v>21</v>
      </c>
      <c r="I758" s="230"/>
      <c r="J758" s="226"/>
      <c r="K758" s="226"/>
      <c r="L758" s="231"/>
      <c r="M758" s="232"/>
      <c r="N758" s="233"/>
      <c r="O758" s="233"/>
      <c r="P758" s="233"/>
      <c r="Q758" s="233"/>
      <c r="R758" s="233"/>
      <c r="S758" s="233"/>
      <c r="T758" s="234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5" t="s">
        <v>153</v>
      </c>
      <c r="AU758" s="235" t="s">
        <v>82</v>
      </c>
      <c r="AV758" s="13" t="s">
        <v>80</v>
      </c>
      <c r="AW758" s="13" t="s">
        <v>34</v>
      </c>
      <c r="AX758" s="13" t="s">
        <v>73</v>
      </c>
      <c r="AY758" s="235" t="s">
        <v>142</v>
      </c>
    </row>
    <row r="759" spans="1:51" s="14" customFormat="1" ht="12">
      <c r="A759" s="14"/>
      <c r="B759" s="236"/>
      <c r="C759" s="237"/>
      <c r="D759" s="227" t="s">
        <v>153</v>
      </c>
      <c r="E759" s="238" t="s">
        <v>21</v>
      </c>
      <c r="F759" s="239" t="s">
        <v>736</v>
      </c>
      <c r="G759" s="237"/>
      <c r="H759" s="240">
        <v>-2544.818</v>
      </c>
      <c r="I759" s="241"/>
      <c r="J759" s="237"/>
      <c r="K759" s="237"/>
      <c r="L759" s="242"/>
      <c r="M759" s="243"/>
      <c r="N759" s="244"/>
      <c r="O759" s="244"/>
      <c r="P759" s="244"/>
      <c r="Q759" s="244"/>
      <c r="R759" s="244"/>
      <c r="S759" s="244"/>
      <c r="T759" s="245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6" t="s">
        <v>153</v>
      </c>
      <c r="AU759" s="246" t="s">
        <v>82</v>
      </c>
      <c r="AV759" s="14" t="s">
        <v>82</v>
      </c>
      <c r="AW759" s="14" t="s">
        <v>34</v>
      </c>
      <c r="AX759" s="14" t="s">
        <v>73</v>
      </c>
      <c r="AY759" s="246" t="s">
        <v>142</v>
      </c>
    </row>
    <row r="760" spans="1:51" s="13" customFormat="1" ht="12">
      <c r="A760" s="13"/>
      <c r="B760" s="225"/>
      <c r="C760" s="226"/>
      <c r="D760" s="227" t="s">
        <v>153</v>
      </c>
      <c r="E760" s="228" t="s">
        <v>21</v>
      </c>
      <c r="F760" s="229" t="s">
        <v>737</v>
      </c>
      <c r="G760" s="226"/>
      <c r="H760" s="228" t="s">
        <v>21</v>
      </c>
      <c r="I760" s="230"/>
      <c r="J760" s="226"/>
      <c r="K760" s="226"/>
      <c r="L760" s="231"/>
      <c r="M760" s="232"/>
      <c r="N760" s="233"/>
      <c r="O760" s="233"/>
      <c r="P760" s="233"/>
      <c r="Q760" s="233"/>
      <c r="R760" s="233"/>
      <c r="S760" s="233"/>
      <c r="T760" s="234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5" t="s">
        <v>153</v>
      </c>
      <c r="AU760" s="235" t="s">
        <v>82</v>
      </c>
      <c r="AV760" s="13" t="s">
        <v>80</v>
      </c>
      <c r="AW760" s="13" t="s">
        <v>34</v>
      </c>
      <c r="AX760" s="13" t="s">
        <v>73</v>
      </c>
      <c r="AY760" s="235" t="s">
        <v>142</v>
      </c>
    </row>
    <row r="761" spans="1:51" s="14" customFormat="1" ht="12">
      <c r="A761" s="14"/>
      <c r="B761" s="236"/>
      <c r="C761" s="237"/>
      <c r="D761" s="227" t="s">
        <v>153</v>
      </c>
      <c r="E761" s="238" t="s">
        <v>21</v>
      </c>
      <c r="F761" s="239" t="s">
        <v>738</v>
      </c>
      <c r="G761" s="237"/>
      <c r="H761" s="240">
        <v>-1163.909</v>
      </c>
      <c r="I761" s="241"/>
      <c r="J761" s="237"/>
      <c r="K761" s="237"/>
      <c r="L761" s="242"/>
      <c r="M761" s="243"/>
      <c r="N761" s="244"/>
      <c r="O761" s="244"/>
      <c r="P761" s="244"/>
      <c r="Q761" s="244"/>
      <c r="R761" s="244"/>
      <c r="S761" s="244"/>
      <c r="T761" s="245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6" t="s">
        <v>153</v>
      </c>
      <c r="AU761" s="246" t="s">
        <v>82</v>
      </c>
      <c r="AV761" s="14" t="s">
        <v>82</v>
      </c>
      <c r="AW761" s="14" t="s">
        <v>34</v>
      </c>
      <c r="AX761" s="14" t="s">
        <v>73</v>
      </c>
      <c r="AY761" s="246" t="s">
        <v>142</v>
      </c>
    </row>
    <row r="762" spans="1:51" s="15" customFormat="1" ht="12">
      <c r="A762" s="15"/>
      <c r="B762" s="247"/>
      <c r="C762" s="248"/>
      <c r="D762" s="227" t="s">
        <v>153</v>
      </c>
      <c r="E762" s="249" t="s">
        <v>21</v>
      </c>
      <c r="F762" s="250" t="s">
        <v>171</v>
      </c>
      <c r="G762" s="248"/>
      <c r="H762" s="251">
        <v>789.239</v>
      </c>
      <c r="I762" s="252"/>
      <c r="J762" s="248"/>
      <c r="K762" s="248"/>
      <c r="L762" s="253"/>
      <c r="M762" s="254"/>
      <c r="N762" s="255"/>
      <c r="O762" s="255"/>
      <c r="P762" s="255"/>
      <c r="Q762" s="255"/>
      <c r="R762" s="255"/>
      <c r="S762" s="255"/>
      <c r="T762" s="256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57" t="s">
        <v>153</v>
      </c>
      <c r="AU762" s="257" t="s">
        <v>82</v>
      </c>
      <c r="AV762" s="15" t="s">
        <v>149</v>
      </c>
      <c r="AW762" s="15" t="s">
        <v>34</v>
      </c>
      <c r="AX762" s="15" t="s">
        <v>80</v>
      </c>
      <c r="AY762" s="257" t="s">
        <v>142</v>
      </c>
    </row>
    <row r="763" spans="1:65" s="2" customFormat="1" ht="37.8" customHeight="1">
      <c r="A763" s="40"/>
      <c r="B763" s="41"/>
      <c r="C763" s="207" t="s">
        <v>739</v>
      </c>
      <c r="D763" s="207" t="s">
        <v>144</v>
      </c>
      <c r="E763" s="208" t="s">
        <v>740</v>
      </c>
      <c r="F763" s="209" t="s">
        <v>741</v>
      </c>
      <c r="G763" s="210" t="s">
        <v>352</v>
      </c>
      <c r="H763" s="211">
        <v>1223.93</v>
      </c>
      <c r="I763" s="212"/>
      <c r="J763" s="213">
        <f>ROUND(I763*H763,2)</f>
        <v>0</v>
      </c>
      <c r="K763" s="209" t="s">
        <v>148</v>
      </c>
      <c r="L763" s="46"/>
      <c r="M763" s="214" t="s">
        <v>21</v>
      </c>
      <c r="N763" s="215" t="s">
        <v>44</v>
      </c>
      <c r="O763" s="86"/>
      <c r="P763" s="216">
        <f>O763*H763</f>
        <v>0</v>
      </c>
      <c r="Q763" s="216">
        <v>0</v>
      </c>
      <c r="R763" s="216">
        <f>Q763*H763</f>
        <v>0</v>
      </c>
      <c r="S763" s="216">
        <v>0</v>
      </c>
      <c r="T763" s="217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18" t="s">
        <v>149</v>
      </c>
      <c r="AT763" s="218" t="s">
        <v>144</v>
      </c>
      <c r="AU763" s="218" t="s">
        <v>82</v>
      </c>
      <c r="AY763" s="19" t="s">
        <v>142</v>
      </c>
      <c r="BE763" s="219">
        <f>IF(N763="základní",J763,0)</f>
        <v>0</v>
      </c>
      <c r="BF763" s="219">
        <f>IF(N763="snížená",J763,0)</f>
        <v>0</v>
      </c>
      <c r="BG763" s="219">
        <f>IF(N763="zákl. přenesená",J763,0)</f>
        <v>0</v>
      </c>
      <c r="BH763" s="219">
        <f>IF(N763="sníž. přenesená",J763,0)</f>
        <v>0</v>
      </c>
      <c r="BI763" s="219">
        <f>IF(N763="nulová",J763,0)</f>
        <v>0</v>
      </c>
      <c r="BJ763" s="19" t="s">
        <v>80</v>
      </c>
      <c r="BK763" s="219">
        <f>ROUND(I763*H763,2)</f>
        <v>0</v>
      </c>
      <c r="BL763" s="19" t="s">
        <v>149</v>
      </c>
      <c r="BM763" s="218" t="s">
        <v>742</v>
      </c>
    </row>
    <row r="764" spans="1:47" s="2" customFormat="1" ht="12">
      <c r="A764" s="40"/>
      <c r="B764" s="41"/>
      <c r="C764" s="42"/>
      <c r="D764" s="220" t="s">
        <v>151</v>
      </c>
      <c r="E764" s="42"/>
      <c r="F764" s="221" t="s">
        <v>743</v>
      </c>
      <c r="G764" s="42"/>
      <c r="H764" s="42"/>
      <c r="I764" s="222"/>
      <c r="J764" s="42"/>
      <c r="K764" s="42"/>
      <c r="L764" s="46"/>
      <c r="M764" s="223"/>
      <c r="N764" s="224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151</v>
      </c>
      <c r="AU764" s="19" t="s">
        <v>82</v>
      </c>
    </row>
    <row r="765" spans="1:47" s="2" customFormat="1" ht="12">
      <c r="A765" s="40"/>
      <c r="B765" s="41"/>
      <c r="C765" s="42"/>
      <c r="D765" s="227" t="s">
        <v>271</v>
      </c>
      <c r="E765" s="42"/>
      <c r="F765" s="258" t="s">
        <v>744</v>
      </c>
      <c r="G765" s="42"/>
      <c r="H765" s="42"/>
      <c r="I765" s="222"/>
      <c r="J765" s="42"/>
      <c r="K765" s="42"/>
      <c r="L765" s="46"/>
      <c r="M765" s="223"/>
      <c r="N765" s="224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271</v>
      </c>
      <c r="AU765" s="19" t="s">
        <v>82</v>
      </c>
    </row>
    <row r="766" spans="1:51" s="13" customFormat="1" ht="12">
      <c r="A766" s="13"/>
      <c r="B766" s="225"/>
      <c r="C766" s="226"/>
      <c r="D766" s="227" t="s">
        <v>153</v>
      </c>
      <c r="E766" s="228" t="s">
        <v>21</v>
      </c>
      <c r="F766" s="229" t="s">
        <v>154</v>
      </c>
      <c r="G766" s="226"/>
      <c r="H766" s="228" t="s">
        <v>21</v>
      </c>
      <c r="I766" s="230"/>
      <c r="J766" s="226"/>
      <c r="K766" s="226"/>
      <c r="L766" s="231"/>
      <c r="M766" s="232"/>
      <c r="N766" s="233"/>
      <c r="O766" s="233"/>
      <c r="P766" s="233"/>
      <c r="Q766" s="233"/>
      <c r="R766" s="233"/>
      <c r="S766" s="233"/>
      <c r="T766" s="23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35" t="s">
        <v>153</v>
      </c>
      <c r="AU766" s="235" t="s">
        <v>82</v>
      </c>
      <c r="AV766" s="13" t="s">
        <v>80</v>
      </c>
      <c r="AW766" s="13" t="s">
        <v>34</v>
      </c>
      <c r="AX766" s="13" t="s">
        <v>73</v>
      </c>
      <c r="AY766" s="235" t="s">
        <v>142</v>
      </c>
    </row>
    <row r="767" spans="1:51" s="13" customFormat="1" ht="12">
      <c r="A767" s="13"/>
      <c r="B767" s="225"/>
      <c r="C767" s="226"/>
      <c r="D767" s="227" t="s">
        <v>153</v>
      </c>
      <c r="E767" s="228" t="s">
        <v>21</v>
      </c>
      <c r="F767" s="229" t="s">
        <v>182</v>
      </c>
      <c r="G767" s="226"/>
      <c r="H767" s="228" t="s">
        <v>21</v>
      </c>
      <c r="I767" s="230"/>
      <c r="J767" s="226"/>
      <c r="K767" s="226"/>
      <c r="L767" s="231"/>
      <c r="M767" s="232"/>
      <c r="N767" s="233"/>
      <c r="O767" s="233"/>
      <c r="P767" s="233"/>
      <c r="Q767" s="233"/>
      <c r="R767" s="233"/>
      <c r="S767" s="233"/>
      <c r="T767" s="234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35" t="s">
        <v>153</v>
      </c>
      <c r="AU767" s="235" t="s">
        <v>82</v>
      </c>
      <c r="AV767" s="13" t="s">
        <v>80</v>
      </c>
      <c r="AW767" s="13" t="s">
        <v>34</v>
      </c>
      <c r="AX767" s="13" t="s">
        <v>73</v>
      </c>
      <c r="AY767" s="235" t="s">
        <v>142</v>
      </c>
    </row>
    <row r="768" spans="1:51" s="14" customFormat="1" ht="12">
      <c r="A768" s="14"/>
      <c r="B768" s="236"/>
      <c r="C768" s="237"/>
      <c r="D768" s="227" t="s">
        <v>153</v>
      </c>
      <c r="E768" s="238" t="s">
        <v>21</v>
      </c>
      <c r="F768" s="239" t="s">
        <v>745</v>
      </c>
      <c r="G768" s="237"/>
      <c r="H768" s="240">
        <v>129</v>
      </c>
      <c r="I768" s="241"/>
      <c r="J768" s="237"/>
      <c r="K768" s="237"/>
      <c r="L768" s="242"/>
      <c r="M768" s="243"/>
      <c r="N768" s="244"/>
      <c r="O768" s="244"/>
      <c r="P768" s="244"/>
      <c r="Q768" s="244"/>
      <c r="R768" s="244"/>
      <c r="S768" s="244"/>
      <c r="T768" s="24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46" t="s">
        <v>153</v>
      </c>
      <c r="AU768" s="246" t="s">
        <v>82</v>
      </c>
      <c r="AV768" s="14" t="s">
        <v>82</v>
      </c>
      <c r="AW768" s="14" t="s">
        <v>34</v>
      </c>
      <c r="AX768" s="14" t="s">
        <v>73</v>
      </c>
      <c r="AY768" s="246" t="s">
        <v>142</v>
      </c>
    </row>
    <row r="769" spans="1:51" s="14" customFormat="1" ht="12">
      <c r="A769" s="14"/>
      <c r="B769" s="236"/>
      <c r="C769" s="237"/>
      <c r="D769" s="227" t="s">
        <v>153</v>
      </c>
      <c r="E769" s="238" t="s">
        <v>21</v>
      </c>
      <c r="F769" s="239" t="s">
        <v>746</v>
      </c>
      <c r="G769" s="237"/>
      <c r="H769" s="240">
        <v>403.82</v>
      </c>
      <c r="I769" s="241"/>
      <c r="J769" s="237"/>
      <c r="K769" s="237"/>
      <c r="L769" s="242"/>
      <c r="M769" s="243"/>
      <c r="N769" s="244"/>
      <c r="O769" s="244"/>
      <c r="P769" s="244"/>
      <c r="Q769" s="244"/>
      <c r="R769" s="244"/>
      <c r="S769" s="244"/>
      <c r="T769" s="245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46" t="s">
        <v>153</v>
      </c>
      <c r="AU769" s="246" t="s">
        <v>82</v>
      </c>
      <c r="AV769" s="14" t="s">
        <v>82</v>
      </c>
      <c r="AW769" s="14" t="s">
        <v>34</v>
      </c>
      <c r="AX769" s="14" t="s">
        <v>73</v>
      </c>
      <c r="AY769" s="246" t="s">
        <v>142</v>
      </c>
    </row>
    <row r="770" spans="1:51" s="14" customFormat="1" ht="12">
      <c r="A770" s="14"/>
      <c r="B770" s="236"/>
      <c r="C770" s="237"/>
      <c r="D770" s="227" t="s">
        <v>153</v>
      </c>
      <c r="E770" s="238" t="s">
        <v>21</v>
      </c>
      <c r="F770" s="239" t="s">
        <v>747</v>
      </c>
      <c r="G770" s="237"/>
      <c r="H770" s="240">
        <v>315.797</v>
      </c>
      <c r="I770" s="241"/>
      <c r="J770" s="237"/>
      <c r="K770" s="237"/>
      <c r="L770" s="242"/>
      <c r="M770" s="243"/>
      <c r="N770" s="244"/>
      <c r="O770" s="244"/>
      <c r="P770" s="244"/>
      <c r="Q770" s="244"/>
      <c r="R770" s="244"/>
      <c r="S770" s="244"/>
      <c r="T770" s="24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6" t="s">
        <v>153</v>
      </c>
      <c r="AU770" s="246" t="s">
        <v>82</v>
      </c>
      <c r="AV770" s="14" t="s">
        <v>82</v>
      </c>
      <c r="AW770" s="14" t="s">
        <v>34</v>
      </c>
      <c r="AX770" s="14" t="s">
        <v>73</v>
      </c>
      <c r="AY770" s="246" t="s">
        <v>142</v>
      </c>
    </row>
    <row r="771" spans="1:51" s="14" customFormat="1" ht="12">
      <c r="A771" s="14"/>
      <c r="B771" s="236"/>
      <c r="C771" s="237"/>
      <c r="D771" s="227" t="s">
        <v>153</v>
      </c>
      <c r="E771" s="238" t="s">
        <v>21</v>
      </c>
      <c r="F771" s="239" t="s">
        <v>748</v>
      </c>
      <c r="G771" s="237"/>
      <c r="H771" s="240">
        <v>2.731</v>
      </c>
      <c r="I771" s="241"/>
      <c r="J771" s="237"/>
      <c r="K771" s="237"/>
      <c r="L771" s="242"/>
      <c r="M771" s="243"/>
      <c r="N771" s="244"/>
      <c r="O771" s="244"/>
      <c r="P771" s="244"/>
      <c r="Q771" s="244"/>
      <c r="R771" s="244"/>
      <c r="S771" s="244"/>
      <c r="T771" s="24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6" t="s">
        <v>153</v>
      </c>
      <c r="AU771" s="246" t="s">
        <v>82</v>
      </c>
      <c r="AV771" s="14" t="s">
        <v>82</v>
      </c>
      <c r="AW771" s="14" t="s">
        <v>34</v>
      </c>
      <c r="AX771" s="14" t="s">
        <v>73</v>
      </c>
      <c r="AY771" s="246" t="s">
        <v>142</v>
      </c>
    </row>
    <row r="772" spans="1:51" s="14" customFormat="1" ht="12">
      <c r="A772" s="14"/>
      <c r="B772" s="236"/>
      <c r="C772" s="237"/>
      <c r="D772" s="227" t="s">
        <v>153</v>
      </c>
      <c r="E772" s="238" t="s">
        <v>21</v>
      </c>
      <c r="F772" s="239" t="s">
        <v>749</v>
      </c>
      <c r="G772" s="237"/>
      <c r="H772" s="240">
        <v>67.146</v>
      </c>
      <c r="I772" s="241"/>
      <c r="J772" s="237"/>
      <c r="K772" s="237"/>
      <c r="L772" s="242"/>
      <c r="M772" s="243"/>
      <c r="N772" s="244"/>
      <c r="O772" s="244"/>
      <c r="P772" s="244"/>
      <c r="Q772" s="244"/>
      <c r="R772" s="244"/>
      <c r="S772" s="244"/>
      <c r="T772" s="24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6" t="s">
        <v>153</v>
      </c>
      <c r="AU772" s="246" t="s">
        <v>82</v>
      </c>
      <c r="AV772" s="14" t="s">
        <v>82</v>
      </c>
      <c r="AW772" s="14" t="s">
        <v>34</v>
      </c>
      <c r="AX772" s="14" t="s">
        <v>73</v>
      </c>
      <c r="AY772" s="246" t="s">
        <v>142</v>
      </c>
    </row>
    <row r="773" spans="1:51" s="13" customFormat="1" ht="12">
      <c r="A773" s="13"/>
      <c r="B773" s="225"/>
      <c r="C773" s="226"/>
      <c r="D773" s="227" t="s">
        <v>153</v>
      </c>
      <c r="E773" s="228" t="s">
        <v>21</v>
      </c>
      <c r="F773" s="229" t="s">
        <v>198</v>
      </c>
      <c r="G773" s="226"/>
      <c r="H773" s="228" t="s">
        <v>21</v>
      </c>
      <c r="I773" s="230"/>
      <c r="J773" s="226"/>
      <c r="K773" s="226"/>
      <c r="L773" s="231"/>
      <c r="M773" s="232"/>
      <c r="N773" s="233"/>
      <c r="O773" s="233"/>
      <c r="P773" s="233"/>
      <c r="Q773" s="233"/>
      <c r="R773" s="233"/>
      <c r="S773" s="233"/>
      <c r="T773" s="23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5" t="s">
        <v>153</v>
      </c>
      <c r="AU773" s="235" t="s">
        <v>82</v>
      </c>
      <c r="AV773" s="13" t="s">
        <v>80</v>
      </c>
      <c r="AW773" s="13" t="s">
        <v>34</v>
      </c>
      <c r="AX773" s="13" t="s">
        <v>73</v>
      </c>
      <c r="AY773" s="235" t="s">
        <v>142</v>
      </c>
    </row>
    <row r="774" spans="1:51" s="14" customFormat="1" ht="12">
      <c r="A774" s="14"/>
      <c r="B774" s="236"/>
      <c r="C774" s="237"/>
      <c r="D774" s="227" t="s">
        <v>153</v>
      </c>
      <c r="E774" s="238" t="s">
        <v>21</v>
      </c>
      <c r="F774" s="239" t="s">
        <v>750</v>
      </c>
      <c r="G774" s="237"/>
      <c r="H774" s="240">
        <v>110.859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6" t="s">
        <v>153</v>
      </c>
      <c r="AU774" s="246" t="s">
        <v>82</v>
      </c>
      <c r="AV774" s="14" t="s">
        <v>82</v>
      </c>
      <c r="AW774" s="14" t="s">
        <v>34</v>
      </c>
      <c r="AX774" s="14" t="s">
        <v>73</v>
      </c>
      <c r="AY774" s="246" t="s">
        <v>142</v>
      </c>
    </row>
    <row r="775" spans="1:51" s="13" customFormat="1" ht="12">
      <c r="A775" s="13"/>
      <c r="B775" s="225"/>
      <c r="C775" s="226"/>
      <c r="D775" s="227" t="s">
        <v>153</v>
      </c>
      <c r="E775" s="228" t="s">
        <v>21</v>
      </c>
      <c r="F775" s="229" t="s">
        <v>184</v>
      </c>
      <c r="G775" s="226"/>
      <c r="H775" s="228" t="s">
        <v>21</v>
      </c>
      <c r="I775" s="230"/>
      <c r="J775" s="226"/>
      <c r="K775" s="226"/>
      <c r="L775" s="231"/>
      <c r="M775" s="232"/>
      <c r="N775" s="233"/>
      <c r="O775" s="233"/>
      <c r="P775" s="233"/>
      <c r="Q775" s="233"/>
      <c r="R775" s="233"/>
      <c r="S775" s="233"/>
      <c r="T775" s="234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5" t="s">
        <v>153</v>
      </c>
      <c r="AU775" s="235" t="s">
        <v>82</v>
      </c>
      <c r="AV775" s="13" t="s">
        <v>80</v>
      </c>
      <c r="AW775" s="13" t="s">
        <v>34</v>
      </c>
      <c r="AX775" s="13" t="s">
        <v>73</v>
      </c>
      <c r="AY775" s="235" t="s">
        <v>142</v>
      </c>
    </row>
    <row r="776" spans="1:51" s="14" customFormat="1" ht="12">
      <c r="A776" s="14"/>
      <c r="B776" s="236"/>
      <c r="C776" s="237"/>
      <c r="D776" s="227" t="s">
        <v>153</v>
      </c>
      <c r="E776" s="238" t="s">
        <v>21</v>
      </c>
      <c r="F776" s="239" t="s">
        <v>751</v>
      </c>
      <c r="G776" s="237"/>
      <c r="H776" s="240">
        <v>12.859</v>
      </c>
      <c r="I776" s="241"/>
      <c r="J776" s="237"/>
      <c r="K776" s="237"/>
      <c r="L776" s="242"/>
      <c r="M776" s="243"/>
      <c r="N776" s="244"/>
      <c r="O776" s="244"/>
      <c r="P776" s="244"/>
      <c r="Q776" s="244"/>
      <c r="R776" s="244"/>
      <c r="S776" s="244"/>
      <c r="T776" s="245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6" t="s">
        <v>153</v>
      </c>
      <c r="AU776" s="246" t="s">
        <v>82</v>
      </c>
      <c r="AV776" s="14" t="s">
        <v>82</v>
      </c>
      <c r="AW776" s="14" t="s">
        <v>34</v>
      </c>
      <c r="AX776" s="14" t="s">
        <v>73</v>
      </c>
      <c r="AY776" s="246" t="s">
        <v>142</v>
      </c>
    </row>
    <row r="777" spans="1:51" s="14" customFormat="1" ht="12">
      <c r="A777" s="14"/>
      <c r="B777" s="236"/>
      <c r="C777" s="237"/>
      <c r="D777" s="227" t="s">
        <v>153</v>
      </c>
      <c r="E777" s="238" t="s">
        <v>21</v>
      </c>
      <c r="F777" s="239" t="s">
        <v>752</v>
      </c>
      <c r="G777" s="237"/>
      <c r="H777" s="240">
        <v>3.393</v>
      </c>
      <c r="I777" s="241"/>
      <c r="J777" s="237"/>
      <c r="K777" s="237"/>
      <c r="L777" s="242"/>
      <c r="M777" s="243"/>
      <c r="N777" s="244"/>
      <c r="O777" s="244"/>
      <c r="P777" s="244"/>
      <c r="Q777" s="244"/>
      <c r="R777" s="244"/>
      <c r="S777" s="244"/>
      <c r="T777" s="245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6" t="s">
        <v>153</v>
      </c>
      <c r="AU777" s="246" t="s">
        <v>82</v>
      </c>
      <c r="AV777" s="14" t="s">
        <v>82</v>
      </c>
      <c r="AW777" s="14" t="s">
        <v>34</v>
      </c>
      <c r="AX777" s="14" t="s">
        <v>73</v>
      </c>
      <c r="AY777" s="246" t="s">
        <v>142</v>
      </c>
    </row>
    <row r="778" spans="1:51" s="14" customFormat="1" ht="12">
      <c r="A778" s="14"/>
      <c r="B778" s="236"/>
      <c r="C778" s="237"/>
      <c r="D778" s="227" t="s">
        <v>153</v>
      </c>
      <c r="E778" s="238" t="s">
        <v>21</v>
      </c>
      <c r="F778" s="239" t="s">
        <v>753</v>
      </c>
      <c r="G778" s="237"/>
      <c r="H778" s="240">
        <v>5.358</v>
      </c>
      <c r="I778" s="241"/>
      <c r="J778" s="237"/>
      <c r="K778" s="237"/>
      <c r="L778" s="242"/>
      <c r="M778" s="243"/>
      <c r="N778" s="244"/>
      <c r="O778" s="244"/>
      <c r="P778" s="244"/>
      <c r="Q778" s="244"/>
      <c r="R778" s="244"/>
      <c r="S778" s="244"/>
      <c r="T778" s="245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46" t="s">
        <v>153</v>
      </c>
      <c r="AU778" s="246" t="s">
        <v>82</v>
      </c>
      <c r="AV778" s="14" t="s">
        <v>82</v>
      </c>
      <c r="AW778" s="14" t="s">
        <v>34</v>
      </c>
      <c r="AX778" s="14" t="s">
        <v>73</v>
      </c>
      <c r="AY778" s="246" t="s">
        <v>142</v>
      </c>
    </row>
    <row r="779" spans="1:51" s="13" customFormat="1" ht="12">
      <c r="A779" s="13"/>
      <c r="B779" s="225"/>
      <c r="C779" s="226"/>
      <c r="D779" s="227" t="s">
        <v>153</v>
      </c>
      <c r="E779" s="228" t="s">
        <v>21</v>
      </c>
      <c r="F779" s="229" t="s">
        <v>201</v>
      </c>
      <c r="G779" s="226"/>
      <c r="H779" s="228" t="s">
        <v>21</v>
      </c>
      <c r="I779" s="230"/>
      <c r="J779" s="226"/>
      <c r="K779" s="226"/>
      <c r="L779" s="231"/>
      <c r="M779" s="232"/>
      <c r="N779" s="233"/>
      <c r="O779" s="233"/>
      <c r="P779" s="233"/>
      <c r="Q779" s="233"/>
      <c r="R779" s="233"/>
      <c r="S779" s="233"/>
      <c r="T779" s="234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35" t="s">
        <v>153</v>
      </c>
      <c r="AU779" s="235" t="s">
        <v>82</v>
      </c>
      <c r="AV779" s="13" t="s">
        <v>80</v>
      </c>
      <c r="AW779" s="13" t="s">
        <v>34</v>
      </c>
      <c r="AX779" s="13" t="s">
        <v>73</v>
      </c>
      <c r="AY779" s="235" t="s">
        <v>142</v>
      </c>
    </row>
    <row r="780" spans="1:51" s="14" customFormat="1" ht="12">
      <c r="A780" s="14"/>
      <c r="B780" s="236"/>
      <c r="C780" s="237"/>
      <c r="D780" s="227" t="s">
        <v>153</v>
      </c>
      <c r="E780" s="238" t="s">
        <v>21</v>
      </c>
      <c r="F780" s="239" t="s">
        <v>754</v>
      </c>
      <c r="G780" s="237"/>
      <c r="H780" s="240">
        <v>21.435</v>
      </c>
      <c r="I780" s="241"/>
      <c r="J780" s="237"/>
      <c r="K780" s="237"/>
      <c r="L780" s="242"/>
      <c r="M780" s="243"/>
      <c r="N780" s="244"/>
      <c r="O780" s="244"/>
      <c r="P780" s="244"/>
      <c r="Q780" s="244"/>
      <c r="R780" s="244"/>
      <c r="S780" s="244"/>
      <c r="T780" s="245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46" t="s">
        <v>153</v>
      </c>
      <c r="AU780" s="246" t="s">
        <v>82</v>
      </c>
      <c r="AV780" s="14" t="s">
        <v>82</v>
      </c>
      <c r="AW780" s="14" t="s">
        <v>34</v>
      </c>
      <c r="AX780" s="14" t="s">
        <v>73</v>
      </c>
      <c r="AY780" s="246" t="s">
        <v>142</v>
      </c>
    </row>
    <row r="781" spans="1:51" s="13" customFormat="1" ht="12">
      <c r="A781" s="13"/>
      <c r="B781" s="225"/>
      <c r="C781" s="226"/>
      <c r="D781" s="227" t="s">
        <v>153</v>
      </c>
      <c r="E781" s="228" t="s">
        <v>21</v>
      </c>
      <c r="F781" s="229" t="s">
        <v>203</v>
      </c>
      <c r="G781" s="226"/>
      <c r="H781" s="228" t="s">
        <v>21</v>
      </c>
      <c r="I781" s="230"/>
      <c r="J781" s="226"/>
      <c r="K781" s="226"/>
      <c r="L781" s="231"/>
      <c r="M781" s="232"/>
      <c r="N781" s="233"/>
      <c r="O781" s="233"/>
      <c r="P781" s="233"/>
      <c r="Q781" s="233"/>
      <c r="R781" s="233"/>
      <c r="S781" s="233"/>
      <c r="T781" s="234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5" t="s">
        <v>153</v>
      </c>
      <c r="AU781" s="235" t="s">
        <v>82</v>
      </c>
      <c r="AV781" s="13" t="s">
        <v>80</v>
      </c>
      <c r="AW781" s="13" t="s">
        <v>34</v>
      </c>
      <c r="AX781" s="13" t="s">
        <v>73</v>
      </c>
      <c r="AY781" s="235" t="s">
        <v>142</v>
      </c>
    </row>
    <row r="782" spans="1:51" s="14" customFormat="1" ht="12">
      <c r="A782" s="14"/>
      <c r="B782" s="236"/>
      <c r="C782" s="237"/>
      <c r="D782" s="227" t="s">
        <v>153</v>
      </c>
      <c r="E782" s="238" t="s">
        <v>21</v>
      </c>
      <c r="F782" s="239" t="s">
        <v>755</v>
      </c>
      <c r="G782" s="237"/>
      <c r="H782" s="240">
        <v>6.808</v>
      </c>
      <c r="I782" s="241"/>
      <c r="J782" s="237"/>
      <c r="K782" s="237"/>
      <c r="L782" s="242"/>
      <c r="M782" s="243"/>
      <c r="N782" s="244"/>
      <c r="O782" s="244"/>
      <c r="P782" s="244"/>
      <c r="Q782" s="244"/>
      <c r="R782" s="244"/>
      <c r="S782" s="244"/>
      <c r="T782" s="245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6" t="s">
        <v>153</v>
      </c>
      <c r="AU782" s="246" t="s">
        <v>82</v>
      </c>
      <c r="AV782" s="14" t="s">
        <v>82</v>
      </c>
      <c r="AW782" s="14" t="s">
        <v>34</v>
      </c>
      <c r="AX782" s="14" t="s">
        <v>73</v>
      </c>
      <c r="AY782" s="246" t="s">
        <v>142</v>
      </c>
    </row>
    <row r="783" spans="1:51" s="13" customFormat="1" ht="12">
      <c r="A783" s="13"/>
      <c r="B783" s="225"/>
      <c r="C783" s="226"/>
      <c r="D783" s="227" t="s">
        <v>153</v>
      </c>
      <c r="E783" s="228" t="s">
        <v>21</v>
      </c>
      <c r="F783" s="229" t="s">
        <v>205</v>
      </c>
      <c r="G783" s="226"/>
      <c r="H783" s="228" t="s">
        <v>21</v>
      </c>
      <c r="I783" s="230"/>
      <c r="J783" s="226"/>
      <c r="K783" s="226"/>
      <c r="L783" s="231"/>
      <c r="M783" s="232"/>
      <c r="N783" s="233"/>
      <c r="O783" s="233"/>
      <c r="P783" s="233"/>
      <c r="Q783" s="233"/>
      <c r="R783" s="233"/>
      <c r="S783" s="233"/>
      <c r="T783" s="234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35" t="s">
        <v>153</v>
      </c>
      <c r="AU783" s="235" t="s">
        <v>82</v>
      </c>
      <c r="AV783" s="13" t="s">
        <v>80</v>
      </c>
      <c r="AW783" s="13" t="s">
        <v>34</v>
      </c>
      <c r="AX783" s="13" t="s">
        <v>73</v>
      </c>
      <c r="AY783" s="235" t="s">
        <v>142</v>
      </c>
    </row>
    <row r="784" spans="1:51" s="14" customFormat="1" ht="12">
      <c r="A784" s="14"/>
      <c r="B784" s="236"/>
      <c r="C784" s="237"/>
      <c r="D784" s="227" t="s">
        <v>153</v>
      </c>
      <c r="E784" s="238" t="s">
        <v>21</v>
      </c>
      <c r="F784" s="239" t="s">
        <v>756</v>
      </c>
      <c r="G784" s="237"/>
      <c r="H784" s="240">
        <v>8.682</v>
      </c>
      <c r="I784" s="241"/>
      <c r="J784" s="237"/>
      <c r="K784" s="237"/>
      <c r="L784" s="242"/>
      <c r="M784" s="243"/>
      <c r="N784" s="244"/>
      <c r="O784" s="244"/>
      <c r="P784" s="244"/>
      <c r="Q784" s="244"/>
      <c r="R784" s="244"/>
      <c r="S784" s="244"/>
      <c r="T784" s="245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46" t="s">
        <v>153</v>
      </c>
      <c r="AU784" s="246" t="s">
        <v>82</v>
      </c>
      <c r="AV784" s="14" t="s">
        <v>82</v>
      </c>
      <c r="AW784" s="14" t="s">
        <v>34</v>
      </c>
      <c r="AX784" s="14" t="s">
        <v>73</v>
      </c>
      <c r="AY784" s="246" t="s">
        <v>142</v>
      </c>
    </row>
    <row r="785" spans="1:51" s="13" customFormat="1" ht="12">
      <c r="A785" s="13"/>
      <c r="B785" s="225"/>
      <c r="C785" s="226"/>
      <c r="D785" s="227" t="s">
        <v>153</v>
      </c>
      <c r="E785" s="228" t="s">
        <v>21</v>
      </c>
      <c r="F785" s="229" t="s">
        <v>207</v>
      </c>
      <c r="G785" s="226"/>
      <c r="H785" s="228" t="s">
        <v>21</v>
      </c>
      <c r="I785" s="230"/>
      <c r="J785" s="226"/>
      <c r="K785" s="226"/>
      <c r="L785" s="231"/>
      <c r="M785" s="232"/>
      <c r="N785" s="233"/>
      <c r="O785" s="233"/>
      <c r="P785" s="233"/>
      <c r="Q785" s="233"/>
      <c r="R785" s="233"/>
      <c r="S785" s="233"/>
      <c r="T785" s="234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35" t="s">
        <v>153</v>
      </c>
      <c r="AU785" s="235" t="s">
        <v>82</v>
      </c>
      <c r="AV785" s="13" t="s">
        <v>80</v>
      </c>
      <c r="AW785" s="13" t="s">
        <v>34</v>
      </c>
      <c r="AX785" s="13" t="s">
        <v>73</v>
      </c>
      <c r="AY785" s="235" t="s">
        <v>142</v>
      </c>
    </row>
    <row r="786" spans="1:51" s="14" customFormat="1" ht="12">
      <c r="A786" s="14"/>
      <c r="B786" s="236"/>
      <c r="C786" s="237"/>
      <c r="D786" s="227" t="s">
        <v>153</v>
      </c>
      <c r="E786" s="238" t="s">
        <v>21</v>
      </c>
      <c r="F786" s="239" t="s">
        <v>757</v>
      </c>
      <c r="G786" s="237"/>
      <c r="H786" s="240">
        <v>11.039</v>
      </c>
      <c r="I786" s="241"/>
      <c r="J786" s="237"/>
      <c r="K786" s="237"/>
      <c r="L786" s="242"/>
      <c r="M786" s="243"/>
      <c r="N786" s="244"/>
      <c r="O786" s="244"/>
      <c r="P786" s="244"/>
      <c r="Q786" s="244"/>
      <c r="R786" s="244"/>
      <c r="S786" s="244"/>
      <c r="T786" s="245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46" t="s">
        <v>153</v>
      </c>
      <c r="AU786" s="246" t="s">
        <v>82</v>
      </c>
      <c r="AV786" s="14" t="s">
        <v>82</v>
      </c>
      <c r="AW786" s="14" t="s">
        <v>34</v>
      </c>
      <c r="AX786" s="14" t="s">
        <v>73</v>
      </c>
      <c r="AY786" s="246" t="s">
        <v>142</v>
      </c>
    </row>
    <row r="787" spans="1:51" s="13" customFormat="1" ht="12">
      <c r="A787" s="13"/>
      <c r="B787" s="225"/>
      <c r="C787" s="226"/>
      <c r="D787" s="227" t="s">
        <v>153</v>
      </c>
      <c r="E787" s="228" t="s">
        <v>21</v>
      </c>
      <c r="F787" s="229" t="s">
        <v>186</v>
      </c>
      <c r="G787" s="226"/>
      <c r="H787" s="228" t="s">
        <v>21</v>
      </c>
      <c r="I787" s="230"/>
      <c r="J787" s="226"/>
      <c r="K787" s="226"/>
      <c r="L787" s="231"/>
      <c r="M787" s="232"/>
      <c r="N787" s="233"/>
      <c r="O787" s="233"/>
      <c r="P787" s="233"/>
      <c r="Q787" s="233"/>
      <c r="R787" s="233"/>
      <c r="S787" s="233"/>
      <c r="T787" s="234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5" t="s">
        <v>153</v>
      </c>
      <c r="AU787" s="235" t="s">
        <v>82</v>
      </c>
      <c r="AV787" s="13" t="s">
        <v>80</v>
      </c>
      <c r="AW787" s="13" t="s">
        <v>34</v>
      </c>
      <c r="AX787" s="13" t="s">
        <v>73</v>
      </c>
      <c r="AY787" s="235" t="s">
        <v>142</v>
      </c>
    </row>
    <row r="788" spans="1:51" s="14" customFormat="1" ht="12">
      <c r="A788" s="14"/>
      <c r="B788" s="236"/>
      <c r="C788" s="237"/>
      <c r="D788" s="227" t="s">
        <v>153</v>
      </c>
      <c r="E788" s="238" t="s">
        <v>21</v>
      </c>
      <c r="F788" s="239" t="s">
        <v>758</v>
      </c>
      <c r="G788" s="237"/>
      <c r="H788" s="240">
        <v>1.19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6" t="s">
        <v>153</v>
      </c>
      <c r="AU788" s="246" t="s">
        <v>82</v>
      </c>
      <c r="AV788" s="14" t="s">
        <v>82</v>
      </c>
      <c r="AW788" s="14" t="s">
        <v>34</v>
      </c>
      <c r="AX788" s="14" t="s">
        <v>73</v>
      </c>
      <c r="AY788" s="246" t="s">
        <v>142</v>
      </c>
    </row>
    <row r="789" spans="1:51" s="14" customFormat="1" ht="12">
      <c r="A789" s="14"/>
      <c r="B789" s="236"/>
      <c r="C789" s="237"/>
      <c r="D789" s="227" t="s">
        <v>153</v>
      </c>
      <c r="E789" s="238" t="s">
        <v>21</v>
      </c>
      <c r="F789" s="239" t="s">
        <v>759</v>
      </c>
      <c r="G789" s="237"/>
      <c r="H789" s="240">
        <v>4.761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6" t="s">
        <v>153</v>
      </c>
      <c r="AU789" s="246" t="s">
        <v>82</v>
      </c>
      <c r="AV789" s="14" t="s">
        <v>82</v>
      </c>
      <c r="AW789" s="14" t="s">
        <v>34</v>
      </c>
      <c r="AX789" s="14" t="s">
        <v>73</v>
      </c>
      <c r="AY789" s="246" t="s">
        <v>142</v>
      </c>
    </row>
    <row r="790" spans="1:51" s="14" customFormat="1" ht="12">
      <c r="A790" s="14"/>
      <c r="B790" s="236"/>
      <c r="C790" s="237"/>
      <c r="D790" s="227" t="s">
        <v>153</v>
      </c>
      <c r="E790" s="238" t="s">
        <v>21</v>
      </c>
      <c r="F790" s="239" t="s">
        <v>760</v>
      </c>
      <c r="G790" s="237"/>
      <c r="H790" s="240">
        <v>2.311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6" t="s">
        <v>153</v>
      </c>
      <c r="AU790" s="246" t="s">
        <v>82</v>
      </c>
      <c r="AV790" s="14" t="s">
        <v>82</v>
      </c>
      <c r="AW790" s="14" t="s">
        <v>34</v>
      </c>
      <c r="AX790" s="14" t="s">
        <v>73</v>
      </c>
      <c r="AY790" s="246" t="s">
        <v>142</v>
      </c>
    </row>
    <row r="791" spans="1:51" s="13" customFormat="1" ht="12">
      <c r="A791" s="13"/>
      <c r="B791" s="225"/>
      <c r="C791" s="226"/>
      <c r="D791" s="227" t="s">
        <v>153</v>
      </c>
      <c r="E791" s="228" t="s">
        <v>21</v>
      </c>
      <c r="F791" s="229" t="s">
        <v>210</v>
      </c>
      <c r="G791" s="226"/>
      <c r="H791" s="228" t="s">
        <v>21</v>
      </c>
      <c r="I791" s="230"/>
      <c r="J791" s="226"/>
      <c r="K791" s="226"/>
      <c r="L791" s="231"/>
      <c r="M791" s="232"/>
      <c r="N791" s="233"/>
      <c r="O791" s="233"/>
      <c r="P791" s="233"/>
      <c r="Q791" s="233"/>
      <c r="R791" s="233"/>
      <c r="S791" s="233"/>
      <c r="T791" s="234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5" t="s">
        <v>153</v>
      </c>
      <c r="AU791" s="235" t="s">
        <v>82</v>
      </c>
      <c r="AV791" s="13" t="s">
        <v>80</v>
      </c>
      <c r="AW791" s="13" t="s">
        <v>34</v>
      </c>
      <c r="AX791" s="13" t="s">
        <v>73</v>
      </c>
      <c r="AY791" s="235" t="s">
        <v>142</v>
      </c>
    </row>
    <row r="792" spans="1:51" s="14" customFormat="1" ht="12">
      <c r="A792" s="14"/>
      <c r="B792" s="236"/>
      <c r="C792" s="237"/>
      <c r="D792" s="227" t="s">
        <v>153</v>
      </c>
      <c r="E792" s="238" t="s">
        <v>21</v>
      </c>
      <c r="F792" s="239" t="s">
        <v>761</v>
      </c>
      <c r="G792" s="237"/>
      <c r="H792" s="240">
        <v>40.111</v>
      </c>
      <c r="I792" s="241"/>
      <c r="J792" s="237"/>
      <c r="K792" s="237"/>
      <c r="L792" s="242"/>
      <c r="M792" s="243"/>
      <c r="N792" s="244"/>
      <c r="O792" s="244"/>
      <c r="P792" s="244"/>
      <c r="Q792" s="244"/>
      <c r="R792" s="244"/>
      <c r="S792" s="244"/>
      <c r="T792" s="245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6" t="s">
        <v>153</v>
      </c>
      <c r="AU792" s="246" t="s">
        <v>82</v>
      </c>
      <c r="AV792" s="14" t="s">
        <v>82</v>
      </c>
      <c r="AW792" s="14" t="s">
        <v>34</v>
      </c>
      <c r="AX792" s="14" t="s">
        <v>73</v>
      </c>
      <c r="AY792" s="246" t="s">
        <v>142</v>
      </c>
    </row>
    <row r="793" spans="1:51" s="14" customFormat="1" ht="12">
      <c r="A793" s="14"/>
      <c r="B793" s="236"/>
      <c r="C793" s="237"/>
      <c r="D793" s="227" t="s">
        <v>153</v>
      </c>
      <c r="E793" s="238" t="s">
        <v>21</v>
      </c>
      <c r="F793" s="239" t="s">
        <v>762</v>
      </c>
      <c r="G793" s="237"/>
      <c r="H793" s="240">
        <v>0.281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6" t="s">
        <v>153</v>
      </c>
      <c r="AU793" s="246" t="s">
        <v>82</v>
      </c>
      <c r="AV793" s="14" t="s">
        <v>82</v>
      </c>
      <c r="AW793" s="14" t="s">
        <v>34</v>
      </c>
      <c r="AX793" s="14" t="s">
        <v>73</v>
      </c>
      <c r="AY793" s="246" t="s">
        <v>142</v>
      </c>
    </row>
    <row r="794" spans="1:51" s="13" customFormat="1" ht="12">
      <c r="A794" s="13"/>
      <c r="B794" s="225"/>
      <c r="C794" s="226"/>
      <c r="D794" s="227" t="s">
        <v>153</v>
      </c>
      <c r="E794" s="228" t="s">
        <v>21</v>
      </c>
      <c r="F794" s="229" t="s">
        <v>155</v>
      </c>
      <c r="G794" s="226"/>
      <c r="H794" s="228" t="s">
        <v>21</v>
      </c>
      <c r="I794" s="230"/>
      <c r="J794" s="226"/>
      <c r="K794" s="226"/>
      <c r="L794" s="231"/>
      <c r="M794" s="232"/>
      <c r="N794" s="233"/>
      <c r="O794" s="233"/>
      <c r="P794" s="233"/>
      <c r="Q794" s="233"/>
      <c r="R794" s="233"/>
      <c r="S794" s="233"/>
      <c r="T794" s="234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35" t="s">
        <v>153</v>
      </c>
      <c r="AU794" s="235" t="s">
        <v>82</v>
      </c>
      <c r="AV794" s="13" t="s">
        <v>80</v>
      </c>
      <c r="AW794" s="13" t="s">
        <v>34</v>
      </c>
      <c r="AX794" s="13" t="s">
        <v>73</v>
      </c>
      <c r="AY794" s="235" t="s">
        <v>142</v>
      </c>
    </row>
    <row r="795" spans="1:51" s="14" customFormat="1" ht="12">
      <c r="A795" s="14"/>
      <c r="B795" s="236"/>
      <c r="C795" s="237"/>
      <c r="D795" s="227" t="s">
        <v>153</v>
      </c>
      <c r="E795" s="238" t="s">
        <v>21</v>
      </c>
      <c r="F795" s="239" t="s">
        <v>763</v>
      </c>
      <c r="G795" s="237"/>
      <c r="H795" s="240">
        <v>64.936</v>
      </c>
      <c r="I795" s="241"/>
      <c r="J795" s="237"/>
      <c r="K795" s="237"/>
      <c r="L795" s="242"/>
      <c r="M795" s="243"/>
      <c r="N795" s="244"/>
      <c r="O795" s="244"/>
      <c r="P795" s="244"/>
      <c r="Q795" s="244"/>
      <c r="R795" s="244"/>
      <c r="S795" s="244"/>
      <c r="T795" s="245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6" t="s">
        <v>153</v>
      </c>
      <c r="AU795" s="246" t="s">
        <v>82</v>
      </c>
      <c r="AV795" s="14" t="s">
        <v>82</v>
      </c>
      <c r="AW795" s="14" t="s">
        <v>34</v>
      </c>
      <c r="AX795" s="14" t="s">
        <v>73</v>
      </c>
      <c r="AY795" s="246" t="s">
        <v>142</v>
      </c>
    </row>
    <row r="796" spans="1:51" s="14" customFormat="1" ht="12">
      <c r="A796" s="14"/>
      <c r="B796" s="236"/>
      <c r="C796" s="237"/>
      <c r="D796" s="227" t="s">
        <v>153</v>
      </c>
      <c r="E796" s="238" t="s">
        <v>21</v>
      </c>
      <c r="F796" s="239" t="s">
        <v>764</v>
      </c>
      <c r="G796" s="237"/>
      <c r="H796" s="240">
        <v>0.735</v>
      </c>
      <c r="I796" s="241"/>
      <c r="J796" s="237"/>
      <c r="K796" s="237"/>
      <c r="L796" s="242"/>
      <c r="M796" s="243"/>
      <c r="N796" s="244"/>
      <c r="O796" s="244"/>
      <c r="P796" s="244"/>
      <c r="Q796" s="244"/>
      <c r="R796" s="244"/>
      <c r="S796" s="244"/>
      <c r="T796" s="245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6" t="s">
        <v>153</v>
      </c>
      <c r="AU796" s="246" t="s">
        <v>82</v>
      </c>
      <c r="AV796" s="14" t="s">
        <v>82</v>
      </c>
      <c r="AW796" s="14" t="s">
        <v>34</v>
      </c>
      <c r="AX796" s="14" t="s">
        <v>73</v>
      </c>
      <c r="AY796" s="246" t="s">
        <v>142</v>
      </c>
    </row>
    <row r="797" spans="1:51" s="14" customFormat="1" ht="12">
      <c r="A797" s="14"/>
      <c r="B797" s="236"/>
      <c r="C797" s="237"/>
      <c r="D797" s="227" t="s">
        <v>153</v>
      </c>
      <c r="E797" s="238" t="s">
        <v>21</v>
      </c>
      <c r="F797" s="239" t="s">
        <v>765</v>
      </c>
      <c r="G797" s="237"/>
      <c r="H797" s="240">
        <v>2.291</v>
      </c>
      <c r="I797" s="241"/>
      <c r="J797" s="237"/>
      <c r="K797" s="237"/>
      <c r="L797" s="242"/>
      <c r="M797" s="243"/>
      <c r="N797" s="244"/>
      <c r="O797" s="244"/>
      <c r="P797" s="244"/>
      <c r="Q797" s="244"/>
      <c r="R797" s="244"/>
      <c r="S797" s="244"/>
      <c r="T797" s="245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6" t="s">
        <v>153</v>
      </c>
      <c r="AU797" s="246" t="s">
        <v>82</v>
      </c>
      <c r="AV797" s="14" t="s">
        <v>82</v>
      </c>
      <c r="AW797" s="14" t="s">
        <v>34</v>
      </c>
      <c r="AX797" s="14" t="s">
        <v>73</v>
      </c>
      <c r="AY797" s="246" t="s">
        <v>142</v>
      </c>
    </row>
    <row r="798" spans="1:51" s="14" customFormat="1" ht="12">
      <c r="A798" s="14"/>
      <c r="B798" s="236"/>
      <c r="C798" s="237"/>
      <c r="D798" s="227" t="s">
        <v>153</v>
      </c>
      <c r="E798" s="238" t="s">
        <v>21</v>
      </c>
      <c r="F798" s="239" t="s">
        <v>766</v>
      </c>
      <c r="G798" s="237"/>
      <c r="H798" s="240">
        <v>0.821</v>
      </c>
      <c r="I798" s="241"/>
      <c r="J798" s="237"/>
      <c r="K798" s="237"/>
      <c r="L798" s="242"/>
      <c r="M798" s="243"/>
      <c r="N798" s="244"/>
      <c r="O798" s="244"/>
      <c r="P798" s="244"/>
      <c r="Q798" s="244"/>
      <c r="R798" s="244"/>
      <c r="S798" s="244"/>
      <c r="T798" s="245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6" t="s">
        <v>153</v>
      </c>
      <c r="AU798" s="246" t="s">
        <v>82</v>
      </c>
      <c r="AV798" s="14" t="s">
        <v>82</v>
      </c>
      <c r="AW798" s="14" t="s">
        <v>34</v>
      </c>
      <c r="AX798" s="14" t="s">
        <v>73</v>
      </c>
      <c r="AY798" s="246" t="s">
        <v>142</v>
      </c>
    </row>
    <row r="799" spans="1:51" s="14" customFormat="1" ht="12">
      <c r="A799" s="14"/>
      <c r="B799" s="236"/>
      <c r="C799" s="237"/>
      <c r="D799" s="227" t="s">
        <v>153</v>
      </c>
      <c r="E799" s="238" t="s">
        <v>21</v>
      </c>
      <c r="F799" s="239" t="s">
        <v>767</v>
      </c>
      <c r="G799" s="237"/>
      <c r="H799" s="240">
        <v>6.658</v>
      </c>
      <c r="I799" s="241"/>
      <c r="J799" s="237"/>
      <c r="K799" s="237"/>
      <c r="L799" s="242"/>
      <c r="M799" s="243"/>
      <c r="N799" s="244"/>
      <c r="O799" s="244"/>
      <c r="P799" s="244"/>
      <c r="Q799" s="244"/>
      <c r="R799" s="244"/>
      <c r="S799" s="244"/>
      <c r="T799" s="245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6" t="s">
        <v>153</v>
      </c>
      <c r="AU799" s="246" t="s">
        <v>82</v>
      </c>
      <c r="AV799" s="14" t="s">
        <v>82</v>
      </c>
      <c r="AW799" s="14" t="s">
        <v>34</v>
      </c>
      <c r="AX799" s="14" t="s">
        <v>73</v>
      </c>
      <c r="AY799" s="246" t="s">
        <v>142</v>
      </c>
    </row>
    <row r="800" spans="1:51" s="14" customFormat="1" ht="12">
      <c r="A800" s="14"/>
      <c r="B800" s="236"/>
      <c r="C800" s="237"/>
      <c r="D800" s="227" t="s">
        <v>153</v>
      </c>
      <c r="E800" s="238" t="s">
        <v>21</v>
      </c>
      <c r="F800" s="239" t="s">
        <v>768</v>
      </c>
      <c r="G800" s="237"/>
      <c r="H800" s="240">
        <v>0.908</v>
      </c>
      <c r="I800" s="241"/>
      <c r="J800" s="237"/>
      <c r="K800" s="237"/>
      <c r="L800" s="242"/>
      <c r="M800" s="243"/>
      <c r="N800" s="244"/>
      <c r="O800" s="244"/>
      <c r="P800" s="244"/>
      <c r="Q800" s="244"/>
      <c r="R800" s="244"/>
      <c r="S800" s="244"/>
      <c r="T800" s="245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6" t="s">
        <v>153</v>
      </c>
      <c r="AU800" s="246" t="s">
        <v>82</v>
      </c>
      <c r="AV800" s="14" t="s">
        <v>82</v>
      </c>
      <c r="AW800" s="14" t="s">
        <v>34</v>
      </c>
      <c r="AX800" s="14" t="s">
        <v>73</v>
      </c>
      <c r="AY800" s="246" t="s">
        <v>142</v>
      </c>
    </row>
    <row r="801" spans="1:51" s="15" customFormat="1" ht="12">
      <c r="A801" s="15"/>
      <c r="B801" s="247"/>
      <c r="C801" s="248"/>
      <c r="D801" s="227" t="s">
        <v>153</v>
      </c>
      <c r="E801" s="249" t="s">
        <v>93</v>
      </c>
      <c r="F801" s="250" t="s">
        <v>171</v>
      </c>
      <c r="G801" s="248"/>
      <c r="H801" s="251">
        <v>1223.93</v>
      </c>
      <c r="I801" s="252"/>
      <c r="J801" s="248"/>
      <c r="K801" s="248"/>
      <c r="L801" s="253"/>
      <c r="M801" s="254"/>
      <c r="N801" s="255"/>
      <c r="O801" s="255"/>
      <c r="P801" s="255"/>
      <c r="Q801" s="255"/>
      <c r="R801" s="255"/>
      <c r="S801" s="255"/>
      <c r="T801" s="256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57" t="s">
        <v>153</v>
      </c>
      <c r="AU801" s="257" t="s">
        <v>82</v>
      </c>
      <c r="AV801" s="15" t="s">
        <v>149</v>
      </c>
      <c r="AW801" s="15" t="s">
        <v>34</v>
      </c>
      <c r="AX801" s="15" t="s">
        <v>80</v>
      </c>
      <c r="AY801" s="257" t="s">
        <v>142</v>
      </c>
    </row>
    <row r="802" spans="1:65" s="2" customFormat="1" ht="16.5" customHeight="1">
      <c r="A802" s="40"/>
      <c r="B802" s="41"/>
      <c r="C802" s="270" t="s">
        <v>769</v>
      </c>
      <c r="D802" s="270" t="s">
        <v>729</v>
      </c>
      <c r="E802" s="271" t="s">
        <v>770</v>
      </c>
      <c r="F802" s="272" t="s">
        <v>771</v>
      </c>
      <c r="G802" s="273" t="s">
        <v>732</v>
      </c>
      <c r="H802" s="274">
        <v>2447.86</v>
      </c>
      <c r="I802" s="275"/>
      <c r="J802" s="276">
        <f>ROUND(I802*H802,2)</f>
        <v>0</v>
      </c>
      <c r="K802" s="272" t="s">
        <v>148</v>
      </c>
      <c r="L802" s="277"/>
      <c r="M802" s="278" t="s">
        <v>21</v>
      </c>
      <c r="N802" s="279" t="s">
        <v>44</v>
      </c>
      <c r="O802" s="86"/>
      <c r="P802" s="216">
        <f>O802*H802</f>
        <v>0</v>
      </c>
      <c r="Q802" s="216">
        <v>1</v>
      </c>
      <c r="R802" s="216">
        <f>Q802*H802</f>
        <v>2447.86</v>
      </c>
      <c r="S802" s="216">
        <v>0</v>
      </c>
      <c r="T802" s="217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18" t="s">
        <v>235</v>
      </c>
      <c r="AT802" s="218" t="s">
        <v>729</v>
      </c>
      <c r="AU802" s="218" t="s">
        <v>82</v>
      </c>
      <c r="AY802" s="19" t="s">
        <v>142</v>
      </c>
      <c r="BE802" s="219">
        <f>IF(N802="základní",J802,0)</f>
        <v>0</v>
      </c>
      <c r="BF802" s="219">
        <f>IF(N802="snížená",J802,0)</f>
        <v>0</v>
      </c>
      <c r="BG802" s="219">
        <f>IF(N802="zákl. přenesená",J802,0)</f>
        <v>0</v>
      </c>
      <c r="BH802" s="219">
        <f>IF(N802="sníž. přenesená",J802,0)</f>
        <v>0</v>
      </c>
      <c r="BI802" s="219">
        <f>IF(N802="nulová",J802,0)</f>
        <v>0</v>
      </c>
      <c r="BJ802" s="19" t="s">
        <v>80</v>
      </c>
      <c r="BK802" s="219">
        <f>ROUND(I802*H802,2)</f>
        <v>0</v>
      </c>
      <c r="BL802" s="19" t="s">
        <v>149</v>
      </c>
      <c r="BM802" s="218" t="s">
        <v>772</v>
      </c>
    </row>
    <row r="803" spans="1:51" s="14" customFormat="1" ht="12">
      <c r="A803" s="14"/>
      <c r="B803" s="236"/>
      <c r="C803" s="237"/>
      <c r="D803" s="227" t="s">
        <v>153</v>
      </c>
      <c r="E803" s="238" t="s">
        <v>21</v>
      </c>
      <c r="F803" s="239" t="s">
        <v>93</v>
      </c>
      <c r="G803" s="237"/>
      <c r="H803" s="240">
        <v>1223.93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6" t="s">
        <v>153</v>
      </c>
      <c r="AU803" s="246" t="s">
        <v>82</v>
      </c>
      <c r="AV803" s="14" t="s">
        <v>82</v>
      </c>
      <c r="AW803" s="14" t="s">
        <v>34</v>
      </c>
      <c r="AX803" s="14" t="s">
        <v>80</v>
      </c>
      <c r="AY803" s="246" t="s">
        <v>142</v>
      </c>
    </row>
    <row r="804" spans="1:51" s="14" customFormat="1" ht="12">
      <c r="A804" s="14"/>
      <c r="B804" s="236"/>
      <c r="C804" s="237"/>
      <c r="D804" s="227" t="s">
        <v>153</v>
      </c>
      <c r="E804" s="237"/>
      <c r="F804" s="239" t="s">
        <v>773</v>
      </c>
      <c r="G804" s="237"/>
      <c r="H804" s="240">
        <v>2447.86</v>
      </c>
      <c r="I804" s="241"/>
      <c r="J804" s="237"/>
      <c r="K804" s="237"/>
      <c r="L804" s="242"/>
      <c r="M804" s="243"/>
      <c r="N804" s="244"/>
      <c r="O804" s="244"/>
      <c r="P804" s="244"/>
      <c r="Q804" s="244"/>
      <c r="R804" s="244"/>
      <c r="S804" s="244"/>
      <c r="T804" s="245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6" t="s">
        <v>153</v>
      </c>
      <c r="AU804" s="246" t="s">
        <v>82</v>
      </c>
      <c r="AV804" s="14" t="s">
        <v>82</v>
      </c>
      <c r="AW804" s="14" t="s">
        <v>4</v>
      </c>
      <c r="AX804" s="14" t="s">
        <v>80</v>
      </c>
      <c r="AY804" s="246" t="s">
        <v>142</v>
      </c>
    </row>
    <row r="805" spans="1:65" s="2" customFormat="1" ht="24.15" customHeight="1">
      <c r="A805" s="40"/>
      <c r="B805" s="41"/>
      <c r="C805" s="207" t="s">
        <v>774</v>
      </c>
      <c r="D805" s="207" t="s">
        <v>144</v>
      </c>
      <c r="E805" s="208" t="s">
        <v>775</v>
      </c>
      <c r="F805" s="209" t="s">
        <v>776</v>
      </c>
      <c r="G805" s="210" t="s">
        <v>147</v>
      </c>
      <c r="H805" s="211">
        <v>29.16</v>
      </c>
      <c r="I805" s="212"/>
      <c r="J805" s="213">
        <f>ROUND(I805*H805,2)</f>
        <v>0</v>
      </c>
      <c r="K805" s="209" t="s">
        <v>148</v>
      </c>
      <c r="L805" s="46"/>
      <c r="M805" s="214" t="s">
        <v>21</v>
      </c>
      <c r="N805" s="215" t="s">
        <v>44</v>
      </c>
      <c r="O805" s="86"/>
      <c r="P805" s="216">
        <f>O805*H805</f>
        <v>0</v>
      </c>
      <c r="Q805" s="216">
        <v>0</v>
      </c>
      <c r="R805" s="216">
        <f>Q805*H805</f>
        <v>0</v>
      </c>
      <c r="S805" s="216">
        <v>0</v>
      </c>
      <c r="T805" s="217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18" t="s">
        <v>149</v>
      </c>
      <c r="AT805" s="218" t="s">
        <v>144</v>
      </c>
      <c r="AU805" s="218" t="s">
        <v>82</v>
      </c>
      <c r="AY805" s="19" t="s">
        <v>142</v>
      </c>
      <c r="BE805" s="219">
        <f>IF(N805="základní",J805,0)</f>
        <v>0</v>
      </c>
      <c r="BF805" s="219">
        <f>IF(N805="snížená",J805,0)</f>
        <v>0</v>
      </c>
      <c r="BG805" s="219">
        <f>IF(N805="zákl. přenesená",J805,0)</f>
        <v>0</v>
      </c>
      <c r="BH805" s="219">
        <f>IF(N805="sníž. přenesená",J805,0)</f>
        <v>0</v>
      </c>
      <c r="BI805" s="219">
        <f>IF(N805="nulová",J805,0)</f>
        <v>0</v>
      </c>
      <c r="BJ805" s="19" t="s">
        <v>80</v>
      </c>
      <c r="BK805" s="219">
        <f>ROUND(I805*H805,2)</f>
        <v>0</v>
      </c>
      <c r="BL805" s="19" t="s">
        <v>149</v>
      </c>
      <c r="BM805" s="218" t="s">
        <v>777</v>
      </c>
    </row>
    <row r="806" spans="1:47" s="2" customFormat="1" ht="12">
      <c r="A806" s="40"/>
      <c r="B806" s="41"/>
      <c r="C806" s="42"/>
      <c r="D806" s="220" t="s">
        <v>151</v>
      </c>
      <c r="E806" s="42"/>
      <c r="F806" s="221" t="s">
        <v>778</v>
      </c>
      <c r="G806" s="42"/>
      <c r="H806" s="42"/>
      <c r="I806" s="222"/>
      <c r="J806" s="42"/>
      <c r="K806" s="42"/>
      <c r="L806" s="46"/>
      <c r="M806" s="223"/>
      <c r="N806" s="224"/>
      <c r="O806" s="86"/>
      <c r="P806" s="86"/>
      <c r="Q806" s="86"/>
      <c r="R806" s="86"/>
      <c r="S806" s="86"/>
      <c r="T806" s="87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T806" s="19" t="s">
        <v>151</v>
      </c>
      <c r="AU806" s="19" t="s">
        <v>82</v>
      </c>
    </row>
    <row r="807" spans="1:51" s="13" customFormat="1" ht="12">
      <c r="A807" s="13"/>
      <c r="B807" s="225"/>
      <c r="C807" s="226"/>
      <c r="D807" s="227" t="s">
        <v>153</v>
      </c>
      <c r="E807" s="228" t="s">
        <v>21</v>
      </c>
      <c r="F807" s="229" t="s">
        <v>154</v>
      </c>
      <c r="G807" s="226"/>
      <c r="H807" s="228" t="s">
        <v>21</v>
      </c>
      <c r="I807" s="230"/>
      <c r="J807" s="226"/>
      <c r="K807" s="226"/>
      <c r="L807" s="231"/>
      <c r="M807" s="232"/>
      <c r="N807" s="233"/>
      <c r="O807" s="233"/>
      <c r="P807" s="233"/>
      <c r="Q807" s="233"/>
      <c r="R807" s="233"/>
      <c r="S807" s="233"/>
      <c r="T807" s="234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35" t="s">
        <v>153</v>
      </c>
      <c r="AU807" s="235" t="s">
        <v>82</v>
      </c>
      <c r="AV807" s="13" t="s">
        <v>80</v>
      </c>
      <c r="AW807" s="13" t="s">
        <v>34</v>
      </c>
      <c r="AX807" s="13" t="s">
        <v>73</v>
      </c>
      <c r="AY807" s="235" t="s">
        <v>142</v>
      </c>
    </row>
    <row r="808" spans="1:51" s="13" customFormat="1" ht="12">
      <c r="A808" s="13"/>
      <c r="B808" s="225"/>
      <c r="C808" s="226"/>
      <c r="D808" s="227" t="s">
        <v>153</v>
      </c>
      <c r="E808" s="228" t="s">
        <v>21</v>
      </c>
      <c r="F808" s="229" t="s">
        <v>368</v>
      </c>
      <c r="G808" s="226"/>
      <c r="H808" s="228" t="s">
        <v>21</v>
      </c>
      <c r="I808" s="230"/>
      <c r="J808" s="226"/>
      <c r="K808" s="226"/>
      <c r="L808" s="231"/>
      <c r="M808" s="232"/>
      <c r="N808" s="233"/>
      <c r="O808" s="233"/>
      <c r="P808" s="233"/>
      <c r="Q808" s="233"/>
      <c r="R808" s="233"/>
      <c r="S808" s="233"/>
      <c r="T808" s="234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5" t="s">
        <v>153</v>
      </c>
      <c r="AU808" s="235" t="s">
        <v>82</v>
      </c>
      <c r="AV808" s="13" t="s">
        <v>80</v>
      </c>
      <c r="AW808" s="13" t="s">
        <v>34</v>
      </c>
      <c r="AX808" s="13" t="s">
        <v>73</v>
      </c>
      <c r="AY808" s="235" t="s">
        <v>142</v>
      </c>
    </row>
    <row r="809" spans="1:51" s="14" customFormat="1" ht="12">
      <c r="A809" s="14"/>
      <c r="B809" s="236"/>
      <c r="C809" s="237"/>
      <c r="D809" s="227" t="s">
        <v>153</v>
      </c>
      <c r="E809" s="238" t="s">
        <v>21</v>
      </c>
      <c r="F809" s="239" t="s">
        <v>369</v>
      </c>
      <c r="G809" s="237"/>
      <c r="H809" s="240">
        <v>6</v>
      </c>
      <c r="I809" s="241"/>
      <c r="J809" s="237"/>
      <c r="K809" s="237"/>
      <c r="L809" s="242"/>
      <c r="M809" s="243"/>
      <c r="N809" s="244"/>
      <c r="O809" s="244"/>
      <c r="P809" s="244"/>
      <c r="Q809" s="244"/>
      <c r="R809" s="244"/>
      <c r="S809" s="244"/>
      <c r="T809" s="24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6" t="s">
        <v>153</v>
      </c>
      <c r="AU809" s="246" t="s">
        <v>82</v>
      </c>
      <c r="AV809" s="14" t="s">
        <v>82</v>
      </c>
      <c r="AW809" s="14" t="s">
        <v>34</v>
      </c>
      <c r="AX809" s="14" t="s">
        <v>73</v>
      </c>
      <c r="AY809" s="246" t="s">
        <v>142</v>
      </c>
    </row>
    <row r="810" spans="1:51" s="13" customFormat="1" ht="12">
      <c r="A810" s="13"/>
      <c r="B810" s="225"/>
      <c r="C810" s="226"/>
      <c r="D810" s="227" t="s">
        <v>153</v>
      </c>
      <c r="E810" s="228" t="s">
        <v>21</v>
      </c>
      <c r="F810" s="229" t="s">
        <v>370</v>
      </c>
      <c r="G810" s="226"/>
      <c r="H810" s="228" t="s">
        <v>21</v>
      </c>
      <c r="I810" s="230"/>
      <c r="J810" s="226"/>
      <c r="K810" s="226"/>
      <c r="L810" s="231"/>
      <c r="M810" s="232"/>
      <c r="N810" s="233"/>
      <c r="O810" s="233"/>
      <c r="P810" s="233"/>
      <c r="Q810" s="233"/>
      <c r="R810" s="233"/>
      <c r="S810" s="233"/>
      <c r="T810" s="23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5" t="s">
        <v>153</v>
      </c>
      <c r="AU810" s="235" t="s">
        <v>82</v>
      </c>
      <c r="AV810" s="13" t="s">
        <v>80</v>
      </c>
      <c r="AW810" s="13" t="s">
        <v>34</v>
      </c>
      <c r="AX810" s="13" t="s">
        <v>73</v>
      </c>
      <c r="AY810" s="235" t="s">
        <v>142</v>
      </c>
    </row>
    <row r="811" spans="1:51" s="14" customFormat="1" ht="12">
      <c r="A811" s="14"/>
      <c r="B811" s="236"/>
      <c r="C811" s="237"/>
      <c r="D811" s="227" t="s">
        <v>153</v>
      </c>
      <c r="E811" s="238" t="s">
        <v>21</v>
      </c>
      <c r="F811" s="239" t="s">
        <v>371</v>
      </c>
      <c r="G811" s="237"/>
      <c r="H811" s="240">
        <v>3.96</v>
      </c>
      <c r="I811" s="241"/>
      <c r="J811" s="237"/>
      <c r="K811" s="237"/>
      <c r="L811" s="242"/>
      <c r="M811" s="243"/>
      <c r="N811" s="244"/>
      <c r="O811" s="244"/>
      <c r="P811" s="244"/>
      <c r="Q811" s="244"/>
      <c r="R811" s="244"/>
      <c r="S811" s="244"/>
      <c r="T811" s="245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6" t="s">
        <v>153</v>
      </c>
      <c r="AU811" s="246" t="s">
        <v>82</v>
      </c>
      <c r="AV811" s="14" t="s">
        <v>82</v>
      </c>
      <c r="AW811" s="14" t="s">
        <v>34</v>
      </c>
      <c r="AX811" s="14" t="s">
        <v>73</v>
      </c>
      <c r="AY811" s="246" t="s">
        <v>142</v>
      </c>
    </row>
    <row r="812" spans="1:51" s="13" customFormat="1" ht="12">
      <c r="A812" s="13"/>
      <c r="B812" s="225"/>
      <c r="C812" s="226"/>
      <c r="D812" s="227" t="s">
        <v>153</v>
      </c>
      <c r="E812" s="228" t="s">
        <v>21</v>
      </c>
      <c r="F812" s="229" t="s">
        <v>210</v>
      </c>
      <c r="G812" s="226"/>
      <c r="H812" s="228" t="s">
        <v>21</v>
      </c>
      <c r="I812" s="230"/>
      <c r="J812" s="226"/>
      <c r="K812" s="226"/>
      <c r="L812" s="231"/>
      <c r="M812" s="232"/>
      <c r="N812" s="233"/>
      <c r="O812" s="233"/>
      <c r="P812" s="233"/>
      <c r="Q812" s="233"/>
      <c r="R812" s="233"/>
      <c r="S812" s="233"/>
      <c r="T812" s="234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5" t="s">
        <v>153</v>
      </c>
      <c r="AU812" s="235" t="s">
        <v>82</v>
      </c>
      <c r="AV812" s="13" t="s">
        <v>80</v>
      </c>
      <c r="AW812" s="13" t="s">
        <v>34</v>
      </c>
      <c r="AX812" s="13" t="s">
        <v>73</v>
      </c>
      <c r="AY812" s="235" t="s">
        <v>142</v>
      </c>
    </row>
    <row r="813" spans="1:51" s="14" customFormat="1" ht="12">
      <c r="A813" s="14"/>
      <c r="B813" s="236"/>
      <c r="C813" s="237"/>
      <c r="D813" s="227" t="s">
        <v>153</v>
      </c>
      <c r="E813" s="238" t="s">
        <v>21</v>
      </c>
      <c r="F813" s="239" t="s">
        <v>373</v>
      </c>
      <c r="G813" s="237"/>
      <c r="H813" s="240">
        <v>0.72</v>
      </c>
      <c r="I813" s="241"/>
      <c r="J813" s="237"/>
      <c r="K813" s="237"/>
      <c r="L813" s="242"/>
      <c r="M813" s="243"/>
      <c r="N813" s="244"/>
      <c r="O813" s="244"/>
      <c r="P813" s="244"/>
      <c r="Q813" s="244"/>
      <c r="R813" s="244"/>
      <c r="S813" s="244"/>
      <c r="T813" s="245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6" t="s">
        <v>153</v>
      </c>
      <c r="AU813" s="246" t="s">
        <v>82</v>
      </c>
      <c r="AV813" s="14" t="s">
        <v>82</v>
      </c>
      <c r="AW813" s="14" t="s">
        <v>34</v>
      </c>
      <c r="AX813" s="14" t="s">
        <v>73</v>
      </c>
      <c r="AY813" s="246" t="s">
        <v>142</v>
      </c>
    </row>
    <row r="814" spans="1:51" s="13" customFormat="1" ht="12">
      <c r="A814" s="13"/>
      <c r="B814" s="225"/>
      <c r="C814" s="226"/>
      <c r="D814" s="227" t="s">
        <v>153</v>
      </c>
      <c r="E814" s="228" t="s">
        <v>21</v>
      </c>
      <c r="F814" s="229" t="s">
        <v>779</v>
      </c>
      <c r="G814" s="226"/>
      <c r="H814" s="228" t="s">
        <v>21</v>
      </c>
      <c r="I814" s="230"/>
      <c r="J814" s="226"/>
      <c r="K814" s="226"/>
      <c r="L814" s="231"/>
      <c r="M814" s="232"/>
      <c r="N814" s="233"/>
      <c r="O814" s="233"/>
      <c r="P814" s="233"/>
      <c r="Q814" s="233"/>
      <c r="R814" s="233"/>
      <c r="S814" s="233"/>
      <c r="T814" s="234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5" t="s">
        <v>153</v>
      </c>
      <c r="AU814" s="235" t="s">
        <v>82</v>
      </c>
      <c r="AV814" s="13" t="s">
        <v>80</v>
      </c>
      <c r="AW814" s="13" t="s">
        <v>34</v>
      </c>
      <c r="AX814" s="13" t="s">
        <v>73</v>
      </c>
      <c r="AY814" s="235" t="s">
        <v>142</v>
      </c>
    </row>
    <row r="815" spans="1:51" s="14" customFormat="1" ht="12">
      <c r="A815" s="14"/>
      <c r="B815" s="236"/>
      <c r="C815" s="237"/>
      <c r="D815" s="227" t="s">
        <v>153</v>
      </c>
      <c r="E815" s="238" t="s">
        <v>21</v>
      </c>
      <c r="F815" s="239" t="s">
        <v>375</v>
      </c>
      <c r="G815" s="237"/>
      <c r="H815" s="240">
        <v>18.48</v>
      </c>
      <c r="I815" s="241"/>
      <c r="J815" s="237"/>
      <c r="K815" s="237"/>
      <c r="L815" s="242"/>
      <c r="M815" s="243"/>
      <c r="N815" s="244"/>
      <c r="O815" s="244"/>
      <c r="P815" s="244"/>
      <c r="Q815" s="244"/>
      <c r="R815" s="244"/>
      <c r="S815" s="244"/>
      <c r="T815" s="245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6" t="s">
        <v>153</v>
      </c>
      <c r="AU815" s="246" t="s">
        <v>82</v>
      </c>
      <c r="AV815" s="14" t="s">
        <v>82</v>
      </c>
      <c r="AW815" s="14" t="s">
        <v>34</v>
      </c>
      <c r="AX815" s="14" t="s">
        <v>73</v>
      </c>
      <c r="AY815" s="246" t="s">
        <v>142</v>
      </c>
    </row>
    <row r="816" spans="1:51" s="15" customFormat="1" ht="12">
      <c r="A816" s="15"/>
      <c r="B816" s="247"/>
      <c r="C816" s="248"/>
      <c r="D816" s="227" t="s">
        <v>153</v>
      </c>
      <c r="E816" s="249" t="s">
        <v>780</v>
      </c>
      <c r="F816" s="250" t="s">
        <v>171</v>
      </c>
      <c r="G816" s="248"/>
      <c r="H816" s="251">
        <v>29.16</v>
      </c>
      <c r="I816" s="252"/>
      <c r="J816" s="248"/>
      <c r="K816" s="248"/>
      <c r="L816" s="253"/>
      <c r="M816" s="254"/>
      <c r="N816" s="255"/>
      <c r="O816" s="255"/>
      <c r="P816" s="255"/>
      <c r="Q816" s="255"/>
      <c r="R816" s="255"/>
      <c r="S816" s="255"/>
      <c r="T816" s="256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57" t="s">
        <v>153</v>
      </c>
      <c r="AU816" s="257" t="s">
        <v>82</v>
      </c>
      <c r="AV816" s="15" t="s">
        <v>149</v>
      </c>
      <c r="AW816" s="15" t="s">
        <v>34</v>
      </c>
      <c r="AX816" s="15" t="s">
        <v>80</v>
      </c>
      <c r="AY816" s="257" t="s">
        <v>142</v>
      </c>
    </row>
    <row r="817" spans="1:65" s="2" customFormat="1" ht="24.15" customHeight="1">
      <c r="A817" s="40"/>
      <c r="B817" s="41"/>
      <c r="C817" s="207" t="s">
        <v>781</v>
      </c>
      <c r="D817" s="207" t="s">
        <v>144</v>
      </c>
      <c r="E817" s="208" t="s">
        <v>782</v>
      </c>
      <c r="F817" s="209" t="s">
        <v>783</v>
      </c>
      <c r="G817" s="210" t="s">
        <v>147</v>
      </c>
      <c r="H817" s="211">
        <v>29.16</v>
      </c>
      <c r="I817" s="212"/>
      <c r="J817" s="213">
        <f>ROUND(I817*H817,2)</f>
        <v>0</v>
      </c>
      <c r="K817" s="209" t="s">
        <v>148</v>
      </c>
      <c r="L817" s="46"/>
      <c r="M817" s="214" t="s">
        <v>21</v>
      </c>
      <c r="N817" s="215" t="s">
        <v>44</v>
      </c>
      <c r="O817" s="86"/>
      <c r="P817" s="216">
        <f>O817*H817</f>
        <v>0</v>
      </c>
      <c r="Q817" s="216">
        <v>0</v>
      </c>
      <c r="R817" s="216">
        <f>Q817*H817</f>
        <v>0</v>
      </c>
      <c r="S817" s="216">
        <v>0</v>
      </c>
      <c r="T817" s="217">
        <f>S817*H817</f>
        <v>0</v>
      </c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R817" s="218" t="s">
        <v>149</v>
      </c>
      <c r="AT817" s="218" t="s">
        <v>144</v>
      </c>
      <c r="AU817" s="218" t="s">
        <v>82</v>
      </c>
      <c r="AY817" s="19" t="s">
        <v>142</v>
      </c>
      <c r="BE817" s="219">
        <f>IF(N817="základní",J817,0)</f>
        <v>0</v>
      </c>
      <c r="BF817" s="219">
        <f>IF(N817="snížená",J817,0)</f>
        <v>0</v>
      </c>
      <c r="BG817" s="219">
        <f>IF(N817="zákl. přenesená",J817,0)</f>
        <v>0</v>
      </c>
      <c r="BH817" s="219">
        <f>IF(N817="sníž. přenesená",J817,0)</f>
        <v>0</v>
      </c>
      <c r="BI817" s="219">
        <f>IF(N817="nulová",J817,0)</f>
        <v>0</v>
      </c>
      <c r="BJ817" s="19" t="s">
        <v>80</v>
      </c>
      <c r="BK817" s="219">
        <f>ROUND(I817*H817,2)</f>
        <v>0</v>
      </c>
      <c r="BL817" s="19" t="s">
        <v>149</v>
      </c>
      <c r="BM817" s="218" t="s">
        <v>784</v>
      </c>
    </row>
    <row r="818" spans="1:47" s="2" customFormat="1" ht="12">
      <c r="A818" s="40"/>
      <c r="B818" s="41"/>
      <c r="C818" s="42"/>
      <c r="D818" s="220" t="s">
        <v>151</v>
      </c>
      <c r="E818" s="42"/>
      <c r="F818" s="221" t="s">
        <v>785</v>
      </c>
      <c r="G818" s="42"/>
      <c r="H818" s="42"/>
      <c r="I818" s="222"/>
      <c r="J818" s="42"/>
      <c r="K818" s="42"/>
      <c r="L818" s="46"/>
      <c r="M818" s="223"/>
      <c r="N818" s="224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151</v>
      </c>
      <c r="AU818" s="19" t="s">
        <v>82</v>
      </c>
    </row>
    <row r="819" spans="1:51" s="13" customFormat="1" ht="12">
      <c r="A819" s="13"/>
      <c r="B819" s="225"/>
      <c r="C819" s="226"/>
      <c r="D819" s="227" t="s">
        <v>153</v>
      </c>
      <c r="E819" s="228" t="s">
        <v>21</v>
      </c>
      <c r="F819" s="229" t="s">
        <v>154</v>
      </c>
      <c r="G819" s="226"/>
      <c r="H819" s="228" t="s">
        <v>21</v>
      </c>
      <c r="I819" s="230"/>
      <c r="J819" s="226"/>
      <c r="K819" s="226"/>
      <c r="L819" s="231"/>
      <c r="M819" s="232"/>
      <c r="N819" s="233"/>
      <c r="O819" s="233"/>
      <c r="P819" s="233"/>
      <c r="Q819" s="233"/>
      <c r="R819" s="233"/>
      <c r="S819" s="233"/>
      <c r="T819" s="234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5" t="s">
        <v>153</v>
      </c>
      <c r="AU819" s="235" t="s">
        <v>82</v>
      </c>
      <c r="AV819" s="13" t="s">
        <v>80</v>
      </c>
      <c r="AW819" s="13" t="s">
        <v>34</v>
      </c>
      <c r="AX819" s="13" t="s">
        <v>73</v>
      </c>
      <c r="AY819" s="235" t="s">
        <v>142</v>
      </c>
    </row>
    <row r="820" spans="1:51" s="14" customFormat="1" ht="12">
      <c r="A820" s="14"/>
      <c r="B820" s="236"/>
      <c r="C820" s="237"/>
      <c r="D820" s="227" t="s">
        <v>153</v>
      </c>
      <c r="E820" s="238" t="s">
        <v>21</v>
      </c>
      <c r="F820" s="239" t="s">
        <v>786</v>
      </c>
      <c r="G820" s="237"/>
      <c r="H820" s="240">
        <v>29.16</v>
      </c>
      <c r="I820" s="241"/>
      <c r="J820" s="237"/>
      <c r="K820" s="237"/>
      <c r="L820" s="242"/>
      <c r="M820" s="243"/>
      <c r="N820" s="244"/>
      <c r="O820" s="244"/>
      <c r="P820" s="244"/>
      <c r="Q820" s="244"/>
      <c r="R820" s="244"/>
      <c r="S820" s="244"/>
      <c r="T820" s="24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6" t="s">
        <v>153</v>
      </c>
      <c r="AU820" s="246" t="s">
        <v>82</v>
      </c>
      <c r="AV820" s="14" t="s">
        <v>82</v>
      </c>
      <c r="AW820" s="14" t="s">
        <v>34</v>
      </c>
      <c r="AX820" s="14" t="s">
        <v>80</v>
      </c>
      <c r="AY820" s="246" t="s">
        <v>142</v>
      </c>
    </row>
    <row r="821" spans="1:65" s="2" customFormat="1" ht="16.5" customHeight="1">
      <c r="A821" s="40"/>
      <c r="B821" s="41"/>
      <c r="C821" s="270" t="s">
        <v>787</v>
      </c>
      <c r="D821" s="270" t="s">
        <v>729</v>
      </c>
      <c r="E821" s="271" t="s">
        <v>788</v>
      </c>
      <c r="F821" s="272" t="s">
        <v>789</v>
      </c>
      <c r="G821" s="273" t="s">
        <v>790</v>
      </c>
      <c r="H821" s="274">
        <v>2.916</v>
      </c>
      <c r="I821" s="275"/>
      <c r="J821" s="276">
        <f>ROUND(I821*H821,2)</f>
        <v>0</v>
      </c>
      <c r="K821" s="272" t="s">
        <v>148</v>
      </c>
      <c r="L821" s="277"/>
      <c r="M821" s="278" t="s">
        <v>21</v>
      </c>
      <c r="N821" s="279" t="s">
        <v>44</v>
      </c>
      <c r="O821" s="86"/>
      <c r="P821" s="216">
        <f>O821*H821</f>
        <v>0</v>
      </c>
      <c r="Q821" s="216">
        <v>0.001</v>
      </c>
      <c r="R821" s="216">
        <f>Q821*H821</f>
        <v>0.002916</v>
      </c>
      <c r="S821" s="216">
        <v>0</v>
      </c>
      <c r="T821" s="217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18" t="s">
        <v>235</v>
      </c>
      <c r="AT821" s="218" t="s">
        <v>729</v>
      </c>
      <c r="AU821" s="218" t="s">
        <v>82</v>
      </c>
      <c r="AY821" s="19" t="s">
        <v>142</v>
      </c>
      <c r="BE821" s="219">
        <f>IF(N821="základní",J821,0)</f>
        <v>0</v>
      </c>
      <c r="BF821" s="219">
        <f>IF(N821="snížená",J821,0)</f>
        <v>0</v>
      </c>
      <c r="BG821" s="219">
        <f>IF(N821="zákl. přenesená",J821,0)</f>
        <v>0</v>
      </c>
      <c r="BH821" s="219">
        <f>IF(N821="sníž. přenesená",J821,0)</f>
        <v>0</v>
      </c>
      <c r="BI821" s="219">
        <f>IF(N821="nulová",J821,0)</f>
        <v>0</v>
      </c>
      <c r="BJ821" s="19" t="s">
        <v>80</v>
      </c>
      <c r="BK821" s="219">
        <f>ROUND(I821*H821,2)</f>
        <v>0</v>
      </c>
      <c r="BL821" s="19" t="s">
        <v>149</v>
      </c>
      <c r="BM821" s="218" t="s">
        <v>791</v>
      </c>
    </row>
    <row r="822" spans="1:51" s="14" customFormat="1" ht="12">
      <c r="A822" s="14"/>
      <c r="B822" s="236"/>
      <c r="C822" s="237"/>
      <c r="D822" s="227" t="s">
        <v>153</v>
      </c>
      <c r="E822" s="238" t="s">
        <v>21</v>
      </c>
      <c r="F822" s="239" t="s">
        <v>792</v>
      </c>
      <c r="G822" s="237"/>
      <c r="H822" s="240">
        <v>2.916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6" t="s">
        <v>153</v>
      </c>
      <c r="AU822" s="246" t="s">
        <v>82</v>
      </c>
      <c r="AV822" s="14" t="s">
        <v>82</v>
      </c>
      <c r="AW822" s="14" t="s">
        <v>34</v>
      </c>
      <c r="AX822" s="14" t="s">
        <v>80</v>
      </c>
      <c r="AY822" s="246" t="s">
        <v>142</v>
      </c>
    </row>
    <row r="823" spans="1:63" s="12" customFormat="1" ht="22.8" customHeight="1">
      <c r="A823" s="12"/>
      <c r="B823" s="191"/>
      <c r="C823" s="192"/>
      <c r="D823" s="193" t="s">
        <v>72</v>
      </c>
      <c r="E823" s="205" t="s">
        <v>82</v>
      </c>
      <c r="F823" s="205" t="s">
        <v>793</v>
      </c>
      <c r="G823" s="192"/>
      <c r="H823" s="192"/>
      <c r="I823" s="195"/>
      <c r="J823" s="206">
        <f>BK823</f>
        <v>0</v>
      </c>
      <c r="K823" s="192"/>
      <c r="L823" s="197"/>
      <c r="M823" s="198"/>
      <c r="N823" s="199"/>
      <c r="O823" s="199"/>
      <c r="P823" s="200">
        <f>SUM(P824:P871)</f>
        <v>0</v>
      </c>
      <c r="Q823" s="199"/>
      <c r="R823" s="200">
        <f>SUM(R824:R871)</f>
        <v>31.058659999</v>
      </c>
      <c r="S823" s="199"/>
      <c r="T823" s="201">
        <f>SUM(T824:T871)</f>
        <v>0</v>
      </c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R823" s="202" t="s">
        <v>80</v>
      </c>
      <c r="AT823" s="203" t="s">
        <v>72</v>
      </c>
      <c r="AU823" s="203" t="s">
        <v>80</v>
      </c>
      <c r="AY823" s="202" t="s">
        <v>142</v>
      </c>
      <c r="BK823" s="204">
        <f>SUM(BK824:BK871)</f>
        <v>0</v>
      </c>
    </row>
    <row r="824" spans="1:65" s="2" customFormat="1" ht="16.5" customHeight="1">
      <c r="A824" s="40"/>
      <c r="B824" s="41"/>
      <c r="C824" s="207" t="s">
        <v>794</v>
      </c>
      <c r="D824" s="207" t="s">
        <v>144</v>
      </c>
      <c r="E824" s="208" t="s">
        <v>795</v>
      </c>
      <c r="F824" s="209" t="s">
        <v>796</v>
      </c>
      <c r="G824" s="210" t="s">
        <v>797</v>
      </c>
      <c r="H824" s="211">
        <v>3</v>
      </c>
      <c r="I824" s="212"/>
      <c r="J824" s="213">
        <f>ROUND(I824*H824,2)</f>
        <v>0</v>
      </c>
      <c r="K824" s="209" t="s">
        <v>21</v>
      </c>
      <c r="L824" s="46"/>
      <c r="M824" s="214" t="s">
        <v>21</v>
      </c>
      <c r="N824" s="215" t="s">
        <v>44</v>
      </c>
      <c r="O824" s="86"/>
      <c r="P824" s="216">
        <f>O824*H824</f>
        <v>0</v>
      </c>
      <c r="Q824" s="216">
        <v>0</v>
      </c>
      <c r="R824" s="216">
        <f>Q824*H824</f>
        <v>0</v>
      </c>
      <c r="S824" s="216">
        <v>0</v>
      </c>
      <c r="T824" s="217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8" t="s">
        <v>149</v>
      </c>
      <c r="AT824" s="218" t="s">
        <v>144</v>
      </c>
      <c r="AU824" s="218" t="s">
        <v>82</v>
      </c>
      <c r="AY824" s="19" t="s">
        <v>142</v>
      </c>
      <c r="BE824" s="219">
        <f>IF(N824="základní",J824,0)</f>
        <v>0</v>
      </c>
      <c r="BF824" s="219">
        <f>IF(N824="snížená",J824,0)</f>
        <v>0</v>
      </c>
      <c r="BG824" s="219">
        <f>IF(N824="zákl. přenesená",J824,0)</f>
        <v>0</v>
      </c>
      <c r="BH824" s="219">
        <f>IF(N824="sníž. přenesená",J824,0)</f>
        <v>0</v>
      </c>
      <c r="BI824" s="219">
        <f>IF(N824="nulová",J824,0)</f>
        <v>0</v>
      </c>
      <c r="BJ824" s="19" t="s">
        <v>80</v>
      </c>
      <c r="BK824" s="219">
        <f>ROUND(I824*H824,2)</f>
        <v>0</v>
      </c>
      <c r="BL824" s="19" t="s">
        <v>149</v>
      </c>
      <c r="BM824" s="218" t="s">
        <v>798</v>
      </c>
    </row>
    <row r="825" spans="1:47" s="2" customFormat="1" ht="12">
      <c r="A825" s="40"/>
      <c r="B825" s="41"/>
      <c r="C825" s="42"/>
      <c r="D825" s="227" t="s">
        <v>271</v>
      </c>
      <c r="E825" s="42"/>
      <c r="F825" s="258" t="s">
        <v>799</v>
      </c>
      <c r="G825" s="42"/>
      <c r="H825" s="42"/>
      <c r="I825" s="222"/>
      <c r="J825" s="42"/>
      <c r="K825" s="42"/>
      <c r="L825" s="46"/>
      <c r="M825" s="223"/>
      <c r="N825" s="224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271</v>
      </c>
      <c r="AU825" s="19" t="s">
        <v>82</v>
      </c>
    </row>
    <row r="826" spans="1:65" s="2" customFormat="1" ht="16.5" customHeight="1">
      <c r="A826" s="40"/>
      <c r="B826" s="41"/>
      <c r="C826" s="207" t="s">
        <v>800</v>
      </c>
      <c r="D826" s="207" t="s">
        <v>144</v>
      </c>
      <c r="E826" s="208" t="s">
        <v>801</v>
      </c>
      <c r="F826" s="209" t="s">
        <v>796</v>
      </c>
      <c r="G826" s="210" t="s">
        <v>797</v>
      </c>
      <c r="H826" s="211">
        <v>3</v>
      </c>
      <c r="I826" s="212"/>
      <c r="J826" s="213">
        <f>ROUND(I826*H826,2)</f>
        <v>0</v>
      </c>
      <c r="K826" s="209" t="s">
        <v>21</v>
      </c>
      <c r="L826" s="46"/>
      <c r="M826" s="214" t="s">
        <v>21</v>
      </c>
      <c r="N826" s="215" t="s">
        <v>44</v>
      </c>
      <c r="O826" s="86"/>
      <c r="P826" s="216">
        <f>O826*H826</f>
        <v>0</v>
      </c>
      <c r="Q826" s="216">
        <v>0</v>
      </c>
      <c r="R826" s="216">
        <f>Q826*H826</f>
        <v>0</v>
      </c>
      <c r="S826" s="216">
        <v>0</v>
      </c>
      <c r="T826" s="217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18" t="s">
        <v>149</v>
      </c>
      <c r="AT826" s="218" t="s">
        <v>144</v>
      </c>
      <c r="AU826" s="218" t="s">
        <v>82</v>
      </c>
      <c r="AY826" s="19" t="s">
        <v>142</v>
      </c>
      <c r="BE826" s="219">
        <f>IF(N826="základní",J826,0)</f>
        <v>0</v>
      </c>
      <c r="BF826" s="219">
        <f>IF(N826="snížená",J826,0)</f>
        <v>0</v>
      </c>
      <c r="BG826" s="219">
        <f>IF(N826="zákl. přenesená",J826,0)</f>
        <v>0</v>
      </c>
      <c r="BH826" s="219">
        <f>IF(N826="sníž. přenesená",J826,0)</f>
        <v>0</v>
      </c>
      <c r="BI826" s="219">
        <f>IF(N826="nulová",J826,0)</f>
        <v>0</v>
      </c>
      <c r="BJ826" s="19" t="s">
        <v>80</v>
      </c>
      <c r="BK826" s="219">
        <f>ROUND(I826*H826,2)</f>
        <v>0</v>
      </c>
      <c r="BL826" s="19" t="s">
        <v>149</v>
      </c>
      <c r="BM826" s="218" t="s">
        <v>802</v>
      </c>
    </row>
    <row r="827" spans="1:47" s="2" customFormat="1" ht="12">
      <c r="A827" s="40"/>
      <c r="B827" s="41"/>
      <c r="C827" s="42"/>
      <c r="D827" s="227" t="s">
        <v>271</v>
      </c>
      <c r="E827" s="42"/>
      <c r="F827" s="258" t="s">
        <v>803</v>
      </c>
      <c r="G827" s="42"/>
      <c r="H827" s="42"/>
      <c r="I827" s="222"/>
      <c r="J827" s="42"/>
      <c r="K827" s="42"/>
      <c r="L827" s="46"/>
      <c r="M827" s="223"/>
      <c r="N827" s="224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271</v>
      </c>
      <c r="AU827" s="19" t="s">
        <v>82</v>
      </c>
    </row>
    <row r="828" spans="1:65" s="2" customFormat="1" ht="16.5" customHeight="1">
      <c r="A828" s="40"/>
      <c r="B828" s="41"/>
      <c r="C828" s="207" t="s">
        <v>804</v>
      </c>
      <c r="D828" s="207" t="s">
        <v>144</v>
      </c>
      <c r="E828" s="208" t="s">
        <v>805</v>
      </c>
      <c r="F828" s="209" t="s">
        <v>806</v>
      </c>
      <c r="G828" s="210" t="s">
        <v>582</v>
      </c>
      <c r="H828" s="211">
        <v>82</v>
      </c>
      <c r="I828" s="212"/>
      <c r="J828" s="213">
        <f>ROUND(I828*H828,2)</f>
        <v>0</v>
      </c>
      <c r="K828" s="209" t="s">
        <v>21</v>
      </c>
      <c r="L828" s="46"/>
      <c r="M828" s="214" t="s">
        <v>21</v>
      </c>
      <c r="N828" s="215" t="s">
        <v>44</v>
      </c>
      <c r="O828" s="86"/>
      <c r="P828" s="216">
        <f>O828*H828</f>
        <v>0</v>
      </c>
      <c r="Q828" s="216">
        <v>0.28736</v>
      </c>
      <c r="R828" s="216">
        <f>Q828*H828</f>
        <v>23.56352</v>
      </c>
      <c r="S828" s="216">
        <v>0</v>
      </c>
      <c r="T828" s="217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18" t="s">
        <v>149</v>
      </c>
      <c r="AT828" s="218" t="s">
        <v>144</v>
      </c>
      <c r="AU828" s="218" t="s">
        <v>82</v>
      </c>
      <c r="AY828" s="19" t="s">
        <v>142</v>
      </c>
      <c r="BE828" s="219">
        <f>IF(N828="základní",J828,0)</f>
        <v>0</v>
      </c>
      <c r="BF828" s="219">
        <f>IF(N828="snížená",J828,0)</f>
        <v>0</v>
      </c>
      <c r="BG828" s="219">
        <f>IF(N828="zákl. přenesená",J828,0)</f>
        <v>0</v>
      </c>
      <c r="BH828" s="219">
        <f>IF(N828="sníž. přenesená",J828,0)</f>
        <v>0</v>
      </c>
      <c r="BI828" s="219">
        <f>IF(N828="nulová",J828,0)</f>
        <v>0</v>
      </c>
      <c r="BJ828" s="19" t="s">
        <v>80</v>
      </c>
      <c r="BK828" s="219">
        <f>ROUND(I828*H828,2)</f>
        <v>0</v>
      </c>
      <c r="BL828" s="19" t="s">
        <v>149</v>
      </c>
      <c r="BM828" s="218" t="s">
        <v>807</v>
      </c>
    </row>
    <row r="829" spans="1:47" s="2" customFormat="1" ht="12">
      <c r="A829" s="40"/>
      <c r="B829" s="41"/>
      <c r="C829" s="42"/>
      <c r="D829" s="227" t="s">
        <v>271</v>
      </c>
      <c r="E829" s="42"/>
      <c r="F829" s="258" t="s">
        <v>808</v>
      </c>
      <c r="G829" s="42"/>
      <c r="H829" s="42"/>
      <c r="I829" s="222"/>
      <c r="J829" s="42"/>
      <c r="K829" s="42"/>
      <c r="L829" s="46"/>
      <c r="M829" s="223"/>
      <c r="N829" s="224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271</v>
      </c>
      <c r="AU829" s="19" t="s">
        <v>82</v>
      </c>
    </row>
    <row r="830" spans="1:51" s="13" customFormat="1" ht="12">
      <c r="A830" s="13"/>
      <c r="B830" s="225"/>
      <c r="C830" s="226"/>
      <c r="D830" s="227" t="s">
        <v>153</v>
      </c>
      <c r="E830" s="228" t="s">
        <v>21</v>
      </c>
      <c r="F830" s="229" t="s">
        <v>809</v>
      </c>
      <c r="G830" s="226"/>
      <c r="H830" s="228" t="s">
        <v>21</v>
      </c>
      <c r="I830" s="230"/>
      <c r="J830" s="226"/>
      <c r="K830" s="226"/>
      <c r="L830" s="231"/>
      <c r="M830" s="232"/>
      <c r="N830" s="233"/>
      <c r="O830" s="233"/>
      <c r="P830" s="233"/>
      <c r="Q830" s="233"/>
      <c r="R830" s="233"/>
      <c r="S830" s="233"/>
      <c r="T830" s="234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35" t="s">
        <v>153</v>
      </c>
      <c r="AU830" s="235" t="s">
        <v>82</v>
      </c>
      <c r="AV830" s="13" t="s">
        <v>80</v>
      </c>
      <c r="AW830" s="13" t="s">
        <v>34</v>
      </c>
      <c r="AX830" s="13" t="s">
        <v>73</v>
      </c>
      <c r="AY830" s="235" t="s">
        <v>142</v>
      </c>
    </row>
    <row r="831" spans="1:51" s="14" customFormat="1" ht="12">
      <c r="A831" s="14"/>
      <c r="B831" s="236"/>
      <c r="C831" s="237"/>
      <c r="D831" s="227" t="s">
        <v>153</v>
      </c>
      <c r="E831" s="238" t="s">
        <v>21</v>
      </c>
      <c r="F831" s="239" t="s">
        <v>810</v>
      </c>
      <c r="G831" s="237"/>
      <c r="H831" s="240">
        <v>82</v>
      </c>
      <c r="I831" s="241"/>
      <c r="J831" s="237"/>
      <c r="K831" s="237"/>
      <c r="L831" s="242"/>
      <c r="M831" s="243"/>
      <c r="N831" s="244"/>
      <c r="O831" s="244"/>
      <c r="P831" s="244"/>
      <c r="Q831" s="244"/>
      <c r="R831" s="244"/>
      <c r="S831" s="244"/>
      <c r="T831" s="245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46" t="s">
        <v>153</v>
      </c>
      <c r="AU831" s="246" t="s">
        <v>82</v>
      </c>
      <c r="AV831" s="14" t="s">
        <v>82</v>
      </c>
      <c r="AW831" s="14" t="s">
        <v>34</v>
      </c>
      <c r="AX831" s="14" t="s">
        <v>80</v>
      </c>
      <c r="AY831" s="246" t="s">
        <v>142</v>
      </c>
    </row>
    <row r="832" spans="1:65" s="2" customFormat="1" ht="16.5" customHeight="1">
      <c r="A832" s="40"/>
      <c r="B832" s="41"/>
      <c r="C832" s="270" t="s">
        <v>811</v>
      </c>
      <c r="D832" s="270" t="s">
        <v>729</v>
      </c>
      <c r="E832" s="271" t="s">
        <v>812</v>
      </c>
      <c r="F832" s="272" t="s">
        <v>813</v>
      </c>
      <c r="G832" s="273" t="s">
        <v>268</v>
      </c>
      <c r="H832" s="274">
        <v>25</v>
      </c>
      <c r="I832" s="275"/>
      <c r="J832" s="276">
        <f>ROUND(I832*H832,2)</f>
        <v>0</v>
      </c>
      <c r="K832" s="272" t="s">
        <v>148</v>
      </c>
      <c r="L832" s="277"/>
      <c r="M832" s="278" t="s">
        <v>21</v>
      </c>
      <c r="N832" s="279" t="s">
        <v>44</v>
      </c>
      <c r="O832" s="86"/>
      <c r="P832" s="216">
        <f>O832*H832</f>
        <v>0</v>
      </c>
      <c r="Q832" s="216">
        <v>0.00027</v>
      </c>
      <c r="R832" s="216">
        <f>Q832*H832</f>
        <v>0.00675</v>
      </c>
      <c r="S832" s="216">
        <v>0</v>
      </c>
      <c r="T832" s="217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18" t="s">
        <v>235</v>
      </c>
      <c r="AT832" s="218" t="s">
        <v>729</v>
      </c>
      <c r="AU832" s="218" t="s">
        <v>82</v>
      </c>
      <c r="AY832" s="19" t="s">
        <v>142</v>
      </c>
      <c r="BE832" s="219">
        <f>IF(N832="základní",J832,0)</f>
        <v>0</v>
      </c>
      <c r="BF832" s="219">
        <f>IF(N832="snížená",J832,0)</f>
        <v>0</v>
      </c>
      <c r="BG832" s="219">
        <f>IF(N832="zákl. přenesená",J832,0)</f>
        <v>0</v>
      </c>
      <c r="BH832" s="219">
        <f>IF(N832="sníž. přenesená",J832,0)</f>
        <v>0</v>
      </c>
      <c r="BI832" s="219">
        <f>IF(N832="nulová",J832,0)</f>
        <v>0</v>
      </c>
      <c r="BJ832" s="19" t="s">
        <v>80</v>
      </c>
      <c r="BK832" s="219">
        <f>ROUND(I832*H832,2)</f>
        <v>0</v>
      </c>
      <c r="BL832" s="19" t="s">
        <v>149</v>
      </c>
      <c r="BM832" s="218" t="s">
        <v>814</v>
      </c>
    </row>
    <row r="833" spans="1:51" s="13" customFormat="1" ht="12">
      <c r="A833" s="13"/>
      <c r="B833" s="225"/>
      <c r="C833" s="226"/>
      <c r="D833" s="227" t="s">
        <v>153</v>
      </c>
      <c r="E833" s="228" t="s">
        <v>21</v>
      </c>
      <c r="F833" s="229" t="s">
        <v>815</v>
      </c>
      <c r="G833" s="226"/>
      <c r="H833" s="228" t="s">
        <v>21</v>
      </c>
      <c r="I833" s="230"/>
      <c r="J833" s="226"/>
      <c r="K833" s="226"/>
      <c r="L833" s="231"/>
      <c r="M833" s="232"/>
      <c r="N833" s="233"/>
      <c r="O833" s="233"/>
      <c r="P833" s="233"/>
      <c r="Q833" s="233"/>
      <c r="R833" s="233"/>
      <c r="S833" s="233"/>
      <c r="T833" s="234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5" t="s">
        <v>153</v>
      </c>
      <c r="AU833" s="235" t="s">
        <v>82</v>
      </c>
      <c r="AV833" s="13" t="s">
        <v>80</v>
      </c>
      <c r="AW833" s="13" t="s">
        <v>34</v>
      </c>
      <c r="AX833" s="13" t="s">
        <v>73</v>
      </c>
      <c r="AY833" s="235" t="s">
        <v>142</v>
      </c>
    </row>
    <row r="834" spans="1:51" s="14" customFormat="1" ht="12">
      <c r="A834" s="14"/>
      <c r="B834" s="236"/>
      <c r="C834" s="237"/>
      <c r="D834" s="227" t="s">
        <v>153</v>
      </c>
      <c r="E834" s="238" t="s">
        <v>21</v>
      </c>
      <c r="F834" s="239" t="s">
        <v>411</v>
      </c>
      <c r="G834" s="237"/>
      <c r="H834" s="240">
        <v>25</v>
      </c>
      <c r="I834" s="241"/>
      <c r="J834" s="237"/>
      <c r="K834" s="237"/>
      <c r="L834" s="242"/>
      <c r="M834" s="243"/>
      <c r="N834" s="244"/>
      <c r="O834" s="244"/>
      <c r="P834" s="244"/>
      <c r="Q834" s="244"/>
      <c r="R834" s="244"/>
      <c r="S834" s="244"/>
      <c r="T834" s="245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6" t="s">
        <v>153</v>
      </c>
      <c r="AU834" s="246" t="s">
        <v>82</v>
      </c>
      <c r="AV834" s="14" t="s">
        <v>82</v>
      </c>
      <c r="AW834" s="14" t="s">
        <v>34</v>
      </c>
      <c r="AX834" s="14" t="s">
        <v>80</v>
      </c>
      <c r="AY834" s="246" t="s">
        <v>142</v>
      </c>
    </row>
    <row r="835" spans="1:65" s="2" customFormat="1" ht="24.15" customHeight="1">
      <c r="A835" s="40"/>
      <c r="B835" s="41"/>
      <c r="C835" s="270" t="s">
        <v>816</v>
      </c>
      <c r="D835" s="270" t="s">
        <v>729</v>
      </c>
      <c r="E835" s="271" t="s">
        <v>817</v>
      </c>
      <c r="F835" s="272" t="s">
        <v>818</v>
      </c>
      <c r="G835" s="273" t="s">
        <v>268</v>
      </c>
      <c r="H835" s="274">
        <v>1525.3</v>
      </c>
      <c r="I835" s="275"/>
      <c r="J835" s="276">
        <f>ROUND(I835*H835,2)</f>
        <v>0</v>
      </c>
      <c r="K835" s="272" t="s">
        <v>148</v>
      </c>
      <c r="L835" s="277"/>
      <c r="M835" s="278" t="s">
        <v>21</v>
      </c>
      <c r="N835" s="279" t="s">
        <v>44</v>
      </c>
      <c r="O835" s="86"/>
      <c r="P835" s="216">
        <f>O835*H835</f>
        <v>0</v>
      </c>
      <c r="Q835" s="216">
        <v>0.00114</v>
      </c>
      <c r="R835" s="216">
        <f>Q835*H835</f>
        <v>1.7388419999999998</v>
      </c>
      <c r="S835" s="216">
        <v>0</v>
      </c>
      <c r="T835" s="217">
        <f>S835*H835</f>
        <v>0</v>
      </c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R835" s="218" t="s">
        <v>235</v>
      </c>
      <c r="AT835" s="218" t="s">
        <v>729</v>
      </c>
      <c r="AU835" s="218" t="s">
        <v>82</v>
      </c>
      <c r="AY835" s="19" t="s">
        <v>142</v>
      </c>
      <c r="BE835" s="219">
        <f>IF(N835="základní",J835,0)</f>
        <v>0</v>
      </c>
      <c r="BF835" s="219">
        <f>IF(N835="snížená",J835,0)</f>
        <v>0</v>
      </c>
      <c r="BG835" s="219">
        <f>IF(N835="zákl. přenesená",J835,0)</f>
        <v>0</v>
      </c>
      <c r="BH835" s="219">
        <f>IF(N835="sníž. přenesená",J835,0)</f>
        <v>0</v>
      </c>
      <c r="BI835" s="219">
        <f>IF(N835="nulová",J835,0)</f>
        <v>0</v>
      </c>
      <c r="BJ835" s="19" t="s">
        <v>80</v>
      </c>
      <c r="BK835" s="219">
        <f>ROUND(I835*H835,2)</f>
        <v>0</v>
      </c>
      <c r="BL835" s="19" t="s">
        <v>149</v>
      </c>
      <c r="BM835" s="218" t="s">
        <v>819</v>
      </c>
    </row>
    <row r="836" spans="1:51" s="13" customFormat="1" ht="12">
      <c r="A836" s="13"/>
      <c r="B836" s="225"/>
      <c r="C836" s="226"/>
      <c r="D836" s="227" t="s">
        <v>153</v>
      </c>
      <c r="E836" s="228" t="s">
        <v>21</v>
      </c>
      <c r="F836" s="229" t="s">
        <v>154</v>
      </c>
      <c r="G836" s="226"/>
      <c r="H836" s="228" t="s">
        <v>21</v>
      </c>
      <c r="I836" s="230"/>
      <c r="J836" s="226"/>
      <c r="K836" s="226"/>
      <c r="L836" s="231"/>
      <c r="M836" s="232"/>
      <c r="N836" s="233"/>
      <c r="O836" s="233"/>
      <c r="P836" s="233"/>
      <c r="Q836" s="233"/>
      <c r="R836" s="233"/>
      <c r="S836" s="233"/>
      <c r="T836" s="234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5" t="s">
        <v>153</v>
      </c>
      <c r="AU836" s="235" t="s">
        <v>82</v>
      </c>
      <c r="AV836" s="13" t="s">
        <v>80</v>
      </c>
      <c r="AW836" s="13" t="s">
        <v>34</v>
      </c>
      <c r="AX836" s="13" t="s">
        <v>73</v>
      </c>
      <c r="AY836" s="235" t="s">
        <v>142</v>
      </c>
    </row>
    <row r="837" spans="1:51" s="14" customFormat="1" ht="12">
      <c r="A837" s="14"/>
      <c r="B837" s="236"/>
      <c r="C837" s="237"/>
      <c r="D837" s="227" t="s">
        <v>153</v>
      </c>
      <c r="E837" s="238" t="s">
        <v>21</v>
      </c>
      <c r="F837" s="239" t="s">
        <v>820</v>
      </c>
      <c r="G837" s="237"/>
      <c r="H837" s="240">
        <v>1525.3</v>
      </c>
      <c r="I837" s="241"/>
      <c r="J837" s="237"/>
      <c r="K837" s="237"/>
      <c r="L837" s="242"/>
      <c r="M837" s="243"/>
      <c r="N837" s="244"/>
      <c r="O837" s="244"/>
      <c r="P837" s="244"/>
      <c r="Q837" s="244"/>
      <c r="R837" s="244"/>
      <c r="S837" s="244"/>
      <c r="T837" s="24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6" t="s">
        <v>153</v>
      </c>
      <c r="AU837" s="246" t="s">
        <v>82</v>
      </c>
      <c r="AV837" s="14" t="s">
        <v>82</v>
      </c>
      <c r="AW837" s="14" t="s">
        <v>34</v>
      </c>
      <c r="AX837" s="14" t="s">
        <v>80</v>
      </c>
      <c r="AY837" s="246" t="s">
        <v>142</v>
      </c>
    </row>
    <row r="838" spans="1:65" s="2" customFormat="1" ht="16.5" customHeight="1">
      <c r="A838" s="40"/>
      <c r="B838" s="41"/>
      <c r="C838" s="207" t="s">
        <v>821</v>
      </c>
      <c r="D838" s="207" t="s">
        <v>144</v>
      </c>
      <c r="E838" s="208" t="s">
        <v>822</v>
      </c>
      <c r="F838" s="209" t="s">
        <v>823</v>
      </c>
      <c r="G838" s="210" t="s">
        <v>797</v>
      </c>
      <c r="H838" s="211">
        <v>9</v>
      </c>
      <c r="I838" s="212"/>
      <c r="J838" s="213">
        <f>ROUND(I838*H838,2)</f>
        <v>0</v>
      </c>
      <c r="K838" s="209" t="s">
        <v>21</v>
      </c>
      <c r="L838" s="46"/>
      <c r="M838" s="214" t="s">
        <v>21</v>
      </c>
      <c r="N838" s="215" t="s">
        <v>44</v>
      </c>
      <c r="O838" s="86"/>
      <c r="P838" s="216">
        <f>O838*H838</f>
        <v>0</v>
      </c>
      <c r="Q838" s="216">
        <v>0.22657</v>
      </c>
      <c r="R838" s="216">
        <f>Q838*H838</f>
        <v>2.03913</v>
      </c>
      <c r="S838" s="216">
        <v>0</v>
      </c>
      <c r="T838" s="217">
        <f>S838*H838</f>
        <v>0</v>
      </c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R838" s="218" t="s">
        <v>149</v>
      </c>
      <c r="AT838" s="218" t="s">
        <v>144</v>
      </c>
      <c r="AU838" s="218" t="s">
        <v>82</v>
      </c>
      <c r="AY838" s="19" t="s">
        <v>142</v>
      </c>
      <c r="BE838" s="219">
        <f>IF(N838="základní",J838,0)</f>
        <v>0</v>
      </c>
      <c r="BF838" s="219">
        <f>IF(N838="snížená",J838,0)</f>
        <v>0</v>
      </c>
      <c r="BG838" s="219">
        <f>IF(N838="zákl. přenesená",J838,0)</f>
        <v>0</v>
      </c>
      <c r="BH838" s="219">
        <f>IF(N838="sníž. přenesená",J838,0)</f>
        <v>0</v>
      </c>
      <c r="BI838" s="219">
        <f>IF(N838="nulová",J838,0)</f>
        <v>0</v>
      </c>
      <c r="BJ838" s="19" t="s">
        <v>80</v>
      </c>
      <c r="BK838" s="219">
        <f>ROUND(I838*H838,2)</f>
        <v>0</v>
      </c>
      <c r="BL838" s="19" t="s">
        <v>149</v>
      </c>
      <c r="BM838" s="218" t="s">
        <v>824</v>
      </c>
    </row>
    <row r="839" spans="1:65" s="2" customFormat="1" ht="24.15" customHeight="1">
      <c r="A839" s="40"/>
      <c r="B839" s="41"/>
      <c r="C839" s="207" t="s">
        <v>825</v>
      </c>
      <c r="D839" s="207" t="s">
        <v>144</v>
      </c>
      <c r="E839" s="208" t="s">
        <v>826</v>
      </c>
      <c r="F839" s="209" t="s">
        <v>827</v>
      </c>
      <c r="G839" s="210" t="s">
        <v>147</v>
      </c>
      <c r="H839" s="211">
        <v>1780.071</v>
      </c>
      <c r="I839" s="212"/>
      <c r="J839" s="213">
        <f>ROUND(I839*H839,2)</f>
        <v>0</v>
      </c>
      <c r="K839" s="209" t="s">
        <v>148</v>
      </c>
      <c r="L839" s="46"/>
      <c r="M839" s="214" t="s">
        <v>21</v>
      </c>
      <c r="N839" s="215" t="s">
        <v>44</v>
      </c>
      <c r="O839" s="86"/>
      <c r="P839" s="216">
        <f>O839*H839</f>
        <v>0</v>
      </c>
      <c r="Q839" s="216">
        <v>9.9E-05</v>
      </c>
      <c r="R839" s="216">
        <f>Q839*H839</f>
        <v>0.17622702899999998</v>
      </c>
      <c r="S839" s="216">
        <v>0</v>
      </c>
      <c r="T839" s="217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18" t="s">
        <v>149</v>
      </c>
      <c r="AT839" s="218" t="s">
        <v>144</v>
      </c>
      <c r="AU839" s="218" t="s">
        <v>82</v>
      </c>
      <c r="AY839" s="19" t="s">
        <v>142</v>
      </c>
      <c r="BE839" s="219">
        <f>IF(N839="základní",J839,0)</f>
        <v>0</v>
      </c>
      <c r="BF839" s="219">
        <f>IF(N839="snížená",J839,0)</f>
        <v>0</v>
      </c>
      <c r="BG839" s="219">
        <f>IF(N839="zákl. přenesená",J839,0)</f>
        <v>0</v>
      </c>
      <c r="BH839" s="219">
        <f>IF(N839="sníž. přenesená",J839,0)</f>
        <v>0</v>
      </c>
      <c r="BI839" s="219">
        <f>IF(N839="nulová",J839,0)</f>
        <v>0</v>
      </c>
      <c r="BJ839" s="19" t="s">
        <v>80</v>
      </c>
      <c r="BK839" s="219">
        <f>ROUND(I839*H839,2)</f>
        <v>0</v>
      </c>
      <c r="BL839" s="19" t="s">
        <v>149</v>
      </c>
      <c r="BM839" s="218" t="s">
        <v>828</v>
      </c>
    </row>
    <row r="840" spans="1:47" s="2" customFormat="1" ht="12">
      <c r="A840" s="40"/>
      <c r="B840" s="41"/>
      <c r="C840" s="42"/>
      <c r="D840" s="220" t="s">
        <v>151</v>
      </c>
      <c r="E840" s="42"/>
      <c r="F840" s="221" t="s">
        <v>829</v>
      </c>
      <c r="G840" s="42"/>
      <c r="H840" s="42"/>
      <c r="I840" s="222"/>
      <c r="J840" s="42"/>
      <c r="K840" s="42"/>
      <c r="L840" s="46"/>
      <c r="M840" s="223"/>
      <c r="N840" s="224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151</v>
      </c>
      <c r="AU840" s="19" t="s">
        <v>82</v>
      </c>
    </row>
    <row r="841" spans="1:51" s="14" customFormat="1" ht="12">
      <c r="A841" s="14"/>
      <c r="B841" s="236"/>
      <c r="C841" s="237"/>
      <c r="D841" s="227" t="s">
        <v>153</v>
      </c>
      <c r="E841" s="238" t="s">
        <v>21</v>
      </c>
      <c r="F841" s="239" t="s">
        <v>830</v>
      </c>
      <c r="G841" s="237"/>
      <c r="H841" s="240">
        <v>1780.071</v>
      </c>
      <c r="I841" s="241"/>
      <c r="J841" s="237"/>
      <c r="K841" s="237"/>
      <c r="L841" s="242"/>
      <c r="M841" s="243"/>
      <c r="N841" s="244"/>
      <c r="O841" s="244"/>
      <c r="P841" s="244"/>
      <c r="Q841" s="244"/>
      <c r="R841" s="244"/>
      <c r="S841" s="244"/>
      <c r="T841" s="245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46" t="s">
        <v>153</v>
      </c>
      <c r="AU841" s="246" t="s">
        <v>82</v>
      </c>
      <c r="AV841" s="14" t="s">
        <v>82</v>
      </c>
      <c r="AW841" s="14" t="s">
        <v>34</v>
      </c>
      <c r="AX841" s="14" t="s">
        <v>80</v>
      </c>
      <c r="AY841" s="246" t="s">
        <v>142</v>
      </c>
    </row>
    <row r="842" spans="1:65" s="2" customFormat="1" ht="16.5" customHeight="1">
      <c r="A842" s="40"/>
      <c r="B842" s="41"/>
      <c r="C842" s="270" t="s">
        <v>831</v>
      </c>
      <c r="D842" s="270" t="s">
        <v>729</v>
      </c>
      <c r="E842" s="271" t="s">
        <v>832</v>
      </c>
      <c r="F842" s="272" t="s">
        <v>833</v>
      </c>
      <c r="G842" s="273" t="s">
        <v>147</v>
      </c>
      <c r="H842" s="274">
        <v>1780.071</v>
      </c>
      <c r="I842" s="275"/>
      <c r="J842" s="276">
        <f>ROUND(I842*H842,2)</f>
        <v>0</v>
      </c>
      <c r="K842" s="272" t="s">
        <v>148</v>
      </c>
      <c r="L842" s="277"/>
      <c r="M842" s="278" t="s">
        <v>21</v>
      </c>
      <c r="N842" s="279" t="s">
        <v>44</v>
      </c>
      <c r="O842" s="86"/>
      <c r="P842" s="216">
        <f>O842*H842</f>
        <v>0</v>
      </c>
      <c r="Q842" s="216">
        <v>0.00015</v>
      </c>
      <c r="R842" s="216">
        <f>Q842*H842</f>
        <v>0.26701064999999996</v>
      </c>
      <c r="S842" s="216">
        <v>0</v>
      </c>
      <c r="T842" s="217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18" t="s">
        <v>235</v>
      </c>
      <c r="AT842" s="218" t="s">
        <v>729</v>
      </c>
      <c r="AU842" s="218" t="s">
        <v>82</v>
      </c>
      <c r="AY842" s="19" t="s">
        <v>142</v>
      </c>
      <c r="BE842" s="219">
        <f>IF(N842="základní",J842,0)</f>
        <v>0</v>
      </c>
      <c r="BF842" s="219">
        <f>IF(N842="snížená",J842,0)</f>
        <v>0</v>
      </c>
      <c r="BG842" s="219">
        <f>IF(N842="zákl. přenesená",J842,0)</f>
        <v>0</v>
      </c>
      <c r="BH842" s="219">
        <f>IF(N842="sníž. přenesená",J842,0)</f>
        <v>0</v>
      </c>
      <c r="BI842" s="219">
        <f>IF(N842="nulová",J842,0)</f>
        <v>0</v>
      </c>
      <c r="BJ842" s="19" t="s">
        <v>80</v>
      </c>
      <c r="BK842" s="219">
        <f>ROUND(I842*H842,2)</f>
        <v>0</v>
      </c>
      <c r="BL842" s="19" t="s">
        <v>149</v>
      </c>
      <c r="BM842" s="218" t="s">
        <v>834</v>
      </c>
    </row>
    <row r="843" spans="1:51" s="13" customFormat="1" ht="12">
      <c r="A843" s="13"/>
      <c r="B843" s="225"/>
      <c r="C843" s="226"/>
      <c r="D843" s="227" t="s">
        <v>153</v>
      </c>
      <c r="E843" s="228" t="s">
        <v>21</v>
      </c>
      <c r="F843" s="229" t="s">
        <v>154</v>
      </c>
      <c r="G843" s="226"/>
      <c r="H843" s="228" t="s">
        <v>21</v>
      </c>
      <c r="I843" s="230"/>
      <c r="J843" s="226"/>
      <c r="K843" s="226"/>
      <c r="L843" s="231"/>
      <c r="M843" s="232"/>
      <c r="N843" s="233"/>
      <c r="O843" s="233"/>
      <c r="P843" s="233"/>
      <c r="Q843" s="233"/>
      <c r="R843" s="233"/>
      <c r="S843" s="233"/>
      <c r="T843" s="234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5" t="s">
        <v>153</v>
      </c>
      <c r="AU843" s="235" t="s">
        <v>82</v>
      </c>
      <c r="AV843" s="13" t="s">
        <v>80</v>
      </c>
      <c r="AW843" s="13" t="s">
        <v>34</v>
      </c>
      <c r="AX843" s="13" t="s">
        <v>73</v>
      </c>
      <c r="AY843" s="235" t="s">
        <v>142</v>
      </c>
    </row>
    <row r="844" spans="1:51" s="13" customFormat="1" ht="12">
      <c r="A844" s="13"/>
      <c r="B844" s="225"/>
      <c r="C844" s="226"/>
      <c r="D844" s="227" t="s">
        <v>153</v>
      </c>
      <c r="E844" s="228" t="s">
        <v>21</v>
      </c>
      <c r="F844" s="229" t="s">
        <v>835</v>
      </c>
      <c r="G844" s="226"/>
      <c r="H844" s="228" t="s">
        <v>21</v>
      </c>
      <c r="I844" s="230"/>
      <c r="J844" s="226"/>
      <c r="K844" s="226"/>
      <c r="L844" s="231"/>
      <c r="M844" s="232"/>
      <c r="N844" s="233"/>
      <c r="O844" s="233"/>
      <c r="P844" s="233"/>
      <c r="Q844" s="233"/>
      <c r="R844" s="233"/>
      <c r="S844" s="233"/>
      <c r="T844" s="234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5" t="s">
        <v>153</v>
      </c>
      <c r="AU844" s="235" t="s">
        <v>82</v>
      </c>
      <c r="AV844" s="13" t="s">
        <v>80</v>
      </c>
      <c r="AW844" s="13" t="s">
        <v>34</v>
      </c>
      <c r="AX844" s="13" t="s">
        <v>73</v>
      </c>
      <c r="AY844" s="235" t="s">
        <v>142</v>
      </c>
    </row>
    <row r="845" spans="1:51" s="14" customFormat="1" ht="12">
      <c r="A845" s="14"/>
      <c r="B845" s="236"/>
      <c r="C845" s="237"/>
      <c r="D845" s="227" t="s">
        <v>153</v>
      </c>
      <c r="E845" s="238" t="s">
        <v>21</v>
      </c>
      <c r="F845" s="239" t="s">
        <v>836</v>
      </c>
      <c r="G845" s="237"/>
      <c r="H845" s="240">
        <v>1460.2</v>
      </c>
      <c r="I845" s="241"/>
      <c r="J845" s="237"/>
      <c r="K845" s="237"/>
      <c r="L845" s="242"/>
      <c r="M845" s="243"/>
      <c r="N845" s="244"/>
      <c r="O845" s="244"/>
      <c r="P845" s="244"/>
      <c r="Q845" s="244"/>
      <c r="R845" s="244"/>
      <c r="S845" s="244"/>
      <c r="T845" s="245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6" t="s">
        <v>153</v>
      </c>
      <c r="AU845" s="246" t="s">
        <v>82</v>
      </c>
      <c r="AV845" s="14" t="s">
        <v>82</v>
      </c>
      <c r="AW845" s="14" t="s">
        <v>34</v>
      </c>
      <c r="AX845" s="14" t="s">
        <v>73</v>
      </c>
      <c r="AY845" s="246" t="s">
        <v>142</v>
      </c>
    </row>
    <row r="846" spans="1:51" s="13" customFormat="1" ht="12">
      <c r="A846" s="13"/>
      <c r="B846" s="225"/>
      <c r="C846" s="226"/>
      <c r="D846" s="227" t="s">
        <v>153</v>
      </c>
      <c r="E846" s="228" t="s">
        <v>21</v>
      </c>
      <c r="F846" s="229" t="s">
        <v>213</v>
      </c>
      <c r="G846" s="226"/>
      <c r="H846" s="228" t="s">
        <v>21</v>
      </c>
      <c r="I846" s="230"/>
      <c r="J846" s="226"/>
      <c r="K846" s="226"/>
      <c r="L846" s="231"/>
      <c r="M846" s="232"/>
      <c r="N846" s="233"/>
      <c r="O846" s="233"/>
      <c r="P846" s="233"/>
      <c r="Q846" s="233"/>
      <c r="R846" s="233"/>
      <c r="S846" s="233"/>
      <c r="T846" s="234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5" t="s">
        <v>153</v>
      </c>
      <c r="AU846" s="235" t="s">
        <v>82</v>
      </c>
      <c r="AV846" s="13" t="s">
        <v>80</v>
      </c>
      <c r="AW846" s="13" t="s">
        <v>34</v>
      </c>
      <c r="AX846" s="13" t="s">
        <v>73</v>
      </c>
      <c r="AY846" s="235" t="s">
        <v>142</v>
      </c>
    </row>
    <row r="847" spans="1:51" s="14" customFormat="1" ht="12">
      <c r="A847" s="14"/>
      <c r="B847" s="236"/>
      <c r="C847" s="237"/>
      <c r="D847" s="227" t="s">
        <v>153</v>
      </c>
      <c r="E847" s="238" t="s">
        <v>21</v>
      </c>
      <c r="F847" s="239" t="s">
        <v>214</v>
      </c>
      <c r="G847" s="237"/>
      <c r="H847" s="240">
        <v>6.46</v>
      </c>
      <c r="I847" s="241"/>
      <c r="J847" s="237"/>
      <c r="K847" s="237"/>
      <c r="L847" s="242"/>
      <c r="M847" s="243"/>
      <c r="N847" s="244"/>
      <c r="O847" s="244"/>
      <c r="P847" s="244"/>
      <c r="Q847" s="244"/>
      <c r="R847" s="244"/>
      <c r="S847" s="244"/>
      <c r="T847" s="245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6" t="s">
        <v>153</v>
      </c>
      <c r="AU847" s="246" t="s">
        <v>82</v>
      </c>
      <c r="AV847" s="14" t="s">
        <v>82</v>
      </c>
      <c r="AW847" s="14" t="s">
        <v>34</v>
      </c>
      <c r="AX847" s="14" t="s">
        <v>73</v>
      </c>
      <c r="AY847" s="246" t="s">
        <v>142</v>
      </c>
    </row>
    <row r="848" spans="1:51" s="13" customFormat="1" ht="12">
      <c r="A848" s="13"/>
      <c r="B848" s="225"/>
      <c r="C848" s="226"/>
      <c r="D848" s="227" t="s">
        <v>153</v>
      </c>
      <c r="E848" s="228" t="s">
        <v>21</v>
      </c>
      <c r="F848" s="229" t="s">
        <v>385</v>
      </c>
      <c r="G848" s="226"/>
      <c r="H848" s="228" t="s">
        <v>21</v>
      </c>
      <c r="I848" s="230"/>
      <c r="J848" s="226"/>
      <c r="K848" s="226"/>
      <c r="L848" s="231"/>
      <c r="M848" s="232"/>
      <c r="N848" s="233"/>
      <c r="O848" s="233"/>
      <c r="P848" s="233"/>
      <c r="Q848" s="233"/>
      <c r="R848" s="233"/>
      <c r="S848" s="233"/>
      <c r="T848" s="23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5" t="s">
        <v>153</v>
      </c>
      <c r="AU848" s="235" t="s">
        <v>82</v>
      </c>
      <c r="AV848" s="13" t="s">
        <v>80</v>
      </c>
      <c r="AW848" s="13" t="s">
        <v>34</v>
      </c>
      <c r="AX848" s="13" t="s">
        <v>73</v>
      </c>
      <c r="AY848" s="235" t="s">
        <v>142</v>
      </c>
    </row>
    <row r="849" spans="1:51" s="14" customFormat="1" ht="12">
      <c r="A849" s="14"/>
      <c r="B849" s="236"/>
      <c r="C849" s="237"/>
      <c r="D849" s="227" t="s">
        <v>153</v>
      </c>
      <c r="E849" s="238" t="s">
        <v>21</v>
      </c>
      <c r="F849" s="239" t="s">
        <v>837</v>
      </c>
      <c r="G849" s="237"/>
      <c r="H849" s="240">
        <v>1.344</v>
      </c>
      <c r="I849" s="241"/>
      <c r="J849" s="237"/>
      <c r="K849" s="237"/>
      <c r="L849" s="242"/>
      <c r="M849" s="243"/>
      <c r="N849" s="244"/>
      <c r="O849" s="244"/>
      <c r="P849" s="244"/>
      <c r="Q849" s="244"/>
      <c r="R849" s="244"/>
      <c r="S849" s="244"/>
      <c r="T849" s="245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6" t="s">
        <v>153</v>
      </c>
      <c r="AU849" s="246" t="s">
        <v>82</v>
      </c>
      <c r="AV849" s="14" t="s">
        <v>82</v>
      </c>
      <c r="AW849" s="14" t="s">
        <v>34</v>
      </c>
      <c r="AX849" s="14" t="s">
        <v>73</v>
      </c>
      <c r="AY849" s="246" t="s">
        <v>142</v>
      </c>
    </row>
    <row r="850" spans="1:51" s="13" customFormat="1" ht="12">
      <c r="A850" s="13"/>
      <c r="B850" s="225"/>
      <c r="C850" s="226"/>
      <c r="D850" s="227" t="s">
        <v>153</v>
      </c>
      <c r="E850" s="228" t="s">
        <v>21</v>
      </c>
      <c r="F850" s="229" t="s">
        <v>838</v>
      </c>
      <c r="G850" s="226"/>
      <c r="H850" s="228" t="s">
        <v>21</v>
      </c>
      <c r="I850" s="230"/>
      <c r="J850" s="226"/>
      <c r="K850" s="226"/>
      <c r="L850" s="231"/>
      <c r="M850" s="232"/>
      <c r="N850" s="233"/>
      <c r="O850" s="233"/>
      <c r="P850" s="233"/>
      <c r="Q850" s="233"/>
      <c r="R850" s="233"/>
      <c r="S850" s="233"/>
      <c r="T850" s="234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5" t="s">
        <v>153</v>
      </c>
      <c r="AU850" s="235" t="s">
        <v>82</v>
      </c>
      <c r="AV850" s="13" t="s">
        <v>80</v>
      </c>
      <c r="AW850" s="13" t="s">
        <v>34</v>
      </c>
      <c r="AX850" s="13" t="s">
        <v>73</v>
      </c>
      <c r="AY850" s="235" t="s">
        <v>142</v>
      </c>
    </row>
    <row r="851" spans="1:51" s="14" customFormat="1" ht="12">
      <c r="A851" s="14"/>
      <c r="B851" s="236"/>
      <c r="C851" s="237"/>
      <c r="D851" s="227" t="s">
        <v>153</v>
      </c>
      <c r="E851" s="238" t="s">
        <v>21</v>
      </c>
      <c r="F851" s="239" t="s">
        <v>216</v>
      </c>
      <c r="G851" s="237"/>
      <c r="H851" s="240">
        <v>15</v>
      </c>
      <c r="I851" s="241"/>
      <c r="J851" s="237"/>
      <c r="K851" s="237"/>
      <c r="L851" s="242"/>
      <c r="M851" s="243"/>
      <c r="N851" s="244"/>
      <c r="O851" s="244"/>
      <c r="P851" s="244"/>
      <c r="Q851" s="244"/>
      <c r="R851" s="244"/>
      <c r="S851" s="244"/>
      <c r="T851" s="245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6" t="s">
        <v>153</v>
      </c>
      <c r="AU851" s="246" t="s">
        <v>82</v>
      </c>
      <c r="AV851" s="14" t="s">
        <v>82</v>
      </c>
      <c r="AW851" s="14" t="s">
        <v>34</v>
      </c>
      <c r="AX851" s="14" t="s">
        <v>73</v>
      </c>
      <c r="AY851" s="246" t="s">
        <v>142</v>
      </c>
    </row>
    <row r="852" spans="1:51" s="13" customFormat="1" ht="12">
      <c r="A852" s="13"/>
      <c r="B852" s="225"/>
      <c r="C852" s="226"/>
      <c r="D852" s="227" t="s">
        <v>153</v>
      </c>
      <c r="E852" s="228" t="s">
        <v>21</v>
      </c>
      <c r="F852" s="229" t="s">
        <v>217</v>
      </c>
      <c r="G852" s="226"/>
      <c r="H852" s="228" t="s">
        <v>21</v>
      </c>
      <c r="I852" s="230"/>
      <c r="J852" s="226"/>
      <c r="K852" s="226"/>
      <c r="L852" s="231"/>
      <c r="M852" s="232"/>
      <c r="N852" s="233"/>
      <c r="O852" s="233"/>
      <c r="P852" s="233"/>
      <c r="Q852" s="233"/>
      <c r="R852" s="233"/>
      <c r="S852" s="233"/>
      <c r="T852" s="234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5" t="s">
        <v>153</v>
      </c>
      <c r="AU852" s="235" t="s">
        <v>82</v>
      </c>
      <c r="AV852" s="13" t="s">
        <v>80</v>
      </c>
      <c r="AW852" s="13" t="s">
        <v>34</v>
      </c>
      <c r="AX852" s="13" t="s">
        <v>73</v>
      </c>
      <c r="AY852" s="235" t="s">
        <v>142</v>
      </c>
    </row>
    <row r="853" spans="1:51" s="14" customFormat="1" ht="12">
      <c r="A853" s="14"/>
      <c r="B853" s="236"/>
      <c r="C853" s="237"/>
      <c r="D853" s="227" t="s">
        <v>153</v>
      </c>
      <c r="E853" s="238" t="s">
        <v>21</v>
      </c>
      <c r="F853" s="239" t="s">
        <v>218</v>
      </c>
      <c r="G853" s="237"/>
      <c r="H853" s="240">
        <v>3</v>
      </c>
      <c r="I853" s="241"/>
      <c r="J853" s="237"/>
      <c r="K853" s="237"/>
      <c r="L853" s="242"/>
      <c r="M853" s="243"/>
      <c r="N853" s="244"/>
      <c r="O853" s="244"/>
      <c r="P853" s="244"/>
      <c r="Q853" s="244"/>
      <c r="R853" s="244"/>
      <c r="S853" s="244"/>
      <c r="T853" s="245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6" t="s">
        <v>153</v>
      </c>
      <c r="AU853" s="246" t="s">
        <v>82</v>
      </c>
      <c r="AV853" s="14" t="s">
        <v>82</v>
      </c>
      <c r="AW853" s="14" t="s">
        <v>34</v>
      </c>
      <c r="AX853" s="14" t="s">
        <v>73</v>
      </c>
      <c r="AY853" s="246" t="s">
        <v>142</v>
      </c>
    </row>
    <row r="854" spans="1:51" s="13" customFormat="1" ht="12">
      <c r="A854" s="13"/>
      <c r="B854" s="225"/>
      <c r="C854" s="226"/>
      <c r="D854" s="227" t="s">
        <v>153</v>
      </c>
      <c r="E854" s="228" t="s">
        <v>21</v>
      </c>
      <c r="F854" s="229" t="s">
        <v>455</v>
      </c>
      <c r="G854" s="226"/>
      <c r="H854" s="228" t="s">
        <v>21</v>
      </c>
      <c r="I854" s="230"/>
      <c r="J854" s="226"/>
      <c r="K854" s="226"/>
      <c r="L854" s="231"/>
      <c r="M854" s="232"/>
      <c r="N854" s="233"/>
      <c r="O854" s="233"/>
      <c r="P854" s="233"/>
      <c r="Q854" s="233"/>
      <c r="R854" s="233"/>
      <c r="S854" s="233"/>
      <c r="T854" s="234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5" t="s">
        <v>153</v>
      </c>
      <c r="AU854" s="235" t="s">
        <v>82</v>
      </c>
      <c r="AV854" s="13" t="s">
        <v>80</v>
      </c>
      <c r="AW854" s="13" t="s">
        <v>34</v>
      </c>
      <c r="AX854" s="13" t="s">
        <v>73</v>
      </c>
      <c r="AY854" s="235" t="s">
        <v>142</v>
      </c>
    </row>
    <row r="855" spans="1:51" s="14" customFormat="1" ht="12">
      <c r="A855" s="14"/>
      <c r="B855" s="236"/>
      <c r="C855" s="237"/>
      <c r="D855" s="227" t="s">
        <v>153</v>
      </c>
      <c r="E855" s="238" t="s">
        <v>21</v>
      </c>
      <c r="F855" s="239" t="s">
        <v>839</v>
      </c>
      <c r="G855" s="237"/>
      <c r="H855" s="240">
        <v>4.2</v>
      </c>
      <c r="I855" s="241"/>
      <c r="J855" s="237"/>
      <c r="K855" s="237"/>
      <c r="L855" s="242"/>
      <c r="M855" s="243"/>
      <c r="N855" s="244"/>
      <c r="O855" s="244"/>
      <c r="P855" s="244"/>
      <c r="Q855" s="244"/>
      <c r="R855" s="244"/>
      <c r="S855" s="244"/>
      <c r="T855" s="245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6" t="s">
        <v>153</v>
      </c>
      <c r="AU855" s="246" t="s">
        <v>82</v>
      </c>
      <c r="AV855" s="14" t="s">
        <v>82</v>
      </c>
      <c r="AW855" s="14" t="s">
        <v>34</v>
      </c>
      <c r="AX855" s="14" t="s">
        <v>73</v>
      </c>
      <c r="AY855" s="246" t="s">
        <v>142</v>
      </c>
    </row>
    <row r="856" spans="1:51" s="13" customFormat="1" ht="12">
      <c r="A856" s="13"/>
      <c r="B856" s="225"/>
      <c r="C856" s="226"/>
      <c r="D856" s="227" t="s">
        <v>153</v>
      </c>
      <c r="E856" s="228" t="s">
        <v>21</v>
      </c>
      <c r="F856" s="229" t="s">
        <v>840</v>
      </c>
      <c r="G856" s="226"/>
      <c r="H856" s="228" t="s">
        <v>21</v>
      </c>
      <c r="I856" s="230"/>
      <c r="J856" s="226"/>
      <c r="K856" s="226"/>
      <c r="L856" s="231"/>
      <c r="M856" s="232"/>
      <c r="N856" s="233"/>
      <c r="O856" s="233"/>
      <c r="P856" s="233"/>
      <c r="Q856" s="233"/>
      <c r="R856" s="233"/>
      <c r="S856" s="233"/>
      <c r="T856" s="234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35" t="s">
        <v>153</v>
      </c>
      <c r="AU856" s="235" t="s">
        <v>82</v>
      </c>
      <c r="AV856" s="13" t="s">
        <v>80</v>
      </c>
      <c r="AW856" s="13" t="s">
        <v>34</v>
      </c>
      <c r="AX856" s="13" t="s">
        <v>73</v>
      </c>
      <c r="AY856" s="235" t="s">
        <v>142</v>
      </c>
    </row>
    <row r="857" spans="1:51" s="14" customFormat="1" ht="12">
      <c r="A857" s="14"/>
      <c r="B857" s="236"/>
      <c r="C857" s="237"/>
      <c r="D857" s="227" t="s">
        <v>153</v>
      </c>
      <c r="E857" s="238" t="s">
        <v>21</v>
      </c>
      <c r="F857" s="239" t="s">
        <v>841</v>
      </c>
      <c r="G857" s="237"/>
      <c r="H857" s="240">
        <v>5.4</v>
      </c>
      <c r="I857" s="241"/>
      <c r="J857" s="237"/>
      <c r="K857" s="237"/>
      <c r="L857" s="242"/>
      <c r="M857" s="243"/>
      <c r="N857" s="244"/>
      <c r="O857" s="244"/>
      <c r="P857" s="244"/>
      <c r="Q857" s="244"/>
      <c r="R857" s="244"/>
      <c r="S857" s="244"/>
      <c r="T857" s="245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46" t="s">
        <v>153</v>
      </c>
      <c r="AU857" s="246" t="s">
        <v>82</v>
      </c>
      <c r="AV857" s="14" t="s">
        <v>82</v>
      </c>
      <c r="AW857" s="14" t="s">
        <v>34</v>
      </c>
      <c r="AX857" s="14" t="s">
        <v>73</v>
      </c>
      <c r="AY857" s="246" t="s">
        <v>142</v>
      </c>
    </row>
    <row r="858" spans="1:51" s="13" customFormat="1" ht="12">
      <c r="A858" s="13"/>
      <c r="B858" s="225"/>
      <c r="C858" s="226"/>
      <c r="D858" s="227" t="s">
        <v>153</v>
      </c>
      <c r="E858" s="228" t="s">
        <v>21</v>
      </c>
      <c r="F858" s="229" t="s">
        <v>842</v>
      </c>
      <c r="G858" s="226"/>
      <c r="H858" s="228" t="s">
        <v>21</v>
      </c>
      <c r="I858" s="230"/>
      <c r="J858" s="226"/>
      <c r="K858" s="226"/>
      <c r="L858" s="231"/>
      <c r="M858" s="232"/>
      <c r="N858" s="233"/>
      <c r="O858" s="233"/>
      <c r="P858" s="233"/>
      <c r="Q858" s="233"/>
      <c r="R858" s="233"/>
      <c r="S858" s="233"/>
      <c r="T858" s="23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5" t="s">
        <v>153</v>
      </c>
      <c r="AU858" s="235" t="s">
        <v>82</v>
      </c>
      <c r="AV858" s="13" t="s">
        <v>80</v>
      </c>
      <c r="AW858" s="13" t="s">
        <v>34</v>
      </c>
      <c r="AX858" s="13" t="s">
        <v>73</v>
      </c>
      <c r="AY858" s="235" t="s">
        <v>142</v>
      </c>
    </row>
    <row r="859" spans="1:51" s="14" customFormat="1" ht="12">
      <c r="A859" s="14"/>
      <c r="B859" s="236"/>
      <c r="C859" s="237"/>
      <c r="D859" s="227" t="s">
        <v>153</v>
      </c>
      <c r="E859" s="238" t="s">
        <v>21</v>
      </c>
      <c r="F859" s="239" t="s">
        <v>246</v>
      </c>
      <c r="G859" s="237"/>
      <c r="H859" s="240">
        <v>7.2</v>
      </c>
      <c r="I859" s="241"/>
      <c r="J859" s="237"/>
      <c r="K859" s="237"/>
      <c r="L859" s="242"/>
      <c r="M859" s="243"/>
      <c r="N859" s="244"/>
      <c r="O859" s="244"/>
      <c r="P859" s="244"/>
      <c r="Q859" s="244"/>
      <c r="R859" s="244"/>
      <c r="S859" s="244"/>
      <c r="T859" s="245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46" t="s">
        <v>153</v>
      </c>
      <c r="AU859" s="246" t="s">
        <v>82</v>
      </c>
      <c r="AV859" s="14" t="s">
        <v>82</v>
      </c>
      <c r="AW859" s="14" t="s">
        <v>34</v>
      </c>
      <c r="AX859" s="14" t="s">
        <v>73</v>
      </c>
      <c r="AY859" s="246" t="s">
        <v>142</v>
      </c>
    </row>
    <row r="860" spans="1:51" s="15" customFormat="1" ht="12">
      <c r="A860" s="15"/>
      <c r="B860" s="247"/>
      <c r="C860" s="248"/>
      <c r="D860" s="227" t="s">
        <v>153</v>
      </c>
      <c r="E860" s="249" t="s">
        <v>21</v>
      </c>
      <c r="F860" s="250" t="s">
        <v>171</v>
      </c>
      <c r="G860" s="248"/>
      <c r="H860" s="251">
        <v>1502.804</v>
      </c>
      <c r="I860" s="252"/>
      <c r="J860" s="248"/>
      <c r="K860" s="248"/>
      <c r="L860" s="253"/>
      <c r="M860" s="254"/>
      <c r="N860" s="255"/>
      <c r="O860" s="255"/>
      <c r="P860" s="255"/>
      <c r="Q860" s="255"/>
      <c r="R860" s="255"/>
      <c r="S860" s="255"/>
      <c r="T860" s="256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57" t="s">
        <v>153</v>
      </c>
      <c r="AU860" s="257" t="s">
        <v>82</v>
      </c>
      <c r="AV860" s="15" t="s">
        <v>149</v>
      </c>
      <c r="AW860" s="15" t="s">
        <v>34</v>
      </c>
      <c r="AX860" s="15" t="s">
        <v>80</v>
      </c>
      <c r="AY860" s="257" t="s">
        <v>142</v>
      </c>
    </row>
    <row r="861" spans="1:51" s="14" customFormat="1" ht="12">
      <c r="A861" s="14"/>
      <c r="B861" s="236"/>
      <c r="C861" s="237"/>
      <c r="D861" s="227" t="s">
        <v>153</v>
      </c>
      <c r="E861" s="237"/>
      <c r="F861" s="239" t="s">
        <v>843</v>
      </c>
      <c r="G861" s="237"/>
      <c r="H861" s="240">
        <v>1780.071</v>
      </c>
      <c r="I861" s="241"/>
      <c r="J861" s="237"/>
      <c r="K861" s="237"/>
      <c r="L861" s="242"/>
      <c r="M861" s="243"/>
      <c r="N861" s="244"/>
      <c r="O861" s="244"/>
      <c r="P861" s="244"/>
      <c r="Q861" s="244"/>
      <c r="R861" s="244"/>
      <c r="S861" s="244"/>
      <c r="T861" s="245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46" t="s">
        <v>153</v>
      </c>
      <c r="AU861" s="246" t="s">
        <v>82</v>
      </c>
      <c r="AV861" s="14" t="s">
        <v>82</v>
      </c>
      <c r="AW861" s="14" t="s">
        <v>4</v>
      </c>
      <c r="AX861" s="14" t="s">
        <v>80</v>
      </c>
      <c r="AY861" s="246" t="s">
        <v>142</v>
      </c>
    </row>
    <row r="862" spans="1:65" s="2" customFormat="1" ht="16.5" customHeight="1">
      <c r="A862" s="40"/>
      <c r="B862" s="41"/>
      <c r="C862" s="207" t="s">
        <v>844</v>
      </c>
      <c r="D862" s="207" t="s">
        <v>144</v>
      </c>
      <c r="E862" s="208" t="s">
        <v>845</v>
      </c>
      <c r="F862" s="209" t="s">
        <v>846</v>
      </c>
      <c r="G862" s="210" t="s">
        <v>352</v>
      </c>
      <c r="H862" s="211">
        <v>1.448</v>
      </c>
      <c r="I862" s="212"/>
      <c r="J862" s="213">
        <f>ROUND(I862*H862,2)</f>
        <v>0</v>
      </c>
      <c r="K862" s="209" t="s">
        <v>21</v>
      </c>
      <c r="L862" s="46"/>
      <c r="M862" s="214" t="s">
        <v>21</v>
      </c>
      <c r="N862" s="215" t="s">
        <v>44</v>
      </c>
      <c r="O862" s="86"/>
      <c r="P862" s="216">
        <f>O862*H862</f>
        <v>0</v>
      </c>
      <c r="Q862" s="216">
        <v>2.25634</v>
      </c>
      <c r="R862" s="216">
        <f>Q862*H862</f>
        <v>3.2671803199999996</v>
      </c>
      <c r="S862" s="216">
        <v>0</v>
      </c>
      <c r="T862" s="217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18" t="s">
        <v>149</v>
      </c>
      <c r="AT862" s="218" t="s">
        <v>144</v>
      </c>
      <c r="AU862" s="218" t="s">
        <v>82</v>
      </c>
      <c r="AY862" s="19" t="s">
        <v>142</v>
      </c>
      <c r="BE862" s="219">
        <f>IF(N862="základní",J862,0)</f>
        <v>0</v>
      </c>
      <c r="BF862" s="219">
        <f>IF(N862="snížená",J862,0)</f>
        <v>0</v>
      </c>
      <c r="BG862" s="219">
        <f>IF(N862="zákl. přenesená",J862,0)</f>
        <v>0</v>
      </c>
      <c r="BH862" s="219">
        <f>IF(N862="sníž. přenesená",J862,0)</f>
        <v>0</v>
      </c>
      <c r="BI862" s="219">
        <f>IF(N862="nulová",J862,0)</f>
        <v>0</v>
      </c>
      <c r="BJ862" s="19" t="s">
        <v>80</v>
      </c>
      <c r="BK862" s="219">
        <f>ROUND(I862*H862,2)</f>
        <v>0</v>
      </c>
      <c r="BL862" s="19" t="s">
        <v>149</v>
      </c>
      <c r="BM862" s="218" t="s">
        <v>847</v>
      </c>
    </row>
    <row r="863" spans="1:47" s="2" customFormat="1" ht="12">
      <c r="A863" s="40"/>
      <c r="B863" s="41"/>
      <c r="C863" s="42"/>
      <c r="D863" s="227" t="s">
        <v>271</v>
      </c>
      <c r="E863" s="42"/>
      <c r="F863" s="258" t="s">
        <v>848</v>
      </c>
      <c r="G863" s="42"/>
      <c r="H863" s="42"/>
      <c r="I863" s="222"/>
      <c r="J863" s="42"/>
      <c r="K863" s="42"/>
      <c r="L863" s="46"/>
      <c r="M863" s="223"/>
      <c r="N863" s="224"/>
      <c r="O863" s="86"/>
      <c r="P863" s="86"/>
      <c r="Q863" s="86"/>
      <c r="R863" s="86"/>
      <c r="S863" s="86"/>
      <c r="T863" s="87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T863" s="19" t="s">
        <v>271</v>
      </c>
      <c r="AU863" s="19" t="s">
        <v>82</v>
      </c>
    </row>
    <row r="864" spans="1:51" s="13" customFormat="1" ht="12">
      <c r="A864" s="13"/>
      <c r="B864" s="225"/>
      <c r="C864" s="226"/>
      <c r="D864" s="227" t="s">
        <v>153</v>
      </c>
      <c r="E864" s="228" t="s">
        <v>21</v>
      </c>
      <c r="F864" s="229" t="s">
        <v>849</v>
      </c>
      <c r="G864" s="226"/>
      <c r="H864" s="228" t="s">
        <v>21</v>
      </c>
      <c r="I864" s="230"/>
      <c r="J864" s="226"/>
      <c r="K864" s="226"/>
      <c r="L864" s="231"/>
      <c r="M864" s="232"/>
      <c r="N864" s="233"/>
      <c r="O864" s="233"/>
      <c r="P864" s="233"/>
      <c r="Q864" s="233"/>
      <c r="R864" s="233"/>
      <c r="S864" s="233"/>
      <c r="T864" s="234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35" t="s">
        <v>153</v>
      </c>
      <c r="AU864" s="235" t="s">
        <v>82</v>
      </c>
      <c r="AV864" s="13" t="s">
        <v>80</v>
      </c>
      <c r="AW864" s="13" t="s">
        <v>34</v>
      </c>
      <c r="AX864" s="13" t="s">
        <v>73</v>
      </c>
      <c r="AY864" s="235" t="s">
        <v>142</v>
      </c>
    </row>
    <row r="865" spans="1:51" s="13" customFormat="1" ht="12">
      <c r="A865" s="13"/>
      <c r="B865" s="225"/>
      <c r="C865" s="226"/>
      <c r="D865" s="227" t="s">
        <v>153</v>
      </c>
      <c r="E865" s="228" t="s">
        <v>21</v>
      </c>
      <c r="F865" s="229" t="s">
        <v>331</v>
      </c>
      <c r="G865" s="226"/>
      <c r="H865" s="228" t="s">
        <v>21</v>
      </c>
      <c r="I865" s="230"/>
      <c r="J865" s="226"/>
      <c r="K865" s="226"/>
      <c r="L865" s="231"/>
      <c r="M865" s="232"/>
      <c r="N865" s="233"/>
      <c r="O865" s="233"/>
      <c r="P865" s="233"/>
      <c r="Q865" s="233"/>
      <c r="R865" s="233"/>
      <c r="S865" s="233"/>
      <c r="T865" s="234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35" t="s">
        <v>153</v>
      </c>
      <c r="AU865" s="235" t="s">
        <v>82</v>
      </c>
      <c r="AV865" s="13" t="s">
        <v>80</v>
      </c>
      <c r="AW865" s="13" t="s">
        <v>34</v>
      </c>
      <c r="AX865" s="13" t="s">
        <v>73</v>
      </c>
      <c r="AY865" s="235" t="s">
        <v>142</v>
      </c>
    </row>
    <row r="866" spans="1:51" s="14" customFormat="1" ht="12">
      <c r="A866" s="14"/>
      <c r="B866" s="236"/>
      <c r="C866" s="237"/>
      <c r="D866" s="227" t="s">
        <v>153</v>
      </c>
      <c r="E866" s="238" t="s">
        <v>21</v>
      </c>
      <c r="F866" s="239" t="s">
        <v>850</v>
      </c>
      <c r="G866" s="237"/>
      <c r="H866" s="240">
        <v>0.338</v>
      </c>
      <c r="I866" s="241"/>
      <c r="J866" s="237"/>
      <c r="K866" s="237"/>
      <c r="L866" s="242"/>
      <c r="M866" s="243"/>
      <c r="N866" s="244"/>
      <c r="O866" s="244"/>
      <c r="P866" s="244"/>
      <c r="Q866" s="244"/>
      <c r="R866" s="244"/>
      <c r="S866" s="244"/>
      <c r="T866" s="245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46" t="s">
        <v>153</v>
      </c>
      <c r="AU866" s="246" t="s">
        <v>82</v>
      </c>
      <c r="AV866" s="14" t="s">
        <v>82</v>
      </c>
      <c r="AW866" s="14" t="s">
        <v>34</v>
      </c>
      <c r="AX866" s="14" t="s">
        <v>73</v>
      </c>
      <c r="AY866" s="246" t="s">
        <v>142</v>
      </c>
    </row>
    <row r="867" spans="1:51" s="13" customFormat="1" ht="12">
      <c r="A867" s="13"/>
      <c r="B867" s="225"/>
      <c r="C867" s="226"/>
      <c r="D867" s="227" t="s">
        <v>153</v>
      </c>
      <c r="E867" s="228" t="s">
        <v>21</v>
      </c>
      <c r="F867" s="229" t="s">
        <v>317</v>
      </c>
      <c r="G867" s="226"/>
      <c r="H867" s="228" t="s">
        <v>21</v>
      </c>
      <c r="I867" s="230"/>
      <c r="J867" s="226"/>
      <c r="K867" s="226"/>
      <c r="L867" s="231"/>
      <c r="M867" s="232"/>
      <c r="N867" s="233"/>
      <c r="O867" s="233"/>
      <c r="P867" s="233"/>
      <c r="Q867" s="233"/>
      <c r="R867" s="233"/>
      <c r="S867" s="233"/>
      <c r="T867" s="234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35" t="s">
        <v>153</v>
      </c>
      <c r="AU867" s="235" t="s">
        <v>82</v>
      </c>
      <c r="AV867" s="13" t="s">
        <v>80</v>
      </c>
      <c r="AW867" s="13" t="s">
        <v>34</v>
      </c>
      <c r="AX867" s="13" t="s">
        <v>73</v>
      </c>
      <c r="AY867" s="235" t="s">
        <v>142</v>
      </c>
    </row>
    <row r="868" spans="1:51" s="14" customFormat="1" ht="12">
      <c r="A868" s="14"/>
      <c r="B868" s="236"/>
      <c r="C868" s="237"/>
      <c r="D868" s="227" t="s">
        <v>153</v>
      </c>
      <c r="E868" s="238" t="s">
        <v>21</v>
      </c>
      <c r="F868" s="239" t="s">
        <v>851</v>
      </c>
      <c r="G868" s="237"/>
      <c r="H868" s="240">
        <v>0.588</v>
      </c>
      <c r="I868" s="241"/>
      <c r="J868" s="237"/>
      <c r="K868" s="237"/>
      <c r="L868" s="242"/>
      <c r="M868" s="243"/>
      <c r="N868" s="244"/>
      <c r="O868" s="244"/>
      <c r="P868" s="244"/>
      <c r="Q868" s="244"/>
      <c r="R868" s="244"/>
      <c r="S868" s="244"/>
      <c r="T868" s="245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46" t="s">
        <v>153</v>
      </c>
      <c r="AU868" s="246" t="s">
        <v>82</v>
      </c>
      <c r="AV868" s="14" t="s">
        <v>82</v>
      </c>
      <c r="AW868" s="14" t="s">
        <v>34</v>
      </c>
      <c r="AX868" s="14" t="s">
        <v>73</v>
      </c>
      <c r="AY868" s="246" t="s">
        <v>142</v>
      </c>
    </row>
    <row r="869" spans="1:51" s="13" customFormat="1" ht="12">
      <c r="A869" s="13"/>
      <c r="B869" s="225"/>
      <c r="C869" s="226"/>
      <c r="D869" s="227" t="s">
        <v>153</v>
      </c>
      <c r="E869" s="228" t="s">
        <v>21</v>
      </c>
      <c r="F869" s="229" t="s">
        <v>852</v>
      </c>
      <c r="G869" s="226"/>
      <c r="H869" s="228" t="s">
        <v>21</v>
      </c>
      <c r="I869" s="230"/>
      <c r="J869" s="226"/>
      <c r="K869" s="226"/>
      <c r="L869" s="231"/>
      <c r="M869" s="232"/>
      <c r="N869" s="233"/>
      <c r="O869" s="233"/>
      <c r="P869" s="233"/>
      <c r="Q869" s="233"/>
      <c r="R869" s="233"/>
      <c r="S869" s="233"/>
      <c r="T869" s="234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5" t="s">
        <v>153</v>
      </c>
      <c r="AU869" s="235" t="s">
        <v>82</v>
      </c>
      <c r="AV869" s="13" t="s">
        <v>80</v>
      </c>
      <c r="AW869" s="13" t="s">
        <v>34</v>
      </c>
      <c r="AX869" s="13" t="s">
        <v>73</v>
      </c>
      <c r="AY869" s="235" t="s">
        <v>142</v>
      </c>
    </row>
    <row r="870" spans="1:51" s="14" customFormat="1" ht="12">
      <c r="A870" s="14"/>
      <c r="B870" s="236"/>
      <c r="C870" s="237"/>
      <c r="D870" s="227" t="s">
        <v>153</v>
      </c>
      <c r="E870" s="238" t="s">
        <v>21</v>
      </c>
      <c r="F870" s="239" t="s">
        <v>853</v>
      </c>
      <c r="G870" s="237"/>
      <c r="H870" s="240">
        <v>0.522</v>
      </c>
      <c r="I870" s="241"/>
      <c r="J870" s="237"/>
      <c r="K870" s="237"/>
      <c r="L870" s="242"/>
      <c r="M870" s="243"/>
      <c r="N870" s="244"/>
      <c r="O870" s="244"/>
      <c r="P870" s="244"/>
      <c r="Q870" s="244"/>
      <c r="R870" s="244"/>
      <c r="S870" s="244"/>
      <c r="T870" s="245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6" t="s">
        <v>153</v>
      </c>
      <c r="AU870" s="246" t="s">
        <v>82</v>
      </c>
      <c r="AV870" s="14" t="s">
        <v>82</v>
      </c>
      <c r="AW870" s="14" t="s">
        <v>34</v>
      </c>
      <c r="AX870" s="14" t="s">
        <v>73</v>
      </c>
      <c r="AY870" s="246" t="s">
        <v>142</v>
      </c>
    </row>
    <row r="871" spans="1:51" s="15" customFormat="1" ht="12">
      <c r="A871" s="15"/>
      <c r="B871" s="247"/>
      <c r="C871" s="248"/>
      <c r="D871" s="227" t="s">
        <v>153</v>
      </c>
      <c r="E871" s="249" t="s">
        <v>21</v>
      </c>
      <c r="F871" s="250" t="s">
        <v>171</v>
      </c>
      <c r="G871" s="248"/>
      <c r="H871" s="251">
        <v>1.448</v>
      </c>
      <c r="I871" s="252"/>
      <c r="J871" s="248"/>
      <c r="K871" s="248"/>
      <c r="L871" s="253"/>
      <c r="M871" s="254"/>
      <c r="N871" s="255"/>
      <c r="O871" s="255"/>
      <c r="P871" s="255"/>
      <c r="Q871" s="255"/>
      <c r="R871" s="255"/>
      <c r="S871" s="255"/>
      <c r="T871" s="256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57" t="s">
        <v>153</v>
      </c>
      <c r="AU871" s="257" t="s">
        <v>82</v>
      </c>
      <c r="AV871" s="15" t="s">
        <v>149</v>
      </c>
      <c r="AW871" s="15" t="s">
        <v>34</v>
      </c>
      <c r="AX871" s="15" t="s">
        <v>80</v>
      </c>
      <c r="AY871" s="257" t="s">
        <v>142</v>
      </c>
    </row>
    <row r="872" spans="1:63" s="12" customFormat="1" ht="22.8" customHeight="1">
      <c r="A872" s="12"/>
      <c r="B872" s="191"/>
      <c r="C872" s="192"/>
      <c r="D872" s="193" t="s">
        <v>72</v>
      </c>
      <c r="E872" s="205" t="s">
        <v>162</v>
      </c>
      <c r="F872" s="205" t="s">
        <v>854</v>
      </c>
      <c r="G872" s="192"/>
      <c r="H872" s="192"/>
      <c r="I872" s="195"/>
      <c r="J872" s="206">
        <f>BK872</f>
        <v>0</v>
      </c>
      <c r="K872" s="192"/>
      <c r="L872" s="197"/>
      <c r="M872" s="198"/>
      <c r="N872" s="199"/>
      <c r="O872" s="199"/>
      <c r="P872" s="200">
        <f>SUM(P873:P943)</f>
        <v>0</v>
      </c>
      <c r="Q872" s="199"/>
      <c r="R872" s="200">
        <f>SUM(R873:R943)</f>
        <v>97.02318989113999</v>
      </c>
      <c r="S872" s="199"/>
      <c r="T872" s="201">
        <f>SUM(T873:T943)</f>
        <v>226.20180000000002</v>
      </c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R872" s="202" t="s">
        <v>80</v>
      </c>
      <c r="AT872" s="203" t="s">
        <v>72</v>
      </c>
      <c r="AU872" s="203" t="s">
        <v>80</v>
      </c>
      <c r="AY872" s="202" t="s">
        <v>142</v>
      </c>
      <c r="BK872" s="204">
        <f>SUM(BK873:BK943)</f>
        <v>0</v>
      </c>
    </row>
    <row r="873" spans="1:65" s="2" customFormat="1" ht="33" customHeight="1">
      <c r="A873" s="40"/>
      <c r="B873" s="41"/>
      <c r="C873" s="207" t="s">
        <v>855</v>
      </c>
      <c r="D873" s="207" t="s">
        <v>144</v>
      </c>
      <c r="E873" s="208" t="s">
        <v>856</v>
      </c>
      <c r="F873" s="209" t="s">
        <v>857</v>
      </c>
      <c r="G873" s="210" t="s">
        <v>352</v>
      </c>
      <c r="H873" s="211">
        <v>18.938</v>
      </c>
      <c r="I873" s="212"/>
      <c r="J873" s="213">
        <f>ROUND(I873*H873,2)</f>
        <v>0</v>
      </c>
      <c r="K873" s="209" t="s">
        <v>148</v>
      </c>
      <c r="L873" s="46"/>
      <c r="M873" s="214" t="s">
        <v>21</v>
      </c>
      <c r="N873" s="215" t="s">
        <v>44</v>
      </c>
      <c r="O873" s="86"/>
      <c r="P873" s="216">
        <f>O873*H873</f>
        <v>0</v>
      </c>
      <c r="Q873" s="216">
        <v>0</v>
      </c>
      <c r="R873" s="216">
        <f>Q873*H873</f>
        <v>0</v>
      </c>
      <c r="S873" s="216">
        <v>2.2</v>
      </c>
      <c r="T873" s="217">
        <f>S873*H873</f>
        <v>41.6636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18" t="s">
        <v>149</v>
      </c>
      <c r="AT873" s="218" t="s">
        <v>144</v>
      </c>
      <c r="AU873" s="218" t="s">
        <v>82</v>
      </c>
      <c r="AY873" s="19" t="s">
        <v>142</v>
      </c>
      <c r="BE873" s="219">
        <f>IF(N873="základní",J873,0)</f>
        <v>0</v>
      </c>
      <c r="BF873" s="219">
        <f>IF(N873="snížená",J873,0)</f>
        <v>0</v>
      </c>
      <c r="BG873" s="219">
        <f>IF(N873="zákl. přenesená",J873,0)</f>
        <v>0</v>
      </c>
      <c r="BH873" s="219">
        <f>IF(N873="sníž. přenesená",J873,0)</f>
        <v>0</v>
      </c>
      <c r="BI873" s="219">
        <f>IF(N873="nulová",J873,0)</f>
        <v>0</v>
      </c>
      <c r="BJ873" s="19" t="s">
        <v>80</v>
      </c>
      <c r="BK873" s="219">
        <f>ROUND(I873*H873,2)</f>
        <v>0</v>
      </c>
      <c r="BL873" s="19" t="s">
        <v>149</v>
      </c>
      <c r="BM873" s="218" t="s">
        <v>858</v>
      </c>
    </row>
    <row r="874" spans="1:47" s="2" customFormat="1" ht="12">
      <c r="A874" s="40"/>
      <c r="B874" s="41"/>
      <c r="C874" s="42"/>
      <c r="D874" s="220" t="s">
        <v>151</v>
      </c>
      <c r="E874" s="42"/>
      <c r="F874" s="221" t="s">
        <v>859</v>
      </c>
      <c r="G874" s="42"/>
      <c r="H874" s="42"/>
      <c r="I874" s="222"/>
      <c r="J874" s="42"/>
      <c r="K874" s="42"/>
      <c r="L874" s="46"/>
      <c r="M874" s="223"/>
      <c r="N874" s="224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151</v>
      </c>
      <c r="AU874" s="19" t="s">
        <v>82</v>
      </c>
    </row>
    <row r="875" spans="1:47" s="2" customFormat="1" ht="12">
      <c r="A875" s="40"/>
      <c r="B875" s="41"/>
      <c r="C875" s="42"/>
      <c r="D875" s="227" t="s">
        <v>271</v>
      </c>
      <c r="E875" s="42"/>
      <c r="F875" s="258" t="s">
        <v>860</v>
      </c>
      <c r="G875" s="42"/>
      <c r="H875" s="42"/>
      <c r="I875" s="222"/>
      <c r="J875" s="42"/>
      <c r="K875" s="42"/>
      <c r="L875" s="46"/>
      <c r="M875" s="223"/>
      <c r="N875" s="224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271</v>
      </c>
      <c r="AU875" s="19" t="s">
        <v>82</v>
      </c>
    </row>
    <row r="876" spans="1:51" s="13" customFormat="1" ht="12">
      <c r="A876" s="13"/>
      <c r="B876" s="225"/>
      <c r="C876" s="226"/>
      <c r="D876" s="227" t="s">
        <v>153</v>
      </c>
      <c r="E876" s="228" t="s">
        <v>21</v>
      </c>
      <c r="F876" s="229" t="s">
        <v>861</v>
      </c>
      <c r="G876" s="226"/>
      <c r="H876" s="228" t="s">
        <v>21</v>
      </c>
      <c r="I876" s="230"/>
      <c r="J876" s="226"/>
      <c r="K876" s="226"/>
      <c r="L876" s="231"/>
      <c r="M876" s="232"/>
      <c r="N876" s="233"/>
      <c r="O876" s="233"/>
      <c r="P876" s="233"/>
      <c r="Q876" s="233"/>
      <c r="R876" s="233"/>
      <c r="S876" s="233"/>
      <c r="T876" s="234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35" t="s">
        <v>153</v>
      </c>
      <c r="AU876" s="235" t="s">
        <v>82</v>
      </c>
      <c r="AV876" s="13" t="s">
        <v>80</v>
      </c>
      <c r="AW876" s="13" t="s">
        <v>34</v>
      </c>
      <c r="AX876" s="13" t="s">
        <v>73</v>
      </c>
      <c r="AY876" s="235" t="s">
        <v>142</v>
      </c>
    </row>
    <row r="877" spans="1:51" s="14" customFormat="1" ht="12">
      <c r="A877" s="14"/>
      <c r="B877" s="236"/>
      <c r="C877" s="237"/>
      <c r="D877" s="227" t="s">
        <v>153</v>
      </c>
      <c r="E877" s="238" t="s">
        <v>21</v>
      </c>
      <c r="F877" s="239" t="s">
        <v>862</v>
      </c>
      <c r="G877" s="237"/>
      <c r="H877" s="240">
        <v>14.376</v>
      </c>
      <c r="I877" s="241"/>
      <c r="J877" s="237"/>
      <c r="K877" s="237"/>
      <c r="L877" s="242"/>
      <c r="M877" s="243"/>
      <c r="N877" s="244"/>
      <c r="O877" s="244"/>
      <c r="P877" s="244"/>
      <c r="Q877" s="244"/>
      <c r="R877" s="244"/>
      <c r="S877" s="244"/>
      <c r="T877" s="245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46" t="s">
        <v>153</v>
      </c>
      <c r="AU877" s="246" t="s">
        <v>82</v>
      </c>
      <c r="AV877" s="14" t="s">
        <v>82</v>
      </c>
      <c r="AW877" s="14" t="s">
        <v>34</v>
      </c>
      <c r="AX877" s="14" t="s">
        <v>73</v>
      </c>
      <c r="AY877" s="246" t="s">
        <v>142</v>
      </c>
    </row>
    <row r="878" spans="1:51" s="13" customFormat="1" ht="12">
      <c r="A878" s="13"/>
      <c r="B878" s="225"/>
      <c r="C878" s="226"/>
      <c r="D878" s="227" t="s">
        <v>153</v>
      </c>
      <c r="E878" s="228" t="s">
        <v>21</v>
      </c>
      <c r="F878" s="229" t="s">
        <v>863</v>
      </c>
      <c r="G878" s="226"/>
      <c r="H878" s="228" t="s">
        <v>21</v>
      </c>
      <c r="I878" s="230"/>
      <c r="J878" s="226"/>
      <c r="K878" s="226"/>
      <c r="L878" s="231"/>
      <c r="M878" s="232"/>
      <c r="N878" s="233"/>
      <c r="O878" s="233"/>
      <c r="P878" s="233"/>
      <c r="Q878" s="233"/>
      <c r="R878" s="233"/>
      <c r="S878" s="233"/>
      <c r="T878" s="23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35" t="s">
        <v>153</v>
      </c>
      <c r="AU878" s="235" t="s">
        <v>82</v>
      </c>
      <c r="AV878" s="13" t="s">
        <v>80</v>
      </c>
      <c r="AW878" s="13" t="s">
        <v>34</v>
      </c>
      <c r="AX878" s="13" t="s">
        <v>73</v>
      </c>
      <c r="AY878" s="235" t="s">
        <v>142</v>
      </c>
    </row>
    <row r="879" spans="1:51" s="14" customFormat="1" ht="12">
      <c r="A879" s="14"/>
      <c r="B879" s="236"/>
      <c r="C879" s="237"/>
      <c r="D879" s="227" t="s">
        <v>153</v>
      </c>
      <c r="E879" s="238" t="s">
        <v>21</v>
      </c>
      <c r="F879" s="239" t="s">
        <v>864</v>
      </c>
      <c r="G879" s="237"/>
      <c r="H879" s="240">
        <v>4.562</v>
      </c>
      <c r="I879" s="241"/>
      <c r="J879" s="237"/>
      <c r="K879" s="237"/>
      <c r="L879" s="242"/>
      <c r="M879" s="243"/>
      <c r="N879" s="244"/>
      <c r="O879" s="244"/>
      <c r="P879" s="244"/>
      <c r="Q879" s="244"/>
      <c r="R879" s="244"/>
      <c r="S879" s="244"/>
      <c r="T879" s="24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46" t="s">
        <v>153</v>
      </c>
      <c r="AU879" s="246" t="s">
        <v>82</v>
      </c>
      <c r="AV879" s="14" t="s">
        <v>82</v>
      </c>
      <c r="AW879" s="14" t="s">
        <v>34</v>
      </c>
      <c r="AX879" s="14" t="s">
        <v>73</v>
      </c>
      <c r="AY879" s="246" t="s">
        <v>142</v>
      </c>
    </row>
    <row r="880" spans="1:51" s="15" customFormat="1" ht="12">
      <c r="A880" s="15"/>
      <c r="B880" s="247"/>
      <c r="C880" s="248"/>
      <c r="D880" s="227" t="s">
        <v>153</v>
      </c>
      <c r="E880" s="249" t="s">
        <v>21</v>
      </c>
      <c r="F880" s="250" t="s">
        <v>171</v>
      </c>
      <c r="G880" s="248"/>
      <c r="H880" s="251">
        <v>18.938</v>
      </c>
      <c r="I880" s="252"/>
      <c r="J880" s="248"/>
      <c r="K880" s="248"/>
      <c r="L880" s="253"/>
      <c r="M880" s="254"/>
      <c r="N880" s="255"/>
      <c r="O880" s="255"/>
      <c r="P880" s="255"/>
      <c r="Q880" s="255"/>
      <c r="R880" s="255"/>
      <c r="S880" s="255"/>
      <c r="T880" s="256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57" t="s">
        <v>153</v>
      </c>
      <c r="AU880" s="257" t="s">
        <v>82</v>
      </c>
      <c r="AV880" s="15" t="s">
        <v>149</v>
      </c>
      <c r="AW880" s="15" t="s">
        <v>34</v>
      </c>
      <c r="AX880" s="15" t="s">
        <v>80</v>
      </c>
      <c r="AY880" s="257" t="s">
        <v>142</v>
      </c>
    </row>
    <row r="881" spans="1:65" s="2" customFormat="1" ht="21.75" customHeight="1">
      <c r="A881" s="40"/>
      <c r="B881" s="41"/>
      <c r="C881" s="207" t="s">
        <v>865</v>
      </c>
      <c r="D881" s="207" t="s">
        <v>144</v>
      </c>
      <c r="E881" s="208" t="s">
        <v>866</v>
      </c>
      <c r="F881" s="209" t="s">
        <v>867</v>
      </c>
      <c r="G881" s="210" t="s">
        <v>352</v>
      </c>
      <c r="H881" s="211">
        <v>83.881</v>
      </c>
      <c r="I881" s="212"/>
      <c r="J881" s="213">
        <f>ROUND(I881*H881,2)</f>
        <v>0</v>
      </c>
      <c r="K881" s="209" t="s">
        <v>148</v>
      </c>
      <c r="L881" s="46"/>
      <c r="M881" s="214" t="s">
        <v>21</v>
      </c>
      <c r="N881" s="215" t="s">
        <v>44</v>
      </c>
      <c r="O881" s="86"/>
      <c r="P881" s="216">
        <f>O881*H881</f>
        <v>0</v>
      </c>
      <c r="Q881" s="216">
        <v>0</v>
      </c>
      <c r="R881" s="216">
        <f>Q881*H881</f>
        <v>0</v>
      </c>
      <c r="S881" s="216">
        <v>2.2</v>
      </c>
      <c r="T881" s="217">
        <f>S881*H881</f>
        <v>184.53820000000002</v>
      </c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R881" s="218" t="s">
        <v>149</v>
      </c>
      <c r="AT881" s="218" t="s">
        <v>144</v>
      </c>
      <c r="AU881" s="218" t="s">
        <v>82</v>
      </c>
      <c r="AY881" s="19" t="s">
        <v>142</v>
      </c>
      <c r="BE881" s="219">
        <f>IF(N881="základní",J881,0)</f>
        <v>0</v>
      </c>
      <c r="BF881" s="219">
        <f>IF(N881="snížená",J881,0)</f>
        <v>0</v>
      </c>
      <c r="BG881" s="219">
        <f>IF(N881="zákl. přenesená",J881,0)</f>
        <v>0</v>
      </c>
      <c r="BH881" s="219">
        <f>IF(N881="sníž. přenesená",J881,0)</f>
        <v>0</v>
      </c>
      <c r="BI881" s="219">
        <f>IF(N881="nulová",J881,0)</f>
        <v>0</v>
      </c>
      <c r="BJ881" s="19" t="s">
        <v>80</v>
      </c>
      <c r="BK881" s="219">
        <f>ROUND(I881*H881,2)</f>
        <v>0</v>
      </c>
      <c r="BL881" s="19" t="s">
        <v>149</v>
      </c>
      <c r="BM881" s="218" t="s">
        <v>868</v>
      </c>
    </row>
    <row r="882" spans="1:47" s="2" customFormat="1" ht="12">
      <c r="A882" s="40"/>
      <c r="B882" s="41"/>
      <c r="C882" s="42"/>
      <c r="D882" s="220" t="s">
        <v>151</v>
      </c>
      <c r="E882" s="42"/>
      <c r="F882" s="221" t="s">
        <v>869</v>
      </c>
      <c r="G882" s="42"/>
      <c r="H882" s="42"/>
      <c r="I882" s="222"/>
      <c r="J882" s="42"/>
      <c r="K882" s="42"/>
      <c r="L882" s="46"/>
      <c r="M882" s="223"/>
      <c r="N882" s="224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151</v>
      </c>
      <c r="AU882" s="19" t="s">
        <v>82</v>
      </c>
    </row>
    <row r="883" spans="1:47" s="2" customFormat="1" ht="12">
      <c r="A883" s="40"/>
      <c r="B883" s="41"/>
      <c r="C883" s="42"/>
      <c r="D883" s="227" t="s">
        <v>271</v>
      </c>
      <c r="E883" s="42"/>
      <c r="F883" s="258" t="s">
        <v>860</v>
      </c>
      <c r="G883" s="42"/>
      <c r="H883" s="42"/>
      <c r="I883" s="222"/>
      <c r="J883" s="42"/>
      <c r="K883" s="42"/>
      <c r="L883" s="46"/>
      <c r="M883" s="223"/>
      <c r="N883" s="224"/>
      <c r="O883" s="86"/>
      <c r="P883" s="86"/>
      <c r="Q883" s="86"/>
      <c r="R883" s="86"/>
      <c r="S883" s="86"/>
      <c r="T883" s="87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T883" s="19" t="s">
        <v>271</v>
      </c>
      <c r="AU883" s="19" t="s">
        <v>82</v>
      </c>
    </row>
    <row r="884" spans="1:51" s="13" customFormat="1" ht="12">
      <c r="A884" s="13"/>
      <c r="B884" s="225"/>
      <c r="C884" s="226"/>
      <c r="D884" s="227" t="s">
        <v>153</v>
      </c>
      <c r="E884" s="228" t="s">
        <v>21</v>
      </c>
      <c r="F884" s="229" t="s">
        <v>870</v>
      </c>
      <c r="G884" s="226"/>
      <c r="H884" s="228" t="s">
        <v>21</v>
      </c>
      <c r="I884" s="230"/>
      <c r="J884" s="226"/>
      <c r="K884" s="226"/>
      <c r="L884" s="231"/>
      <c r="M884" s="232"/>
      <c r="N884" s="233"/>
      <c r="O884" s="233"/>
      <c r="P884" s="233"/>
      <c r="Q884" s="233"/>
      <c r="R884" s="233"/>
      <c r="S884" s="233"/>
      <c r="T884" s="23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5" t="s">
        <v>153</v>
      </c>
      <c r="AU884" s="235" t="s">
        <v>82</v>
      </c>
      <c r="AV884" s="13" t="s">
        <v>80</v>
      </c>
      <c r="AW884" s="13" t="s">
        <v>34</v>
      </c>
      <c r="AX884" s="13" t="s">
        <v>73</v>
      </c>
      <c r="AY884" s="235" t="s">
        <v>142</v>
      </c>
    </row>
    <row r="885" spans="1:51" s="14" customFormat="1" ht="12">
      <c r="A885" s="14"/>
      <c r="B885" s="236"/>
      <c r="C885" s="237"/>
      <c r="D885" s="227" t="s">
        <v>153</v>
      </c>
      <c r="E885" s="238" t="s">
        <v>21</v>
      </c>
      <c r="F885" s="239" t="s">
        <v>871</v>
      </c>
      <c r="G885" s="237"/>
      <c r="H885" s="240">
        <v>14.276</v>
      </c>
      <c r="I885" s="241"/>
      <c r="J885" s="237"/>
      <c r="K885" s="237"/>
      <c r="L885" s="242"/>
      <c r="M885" s="243"/>
      <c r="N885" s="244"/>
      <c r="O885" s="244"/>
      <c r="P885" s="244"/>
      <c r="Q885" s="244"/>
      <c r="R885" s="244"/>
      <c r="S885" s="244"/>
      <c r="T885" s="245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6" t="s">
        <v>153</v>
      </c>
      <c r="AU885" s="246" t="s">
        <v>82</v>
      </c>
      <c r="AV885" s="14" t="s">
        <v>82</v>
      </c>
      <c r="AW885" s="14" t="s">
        <v>34</v>
      </c>
      <c r="AX885" s="14" t="s">
        <v>73</v>
      </c>
      <c r="AY885" s="246" t="s">
        <v>142</v>
      </c>
    </row>
    <row r="886" spans="1:51" s="14" customFormat="1" ht="12">
      <c r="A886" s="14"/>
      <c r="B886" s="236"/>
      <c r="C886" s="237"/>
      <c r="D886" s="227" t="s">
        <v>153</v>
      </c>
      <c r="E886" s="238" t="s">
        <v>21</v>
      </c>
      <c r="F886" s="239" t="s">
        <v>872</v>
      </c>
      <c r="G886" s="237"/>
      <c r="H886" s="240">
        <v>11.058</v>
      </c>
      <c r="I886" s="241"/>
      <c r="J886" s="237"/>
      <c r="K886" s="237"/>
      <c r="L886" s="242"/>
      <c r="M886" s="243"/>
      <c r="N886" s="244"/>
      <c r="O886" s="244"/>
      <c r="P886" s="244"/>
      <c r="Q886" s="244"/>
      <c r="R886" s="244"/>
      <c r="S886" s="244"/>
      <c r="T886" s="245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6" t="s">
        <v>153</v>
      </c>
      <c r="AU886" s="246" t="s">
        <v>82</v>
      </c>
      <c r="AV886" s="14" t="s">
        <v>82</v>
      </c>
      <c r="AW886" s="14" t="s">
        <v>34</v>
      </c>
      <c r="AX886" s="14" t="s">
        <v>73</v>
      </c>
      <c r="AY886" s="246" t="s">
        <v>142</v>
      </c>
    </row>
    <row r="887" spans="1:51" s="14" customFormat="1" ht="12">
      <c r="A887" s="14"/>
      <c r="B887" s="236"/>
      <c r="C887" s="237"/>
      <c r="D887" s="227" t="s">
        <v>153</v>
      </c>
      <c r="E887" s="238" t="s">
        <v>21</v>
      </c>
      <c r="F887" s="239" t="s">
        <v>873</v>
      </c>
      <c r="G887" s="237"/>
      <c r="H887" s="240">
        <v>8.626</v>
      </c>
      <c r="I887" s="241"/>
      <c r="J887" s="237"/>
      <c r="K887" s="237"/>
      <c r="L887" s="242"/>
      <c r="M887" s="243"/>
      <c r="N887" s="244"/>
      <c r="O887" s="244"/>
      <c r="P887" s="244"/>
      <c r="Q887" s="244"/>
      <c r="R887" s="244"/>
      <c r="S887" s="244"/>
      <c r="T887" s="245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46" t="s">
        <v>153</v>
      </c>
      <c r="AU887" s="246" t="s">
        <v>82</v>
      </c>
      <c r="AV887" s="14" t="s">
        <v>82</v>
      </c>
      <c r="AW887" s="14" t="s">
        <v>34</v>
      </c>
      <c r="AX887" s="14" t="s">
        <v>73</v>
      </c>
      <c r="AY887" s="246" t="s">
        <v>142</v>
      </c>
    </row>
    <row r="888" spans="1:51" s="14" customFormat="1" ht="12">
      <c r="A888" s="14"/>
      <c r="B888" s="236"/>
      <c r="C888" s="237"/>
      <c r="D888" s="227" t="s">
        <v>153</v>
      </c>
      <c r="E888" s="238" t="s">
        <v>21</v>
      </c>
      <c r="F888" s="239" t="s">
        <v>874</v>
      </c>
      <c r="G888" s="237"/>
      <c r="H888" s="240">
        <v>44.721</v>
      </c>
      <c r="I888" s="241"/>
      <c r="J888" s="237"/>
      <c r="K888" s="237"/>
      <c r="L888" s="242"/>
      <c r="M888" s="243"/>
      <c r="N888" s="244"/>
      <c r="O888" s="244"/>
      <c r="P888" s="244"/>
      <c r="Q888" s="244"/>
      <c r="R888" s="244"/>
      <c r="S888" s="244"/>
      <c r="T888" s="245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46" t="s">
        <v>153</v>
      </c>
      <c r="AU888" s="246" t="s">
        <v>82</v>
      </c>
      <c r="AV888" s="14" t="s">
        <v>82</v>
      </c>
      <c r="AW888" s="14" t="s">
        <v>34</v>
      </c>
      <c r="AX888" s="14" t="s">
        <v>73</v>
      </c>
      <c r="AY888" s="246" t="s">
        <v>142</v>
      </c>
    </row>
    <row r="889" spans="1:51" s="14" customFormat="1" ht="12">
      <c r="A889" s="14"/>
      <c r="B889" s="236"/>
      <c r="C889" s="237"/>
      <c r="D889" s="227" t="s">
        <v>153</v>
      </c>
      <c r="E889" s="238" t="s">
        <v>21</v>
      </c>
      <c r="F889" s="239" t="s">
        <v>875</v>
      </c>
      <c r="G889" s="237"/>
      <c r="H889" s="240">
        <v>1.343</v>
      </c>
      <c r="I889" s="241"/>
      <c r="J889" s="237"/>
      <c r="K889" s="237"/>
      <c r="L889" s="242"/>
      <c r="M889" s="243"/>
      <c r="N889" s="244"/>
      <c r="O889" s="244"/>
      <c r="P889" s="244"/>
      <c r="Q889" s="244"/>
      <c r="R889" s="244"/>
      <c r="S889" s="244"/>
      <c r="T889" s="245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6" t="s">
        <v>153</v>
      </c>
      <c r="AU889" s="246" t="s">
        <v>82</v>
      </c>
      <c r="AV889" s="14" t="s">
        <v>82</v>
      </c>
      <c r="AW889" s="14" t="s">
        <v>34</v>
      </c>
      <c r="AX889" s="14" t="s">
        <v>73</v>
      </c>
      <c r="AY889" s="246" t="s">
        <v>142</v>
      </c>
    </row>
    <row r="890" spans="1:51" s="14" customFormat="1" ht="12">
      <c r="A890" s="14"/>
      <c r="B890" s="236"/>
      <c r="C890" s="237"/>
      <c r="D890" s="227" t="s">
        <v>153</v>
      </c>
      <c r="E890" s="238" t="s">
        <v>21</v>
      </c>
      <c r="F890" s="239" t="s">
        <v>876</v>
      </c>
      <c r="G890" s="237"/>
      <c r="H890" s="240">
        <v>3.857</v>
      </c>
      <c r="I890" s="241"/>
      <c r="J890" s="237"/>
      <c r="K890" s="237"/>
      <c r="L890" s="242"/>
      <c r="M890" s="243"/>
      <c r="N890" s="244"/>
      <c r="O890" s="244"/>
      <c r="P890" s="244"/>
      <c r="Q890" s="244"/>
      <c r="R890" s="244"/>
      <c r="S890" s="244"/>
      <c r="T890" s="245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46" t="s">
        <v>153</v>
      </c>
      <c r="AU890" s="246" t="s">
        <v>82</v>
      </c>
      <c r="AV890" s="14" t="s">
        <v>82</v>
      </c>
      <c r="AW890" s="14" t="s">
        <v>34</v>
      </c>
      <c r="AX890" s="14" t="s">
        <v>73</v>
      </c>
      <c r="AY890" s="246" t="s">
        <v>142</v>
      </c>
    </row>
    <row r="891" spans="1:51" s="15" customFormat="1" ht="12">
      <c r="A891" s="15"/>
      <c r="B891" s="247"/>
      <c r="C891" s="248"/>
      <c r="D891" s="227" t="s">
        <v>153</v>
      </c>
      <c r="E891" s="249" t="s">
        <v>21</v>
      </c>
      <c r="F891" s="250" t="s">
        <v>171</v>
      </c>
      <c r="G891" s="248"/>
      <c r="H891" s="251">
        <v>83.881</v>
      </c>
      <c r="I891" s="252"/>
      <c r="J891" s="248"/>
      <c r="K891" s="248"/>
      <c r="L891" s="253"/>
      <c r="M891" s="254"/>
      <c r="N891" s="255"/>
      <c r="O891" s="255"/>
      <c r="P891" s="255"/>
      <c r="Q891" s="255"/>
      <c r="R891" s="255"/>
      <c r="S891" s="255"/>
      <c r="T891" s="256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T891" s="257" t="s">
        <v>153</v>
      </c>
      <c r="AU891" s="257" t="s">
        <v>82</v>
      </c>
      <c r="AV891" s="15" t="s">
        <v>149</v>
      </c>
      <c r="AW891" s="15" t="s">
        <v>34</v>
      </c>
      <c r="AX891" s="15" t="s">
        <v>80</v>
      </c>
      <c r="AY891" s="257" t="s">
        <v>142</v>
      </c>
    </row>
    <row r="892" spans="1:65" s="2" customFormat="1" ht="16.5" customHeight="1">
      <c r="A892" s="40"/>
      <c r="B892" s="41"/>
      <c r="C892" s="207" t="s">
        <v>877</v>
      </c>
      <c r="D892" s="207" t="s">
        <v>144</v>
      </c>
      <c r="E892" s="208" t="s">
        <v>878</v>
      </c>
      <c r="F892" s="209" t="s">
        <v>879</v>
      </c>
      <c r="G892" s="210" t="s">
        <v>352</v>
      </c>
      <c r="H892" s="211">
        <v>23.625</v>
      </c>
      <c r="I892" s="212"/>
      <c r="J892" s="213">
        <f>ROUND(I892*H892,2)</f>
        <v>0</v>
      </c>
      <c r="K892" s="209" t="s">
        <v>148</v>
      </c>
      <c r="L892" s="46"/>
      <c r="M892" s="214" t="s">
        <v>21</v>
      </c>
      <c r="N892" s="215" t="s">
        <v>44</v>
      </c>
      <c r="O892" s="86"/>
      <c r="P892" s="216">
        <f>O892*H892</f>
        <v>0</v>
      </c>
      <c r="Q892" s="216">
        <v>2.27868</v>
      </c>
      <c r="R892" s="216">
        <f>Q892*H892</f>
        <v>53.833815</v>
      </c>
      <c r="S892" s="216">
        <v>0</v>
      </c>
      <c r="T892" s="217">
        <f>S892*H892</f>
        <v>0</v>
      </c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R892" s="218" t="s">
        <v>149</v>
      </c>
      <c r="AT892" s="218" t="s">
        <v>144</v>
      </c>
      <c r="AU892" s="218" t="s">
        <v>82</v>
      </c>
      <c r="AY892" s="19" t="s">
        <v>142</v>
      </c>
      <c r="BE892" s="219">
        <f>IF(N892="základní",J892,0)</f>
        <v>0</v>
      </c>
      <c r="BF892" s="219">
        <f>IF(N892="snížená",J892,0)</f>
        <v>0</v>
      </c>
      <c r="BG892" s="219">
        <f>IF(N892="zákl. přenesená",J892,0)</f>
        <v>0</v>
      </c>
      <c r="BH892" s="219">
        <f>IF(N892="sníž. přenesená",J892,0)</f>
        <v>0</v>
      </c>
      <c r="BI892" s="219">
        <f>IF(N892="nulová",J892,0)</f>
        <v>0</v>
      </c>
      <c r="BJ892" s="19" t="s">
        <v>80</v>
      </c>
      <c r="BK892" s="219">
        <f>ROUND(I892*H892,2)</f>
        <v>0</v>
      </c>
      <c r="BL892" s="19" t="s">
        <v>149</v>
      </c>
      <c r="BM892" s="218" t="s">
        <v>880</v>
      </c>
    </row>
    <row r="893" spans="1:47" s="2" customFormat="1" ht="12">
      <c r="A893" s="40"/>
      <c r="B893" s="41"/>
      <c r="C893" s="42"/>
      <c r="D893" s="220" t="s">
        <v>151</v>
      </c>
      <c r="E893" s="42"/>
      <c r="F893" s="221" t="s">
        <v>881</v>
      </c>
      <c r="G893" s="42"/>
      <c r="H893" s="42"/>
      <c r="I893" s="222"/>
      <c r="J893" s="42"/>
      <c r="K893" s="42"/>
      <c r="L893" s="46"/>
      <c r="M893" s="223"/>
      <c r="N893" s="224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151</v>
      </c>
      <c r="AU893" s="19" t="s">
        <v>82</v>
      </c>
    </row>
    <row r="894" spans="1:47" s="2" customFormat="1" ht="12">
      <c r="A894" s="40"/>
      <c r="B894" s="41"/>
      <c r="C894" s="42"/>
      <c r="D894" s="227" t="s">
        <v>271</v>
      </c>
      <c r="E894" s="42"/>
      <c r="F894" s="258" t="s">
        <v>882</v>
      </c>
      <c r="G894" s="42"/>
      <c r="H894" s="42"/>
      <c r="I894" s="222"/>
      <c r="J894" s="42"/>
      <c r="K894" s="42"/>
      <c r="L894" s="46"/>
      <c r="M894" s="223"/>
      <c r="N894" s="224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271</v>
      </c>
      <c r="AU894" s="19" t="s">
        <v>82</v>
      </c>
    </row>
    <row r="895" spans="1:51" s="14" customFormat="1" ht="12">
      <c r="A895" s="14"/>
      <c r="B895" s="236"/>
      <c r="C895" s="237"/>
      <c r="D895" s="227" t="s">
        <v>153</v>
      </c>
      <c r="E895" s="238" t="s">
        <v>21</v>
      </c>
      <c r="F895" s="239" t="s">
        <v>883</v>
      </c>
      <c r="G895" s="237"/>
      <c r="H895" s="240">
        <v>23.625</v>
      </c>
      <c r="I895" s="241"/>
      <c r="J895" s="237"/>
      <c r="K895" s="237"/>
      <c r="L895" s="242"/>
      <c r="M895" s="243"/>
      <c r="N895" s="244"/>
      <c r="O895" s="244"/>
      <c r="P895" s="244"/>
      <c r="Q895" s="244"/>
      <c r="R895" s="244"/>
      <c r="S895" s="244"/>
      <c r="T895" s="245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46" t="s">
        <v>153</v>
      </c>
      <c r="AU895" s="246" t="s">
        <v>82</v>
      </c>
      <c r="AV895" s="14" t="s">
        <v>82</v>
      </c>
      <c r="AW895" s="14" t="s">
        <v>34</v>
      </c>
      <c r="AX895" s="14" t="s">
        <v>80</v>
      </c>
      <c r="AY895" s="246" t="s">
        <v>142</v>
      </c>
    </row>
    <row r="896" spans="1:65" s="2" customFormat="1" ht="16.5" customHeight="1">
      <c r="A896" s="40"/>
      <c r="B896" s="41"/>
      <c r="C896" s="207" t="s">
        <v>884</v>
      </c>
      <c r="D896" s="207" t="s">
        <v>144</v>
      </c>
      <c r="E896" s="208" t="s">
        <v>885</v>
      </c>
      <c r="F896" s="209" t="s">
        <v>886</v>
      </c>
      <c r="G896" s="210" t="s">
        <v>887</v>
      </c>
      <c r="H896" s="211">
        <v>1</v>
      </c>
      <c r="I896" s="212"/>
      <c r="J896" s="213">
        <f>ROUND(I896*H896,2)</f>
        <v>0</v>
      </c>
      <c r="K896" s="209" t="s">
        <v>21</v>
      </c>
      <c r="L896" s="46"/>
      <c r="M896" s="214" t="s">
        <v>21</v>
      </c>
      <c r="N896" s="215" t="s">
        <v>44</v>
      </c>
      <c r="O896" s="86"/>
      <c r="P896" s="216">
        <f>O896*H896</f>
        <v>0</v>
      </c>
      <c r="Q896" s="216">
        <v>2.52979</v>
      </c>
      <c r="R896" s="216">
        <f>Q896*H896</f>
        <v>2.52979</v>
      </c>
      <c r="S896" s="216">
        <v>0</v>
      </c>
      <c r="T896" s="217">
        <f>S896*H896</f>
        <v>0</v>
      </c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R896" s="218" t="s">
        <v>149</v>
      </c>
      <c r="AT896" s="218" t="s">
        <v>144</v>
      </c>
      <c r="AU896" s="218" t="s">
        <v>82</v>
      </c>
      <c r="AY896" s="19" t="s">
        <v>142</v>
      </c>
      <c r="BE896" s="219">
        <f>IF(N896="základní",J896,0)</f>
        <v>0</v>
      </c>
      <c r="BF896" s="219">
        <f>IF(N896="snížená",J896,0)</f>
        <v>0</v>
      </c>
      <c r="BG896" s="219">
        <f>IF(N896="zákl. přenesená",J896,0)</f>
        <v>0</v>
      </c>
      <c r="BH896" s="219">
        <f>IF(N896="sníž. přenesená",J896,0)</f>
        <v>0</v>
      </c>
      <c r="BI896" s="219">
        <f>IF(N896="nulová",J896,0)</f>
        <v>0</v>
      </c>
      <c r="BJ896" s="19" t="s">
        <v>80</v>
      </c>
      <c r="BK896" s="219">
        <f>ROUND(I896*H896,2)</f>
        <v>0</v>
      </c>
      <c r="BL896" s="19" t="s">
        <v>149</v>
      </c>
      <c r="BM896" s="218" t="s">
        <v>888</v>
      </c>
    </row>
    <row r="897" spans="1:51" s="14" customFormat="1" ht="12">
      <c r="A897" s="14"/>
      <c r="B897" s="236"/>
      <c r="C897" s="237"/>
      <c r="D897" s="227" t="s">
        <v>153</v>
      </c>
      <c r="E897" s="238" t="s">
        <v>21</v>
      </c>
      <c r="F897" s="239" t="s">
        <v>80</v>
      </c>
      <c r="G897" s="237"/>
      <c r="H897" s="240">
        <v>1</v>
      </c>
      <c r="I897" s="241"/>
      <c r="J897" s="237"/>
      <c r="K897" s="237"/>
      <c r="L897" s="242"/>
      <c r="M897" s="243"/>
      <c r="N897" s="244"/>
      <c r="O897" s="244"/>
      <c r="P897" s="244"/>
      <c r="Q897" s="244"/>
      <c r="R897" s="244"/>
      <c r="S897" s="244"/>
      <c r="T897" s="245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46" t="s">
        <v>153</v>
      </c>
      <c r="AU897" s="246" t="s">
        <v>82</v>
      </c>
      <c r="AV897" s="14" t="s">
        <v>82</v>
      </c>
      <c r="AW897" s="14" t="s">
        <v>34</v>
      </c>
      <c r="AX897" s="14" t="s">
        <v>80</v>
      </c>
      <c r="AY897" s="246" t="s">
        <v>142</v>
      </c>
    </row>
    <row r="898" spans="1:65" s="2" customFormat="1" ht="24.15" customHeight="1">
      <c r="A898" s="40"/>
      <c r="B898" s="41"/>
      <c r="C898" s="207" t="s">
        <v>889</v>
      </c>
      <c r="D898" s="207" t="s">
        <v>144</v>
      </c>
      <c r="E898" s="208" t="s">
        <v>890</v>
      </c>
      <c r="F898" s="209" t="s">
        <v>891</v>
      </c>
      <c r="G898" s="210" t="s">
        <v>352</v>
      </c>
      <c r="H898" s="211">
        <v>14.895</v>
      </c>
      <c r="I898" s="212"/>
      <c r="J898" s="213">
        <f>ROUND(I898*H898,2)</f>
        <v>0</v>
      </c>
      <c r="K898" s="209" t="s">
        <v>148</v>
      </c>
      <c r="L898" s="46"/>
      <c r="M898" s="214" t="s">
        <v>21</v>
      </c>
      <c r="N898" s="215" t="s">
        <v>44</v>
      </c>
      <c r="O898" s="86"/>
      <c r="P898" s="216">
        <f>O898*H898</f>
        <v>0</v>
      </c>
      <c r="Q898" s="216">
        <v>2.502354052</v>
      </c>
      <c r="R898" s="216">
        <f>Q898*H898</f>
        <v>37.27256360454</v>
      </c>
      <c r="S898" s="216">
        <v>0</v>
      </c>
      <c r="T898" s="217">
        <f>S898*H898</f>
        <v>0</v>
      </c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R898" s="218" t="s">
        <v>149</v>
      </c>
      <c r="AT898" s="218" t="s">
        <v>144</v>
      </c>
      <c r="AU898" s="218" t="s">
        <v>82</v>
      </c>
      <c r="AY898" s="19" t="s">
        <v>142</v>
      </c>
      <c r="BE898" s="219">
        <f>IF(N898="základní",J898,0)</f>
        <v>0</v>
      </c>
      <c r="BF898" s="219">
        <f>IF(N898="snížená",J898,0)</f>
        <v>0</v>
      </c>
      <c r="BG898" s="219">
        <f>IF(N898="zákl. přenesená",J898,0)</f>
        <v>0</v>
      </c>
      <c r="BH898" s="219">
        <f>IF(N898="sníž. přenesená",J898,0)</f>
        <v>0</v>
      </c>
      <c r="BI898" s="219">
        <f>IF(N898="nulová",J898,0)</f>
        <v>0</v>
      </c>
      <c r="BJ898" s="19" t="s">
        <v>80</v>
      </c>
      <c r="BK898" s="219">
        <f>ROUND(I898*H898,2)</f>
        <v>0</v>
      </c>
      <c r="BL898" s="19" t="s">
        <v>149</v>
      </c>
      <c r="BM898" s="218" t="s">
        <v>892</v>
      </c>
    </row>
    <row r="899" spans="1:47" s="2" customFormat="1" ht="12">
      <c r="A899" s="40"/>
      <c r="B899" s="41"/>
      <c r="C899" s="42"/>
      <c r="D899" s="220" t="s">
        <v>151</v>
      </c>
      <c r="E899" s="42"/>
      <c r="F899" s="221" t="s">
        <v>893</v>
      </c>
      <c r="G899" s="42"/>
      <c r="H899" s="42"/>
      <c r="I899" s="222"/>
      <c r="J899" s="42"/>
      <c r="K899" s="42"/>
      <c r="L899" s="46"/>
      <c r="M899" s="223"/>
      <c r="N899" s="224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9" t="s">
        <v>151</v>
      </c>
      <c r="AU899" s="19" t="s">
        <v>82</v>
      </c>
    </row>
    <row r="900" spans="1:47" s="2" customFormat="1" ht="12">
      <c r="A900" s="40"/>
      <c r="B900" s="41"/>
      <c r="C900" s="42"/>
      <c r="D900" s="227" t="s">
        <v>271</v>
      </c>
      <c r="E900" s="42"/>
      <c r="F900" s="258" t="s">
        <v>803</v>
      </c>
      <c r="G900" s="42"/>
      <c r="H900" s="42"/>
      <c r="I900" s="222"/>
      <c r="J900" s="42"/>
      <c r="K900" s="42"/>
      <c r="L900" s="46"/>
      <c r="M900" s="223"/>
      <c r="N900" s="224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271</v>
      </c>
      <c r="AU900" s="19" t="s">
        <v>82</v>
      </c>
    </row>
    <row r="901" spans="1:51" s="14" customFormat="1" ht="12">
      <c r="A901" s="14"/>
      <c r="B901" s="236"/>
      <c r="C901" s="237"/>
      <c r="D901" s="227" t="s">
        <v>153</v>
      </c>
      <c r="E901" s="238" t="s">
        <v>21</v>
      </c>
      <c r="F901" s="239" t="s">
        <v>894</v>
      </c>
      <c r="G901" s="237"/>
      <c r="H901" s="240">
        <v>3.525</v>
      </c>
      <c r="I901" s="241"/>
      <c r="J901" s="237"/>
      <c r="K901" s="237"/>
      <c r="L901" s="242"/>
      <c r="M901" s="243"/>
      <c r="N901" s="244"/>
      <c r="O901" s="244"/>
      <c r="P901" s="244"/>
      <c r="Q901" s="244"/>
      <c r="R901" s="244"/>
      <c r="S901" s="244"/>
      <c r="T901" s="245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6" t="s">
        <v>153</v>
      </c>
      <c r="AU901" s="246" t="s">
        <v>82</v>
      </c>
      <c r="AV901" s="14" t="s">
        <v>82</v>
      </c>
      <c r="AW901" s="14" t="s">
        <v>34</v>
      </c>
      <c r="AX901" s="14" t="s">
        <v>73</v>
      </c>
      <c r="AY901" s="246" t="s">
        <v>142</v>
      </c>
    </row>
    <row r="902" spans="1:51" s="14" customFormat="1" ht="12">
      <c r="A902" s="14"/>
      <c r="B902" s="236"/>
      <c r="C902" s="237"/>
      <c r="D902" s="227" t="s">
        <v>153</v>
      </c>
      <c r="E902" s="238" t="s">
        <v>21</v>
      </c>
      <c r="F902" s="239" t="s">
        <v>895</v>
      </c>
      <c r="G902" s="237"/>
      <c r="H902" s="240">
        <v>1.35</v>
      </c>
      <c r="I902" s="241"/>
      <c r="J902" s="237"/>
      <c r="K902" s="237"/>
      <c r="L902" s="242"/>
      <c r="M902" s="243"/>
      <c r="N902" s="244"/>
      <c r="O902" s="244"/>
      <c r="P902" s="244"/>
      <c r="Q902" s="244"/>
      <c r="R902" s="244"/>
      <c r="S902" s="244"/>
      <c r="T902" s="245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6" t="s">
        <v>153</v>
      </c>
      <c r="AU902" s="246" t="s">
        <v>82</v>
      </c>
      <c r="AV902" s="14" t="s">
        <v>82</v>
      </c>
      <c r="AW902" s="14" t="s">
        <v>34</v>
      </c>
      <c r="AX902" s="14" t="s">
        <v>73</v>
      </c>
      <c r="AY902" s="246" t="s">
        <v>142</v>
      </c>
    </row>
    <row r="903" spans="1:51" s="14" customFormat="1" ht="12">
      <c r="A903" s="14"/>
      <c r="B903" s="236"/>
      <c r="C903" s="237"/>
      <c r="D903" s="227" t="s">
        <v>153</v>
      </c>
      <c r="E903" s="238" t="s">
        <v>21</v>
      </c>
      <c r="F903" s="239" t="s">
        <v>896</v>
      </c>
      <c r="G903" s="237"/>
      <c r="H903" s="240">
        <v>2.82</v>
      </c>
      <c r="I903" s="241"/>
      <c r="J903" s="237"/>
      <c r="K903" s="237"/>
      <c r="L903" s="242"/>
      <c r="M903" s="243"/>
      <c r="N903" s="244"/>
      <c r="O903" s="244"/>
      <c r="P903" s="244"/>
      <c r="Q903" s="244"/>
      <c r="R903" s="244"/>
      <c r="S903" s="244"/>
      <c r="T903" s="245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46" t="s">
        <v>153</v>
      </c>
      <c r="AU903" s="246" t="s">
        <v>82</v>
      </c>
      <c r="AV903" s="14" t="s">
        <v>82</v>
      </c>
      <c r="AW903" s="14" t="s">
        <v>34</v>
      </c>
      <c r="AX903" s="14" t="s">
        <v>73</v>
      </c>
      <c r="AY903" s="246" t="s">
        <v>142</v>
      </c>
    </row>
    <row r="904" spans="1:51" s="14" customFormat="1" ht="12">
      <c r="A904" s="14"/>
      <c r="B904" s="236"/>
      <c r="C904" s="237"/>
      <c r="D904" s="227" t="s">
        <v>153</v>
      </c>
      <c r="E904" s="238" t="s">
        <v>21</v>
      </c>
      <c r="F904" s="239" t="s">
        <v>897</v>
      </c>
      <c r="G904" s="237"/>
      <c r="H904" s="240">
        <v>1.425</v>
      </c>
      <c r="I904" s="241"/>
      <c r="J904" s="237"/>
      <c r="K904" s="237"/>
      <c r="L904" s="242"/>
      <c r="M904" s="243"/>
      <c r="N904" s="244"/>
      <c r="O904" s="244"/>
      <c r="P904" s="244"/>
      <c r="Q904" s="244"/>
      <c r="R904" s="244"/>
      <c r="S904" s="244"/>
      <c r="T904" s="245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6" t="s">
        <v>153</v>
      </c>
      <c r="AU904" s="246" t="s">
        <v>82</v>
      </c>
      <c r="AV904" s="14" t="s">
        <v>82</v>
      </c>
      <c r="AW904" s="14" t="s">
        <v>34</v>
      </c>
      <c r="AX904" s="14" t="s">
        <v>73</v>
      </c>
      <c r="AY904" s="246" t="s">
        <v>142</v>
      </c>
    </row>
    <row r="905" spans="1:51" s="14" customFormat="1" ht="12">
      <c r="A905" s="14"/>
      <c r="B905" s="236"/>
      <c r="C905" s="237"/>
      <c r="D905" s="227" t="s">
        <v>153</v>
      </c>
      <c r="E905" s="238" t="s">
        <v>21</v>
      </c>
      <c r="F905" s="239" t="s">
        <v>898</v>
      </c>
      <c r="G905" s="237"/>
      <c r="H905" s="240">
        <v>1.335</v>
      </c>
      <c r="I905" s="241"/>
      <c r="J905" s="237"/>
      <c r="K905" s="237"/>
      <c r="L905" s="242"/>
      <c r="M905" s="243"/>
      <c r="N905" s="244"/>
      <c r="O905" s="244"/>
      <c r="P905" s="244"/>
      <c r="Q905" s="244"/>
      <c r="R905" s="244"/>
      <c r="S905" s="244"/>
      <c r="T905" s="245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46" t="s">
        <v>153</v>
      </c>
      <c r="AU905" s="246" t="s">
        <v>82</v>
      </c>
      <c r="AV905" s="14" t="s">
        <v>82</v>
      </c>
      <c r="AW905" s="14" t="s">
        <v>34</v>
      </c>
      <c r="AX905" s="14" t="s">
        <v>73</v>
      </c>
      <c r="AY905" s="246" t="s">
        <v>142</v>
      </c>
    </row>
    <row r="906" spans="1:51" s="14" customFormat="1" ht="12">
      <c r="A906" s="14"/>
      <c r="B906" s="236"/>
      <c r="C906" s="237"/>
      <c r="D906" s="227" t="s">
        <v>153</v>
      </c>
      <c r="E906" s="238" t="s">
        <v>21</v>
      </c>
      <c r="F906" s="239" t="s">
        <v>899</v>
      </c>
      <c r="G906" s="237"/>
      <c r="H906" s="240">
        <v>4.44</v>
      </c>
      <c r="I906" s="241"/>
      <c r="J906" s="237"/>
      <c r="K906" s="237"/>
      <c r="L906" s="242"/>
      <c r="M906" s="243"/>
      <c r="N906" s="244"/>
      <c r="O906" s="244"/>
      <c r="P906" s="244"/>
      <c r="Q906" s="244"/>
      <c r="R906" s="244"/>
      <c r="S906" s="244"/>
      <c r="T906" s="245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46" t="s">
        <v>153</v>
      </c>
      <c r="AU906" s="246" t="s">
        <v>82</v>
      </c>
      <c r="AV906" s="14" t="s">
        <v>82</v>
      </c>
      <c r="AW906" s="14" t="s">
        <v>34</v>
      </c>
      <c r="AX906" s="14" t="s">
        <v>73</v>
      </c>
      <c r="AY906" s="246" t="s">
        <v>142</v>
      </c>
    </row>
    <row r="907" spans="1:51" s="15" customFormat="1" ht="12">
      <c r="A907" s="15"/>
      <c r="B907" s="247"/>
      <c r="C907" s="248"/>
      <c r="D907" s="227" t="s">
        <v>153</v>
      </c>
      <c r="E907" s="249" t="s">
        <v>21</v>
      </c>
      <c r="F907" s="250" t="s">
        <v>171</v>
      </c>
      <c r="G907" s="248"/>
      <c r="H907" s="251">
        <v>14.895</v>
      </c>
      <c r="I907" s="252"/>
      <c r="J907" s="248"/>
      <c r="K907" s="248"/>
      <c r="L907" s="253"/>
      <c r="M907" s="254"/>
      <c r="N907" s="255"/>
      <c r="O907" s="255"/>
      <c r="P907" s="255"/>
      <c r="Q907" s="255"/>
      <c r="R907" s="255"/>
      <c r="S907" s="255"/>
      <c r="T907" s="256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T907" s="257" t="s">
        <v>153</v>
      </c>
      <c r="AU907" s="257" t="s">
        <v>82</v>
      </c>
      <c r="AV907" s="15" t="s">
        <v>149</v>
      </c>
      <c r="AW907" s="15" t="s">
        <v>34</v>
      </c>
      <c r="AX907" s="15" t="s">
        <v>80</v>
      </c>
      <c r="AY907" s="257" t="s">
        <v>142</v>
      </c>
    </row>
    <row r="908" spans="1:65" s="2" customFormat="1" ht="24.15" customHeight="1">
      <c r="A908" s="40"/>
      <c r="B908" s="41"/>
      <c r="C908" s="207" t="s">
        <v>900</v>
      </c>
      <c r="D908" s="207" t="s">
        <v>144</v>
      </c>
      <c r="E908" s="208" t="s">
        <v>901</v>
      </c>
      <c r="F908" s="209" t="s">
        <v>902</v>
      </c>
      <c r="G908" s="210" t="s">
        <v>147</v>
      </c>
      <c r="H908" s="211">
        <v>98.234</v>
      </c>
      <c r="I908" s="212"/>
      <c r="J908" s="213">
        <f>ROUND(I908*H908,2)</f>
        <v>0</v>
      </c>
      <c r="K908" s="209" t="s">
        <v>148</v>
      </c>
      <c r="L908" s="46"/>
      <c r="M908" s="214" t="s">
        <v>21</v>
      </c>
      <c r="N908" s="215" t="s">
        <v>44</v>
      </c>
      <c r="O908" s="86"/>
      <c r="P908" s="216">
        <f>O908*H908</f>
        <v>0</v>
      </c>
      <c r="Q908" s="216">
        <v>0.00247</v>
      </c>
      <c r="R908" s="216">
        <f>Q908*H908</f>
        <v>0.24263797999999998</v>
      </c>
      <c r="S908" s="216">
        <v>0</v>
      </c>
      <c r="T908" s="217">
        <f>S908*H908</f>
        <v>0</v>
      </c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R908" s="218" t="s">
        <v>149</v>
      </c>
      <c r="AT908" s="218" t="s">
        <v>144</v>
      </c>
      <c r="AU908" s="218" t="s">
        <v>82</v>
      </c>
      <c r="AY908" s="19" t="s">
        <v>142</v>
      </c>
      <c r="BE908" s="219">
        <f>IF(N908="základní",J908,0)</f>
        <v>0</v>
      </c>
      <c r="BF908" s="219">
        <f>IF(N908="snížená",J908,0)</f>
        <v>0</v>
      </c>
      <c r="BG908" s="219">
        <f>IF(N908="zákl. přenesená",J908,0)</f>
        <v>0</v>
      </c>
      <c r="BH908" s="219">
        <f>IF(N908="sníž. přenesená",J908,0)</f>
        <v>0</v>
      </c>
      <c r="BI908" s="219">
        <f>IF(N908="nulová",J908,0)</f>
        <v>0</v>
      </c>
      <c r="BJ908" s="19" t="s">
        <v>80</v>
      </c>
      <c r="BK908" s="219">
        <f>ROUND(I908*H908,2)</f>
        <v>0</v>
      </c>
      <c r="BL908" s="19" t="s">
        <v>149</v>
      </c>
      <c r="BM908" s="218" t="s">
        <v>903</v>
      </c>
    </row>
    <row r="909" spans="1:47" s="2" customFormat="1" ht="12">
      <c r="A909" s="40"/>
      <c r="B909" s="41"/>
      <c r="C909" s="42"/>
      <c r="D909" s="220" t="s">
        <v>151</v>
      </c>
      <c r="E909" s="42"/>
      <c r="F909" s="221" t="s">
        <v>904</v>
      </c>
      <c r="G909" s="42"/>
      <c r="H909" s="42"/>
      <c r="I909" s="222"/>
      <c r="J909" s="42"/>
      <c r="K909" s="42"/>
      <c r="L909" s="46"/>
      <c r="M909" s="223"/>
      <c r="N909" s="224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T909" s="19" t="s">
        <v>151</v>
      </c>
      <c r="AU909" s="19" t="s">
        <v>82</v>
      </c>
    </row>
    <row r="910" spans="1:47" s="2" customFormat="1" ht="12">
      <c r="A910" s="40"/>
      <c r="B910" s="41"/>
      <c r="C910" s="42"/>
      <c r="D910" s="227" t="s">
        <v>271</v>
      </c>
      <c r="E910" s="42"/>
      <c r="F910" s="258" t="s">
        <v>803</v>
      </c>
      <c r="G910" s="42"/>
      <c r="H910" s="42"/>
      <c r="I910" s="222"/>
      <c r="J910" s="42"/>
      <c r="K910" s="42"/>
      <c r="L910" s="46"/>
      <c r="M910" s="223"/>
      <c r="N910" s="224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271</v>
      </c>
      <c r="AU910" s="19" t="s">
        <v>82</v>
      </c>
    </row>
    <row r="911" spans="1:51" s="14" customFormat="1" ht="12">
      <c r="A911" s="14"/>
      <c r="B911" s="236"/>
      <c r="C911" s="237"/>
      <c r="D911" s="227" t="s">
        <v>153</v>
      </c>
      <c r="E911" s="238" t="s">
        <v>21</v>
      </c>
      <c r="F911" s="239" t="s">
        <v>905</v>
      </c>
      <c r="G911" s="237"/>
      <c r="H911" s="240">
        <v>15.51</v>
      </c>
      <c r="I911" s="241"/>
      <c r="J911" s="237"/>
      <c r="K911" s="237"/>
      <c r="L911" s="242"/>
      <c r="M911" s="243"/>
      <c r="N911" s="244"/>
      <c r="O911" s="244"/>
      <c r="P911" s="244"/>
      <c r="Q911" s="244"/>
      <c r="R911" s="244"/>
      <c r="S911" s="244"/>
      <c r="T911" s="245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6" t="s">
        <v>153</v>
      </c>
      <c r="AU911" s="246" t="s">
        <v>82</v>
      </c>
      <c r="AV911" s="14" t="s">
        <v>82</v>
      </c>
      <c r="AW911" s="14" t="s">
        <v>34</v>
      </c>
      <c r="AX911" s="14" t="s">
        <v>73</v>
      </c>
      <c r="AY911" s="246" t="s">
        <v>142</v>
      </c>
    </row>
    <row r="912" spans="1:51" s="14" customFormat="1" ht="12">
      <c r="A912" s="14"/>
      <c r="B912" s="236"/>
      <c r="C912" s="237"/>
      <c r="D912" s="227" t="s">
        <v>153</v>
      </c>
      <c r="E912" s="238" t="s">
        <v>21</v>
      </c>
      <c r="F912" s="239" t="s">
        <v>906</v>
      </c>
      <c r="G912" s="237"/>
      <c r="H912" s="240">
        <v>7.623</v>
      </c>
      <c r="I912" s="241"/>
      <c r="J912" s="237"/>
      <c r="K912" s="237"/>
      <c r="L912" s="242"/>
      <c r="M912" s="243"/>
      <c r="N912" s="244"/>
      <c r="O912" s="244"/>
      <c r="P912" s="244"/>
      <c r="Q912" s="244"/>
      <c r="R912" s="244"/>
      <c r="S912" s="244"/>
      <c r="T912" s="245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T912" s="246" t="s">
        <v>153</v>
      </c>
      <c r="AU912" s="246" t="s">
        <v>82</v>
      </c>
      <c r="AV912" s="14" t="s">
        <v>82</v>
      </c>
      <c r="AW912" s="14" t="s">
        <v>34</v>
      </c>
      <c r="AX912" s="14" t="s">
        <v>73</v>
      </c>
      <c r="AY912" s="246" t="s">
        <v>142</v>
      </c>
    </row>
    <row r="913" spans="1:51" s="14" customFormat="1" ht="12">
      <c r="A913" s="14"/>
      <c r="B913" s="236"/>
      <c r="C913" s="237"/>
      <c r="D913" s="227" t="s">
        <v>153</v>
      </c>
      <c r="E913" s="238" t="s">
        <v>21</v>
      </c>
      <c r="F913" s="239" t="s">
        <v>907</v>
      </c>
      <c r="G913" s="237"/>
      <c r="H913" s="240">
        <v>12.441</v>
      </c>
      <c r="I913" s="241"/>
      <c r="J913" s="237"/>
      <c r="K913" s="237"/>
      <c r="L913" s="242"/>
      <c r="M913" s="243"/>
      <c r="N913" s="244"/>
      <c r="O913" s="244"/>
      <c r="P913" s="244"/>
      <c r="Q913" s="244"/>
      <c r="R913" s="244"/>
      <c r="S913" s="244"/>
      <c r="T913" s="245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6" t="s">
        <v>153</v>
      </c>
      <c r="AU913" s="246" t="s">
        <v>82</v>
      </c>
      <c r="AV913" s="14" t="s">
        <v>82</v>
      </c>
      <c r="AW913" s="14" t="s">
        <v>34</v>
      </c>
      <c r="AX913" s="14" t="s">
        <v>73</v>
      </c>
      <c r="AY913" s="246" t="s">
        <v>142</v>
      </c>
    </row>
    <row r="914" spans="1:51" s="14" customFormat="1" ht="12">
      <c r="A914" s="14"/>
      <c r="B914" s="236"/>
      <c r="C914" s="237"/>
      <c r="D914" s="227" t="s">
        <v>153</v>
      </c>
      <c r="E914" s="238" t="s">
        <v>21</v>
      </c>
      <c r="F914" s="239" t="s">
        <v>908</v>
      </c>
      <c r="G914" s="237"/>
      <c r="H914" s="240">
        <v>6.336</v>
      </c>
      <c r="I914" s="241"/>
      <c r="J914" s="237"/>
      <c r="K914" s="237"/>
      <c r="L914" s="242"/>
      <c r="M914" s="243"/>
      <c r="N914" s="244"/>
      <c r="O914" s="244"/>
      <c r="P914" s="244"/>
      <c r="Q914" s="244"/>
      <c r="R914" s="244"/>
      <c r="S914" s="244"/>
      <c r="T914" s="245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6" t="s">
        <v>153</v>
      </c>
      <c r="AU914" s="246" t="s">
        <v>82</v>
      </c>
      <c r="AV914" s="14" t="s">
        <v>82</v>
      </c>
      <c r="AW914" s="14" t="s">
        <v>34</v>
      </c>
      <c r="AX914" s="14" t="s">
        <v>73</v>
      </c>
      <c r="AY914" s="246" t="s">
        <v>142</v>
      </c>
    </row>
    <row r="915" spans="1:51" s="14" customFormat="1" ht="12">
      <c r="A915" s="14"/>
      <c r="B915" s="236"/>
      <c r="C915" s="237"/>
      <c r="D915" s="227" t="s">
        <v>153</v>
      </c>
      <c r="E915" s="238" t="s">
        <v>21</v>
      </c>
      <c r="F915" s="239" t="s">
        <v>909</v>
      </c>
      <c r="G915" s="237"/>
      <c r="H915" s="240">
        <v>7.207</v>
      </c>
      <c r="I915" s="241"/>
      <c r="J915" s="237"/>
      <c r="K915" s="237"/>
      <c r="L915" s="242"/>
      <c r="M915" s="243"/>
      <c r="N915" s="244"/>
      <c r="O915" s="244"/>
      <c r="P915" s="244"/>
      <c r="Q915" s="244"/>
      <c r="R915" s="244"/>
      <c r="S915" s="244"/>
      <c r="T915" s="245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6" t="s">
        <v>153</v>
      </c>
      <c r="AU915" s="246" t="s">
        <v>82</v>
      </c>
      <c r="AV915" s="14" t="s">
        <v>82</v>
      </c>
      <c r="AW915" s="14" t="s">
        <v>34</v>
      </c>
      <c r="AX915" s="14" t="s">
        <v>73</v>
      </c>
      <c r="AY915" s="246" t="s">
        <v>142</v>
      </c>
    </row>
    <row r="916" spans="1:51" s="15" customFormat="1" ht="12">
      <c r="A916" s="15"/>
      <c r="B916" s="247"/>
      <c r="C916" s="248"/>
      <c r="D916" s="227" t="s">
        <v>153</v>
      </c>
      <c r="E916" s="249" t="s">
        <v>21</v>
      </c>
      <c r="F916" s="250" t="s">
        <v>171</v>
      </c>
      <c r="G916" s="248"/>
      <c r="H916" s="251">
        <v>49.117</v>
      </c>
      <c r="I916" s="252"/>
      <c r="J916" s="248"/>
      <c r="K916" s="248"/>
      <c r="L916" s="253"/>
      <c r="M916" s="254"/>
      <c r="N916" s="255"/>
      <c r="O916" s="255"/>
      <c r="P916" s="255"/>
      <c r="Q916" s="255"/>
      <c r="R916" s="255"/>
      <c r="S916" s="255"/>
      <c r="T916" s="256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57" t="s">
        <v>153</v>
      </c>
      <c r="AU916" s="257" t="s">
        <v>82</v>
      </c>
      <c r="AV916" s="15" t="s">
        <v>149</v>
      </c>
      <c r="AW916" s="15" t="s">
        <v>34</v>
      </c>
      <c r="AX916" s="15" t="s">
        <v>73</v>
      </c>
      <c r="AY916" s="257" t="s">
        <v>142</v>
      </c>
    </row>
    <row r="917" spans="1:51" s="14" customFormat="1" ht="12">
      <c r="A917" s="14"/>
      <c r="B917" s="236"/>
      <c r="C917" s="237"/>
      <c r="D917" s="227" t="s">
        <v>153</v>
      </c>
      <c r="E917" s="238" t="s">
        <v>21</v>
      </c>
      <c r="F917" s="239" t="s">
        <v>910</v>
      </c>
      <c r="G917" s="237"/>
      <c r="H917" s="240">
        <v>98.234</v>
      </c>
      <c r="I917" s="241"/>
      <c r="J917" s="237"/>
      <c r="K917" s="237"/>
      <c r="L917" s="242"/>
      <c r="M917" s="243"/>
      <c r="N917" s="244"/>
      <c r="O917" s="244"/>
      <c r="P917" s="244"/>
      <c r="Q917" s="244"/>
      <c r="R917" s="244"/>
      <c r="S917" s="244"/>
      <c r="T917" s="245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6" t="s">
        <v>153</v>
      </c>
      <c r="AU917" s="246" t="s">
        <v>82</v>
      </c>
      <c r="AV917" s="14" t="s">
        <v>82</v>
      </c>
      <c r="AW917" s="14" t="s">
        <v>34</v>
      </c>
      <c r="AX917" s="14" t="s">
        <v>80</v>
      </c>
      <c r="AY917" s="246" t="s">
        <v>142</v>
      </c>
    </row>
    <row r="918" spans="1:65" s="2" customFormat="1" ht="24.15" customHeight="1">
      <c r="A918" s="40"/>
      <c r="B918" s="41"/>
      <c r="C918" s="207" t="s">
        <v>911</v>
      </c>
      <c r="D918" s="207" t="s">
        <v>144</v>
      </c>
      <c r="E918" s="208" t="s">
        <v>912</v>
      </c>
      <c r="F918" s="209" t="s">
        <v>913</v>
      </c>
      <c r="G918" s="210" t="s">
        <v>147</v>
      </c>
      <c r="H918" s="211">
        <v>98.234</v>
      </c>
      <c r="I918" s="212"/>
      <c r="J918" s="213">
        <f>ROUND(I918*H918,2)</f>
        <v>0</v>
      </c>
      <c r="K918" s="209" t="s">
        <v>148</v>
      </c>
      <c r="L918" s="46"/>
      <c r="M918" s="214" t="s">
        <v>21</v>
      </c>
      <c r="N918" s="215" t="s">
        <v>44</v>
      </c>
      <c r="O918" s="86"/>
      <c r="P918" s="216">
        <f>O918*H918</f>
        <v>0</v>
      </c>
      <c r="Q918" s="216">
        <v>0</v>
      </c>
      <c r="R918" s="216">
        <f>Q918*H918</f>
        <v>0</v>
      </c>
      <c r="S918" s="216">
        <v>0</v>
      </c>
      <c r="T918" s="217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18" t="s">
        <v>149</v>
      </c>
      <c r="AT918" s="218" t="s">
        <v>144</v>
      </c>
      <c r="AU918" s="218" t="s">
        <v>82</v>
      </c>
      <c r="AY918" s="19" t="s">
        <v>142</v>
      </c>
      <c r="BE918" s="219">
        <f>IF(N918="základní",J918,0)</f>
        <v>0</v>
      </c>
      <c r="BF918" s="219">
        <f>IF(N918="snížená",J918,0)</f>
        <v>0</v>
      </c>
      <c r="BG918" s="219">
        <f>IF(N918="zákl. přenesená",J918,0)</f>
        <v>0</v>
      </c>
      <c r="BH918" s="219">
        <f>IF(N918="sníž. přenesená",J918,0)</f>
        <v>0</v>
      </c>
      <c r="BI918" s="219">
        <f>IF(N918="nulová",J918,0)</f>
        <v>0</v>
      </c>
      <c r="BJ918" s="19" t="s">
        <v>80</v>
      </c>
      <c r="BK918" s="219">
        <f>ROUND(I918*H918,2)</f>
        <v>0</v>
      </c>
      <c r="BL918" s="19" t="s">
        <v>149</v>
      </c>
      <c r="BM918" s="218" t="s">
        <v>914</v>
      </c>
    </row>
    <row r="919" spans="1:47" s="2" customFormat="1" ht="12">
      <c r="A919" s="40"/>
      <c r="B919" s="41"/>
      <c r="C919" s="42"/>
      <c r="D919" s="220" t="s">
        <v>151</v>
      </c>
      <c r="E919" s="42"/>
      <c r="F919" s="221" t="s">
        <v>915</v>
      </c>
      <c r="G919" s="42"/>
      <c r="H919" s="42"/>
      <c r="I919" s="222"/>
      <c r="J919" s="42"/>
      <c r="K919" s="42"/>
      <c r="L919" s="46"/>
      <c r="M919" s="223"/>
      <c r="N919" s="224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151</v>
      </c>
      <c r="AU919" s="19" t="s">
        <v>82</v>
      </c>
    </row>
    <row r="920" spans="1:47" s="2" customFormat="1" ht="12">
      <c r="A920" s="40"/>
      <c r="B920" s="41"/>
      <c r="C920" s="42"/>
      <c r="D920" s="227" t="s">
        <v>271</v>
      </c>
      <c r="E920" s="42"/>
      <c r="F920" s="258" t="s">
        <v>803</v>
      </c>
      <c r="G920" s="42"/>
      <c r="H920" s="42"/>
      <c r="I920" s="222"/>
      <c r="J920" s="42"/>
      <c r="K920" s="42"/>
      <c r="L920" s="46"/>
      <c r="M920" s="223"/>
      <c r="N920" s="224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271</v>
      </c>
      <c r="AU920" s="19" t="s">
        <v>82</v>
      </c>
    </row>
    <row r="921" spans="1:51" s="14" customFormat="1" ht="12">
      <c r="A921" s="14"/>
      <c r="B921" s="236"/>
      <c r="C921" s="237"/>
      <c r="D921" s="227" t="s">
        <v>153</v>
      </c>
      <c r="E921" s="238" t="s">
        <v>21</v>
      </c>
      <c r="F921" s="239" t="s">
        <v>905</v>
      </c>
      <c r="G921" s="237"/>
      <c r="H921" s="240">
        <v>15.51</v>
      </c>
      <c r="I921" s="241"/>
      <c r="J921" s="237"/>
      <c r="K921" s="237"/>
      <c r="L921" s="242"/>
      <c r="M921" s="243"/>
      <c r="N921" s="244"/>
      <c r="O921" s="244"/>
      <c r="P921" s="244"/>
      <c r="Q921" s="244"/>
      <c r="R921" s="244"/>
      <c r="S921" s="244"/>
      <c r="T921" s="245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46" t="s">
        <v>153</v>
      </c>
      <c r="AU921" s="246" t="s">
        <v>82</v>
      </c>
      <c r="AV921" s="14" t="s">
        <v>82</v>
      </c>
      <c r="AW921" s="14" t="s">
        <v>34</v>
      </c>
      <c r="AX921" s="14" t="s">
        <v>73</v>
      </c>
      <c r="AY921" s="246" t="s">
        <v>142</v>
      </c>
    </row>
    <row r="922" spans="1:51" s="14" customFormat="1" ht="12">
      <c r="A922" s="14"/>
      <c r="B922" s="236"/>
      <c r="C922" s="237"/>
      <c r="D922" s="227" t="s">
        <v>153</v>
      </c>
      <c r="E922" s="238" t="s">
        <v>21</v>
      </c>
      <c r="F922" s="239" t="s">
        <v>906</v>
      </c>
      <c r="G922" s="237"/>
      <c r="H922" s="240">
        <v>7.623</v>
      </c>
      <c r="I922" s="241"/>
      <c r="J922" s="237"/>
      <c r="K922" s="237"/>
      <c r="L922" s="242"/>
      <c r="M922" s="243"/>
      <c r="N922" s="244"/>
      <c r="O922" s="244"/>
      <c r="P922" s="244"/>
      <c r="Q922" s="244"/>
      <c r="R922" s="244"/>
      <c r="S922" s="244"/>
      <c r="T922" s="245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6" t="s">
        <v>153</v>
      </c>
      <c r="AU922" s="246" t="s">
        <v>82</v>
      </c>
      <c r="AV922" s="14" t="s">
        <v>82</v>
      </c>
      <c r="AW922" s="14" t="s">
        <v>34</v>
      </c>
      <c r="AX922" s="14" t="s">
        <v>73</v>
      </c>
      <c r="AY922" s="246" t="s">
        <v>142</v>
      </c>
    </row>
    <row r="923" spans="1:51" s="14" customFormat="1" ht="12">
      <c r="A923" s="14"/>
      <c r="B923" s="236"/>
      <c r="C923" s="237"/>
      <c r="D923" s="227" t="s">
        <v>153</v>
      </c>
      <c r="E923" s="238" t="s">
        <v>21</v>
      </c>
      <c r="F923" s="239" t="s">
        <v>907</v>
      </c>
      <c r="G923" s="237"/>
      <c r="H923" s="240">
        <v>12.441</v>
      </c>
      <c r="I923" s="241"/>
      <c r="J923" s="237"/>
      <c r="K923" s="237"/>
      <c r="L923" s="242"/>
      <c r="M923" s="243"/>
      <c r="N923" s="244"/>
      <c r="O923" s="244"/>
      <c r="P923" s="244"/>
      <c r="Q923" s="244"/>
      <c r="R923" s="244"/>
      <c r="S923" s="244"/>
      <c r="T923" s="245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46" t="s">
        <v>153</v>
      </c>
      <c r="AU923" s="246" t="s">
        <v>82</v>
      </c>
      <c r="AV923" s="14" t="s">
        <v>82</v>
      </c>
      <c r="AW923" s="14" t="s">
        <v>34</v>
      </c>
      <c r="AX923" s="14" t="s">
        <v>73</v>
      </c>
      <c r="AY923" s="246" t="s">
        <v>142</v>
      </c>
    </row>
    <row r="924" spans="1:51" s="14" customFormat="1" ht="12">
      <c r="A924" s="14"/>
      <c r="B924" s="236"/>
      <c r="C924" s="237"/>
      <c r="D924" s="227" t="s">
        <v>153</v>
      </c>
      <c r="E924" s="238" t="s">
        <v>21</v>
      </c>
      <c r="F924" s="239" t="s">
        <v>908</v>
      </c>
      <c r="G924" s="237"/>
      <c r="H924" s="240">
        <v>6.336</v>
      </c>
      <c r="I924" s="241"/>
      <c r="J924" s="237"/>
      <c r="K924" s="237"/>
      <c r="L924" s="242"/>
      <c r="M924" s="243"/>
      <c r="N924" s="244"/>
      <c r="O924" s="244"/>
      <c r="P924" s="244"/>
      <c r="Q924" s="244"/>
      <c r="R924" s="244"/>
      <c r="S924" s="244"/>
      <c r="T924" s="245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6" t="s">
        <v>153</v>
      </c>
      <c r="AU924" s="246" t="s">
        <v>82</v>
      </c>
      <c r="AV924" s="14" t="s">
        <v>82</v>
      </c>
      <c r="AW924" s="14" t="s">
        <v>34</v>
      </c>
      <c r="AX924" s="14" t="s">
        <v>73</v>
      </c>
      <c r="AY924" s="246" t="s">
        <v>142</v>
      </c>
    </row>
    <row r="925" spans="1:51" s="14" customFormat="1" ht="12">
      <c r="A925" s="14"/>
      <c r="B925" s="236"/>
      <c r="C925" s="237"/>
      <c r="D925" s="227" t="s">
        <v>153</v>
      </c>
      <c r="E925" s="238" t="s">
        <v>21</v>
      </c>
      <c r="F925" s="239" t="s">
        <v>909</v>
      </c>
      <c r="G925" s="237"/>
      <c r="H925" s="240">
        <v>7.207</v>
      </c>
      <c r="I925" s="241"/>
      <c r="J925" s="237"/>
      <c r="K925" s="237"/>
      <c r="L925" s="242"/>
      <c r="M925" s="243"/>
      <c r="N925" s="244"/>
      <c r="O925" s="244"/>
      <c r="P925" s="244"/>
      <c r="Q925" s="244"/>
      <c r="R925" s="244"/>
      <c r="S925" s="244"/>
      <c r="T925" s="245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6" t="s">
        <v>153</v>
      </c>
      <c r="AU925" s="246" t="s">
        <v>82</v>
      </c>
      <c r="AV925" s="14" t="s">
        <v>82</v>
      </c>
      <c r="AW925" s="14" t="s">
        <v>34</v>
      </c>
      <c r="AX925" s="14" t="s">
        <v>73</v>
      </c>
      <c r="AY925" s="246" t="s">
        <v>142</v>
      </c>
    </row>
    <row r="926" spans="1:51" s="15" customFormat="1" ht="12">
      <c r="A926" s="15"/>
      <c r="B926" s="247"/>
      <c r="C926" s="248"/>
      <c r="D926" s="227" t="s">
        <v>153</v>
      </c>
      <c r="E926" s="249" t="s">
        <v>21</v>
      </c>
      <c r="F926" s="250" t="s">
        <v>171</v>
      </c>
      <c r="G926" s="248"/>
      <c r="H926" s="251">
        <v>49.117</v>
      </c>
      <c r="I926" s="252"/>
      <c r="J926" s="248"/>
      <c r="K926" s="248"/>
      <c r="L926" s="253"/>
      <c r="M926" s="254"/>
      <c r="N926" s="255"/>
      <c r="O926" s="255"/>
      <c r="P926" s="255"/>
      <c r="Q926" s="255"/>
      <c r="R926" s="255"/>
      <c r="S926" s="255"/>
      <c r="T926" s="256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57" t="s">
        <v>153</v>
      </c>
      <c r="AU926" s="257" t="s">
        <v>82</v>
      </c>
      <c r="AV926" s="15" t="s">
        <v>149</v>
      </c>
      <c r="AW926" s="15" t="s">
        <v>34</v>
      </c>
      <c r="AX926" s="15" t="s">
        <v>73</v>
      </c>
      <c r="AY926" s="257" t="s">
        <v>142</v>
      </c>
    </row>
    <row r="927" spans="1:51" s="14" customFormat="1" ht="12">
      <c r="A927" s="14"/>
      <c r="B927" s="236"/>
      <c r="C927" s="237"/>
      <c r="D927" s="227" t="s">
        <v>153</v>
      </c>
      <c r="E927" s="238" t="s">
        <v>21</v>
      </c>
      <c r="F927" s="239" t="s">
        <v>910</v>
      </c>
      <c r="G927" s="237"/>
      <c r="H927" s="240">
        <v>98.234</v>
      </c>
      <c r="I927" s="241"/>
      <c r="J927" s="237"/>
      <c r="K927" s="237"/>
      <c r="L927" s="242"/>
      <c r="M927" s="243"/>
      <c r="N927" s="244"/>
      <c r="O927" s="244"/>
      <c r="P927" s="244"/>
      <c r="Q927" s="244"/>
      <c r="R927" s="244"/>
      <c r="S927" s="244"/>
      <c r="T927" s="245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6" t="s">
        <v>153</v>
      </c>
      <c r="AU927" s="246" t="s">
        <v>82</v>
      </c>
      <c r="AV927" s="14" t="s">
        <v>82</v>
      </c>
      <c r="AW927" s="14" t="s">
        <v>34</v>
      </c>
      <c r="AX927" s="14" t="s">
        <v>80</v>
      </c>
      <c r="AY927" s="246" t="s">
        <v>142</v>
      </c>
    </row>
    <row r="928" spans="1:65" s="2" customFormat="1" ht="24.15" customHeight="1">
      <c r="A928" s="40"/>
      <c r="B928" s="41"/>
      <c r="C928" s="207" t="s">
        <v>916</v>
      </c>
      <c r="D928" s="207" t="s">
        <v>144</v>
      </c>
      <c r="E928" s="208" t="s">
        <v>917</v>
      </c>
      <c r="F928" s="209" t="s">
        <v>918</v>
      </c>
      <c r="G928" s="210" t="s">
        <v>732</v>
      </c>
      <c r="H928" s="211">
        <v>2.331</v>
      </c>
      <c r="I928" s="212"/>
      <c r="J928" s="213">
        <f>ROUND(I928*H928,2)</f>
        <v>0</v>
      </c>
      <c r="K928" s="209" t="s">
        <v>148</v>
      </c>
      <c r="L928" s="46"/>
      <c r="M928" s="214" t="s">
        <v>21</v>
      </c>
      <c r="N928" s="215" t="s">
        <v>44</v>
      </c>
      <c r="O928" s="86"/>
      <c r="P928" s="216">
        <f>O928*H928</f>
        <v>0</v>
      </c>
      <c r="Q928" s="216">
        <v>1.1090686</v>
      </c>
      <c r="R928" s="216">
        <f>Q928*H928</f>
        <v>2.5852389066000003</v>
      </c>
      <c r="S928" s="216">
        <v>0</v>
      </c>
      <c r="T928" s="217">
        <f>S928*H928</f>
        <v>0</v>
      </c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R928" s="218" t="s">
        <v>149</v>
      </c>
      <c r="AT928" s="218" t="s">
        <v>144</v>
      </c>
      <c r="AU928" s="218" t="s">
        <v>82</v>
      </c>
      <c r="AY928" s="19" t="s">
        <v>142</v>
      </c>
      <c r="BE928" s="219">
        <f>IF(N928="základní",J928,0)</f>
        <v>0</v>
      </c>
      <c r="BF928" s="219">
        <f>IF(N928="snížená",J928,0)</f>
        <v>0</v>
      </c>
      <c r="BG928" s="219">
        <f>IF(N928="zákl. přenesená",J928,0)</f>
        <v>0</v>
      </c>
      <c r="BH928" s="219">
        <f>IF(N928="sníž. přenesená",J928,0)</f>
        <v>0</v>
      </c>
      <c r="BI928" s="219">
        <f>IF(N928="nulová",J928,0)</f>
        <v>0</v>
      </c>
      <c r="BJ928" s="19" t="s">
        <v>80</v>
      </c>
      <c r="BK928" s="219">
        <f>ROUND(I928*H928,2)</f>
        <v>0</v>
      </c>
      <c r="BL928" s="19" t="s">
        <v>149</v>
      </c>
      <c r="BM928" s="218" t="s">
        <v>919</v>
      </c>
    </row>
    <row r="929" spans="1:47" s="2" customFormat="1" ht="12">
      <c r="A929" s="40"/>
      <c r="B929" s="41"/>
      <c r="C929" s="42"/>
      <c r="D929" s="220" t="s">
        <v>151</v>
      </c>
      <c r="E929" s="42"/>
      <c r="F929" s="221" t="s">
        <v>920</v>
      </c>
      <c r="G929" s="42"/>
      <c r="H929" s="42"/>
      <c r="I929" s="222"/>
      <c r="J929" s="42"/>
      <c r="K929" s="42"/>
      <c r="L929" s="46"/>
      <c r="M929" s="223"/>
      <c r="N929" s="224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151</v>
      </c>
      <c r="AU929" s="19" t="s">
        <v>82</v>
      </c>
    </row>
    <row r="930" spans="1:47" s="2" customFormat="1" ht="12">
      <c r="A930" s="40"/>
      <c r="B930" s="41"/>
      <c r="C930" s="42"/>
      <c r="D930" s="227" t="s">
        <v>271</v>
      </c>
      <c r="E930" s="42"/>
      <c r="F930" s="258" t="s">
        <v>921</v>
      </c>
      <c r="G930" s="42"/>
      <c r="H930" s="42"/>
      <c r="I930" s="222"/>
      <c r="J930" s="42"/>
      <c r="K930" s="42"/>
      <c r="L930" s="46"/>
      <c r="M930" s="223"/>
      <c r="N930" s="224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271</v>
      </c>
      <c r="AU930" s="19" t="s">
        <v>82</v>
      </c>
    </row>
    <row r="931" spans="1:65" s="2" customFormat="1" ht="16.5" customHeight="1">
      <c r="A931" s="40"/>
      <c r="B931" s="41"/>
      <c r="C931" s="207" t="s">
        <v>922</v>
      </c>
      <c r="D931" s="207" t="s">
        <v>144</v>
      </c>
      <c r="E931" s="208" t="s">
        <v>923</v>
      </c>
      <c r="F931" s="209" t="s">
        <v>924</v>
      </c>
      <c r="G931" s="210" t="s">
        <v>268</v>
      </c>
      <c r="H931" s="211">
        <v>5</v>
      </c>
      <c r="I931" s="212"/>
      <c r="J931" s="213">
        <f>ROUND(I931*H931,2)</f>
        <v>0</v>
      </c>
      <c r="K931" s="209" t="s">
        <v>21</v>
      </c>
      <c r="L931" s="46"/>
      <c r="M931" s="214" t="s">
        <v>21</v>
      </c>
      <c r="N931" s="215" t="s">
        <v>44</v>
      </c>
      <c r="O931" s="86"/>
      <c r="P931" s="216">
        <f>O931*H931</f>
        <v>0</v>
      </c>
      <c r="Q931" s="216">
        <v>0.0137</v>
      </c>
      <c r="R931" s="216">
        <f>Q931*H931</f>
        <v>0.0685</v>
      </c>
      <c r="S931" s="216">
        <v>0</v>
      </c>
      <c r="T931" s="217">
        <f>S931*H931</f>
        <v>0</v>
      </c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R931" s="218" t="s">
        <v>149</v>
      </c>
      <c r="AT931" s="218" t="s">
        <v>144</v>
      </c>
      <c r="AU931" s="218" t="s">
        <v>82</v>
      </c>
      <c r="AY931" s="19" t="s">
        <v>142</v>
      </c>
      <c r="BE931" s="219">
        <f>IF(N931="základní",J931,0)</f>
        <v>0</v>
      </c>
      <c r="BF931" s="219">
        <f>IF(N931="snížená",J931,0)</f>
        <v>0</v>
      </c>
      <c r="BG931" s="219">
        <f>IF(N931="zákl. přenesená",J931,0)</f>
        <v>0</v>
      </c>
      <c r="BH931" s="219">
        <f>IF(N931="sníž. přenesená",J931,0)</f>
        <v>0</v>
      </c>
      <c r="BI931" s="219">
        <f>IF(N931="nulová",J931,0)</f>
        <v>0</v>
      </c>
      <c r="BJ931" s="19" t="s">
        <v>80</v>
      </c>
      <c r="BK931" s="219">
        <f>ROUND(I931*H931,2)</f>
        <v>0</v>
      </c>
      <c r="BL931" s="19" t="s">
        <v>149</v>
      </c>
      <c r="BM931" s="218" t="s">
        <v>925</v>
      </c>
    </row>
    <row r="932" spans="1:47" s="2" customFormat="1" ht="12">
      <c r="A932" s="40"/>
      <c r="B932" s="41"/>
      <c r="C932" s="42"/>
      <c r="D932" s="227" t="s">
        <v>271</v>
      </c>
      <c r="E932" s="42"/>
      <c r="F932" s="258" t="s">
        <v>803</v>
      </c>
      <c r="G932" s="42"/>
      <c r="H932" s="42"/>
      <c r="I932" s="222"/>
      <c r="J932" s="42"/>
      <c r="K932" s="42"/>
      <c r="L932" s="46"/>
      <c r="M932" s="223"/>
      <c r="N932" s="224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271</v>
      </c>
      <c r="AU932" s="19" t="s">
        <v>82</v>
      </c>
    </row>
    <row r="933" spans="1:51" s="14" customFormat="1" ht="12">
      <c r="A933" s="14"/>
      <c r="B933" s="236"/>
      <c r="C933" s="237"/>
      <c r="D933" s="227" t="s">
        <v>153</v>
      </c>
      <c r="E933" s="238" t="s">
        <v>21</v>
      </c>
      <c r="F933" s="239" t="s">
        <v>926</v>
      </c>
      <c r="G933" s="237"/>
      <c r="H933" s="240">
        <v>5</v>
      </c>
      <c r="I933" s="241"/>
      <c r="J933" s="237"/>
      <c r="K933" s="237"/>
      <c r="L933" s="242"/>
      <c r="M933" s="243"/>
      <c r="N933" s="244"/>
      <c r="O933" s="244"/>
      <c r="P933" s="244"/>
      <c r="Q933" s="244"/>
      <c r="R933" s="244"/>
      <c r="S933" s="244"/>
      <c r="T933" s="245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46" t="s">
        <v>153</v>
      </c>
      <c r="AU933" s="246" t="s">
        <v>82</v>
      </c>
      <c r="AV933" s="14" t="s">
        <v>82</v>
      </c>
      <c r="AW933" s="14" t="s">
        <v>34</v>
      </c>
      <c r="AX933" s="14" t="s">
        <v>80</v>
      </c>
      <c r="AY933" s="246" t="s">
        <v>142</v>
      </c>
    </row>
    <row r="934" spans="1:65" s="2" customFormat="1" ht="16.5" customHeight="1">
      <c r="A934" s="40"/>
      <c r="B934" s="41"/>
      <c r="C934" s="207" t="s">
        <v>927</v>
      </c>
      <c r="D934" s="207" t="s">
        <v>144</v>
      </c>
      <c r="E934" s="208" t="s">
        <v>928</v>
      </c>
      <c r="F934" s="209" t="s">
        <v>929</v>
      </c>
      <c r="G934" s="210" t="s">
        <v>268</v>
      </c>
      <c r="H934" s="211">
        <v>27.44</v>
      </c>
      <c r="I934" s="212"/>
      <c r="J934" s="213">
        <f>ROUND(I934*H934,2)</f>
        <v>0</v>
      </c>
      <c r="K934" s="209" t="s">
        <v>21</v>
      </c>
      <c r="L934" s="46"/>
      <c r="M934" s="214" t="s">
        <v>21</v>
      </c>
      <c r="N934" s="215" t="s">
        <v>44</v>
      </c>
      <c r="O934" s="86"/>
      <c r="P934" s="216">
        <f>O934*H934</f>
        <v>0</v>
      </c>
      <c r="Q934" s="216">
        <v>0.0137</v>
      </c>
      <c r="R934" s="216">
        <f>Q934*H934</f>
        <v>0.37592800000000004</v>
      </c>
      <c r="S934" s="216">
        <v>0</v>
      </c>
      <c r="T934" s="217">
        <f>S934*H934</f>
        <v>0</v>
      </c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  <c r="AE934" s="40"/>
      <c r="AR934" s="218" t="s">
        <v>149</v>
      </c>
      <c r="AT934" s="218" t="s">
        <v>144</v>
      </c>
      <c r="AU934" s="218" t="s">
        <v>82</v>
      </c>
      <c r="AY934" s="19" t="s">
        <v>142</v>
      </c>
      <c r="BE934" s="219">
        <f>IF(N934="základní",J934,0)</f>
        <v>0</v>
      </c>
      <c r="BF934" s="219">
        <f>IF(N934="snížená",J934,0)</f>
        <v>0</v>
      </c>
      <c r="BG934" s="219">
        <f>IF(N934="zákl. přenesená",J934,0)</f>
        <v>0</v>
      </c>
      <c r="BH934" s="219">
        <f>IF(N934="sníž. přenesená",J934,0)</f>
        <v>0</v>
      </c>
      <c r="BI934" s="219">
        <f>IF(N934="nulová",J934,0)</f>
        <v>0</v>
      </c>
      <c r="BJ934" s="19" t="s">
        <v>80</v>
      </c>
      <c r="BK934" s="219">
        <f>ROUND(I934*H934,2)</f>
        <v>0</v>
      </c>
      <c r="BL934" s="19" t="s">
        <v>149</v>
      </c>
      <c r="BM934" s="218" t="s">
        <v>930</v>
      </c>
    </row>
    <row r="935" spans="1:47" s="2" customFormat="1" ht="12">
      <c r="A935" s="40"/>
      <c r="B935" s="41"/>
      <c r="C935" s="42"/>
      <c r="D935" s="227" t="s">
        <v>271</v>
      </c>
      <c r="E935" s="42"/>
      <c r="F935" s="258" t="s">
        <v>931</v>
      </c>
      <c r="G935" s="42"/>
      <c r="H935" s="42"/>
      <c r="I935" s="222"/>
      <c r="J935" s="42"/>
      <c r="K935" s="42"/>
      <c r="L935" s="46"/>
      <c r="M935" s="223"/>
      <c r="N935" s="224"/>
      <c r="O935" s="86"/>
      <c r="P935" s="86"/>
      <c r="Q935" s="86"/>
      <c r="R935" s="86"/>
      <c r="S935" s="86"/>
      <c r="T935" s="87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T935" s="19" t="s">
        <v>271</v>
      </c>
      <c r="AU935" s="19" t="s">
        <v>82</v>
      </c>
    </row>
    <row r="936" spans="1:51" s="14" customFormat="1" ht="12">
      <c r="A936" s="14"/>
      <c r="B936" s="236"/>
      <c r="C936" s="237"/>
      <c r="D936" s="227" t="s">
        <v>153</v>
      </c>
      <c r="E936" s="238" t="s">
        <v>21</v>
      </c>
      <c r="F936" s="239" t="s">
        <v>932</v>
      </c>
      <c r="G936" s="237"/>
      <c r="H936" s="240">
        <v>27.44</v>
      </c>
      <c r="I936" s="241"/>
      <c r="J936" s="237"/>
      <c r="K936" s="237"/>
      <c r="L936" s="242"/>
      <c r="M936" s="243"/>
      <c r="N936" s="244"/>
      <c r="O936" s="244"/>
      <c r="P936" s="244"/>
      <c r="Q936" s="244"/>
      <c r="R936" s="244"/>
      <c r="S936" s="244"/>
      <c r="T936" s="245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46" t="s">
        <v>153</v>
      </c>
      <c r="AU936" s="246" t="s">
        <v>82</v>
      </c>
      <c r="AV936" s="14" t="s">
        <v>82</v>
      </c>
      <c r="AW936" s="14" t="s">
        <v>34</v>
      </c>
      <c r="AX936" s="14" t="s">
        <v>80</v>
      </c>
      <c r="AY936" s="246" t="s">
        <v>142</v>
      </c>
    </row>
    <row r="937" spans="1:65" s="2" customFormat="1" ht="16.5" customHeight="1">
      <c r="A937" s="40"/>
      <c r="B937" s="41"/>
      <c r="C937" s="207" t="s">
        <v>933</v>
      </c>
      <c r="D937" s="207" t="s">
        <v>144</v>
      </c>
      <c r="E937" s="208" t="s">
        <v>934</v>
      </c>
      <c r="F937" s="209" t="s">
        <v>935</v>
      </c>
      <c r="G937" s="210" t="s">
        <v>887</v>
      </c>
      <c r="H937" s="211">
        <v>3</v>
      </c>
      <c r="I937" s="212"/>
      <c r="J937" s="213">
        <f>ROUND(I937*H937,2)</f>
        <v>0</v>
      </c>
      <c r="K937" s="209" t="s">
        <v>21</v>
      </c>
      <c r="L937" s="46"/>
      <c r="M937" s="214" t="s">
        <v>21</v>
      </c>
      <c r="N937" s="215" t="s">
        <v>44</v>
      </c>
      <c r="O937" s="86"/>
      <c r="P937" s="216">
        <f>O937*H937</f>
        <v>0</v>
      </c>
      <c r="Q937" s="216">
        <v>0.0137</v>
      </c>
      <c r="R937" s="216">
        <f>Q937*H937</f>
        <v>0.0411</v>
      </c>
      <c r="S937" s="216">
        <v>0</v>
      </c>
      <c r="T937" s="217">
        <f>S937*H937</f>
        <v>0</v>
      </c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R937" s="218" t="s">
        <v>149</v>
      </c>
      <c r="AT937" s="218" t="s">
        <v>144</v>
      </c>
      <c r="AU937" s="218" t="s">
        <v>82</v>
      </c>
      <c r="AY937" s="19" t="s">
        <v>142</v>
      </c>
      <c r="BE937" s="219">
        <f>IF(N937="základní",J937,0)</f>
        <v>0</v>
      </c>
      <c r="BF937" s="219">
        <f>IF(N937="snížená",J937,0)</f>
        <v>0</v>
      </c>
      <c r="BG937" s="219">
        <f>IF(N937="zákl. přenesená",J937,0)</f>
        <v>0</v>
      </c>
      <c r="BH937" s="219">
        <f>IF(N937="sníž. přenesená",J937,0)</f>
        <v>0</v>
      </c>
      <c r="BI937" s="219">
        <f>IF(N937="nulová",J937,0)</f>
        <v>0</v>
      </c>
      <c r="BJ937" s="19" t="s">
        <v>80</v>
      </c>
      <c r="BK937" s="219">
        <f>ROUND(I937*H937,2)</f>
        <v>0</v>
      </c>
      <c r="BL937" s="19" t="s">
        <v>149</v>
      </c>
      <c r="BM937" s="218" t="s">
        <v>936</v>
      </c>
    </row>
    <row r="938" spans="1:65" s="2" customFormat="1" ht="16.5" customHeight="1">
      <c r="A938" s="40"/>
      <c r="B938" s="41"/>
      <c r="C938" s="207" t="s">
        <v>937</v>
      </c>
      <c r="D938" s="207" t="s">
        <v>144</v>
      </c>
      <c r="E938" s="208" t="s">
        <v>938</v>
      </c>
      <c r="F938" s="209" t="s">
        <v>939</v>
      </c>
      <c r="G938" s="210" t="s">
        <v>147</v>
      </c>
      <c r="H938" s="211">
        <v>18.59</v>
      </c>
      <c r="I938" s="212"/>
      <c r="J938" s="213">
        <f>ROUND(I938*H938,2)</f>
        <v>0</v>
      </c>
      <c r="K938" s="209" t="s">
        <v>148</v>
      </c>
      <c r="L938" s="46"/>
      <c r="M938" s="214" t="s">
        <v>21</v>
      </c>
      <c r="N938" s="215" t="s">
        <v>44</v>
      </c>
      <c r="O938" s="86"/>
      <c r="P938" s="216">
        <f>O938*H938</f>
        <v>0</v>
      </c>
      <c r="Q938" s="216">
        <v>0.00396</v>
      </c>
      <c r="R938" s="216">
        <f>Q938*H938</f>
        <v>0.0736164</v>
      </c>
      <c r="S938" s="216">
        <v>0</v>
      </c>
      <c r="T938" s="217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18" t="s">
        <v>149</v>
      </c>
      <c r="AT938" s="218" t="s">
        <v>144</v>
      </c>
      <c r="AU938" s="218" t="s">
        <v>82</v>
      </c>
      <c r="AY938" s="19" t="s">
        <v>142</v>
      </c>
      <c r="BE938" s="219">
        <f>IF(N938="základní",J938,0)</f>
        <v>0</v>
      </c>
      <c r="BF938" s="219">
        <f>IF(N938="snížená",J938,0)</f>
        <v>0</v>
      </c>
      <c r="BG938" s="219">
        <f>IF(N938="zákl. přenesená",J938,0)</f>
        <v>0</v>
      </c>
      <c r="BH938" s="219">
        <f>IF(N938="sníž. přenesená",J938,0)</f>
        <v>0</v>
      </c>
      <c r="BI938" s="219">
        <f>IF(N938="nulová",J938,0)</f>
        <v>0</v>
      </c>
      <c r="BJ938" s="19" t="s">
        <v>80</v>
      </c>
      <c r="BK938" s="219">
        <f>ROUND(I938*H938,2)</f>
        <v>0</v>
      </c>
      <c r="BL938" s="19" t="s">
        <v>149</v>
      </c>
      <c r="BM938" s="218" t="s">
        <v>940</v>
      </c>
    </row>
    <row r="939" spans="1:47" s="2" customFormat="1" ht="12">
      <c r="A939" s="40"/>
      <c r="B939" s="41"/>
      <c r="C939" s="42"/>
      <c r="D939" s="220" t="s">
        <v>151</v>
      </c>
      <c r="E939" s="42"/>
      <c r="F939" s="221" t="s">
        <v>941</v>
      </c>
      <c r="G939" s="42"/>
      <c r="H939" s="42"/>
      <c r="I939" s="222"/>
      <c r="J939" s="42"/>
      <c r="K939" s="42"/>
      <c r="L939" s="46"/>
      <c r="M939" s="223"/>
      <c r="N939" s="224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151</v>
      </c>
      <c r="AU939" s="19" t="s">
        <v>82</v>
      </c>
    </row>
    <row r="940" spans="1:47" s="2" customFormat="1" ht="12">
      <c r="A940" s="40"/>
      <c r="B940" s="41"/>
      <c r="C940" s="42"/>
      <c r="D940" s="227" t="s">
        <v>271</v>
      </c>
      <c r="E940" s="42"/>
      <c r="F940" s="258" t="s">
        <v>942</v>
      </c>
      <c r="G940" s="42"/>
      <c r="H940" s="42"/>
      <c r="I940" s="222"/>
      <c r="J940" s="42"/>
      <c r="K940" s="42"/>
      <c r="L940" s="46"/>
      <c r="M940" s="223"/>
      <c r="N940" s="224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271</v>
      </c>
      <c r="AU940" s="19" t="s">
        <v>82</v>
      </c>
    </row>
    <row r="941" spans="1:51" s="14" customFormat="1" ht="12">
      <c r="A941" s="14"/>
      <c r="B941" s="236"/>
      <c r="C941" s="237"/>
      <c r="D941" s="227" t="s">
        <v>153</v>
      </c>
      <c r="E941" s="238" t="s">
        <v>21</v>
      </c>
      <c r="F941" s="239" t="s">
        <v>943</v>
      </c>
      <c r="G941" s="237"/>
      <c r="H941" s="240">
        <v>14</v>
      </c>
      <c r="I941" s="241"/>
      <c r="J941" s="237"/>
      <c r="K941" s="237"/>
      <c r="L941" s="242"/>
      <c r="M941" s="243"/>
      <c r="N941" s="244"/>
      <c r="O941" s="244"/>
      <c r="P941" s="244"/>
      <c r="Q941" s="244"/>
      <c r="R941" s="244"/>
      <c r="S941" s="244"/>
      <c r="T941" s="245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6" t="s">
        <v>153</v>
      </c>
      <c r="AU941" s="246" t="s">
        <v>82</v>
      </c>
      <c r="AV941" s="14" t="s">
        <v>82</v>
      </c>
      <c r="AW941" s="14" t="s">
        <v>34</v>
      </c>
      <c r="AX941" s="14" t="s">
        <v>73</v>
      </c>
      <c r="AY941" s="246" t="s">
        <v>142</v>
      </c>
    </row>
    <row r="942" spans="1:51" s="14" customFormat="1" ht="12">
      <c r="A942" s="14"/>
      <c r="B942" s="236"/>
      <c r="C942" s="237"/>
      <c r="D942" s="227" t="s">
        <v>153</v>
      </c>
      <c r="E942" s="238" t="s">
        <v>21</v>
      </c>
      <c r="F942" s="239" t="s">
        <v>944</v>
      </c>
      <c r="G942" s="237"/>
      <c r="H942" s="240">
        <v>4.59</v>
      </c>
      <c r="I942" s="241"/>
      <c r="J942" s="237"/>
      <c r="K942" s="237"/>
      <c r="L942" s="242"/>
      <c r="M942" s="243"/>
      <c r="N942" s="244"/>
      <c r="O942" s="244"/>
      <c r="P942" s="244"/>
      <c r="Q942" s="244"/>
      <c r="R942" s="244"/>
      <c r="S942" s="244"/>
      <c r="T942" s="245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46" t="s">
        <v>153</v>
      </c>
      <c r="AU942" s="246" t="s">
        <v>82</v>
      </c>
      <c r="AV942" s="14" t="s">
        <v>82</v>
      </c>
      <c r="AW942" s="14" t="s">
        <v>34</v>
      </c>
      <c r="AX942" s="14" t="s">
        <v>73</v>
      </c>
      <c r="AY942" s="246" t="s">
        <v>142</v>
      </c>
    </row>
    <row r="943" spans="1:51" s="15" customFormat="1" ht="12">
      <c r="A943" s="15"/>
      <c r="B943" s="247"/>
      <c r="C943" s="248"/>
      <c r="D943" s="227" t="s">
        <v>153</v>
      </c>
      <c r="E943" s="249" t="s">
        <v>21</v>
      </c>
      <c r="F943" s="250" t="s">
        <v>171</v>
      </c>
      <c r="G943" s="248"/>
      <c r="H943" s="251">
        <v>18.59</v>
      </c>
      <c r="I943" s="252"/>
      <c r="J943" s="248"/>
      <c r="K943" s="248"/>
      <c r="L943" s="253"/>
      <c r="M943" s="254"/>
      <c r="N943" s="255"/>
      <c r="O943" s="255"/>
      <c r="P943" s="255"/>
      <c r="Q943" s="255"/>
      <c r="R943" s="255"/>
      <c r="S943" s="255"/>
      <c r="T943" s="256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T943" s="257" t="s">
        <v>153</v>
      </c>
      <c r="AU943" s="257" t="s">
        <v>82</v>
      </c>
      <c r="AV943" s="15" t="s">
        <v>149</v>
      </c>
      <c r="AW943" s="15" t="s">
        <v>34</v>
      </c>
      <c r="AX943" s="15" t="s">
        <v>80</v>
      </c>
      <c r="AY943" s="257" t="s">
        <v>142</v>
      </c>
    </row>
    <row r="944" spans="1:63" s="12" customFormat="1" ht="22.8" customHeight="1">
      <c r="A944" s="12"/>
      <c r="B944" s="191"/>
      <c r="C944" s="192"/>
      <c r="D944" s="193" t="s">
        <v>72</v>
      </c>
      <c r="E944" s="205" t="s">
        <v>149</v>
      </c>
      <c r="F944" s="205" t="s">
        <v>945</v>
      </c>
      <c r="G944" s="192"/>
      <c r="H944" s="192"/>
      <c r="I944" s="195"/>
      <c r="J944" s="206">
        <f>BK944</f>
        <v>0</v>
      </c>
      <c r="K944" s="192"/>
      <c r="L944" s="197"/>
      <c r="M944" s="198"/>
      <c r="N944" s="199"/>
      <c r="O944" s="199"/>
      <c r="P944" s="200">
        <f>SUM(P945:P1041)</f>
        <v>0</v>
      </c>
      <c r="Q944" s="199"/>
      <c r="R944" s="200">
        <f>SUM(R945:R1041)</f>
        <v>7.273899</v>
      </c>
      <c r="S944" s="199"/>
      <c r="T944" s="201">
        <f>SUM(T945:T1041)</f>
        <v>0</v>
      </c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R944" s="202" t="s">
        <v>80</v>
      </c>
      <c r="AT944" s="203" t="s">
        <v>72</v>
      </c>
      <c r="AU944" s="203" t="s">
        <v>80</v>
      </c>
      <c r="AY944" s="202" t="s">
        <v>142</v>
      </c>
      <c r="BK944" s="204">
        <f>SUM(BK945:BK1041)</f>
        <v>0</v>
      </c>
    </row>
    <row r="945" spans="1:65" s="2" customFormat="1" ht="16.5" customHeight="1">
      <c r="A945" s="40"/>
      <c r="B945" s="41"/>
      <c r="C945" s="207" t="s">
        <v>946</v>
      </c>
      <c r="D945" s="207" t="s">
        <v>144</v>
      </c>
      <c r="E945" s="208" t="s">
        <v>947</v>
      </c>
      <c r="F945" s="209" t="s">
        <v>948</v>
      </c>
      <c r="G945" s="210" t="s">
        <v>147</v>
      </c>
      <c r="H945" s="211">
        <v>15.53</v>
      </c>
      <c r="I945" s="212"/>
      <c r="J945" s="213">
        <f>ROUND(I945*H945,2)</f>
        <v>0</v>
      </c>
      <c r="K945" s="209" t="s">
        <v>21</v>
      </c>
      <c r="L945" s="46"/>
      <c r="M945" s="214" t="s">
        <v>21</v>
      </c>
      <c r="N945" s="215" t="s">
        <v>44</v>
      </c>
      <c r="O945" s="86"/>
      <c r="P945" s="216">
        <f>O945*H945</f>
        <v>0</v>
      </c>
      <c r="Q945" s="216">
        <v>0.1873</v>
      </c>
      <c r="R945" s="216">
        <f>Q945*H945</f>
        <v>2.908769</v>
      </c>
      <c r="S945" s="216">
        <v>0</v>
      </c>
      <c r="T945" s="217">
        <f>S945*H945</f>
        <v>0</v>
      </c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R945" s="218" t="s">
        <v>149</v>
      </c>
      <c r="AT945" s="218" t="s">
        <v>144</v>
      </c>
      <c r="AU945" s="218" t="s">
        <v>82</v>
      </c>
      <c r="AY945" s="19" t="s">
        <v>142</v>
      </c>
      <c r="BE945" s="219">
        <f>IF(N945="základní",J945,0)</f>
        <v>0</v>
      </c>
      <c r="BF945" s="219">
        <f>IF(N945="snížená",J945,0)</f>
        <v>0</v>
      </c>
      <c r="BG945" s="219">
        <f>IF(N945="zákl. přenesená",J945,0)</f>
        <v>0</v>
      </c>
      <c r="BH945" s="219">
        <f>IF(N945="sníž. přenesená",J945,0)</f>
        <v>0</v>
      </c>
      <c r="BI945" s="219">
        <f>IF(N945="nulová",J945,0)</f>
        <v>0</v>
      </c>
      <c r="BJ945" s="19" t="s">
        <v>80</v>
      </c>
      <c r="BK945" s="219">
        <f>ROUND(I945*H945,2)</f>
        <v>0</v>
      </c>
      <c r="BL945" s="19" t="s">
        <v>149</v>
      </c>
      <c r="BM945" s="218" t="s">
        <v>949</v>
      </c>
    </row>
    <row r="946" spans="1:51" s="13" customFormat="1" ht="12">
      <c r="A946" s="13"/>
      <c r="B946" s="225"/>
      <c r="C946" s="226"/>
      <c r="D946" s="227" t="s">
        <v>153</v>
      </c>
      <c r="E946" s="228" t="s">
        <v>21</v>
      </c>
      <c r="F946" s="229" t="s">
        <v>950</v>
      </c>
      <c r="G946" s="226"/>
      <c r="H946" s="228" t="s">
        <v>21</v>
      </c>
      <c r="I946" s="230"/>
      <c r="J946" s="226"/>
      <c r="K946" s="226"/>
      <c r="L946" s="231"/>
      <c r="M946" s="232"/>
      <c r="N946" s="233"/>
      <c r="O946" s="233"/>
      <c r="P946" s="233"/>
      <c r="Q946" s="233"/>
      <c r="R946" s="233"/>
      <c r="S946" s="233"/>
      <c r="T946" s="234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5" t="s">
        <v>153</v>
      </c>
      <c r="AU946" s="235" t="s">
        <v>82</v>
      </c>
      <c r="AV946" s="13" t="s">
        <v>80</v>
      </c>
      <c r="AW946" s="13" t="s">
        <v>34</v>
      </c>
      <c r="AX946" s="13" t="s">
        <v>73</v>
      </c>
      <c r="AY946" s="235" t="s">
        <v>142</v>
      </c>
    </row>
    <row r="947" spans="1:51" s="13" customFormat="1" ht="12">
      <c r="A947" s="13"/>
      <c r="B947" s="225"/>
      <c r="C947" s="226"/>
      <c r="D947" s="227" t="s">
        <v>153</v>
      </c>
      <c r="E947" s="228" t="s">
        <v>21</v>
      </c>
      <c r="F947" s="229" t="s">
        <v>951</v>
      </c>
      <c r="G947" s="226"/>
      <c r="H947" s="228" t="s">
        <v>21</v>
      </c>
      <c r="I947" s="230"/>
      <c r="J947" s="226"/>
      <c r="K947" s="226"/>
      <c r="L947" s="231"/>
      <c r="M947" s="232"/>
      <c r="N947" s="233"/>
      <c r="O947" s="233"/>
      <c r="P947" s="233"/>
      <c r="Q947" s="233"/>
      <c r="R947" s="233"/>
      <c r="S947" s="233"/>
      <c r="T947" s="234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5" t="s">
        <v>153</v>
      </c>
      <c r="AU947" s="235" t="s">
        <v>82</v>
      </c>
      <c r="AV947" s="13" t="s">
        <v>80</v>
      </c>
      <c r="AW947" s="13" t="s">
        <v>34</v>
      </c>
      <c r="AX947" s="13" t="s">
        <v>73</v>
      </c>
      <c r="AY947" s="235" t="s">
        <v>142</v>
      </c>
    </row>
    <row r="948" spans="1:51" s="14" customFormat="1" ht="12">
      <c r="A948" s="14"/>
      <c r="B948" s="236"/>
      <c r="C948" s="237"/>
      <c r="D948" s="227" t="s">
        <v>153</v>
      </c>
      <c r="E948" s="238" t="s">
        <v>21</v>
      </c>
      <c r="F948" s="239" t="s">
        <v>952</v>
      </c>
      <c r="G948" s="237"/>
      <c r="H948" s="240">
        <v>15.53</v>
      </c>
      <c r="I948" s="241"/>
      <c r="J948" s="237"/>
      <c r="K948" s="237"/>
      <c r="L948" s="242"/>
      <c r="M948" s="243"/>
      <c r="N948" s="244"/>
      <c r="O948" s="244"/>
      <c r="P948" s="244"/>
      <c r="Q948" s="244"/>
      <c r="R948" s="244"/>
      <c r="S948" s="244"/>
      <c r="T948" s="245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6" t="s">
        <v>153</v>
      </c>
      <c r="AU948" s="246" t="s">
        <v>82</v>
      </c>
      <c r="AV948" s="14" t="s">
        <v>82</v>
      </c>
      <c r="AW948" s="14" t="s">
        <v>34</v>
      </c>
      <c r="AX948" s="14" t="s">
        <v>80</v>
      </c>
      <c r="AY948" s="246" t="s">
        <v>142</v>
      </c>
    </row>
    <row r="949" spans="1:65" s="2" customFormat="1" ht="16.5" customHeight="1">
      <c r="A949" s="40"/>
      <c r="B949" s="41"/>
      <c r="C949" s="207" t="s">
        <v>953</v>
      </c>
      <c r="D949" s="207" t="s">
        <v>144</v>
      </c>
      <c r="E949" s="208" t="s">
        <v>954</v>
      </c>
      <c r="F949" s="209" t="s">
        <v>955</v>
      </c>
      <c r="G949" s="210" t="s">
        <v>352</v>
      </c>
      <c r="H949" s="211">
        <v>176.646</v>
      </c>
      <c r="I949" s="212"/>
      <c r="J949" s="213">
        <f>ROUND(I949*H949,2)</f>
        <v>0</v>
      </c>
      <c r="K949" s="209" t="s">
        <v>148</v>
      </c>
      <c r="L949" s="46"/>
      <c r="M949" s="214" t="s">
        <v>21</v>
      </c>
      <c r="N949" s="215" t="s">
        <v>44</v>
      </c>
      <c r="O949" s="86"/>
      <c r="P949" s="216">
        <f>O949*H949</f>
        <v>0</v>
      </c>
      <c r="Q949" s="216">
        <v>0</v>
      </c>
      <c r="R949" s="216">
        <f>Q949*H949</f>
        <v>0</v>
      </c>
      <c r="S949" s="216">
        <v>0</v>
      </c>
      <c r="T949" s="217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18" t="s">
        <v>149</v>
      </c>
      <c r="AT949" s="218" t="s">
        <v>144</v>
      </c>
      <c r="AU949" s="218" t="s">
        <v>82</v>
      </c>
      <c r="AY949" s="19" t="s">
        <v>142</v>
      </c>
      <c r="BE949" s="219">
        <f>IF(N949="základní",J949,0)</f>
        <v>0</v>
      </c>
      <c r="BF949" s="219">
        <f>IF(N949="snížená",J949,0)</f>
        <v>0</v>
      </c>
      <c r="BG949" s="219">
        <f>IF(N949="zákl. přenesená",J949,0)</f>
        <v>0</v>
      </c>
      <c r="BH949" s="219">
        <f>IF(N949="sníž. přenesená",J949,0)</f>
        <v>0</v>
      </c>
      <c r="BI949" s="219">
        <f>IF(N949="nulová",J949,0)</f>
        <v>0</v>
      </c>
      <c r="BJ949" s="19" t="s">
        <v>80</v>
      </c>
      <c r="BK949" s="219">
        <f>ROUND(I949*H949,2)</f>
        <v>0</v>
      </c>
      <c r="BL949" s="19" t="s">
        <v>149</v>
      </c>
      <c r="BM949" s="218" t="s">
        <v>956</v>
      </c>
    </row>
    <row r="950" spans="1:47" s="2" customFormat="1" ht="12">
      <c r="A950" s="40"/>
      <c r="B950" s="41"/>
      <c r="C950" s="42"/>
      <c r="D950" s="220" t="s">
        <v>151</v>
      </c>
      <c r="E950" s="42"/>
      <c r="F950" s="221" t="s">
        <v>957</v>
      </c>
      <c r="G950" s="42"/>
      <c r="H950" s="42"/>
      <c r="I950" s="222"/>
      <c r="J950" s="42"/>
      <c r="K950" s="42"/>
      <c r="L950" s="46"/>
      <c r="M950" s="223"/>
      <c r="N950" s="224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151</v>
      </c>
      <c r="AU950" s="19" t="s">
        <v>82</v>
      </c>
    </row>
    <row r="951" spans="1:51" s="13" customFormat="1" ht="12">
      <c r="A951" s="13"/>
      <c r="B951" s="225"/>
      <c r="C951" s="226"/>
      <c r="D951" s="227" t="s">
        <v>153</v>
      </c>
      <c r="E951" s="228" t="s">
        <v>21</v>
      </c>
      <c r="F951" s="229" t="s">
        <v>154</v>
      </c>
      <c r="G951" s="226"/>
      <c r="H951" s="228" t="s">
        <v>21</v>
      </c>
      <c r="I951" s="230"/>
      <c r="J951" s="226"/>
      <c r="K951" s="226"/>
      <c r="L951" s="231"/>
      <c r="M951" s="232"/>
      <c r="N951" s="233"/>
      <c r="O951" s="233"/>
      <c r="P951" s="233"/>
      <c r="Q951" s="233"/>
      <c r="R951" s="233"/>
      <c r="S951" s="233"/>
      <c r="T951" s="234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5" t="s">
        <v>153</v>
      </c>
      <c r="AU951" s="235" t="s">
        <v>82</v>
      </c>
      <c r="AV951" s="13" t="s">
        <v>80</v>
      </c>
      <c r="AW951" s="13" t="s">
        <v>34</v>
      </c>
      <c r="AX951" s="13" t="s">
        <v>73</v>
      </c>
      <c r="AY951" s="235" t="s">
        <v>142</v>
      </c>
    </row>
    <row r="952" spans="1:51" s="13" customFormat="1" ht="12">
      <c r="A952" s="13"/>
      <c r="B952" s="225"/>
      <c r="C952" s="226"/>
      <c r="D952" s="227" t="s">
        <v>153</v>
      </c>
      <c r="E952" s="228" t="s">
        <v>21</v>
      </c>
      <c r="F952" s="229" t="s">
        <v>182</v>
      </c>
      <c r="G952" s="226"/>
      <c r="H952" s="228" t="s">
        <v>21</v>
      </c>
      <c r="I952" s="230"/>
      <c r="J952" s="226"/>
      <c r="K952" s="226"/>
      <c r="L952" s="231"/>
      <c r="M952" s="232"/>
      <c r="N952" s="233"/>
      <c r="O952" s="233"/>
      <c r="P952" s="233"/>
      <c r="Q952" s="233"/>
      <c r="R952" s="233"/>
      <c r="S952" s="233"/>
      <c r="T952" s="23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5" t="s">
        <v>153</v>
      </c>
      <c r="AU952" s="235" t="s">
        <v>82</v>
      </c>
      <c r="AV952" s="13" t="s">
        <v>80</v>
      </c>
      <c r="AW952" s="13" t="s">
        <v>34</v>
      </c>
      <c r="AX952" s="13" t="s">
        <v>73</v>
      </c>
      <c r="AY952" s="235" t="s">
        <v>142</v>
      </c>
    </row>
    <row r="953" spans="1:51" s="14" customFormat="1" ht="12">
      <c r="A953" s="14"/>
      <c r="B953" s="236"/>
      <c r="C953" s="237"/>
      <c r="D953" s="227" t="s">
        <v>153</v>
      </c>
      <c r="E953" s="238" t="s">
        <v>21</v>
      </c>
      <c r="F953" s="239" t="s">
        <v>497</v>
      </c>
      <c r="G953" s="237"/>
      <c r="H953" s="240">
        <v>12.288</v>
      </c>
      <c r="I953" s="241"/>
      <c r="J953" s="237"/>
      <c r="K953" s="237"/>
      <c r="L953" s="242"/>
      <c r="M953" s="243"/>
      <c r="N953" s="244"/>
      <c r="O953" s="244"/>
      <c r="P953" s="244"/>
      <c r="Q953" s="244"/>
      <c r="R953" s="244"/>
      <c r="S953" s="244"/>
      <c r="T953" s="245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46" t="s">
        <v>153</v>
      </c>
      <c r="AU953" s="246" t="s">
        <v>82</v>
      </c>
      <c r="AV953" s="14" t="s">
        <v>82</v>
      </c>
      <c r="AW953" s="14" t="s">
        <v>34</v>
      </c>
      <c r="AX953" s="14" t="s">
        <v>73</v>
      </c>
      <c r="AY953" s="246" t="s">
        <v>142</v>
      </c>
    </row>
    <row r="954" spans="1:51" s="14" customFormat="1" ht="12">
      <c r="A954" s="14"/>
      <c r="B954" s="236"/>
      <c r="C954" s="237"/>
      <c r="D954" s="227" t="s">
        <v>153</v>
      </c>
      <c r="E954" s="238" t="s">
        <v>21</v>
      </c>
      <c r="F954" s="239" t="s">
        <v>958</v>
      </c>
      <c r="G954" s="237"/>
      <c r="H954" s="240">
        <v>45.22</v>
      </c>
      <c r="I954" s="241"/>
      <c r="J954" s="237"/>
      <c r="K954" s="237"/>
      <c r="L954" s="242"/>
      <c r="M954" s="243"/>
      <c r="N954" s="244"/>
      <c r="O954" s="244"/>
      <c r="P954" s="244"/>
      <c r="Q954" s="244"/>
      <c r="R954" s="244"/>
      <c r="S954" s="244"/>
      <c r="T954" s="245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6" t="s">
        <v>153</v>
      </c>
      <c r="AU954" s="246" t="s">
        <v>82</v>
      </c>
      <c r="AV954" s="14" t="s">
        <v>82</v>
      </c>
      <c r="AW954" s="14" t="s">
        <v>34</v>
      </c>
      <c r="AX954" s="14" t="s">
        <v>73</v>
      </c>
      <c r="AY954" s="246" t="s">
        <v>142</v>
      </c>
    </row>
    <row r="955" spans="1:51" s="14" customFormat="1" ht="12">
      <c r="A955" s="14"/>
      <c r="B955" s="236"/>
      <c r="C955" s="237"/>
      <c r="D955" s="227" t="s">
        <v>153</v>
      </c>
      <c r="E955" s="238" t="s">
        <v>21</v>
      </c>
      <c r="F955" s="239" t="s">
        <v>959</v>
      </c>
      <c r="G955" s="237"/>
      <c r="H955" s="240">
        <v>40.324</v>
      </c>
      <c r="I955" s="241"/>
      <c r="J955" s="237"/>
      <c r="K955" s="237"/>
      <c r="L955" s="242"/>
      <c r="M955" s="243"/>
      <c r="N955" s="244"/>
      <c r="O955" s="244"/>
      <c r="P955" s="244"/>
      <c r="Q955" s="244"/>
      <c r="R955" s="244"/>
      <c r="S955" s="244"/>
      <c r="T955" s="245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6" t="s">
        <v>153</v>
      </c>
      <c r="AU955" s="246" t="s">
        <v>82</v>
      </c>
      <c r="AV955" s="14" t="s">
        <v>82</v>
      </c>
      <c r="AW955" s="14" t="s">
        <v>34</v>
      </c>
      <c r="AX955" s="14" t="s">
        <v>73</v>
      </c>
      <c r="AY955" s="246" t="s">
        <v>142</v>
      </c>
    </row>
    <row r="956" spans="1:51" s="14" customFormat="1" ht="12">
      <c r="A956" s="14"/>
      <c r="B956" s="236"/>
      <c r="C956" s="237"/>
      <c r="D956" s="227" t="s">
        <v>153</v>
      </c>
      <c r="E956" s="238" t="s">
        <v>21</v>
      </c>
      <c r="F956" s="239" t="s">
        <v>960</v>
      </c>
      <c r="G956" s="237"/>
      <c r="H956" s="240">
        <v>0.468</v>
      </c>
      <c r="I956" s="241"/>
      <c r="J956" s="237"/>
      <c r="K956" s="237"/>
      <c r="L956" s="242"/>
      <c r="M956" s="243"/>
      <c r="N956" s="244"/>
      <c r="O956" s="244"/>
      <c r="P956" s="244"/>
      <c r="Q956" s="244"/>
      <c r="R956" s="244"/>
      <c r="S956" s="244"/>
      <c r="T956" s="245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6" t="s">
        <v>153</v>
      </c>
      <c r="AU956" s="246" t="s">
        <v>82</v>
      </c>
      <c r="AV956" s="14" t="s">
        <v>82</v>
      </c>
      <c r="AW956" s="14" t="s">
        <v>34</v>
      </c>
      <c r="AX956" s="14" t="s">
        <v>73</v>
      </c>
      <c r="AY956" s="246" t="s">
        <v>142</v>
      </c>
    </row>
    <row r="957" spans="1:51" s="14" customFormat="1" ht="12">
      <c r="A957" s="14"/>
      <c r="B957" s="236"/>
      <c r="C957" s="237"/>
      <c r="D957" s="227" t="s">
        <v>153</v>
      </c>
      <c r="E957" s="238" t="s">
        <v>21</v>
      </c>
      <c r="F957" s="239" t="s">
        <v>961</v>
      </c>
      <c r="G957" s="237"/>
      <c r="H957" s="240">
        <v>11.508</v>
      </c>
      <c r="I957" s="241"/>
      <c r="J957" s="237"/>
      <c r="K957" s="237"/>
      <c r="L957" s="242"/>
      <c r="M957" s="243"/>
      <c r="N957" s="244"/>
      <c r="O957" s="244"/>
      <c r="P957" s="244"/>
      <c r="Q957" s="244"/>
      <c r="R957" s="244"/>
      <c r="S957" s="244"/>
      <c r="T957" s="24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6" t="s">
        <v>153</v>
      </c>
      <c r="AU957" s="246" t="s">
        <v>82</v>
      </c>
      <c r="AV957" s="14" t="s">
        <v>82</v>
      </c>
      <c r="AW957" s="14" t="s">
        <v>34</v>
      </c>
      <c r="AX957" s="14" t="s">
        <v>73</v>
      </c>
      <c r="AY957" s="246" t="s">
        <v>142</v>
      </c>
    </row>
    <row r="958" spans="1:51" s="13" customFormat="1" ht="12">
      <c r="A958" s="13"/>
      <c r="B958" s="225"/>
      <c r="C958" s="226"/>
      <c r="D958" s="227" t="s">
        <v>153</v>
      </c>
      <c r="E958" s="228" t="s">
        <v>21</v>
      </c>
      <c r="F958" s="229" t="s">
        <v>198</v>
      </c>
      <c r="G958" s="226"/>
      <c r="H958" s="228" t="s">
        <v>21</v>
      </c>
      <c r="I958" s="230"/>
      <c r="J958" s="226"/>
      <c r="K958" s="226"/>
      <c r="L958" s="231"/>
      <c r="M958" s="232"/>
      <c r="N958" s="233"/>
      <c r="O958" s="233"/>
      <c r="P958" s="233"/>
      <c r="Q958" s="233"/>
      <c r="R958" s="233"/>
      <c r="S958" s="233"/>
      <c r="T958" s="23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35" t="s">
        <v>153</v>
      </c>
      <c r="AU958" s="235" t="s">
        <v>82</v>
      </c>
      <c r="AV958" s="13" t="s">
        <v>80</v>
      </c>
      <c r="AW958" s="13" t="s">
        <v>34</v>
      </c>
      <c r="AX958" s="13" t="s">
        <v>73</v>
      </c>
      <c r="AY958" s="235" t="s">
        <v>142</v>
      </c>
    </row>
    <row r="959" spans="1:51" s="14" customFormat="1" ht="12">
      <c r="A959" s="14"/>
      <c r="B959" s="236"/>
      <c r="C959" s="237"/>
      <c r="D959" s="227" t="s">
        <v>153</v>
      </c>
      <c r="E959" s="238" t="s">
        <v>21</v>
      </c>
      <c r="F959" s="239" t="s">
        <v>498</v>
      </c>
      <c r="G959" s="237"/>
      <c r="H959" s="240">
        <v>10.56</v>
      </c>
      <c r="I959" s="241"/>
      <c r="J959" s="237"/>
      <c r="K959" s="237"/>
      <c r="L959" s="242"/>
      <c r="M959" s="243"/>
      <c r="N959" s="244"/>
      <c r="O959" s="244"/>
      <c r="P959" s="244"/>
      <c r="Q959" s="244"/>
      <c r="R959" s="244"/>
      <c r="S959" s="244"/>
      <c r="T959" s="24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6" t="s">
        <v>153</v>
      </c>
      <c r="AU959" s="246" t="s">
        <v>82</v>
      </c>
      <c r="AV959" s="14" t="s">
        <v>82</v>
      </c>
      <c r="AW959" s="14" t="s">
        <v>34</v>
      </c>
      <c r="AX959" s="14" t="s">
        <v>73</v>
      </c>
      <c r="AY959" s="246" t="s">
        <v>142</v>
      </c>
    </row>
    <row r="960" spans="1:51" s="13" customFormat="1" ht="12">
      <c r="A960" s="13"/>
      <c r="B960" s="225"/>
      <c r="C960" s="226"/>
      <c r="D960" s="227" t="s">
        <v>153</v>
      </c>
      <c r="E960" s="228" t="s">
        <v>21</v>
      </c>
      <c r="F960" s="229" t="s">
        <v>962</v>
      </c>
      <c r="G960" s="226"/>
      <c r="H960" s="228" t="s">
        <v>21</v>
      </c>
      <c r="I960" s="230"/>
      <c r="J960" s="226"/>
      <c r="K960" s="226"/>
      <c r="L960" s="231"/>
      <c r="M960" s="232"/>
      <c r="N960" s="233"/>
      <c r="O960" s="233"/>
      <c r="P960" s="233"/>
      <c r="Q960" s="233"/>
      <c r="R960" s="233"/>
      <c r="S960" s="233"/>
      <c r="T960" s="23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5" t="s">
        <v>153</v>
      </c>
      <c r="AU960" s="235" t="s">
        <v>82</v>
      </c>
      <c r="AV960" s="13" t="s">
        <v>80</v>
      </c>
      <c r="AW960" s="13" t="s">
        <v>34</v>
      </c>
      <c r="AX960" s="13" t="s">
        <v>73</v>
      </c>
      <c r="AY960" s="235" t="s">
        <v>142</v>
      </c>
    </row>
    <row r="961" spans="1:51" s="14" customFormat="1" ht="12">
      <c r="A961" s="14"/>
      <c r="B961" s="236"/>
      <c r="C961" s="237"/>
      <c r="D961" s="227" t="s">
        <v>153</v>
      </c>
      <c r="E961" s="238" t="s">
        <v>21</v>
      </c>
      <c r="F961" s="239" t="s">
        <v>963</v>
      </c>
      <c r="G961" s="237"/>
      <c r="H961" s="240">
        <v>1.44</v>
      </c>
      <c r="I961" s="241"/>
      <c r="J961" s="237"/>
      <c r="K961" s="237"/>
      <c r="L961" s="242"/>
      <c r="M961" s="243"/>
      <c r="N961" s="244"/>
      <c r="O961" s="244"/>
      <c r="P961" s="244"/>
      <c r="Q961" s="244"/>
      <c r="R961" s="244"/>
      <c r="S961" s="244"/>
      <c r="T961" s="245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6" t="s">
        <v>153</v>
      </c>
      <c r="AU961" s="246" t="s">
        <v>82</v>
      </c>
      <c r="AV961" s="14" t="s">
        <v>82</v>
      </c>
      <c r="AW961" s="14" t="s">
        <v>34</v>
      </c>
      <c r="AX961" s="14" t="s">
        <v>73</v>
      </c>
      <c r="AY961" s="246" t="s">
        <v>142</v>
      </c>
    </row>
    <row r="962" spans="1:51" s="14" customFormat="1" ht="12">
      <c r="A962" s="14"/>
      <c r="B962" s="236"/>
      <c r="C962" s="237"/>
      <c r="D962" s="227" t="s">
        <v>153</v>
      </c>
      <c r="E962" s="238" t="s">
        <v>21</v>
      </c>
      <c r="F962" s="239" t="s">
        <v>964</v>
      </c>
      <c r="G962" s="237"/>
      <c r="H962" s="240">
        <v>0.38</v>
      </c>
      <c r="I962" s="241"/>
      <c r="J962" s="237"/>
      <c r="K962" s="237"/>
      <c r="L962" s="242"/>
      <c r="M962" s="243"/>
      <c r="N962" s="244"/>
      <c r="O962" s="244"/>
      <c r="P962" s="244"/>
      <c r="Q962" s="244"/>
      <c r="R962" s="244"/>
      <c r="S962" s="244"/>
      <c r="T962" s="245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6" t="s">
        <v>153</v>
      </c>
      <c r="AU962" s="246" t="s">
        <v>82</v>
      </c>
      <c r="AV962" s="14" t="s">
        <v>82</v>
      </c>
      <c r="AW962" s="14" t="s">
        <v>34</v>
      </c>
      <c r="AX962" s="14" t="s">
        <v>73</v>
      </c>
      <c r="AY962" s="246" t="s">
        <v>142</v>
      </c>
    </row>
    <row r="963" spans="1:51" s="14" customFormat="1" ht="12">
      <c r="A963" s="14"/>
      <c r="B963" s="236"/>
      <c r="C963" s="237"/>
      <c r="D963" s="227" t="s">
        <v>153</v>
      </c>
      <c r="E963" s="238" t="s">
        <v>21</v>
      </c>
      <c r="F963" s="239" t="s">
        <v>965</v>
      </c>
      <c r="G963" s="237"/>
      <c r="H963" s="240">
        <v>0.6</v>
      </c>
      <c r="I963" s="241"/>
      <c r="J963" s="237"/>
      <c r="K963" s="237"/>
      <c r="L963" s="242"/>
      <c r="M963" s="243"/>
      <c r="N963" s="244"/>
      <c r="O963" s="244"/>
      <c r="P963" s="244"/>
      <c r="Q963" s="244"/>
      <c r="R963" s="244"/>
      <c r="S963" s="244"/>
      <c r="T963" s="245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6" t="s">
        <v>153</v>
      </c>
      <c r="AU963" s="246" t="s">
        <v>82</v>
      </c>
      <c r="AV963" s="14" t="s">
        <v>82</v>
      </c>
      <c r="AW963" s="14" t="s">
        <v>34</v>
      </c>
      <c r="AX963" s="14" t="s">
        <v>73</v>
      </c>
      <c r="AY963" s="246" t="s">
        <v>142</v>
      </c>
    </row>
    <row r="964" spans="1:51" s="13" customFormat="1" ht="12">
      <c r="A964" s="13"/>
      <c r="B964" s="225"/>
      <c r="C964" s="226"/>
      <c r="D964" s="227" t="s">
        <v>153</v>
      </c>
      <c r="E964" s="228" t="s">
        <v>21</v>
      </c>
      <c r="F964" s="229" t="s">
        <v>201</v>
      </c>
      <c r="G964" s="226"/>
      <c r="H964" s="228" t="s">
        <v>21</v>
      </c>
      <c r="I964" s="230"/>
      <c r="J964" s="226"/>
      <c r="K964" s="226"/>
      <c r="L964" s="231"/>
      <c r="M964" s="232"/>
      <c r="N964" s="233"/>
      <c r="O964" s="233"/>
      <c r="P964" s="233"/>
      <c r="Q964" s="233"/>
      <c r="R964" s="233"/>
      <c r="S964" s="233"/>
      <c r="T964" s="234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5" t="s">
        <v>153</v>
      </c>
      <c r="AU964" s="235" t="s">
        <v>82</v>
      </c>
      <c r="AV964" s="13" t="s">
        <v>80</v>
      </c>
      <c r="AW964" s="13" t="s">
        <v>34</v>
      </c>
      <c r="AX964" s="13" t="s">
        <v>73</v>
      </c>
      <c r="AY964" s="235" t="s">
        <v>142</v>
      </c>
    </row>
    <row r="965" spans="1:51" s="14" customFormat="1" ht="12">
      <c r="A965" s="14"/>
      <c r="B965" s="236"/>
      <c r="C965" s="237"/>
      <c r="D965" s="227" t="s">
        <v>153</v>
      </c>
      <c r="E965" s="238" t="s">
        <v>21</v>
      </c>
      <c r="F965" s="239" t="s">
        <v>966</v>
      </c>
      <c r="G965" s="237"/>
      <c r="H965" s="240">
        <v>2.737</v>
      </c>
      <c r="I965" s="241"/>
      <c r="J965" s="237"/>
      <c r="K965" s="237"/>
      <c r="L965" s="242"/>
      <c r="M965" s="243"/>
      <c r="N965" s="244"/>
      <c r="O965" s="244"/>
      <c r="P965" s="244"/>
      <c r="Q965" s="244"/>
      <c r="R965" s="244"/>
      <c r="S965" s="244"/>
      <c r="T965" s="245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46" t="s">
        <v>153</v>
      </c>
      <c r="AU965" s="246" t="s">
        <v>82</v>
      </c>
      <c r="AV965" s="14" t="s">
        <v>82</v>
      </c>
      <c r="AW965" s="14" t="s">
        <v>34</v>
      </c>
      <c r="AX965" s="14" t="s">
        <v>73</v>
      </c>
      <c r="AY965" s="246" t="s">
        <v>142</v>
      </c>
    </row>
    <row r="966" spans="1:51" s="13" customFormat="1" ht="12">
      <c r="A966" s="13"/>
      <c r="B966" s="225"/>
      <c r="C966" s="226"/>
      <c r="D966" s="227" t="s">
        <v>153</v>
      </c>
      <c r="E966" s="228" t="s">
        <v>21</v>
      </c>
      <c r="F966" s="229" t="s">
        <v>203</v>
      </c>
      <c r="G966" s="226"/>
      <c r="H966" s="228" t="s">
        <v>21</v>
      </c>
      <c r="I966" s="230"/>
      <c r="J966" s="226"/>
      <c r="K966" s="226"/>
      <c r="L966" s="231"/>
      <c r="M966" s="232"/>
      <c r="N966" s="233"/>
      <c r="O966" s="233"/>
      <c r="P966" s="233"/>
      <c r="Q966" s="233"/>
      <c r="R966" s="233"/>
      <c r="S966" s="233"/>
      <c r="T966" s="234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35" t="s">
        <v>153</v>
      </c>
      <c r="AU966" s="235" t="s">
        <v>82</v>
      </c>
      <c r="AV966" s="13" t="s">
        <v>80</v>
      </c>
      <c r="AW966" s="13" t="s">
        <v>34</v>
      </c>
      <c r="AX966" s="13" t="s">
        <v>73</v>
      </c>
      <c r="AY966" s="235" t="s">
        <v>142</v>
      </c>
    </row>
    <row r="967" spans="1:51" s="14" customFormat="1" ht="12">
      <c r="A967" s="14"/>
      <c r="B967" s="236"/>
      <c r="C967" s="237"/>
      <c r="D967" s="227" t="s">
        <v>153</v>
      </c>
      <c r="E967" s="238" t="s">
        <v>21</v>
      </c>
      <c r="F967" s="239" t="s">
        <v>967</v>
      </c>
      <c r="G967" s="237"/>
      <c r="H967" s="240">
        <v>1.036</v>
      </c>
      <c r="I967" s="241"/>
      <c r="J967" s="237"/>
      <c r="K967" s="237"/>
      <c r="L967" s="242"/>
      <c r="M967" s="243"/>
      <c r="N967" s="244"/>
      <c r="O967" s="244"/>
      <c r="P967" s="244"/>
      <c r="Q967" s="244"/>
      <c r="R967" s="244"/>
      <c r="S967" s="244"/>
      <c r="T967" s="245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T967" s="246" t="s">
        <v>153</v>
      </c>
      <c r="AU967" s="246" t="s">
        <v>82</v>
      </c>
      <c r="AV967" s="14" t="s">
        <v>82</v>
      </c>
      <c r="AW967" s="14" t="s">
        <v>34</v>
      </c>
      <c r="AX967" s="14" t="s">
        <v>73</v>
      </c>
      <c r="AY967" s="246" t="s">
        <v>142</v>
      </c>
    </row>
    <row r="968" spans="1:51" s="13" customFormat="1" ht="12">
      <c r="A968" s="13"/>
      <c r="B968" s="225"/>
      <c r="C968" s="226"/>
      <c r="D968" s="227" t="s">
        <v>153</v>
      </c>
      <c r="E968" s="228" t="s">
        <v>21</v>
      </c>
      <c r="F968" s="229" t="s">
        <v>205</v>
      </c>
      <c r="G968" s="226"/>
      <c r="H968" s="228" t="s">
        <v>21</v>
      </c>
      <c r="I968" s="230"/>
      <c r="J968" s="226"/>
      <c r="K968" s="226"/>
      <c r="L968" s="231"/>
      <c r="M968" s="232"/>
      <c r="N968" s="233"/>
      <c r="O968" s="233"/>
      <c r="P968" s="233"/>
      <c r="Q968" s="233"/>
      <c r="R968" s="233"/>
      <c r="S968" s="233"/>
      <c r="T968" s="234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5" t="s">
        <v>153</v>
      </c>
      <c r="AU968" s="235" t="s">
        <v>82</v>
      </c>
      <c r="AV968" s="13" t="s">
        <v>80</v>
      </c>
      <c r="AW968" s="13" t="s">
        <v>34</v>
      </c>
      <c r="AX968" s="13" t="s">
        <v>73</v>
      </c>
      <c r="AY968" s="235" t="s">
        <v>142</v>
      </c>
    </row>
    <row r="969" spans="1:51" s="14" customFormat="1" ht="12">
      <c r="A969" s="14"/>
      <c r="B969" s="236"/>
      <c r="C969" s="237"/>
      <c r="D969" s="227" t="s">
        <v>153</v>
      </c>
      <c r="E969" s="238" t="s">
        <v>21</v>
      </c>
      <c r="F969" s="239" t="s">
        <v>968</v>
      </c>
      <c r="G969" s="237"/>
      <c r="H969" s="240">
        <v>1.488</v>
      </c>
      <c r="I969" s="241"/>
      <c r="J969" s="237"/>
      <c r="K969" s="237"/>
      <c r="L969" s="242"/>
      <c r="M969" s="243"/>
      <c r="N969" s="244"/>
      <c r="O969" s="244"/>
      <c r="P969" s="244"/>
      <c r="Q969" s="244"/>
      <c r="R969" s="244"/>
      <c r="S969" s="244"/>
      <c r="T969" s="245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6" t="s">
        <v>153</v>
      </c>
      <c r="AU969" s="246" t="s">
        <v>82</v>
      </c>
      <c r="AV969" s="14" t="s">
        <v>82</v>
      </c>
      <c r="AW969" s="14" t="s">
        <v>34</v>
      </c>
      <c r="AX969" s="14" t="s">
        <v>73</v>
      </c>
      <c r="AY969" s="246" t="s">
        <v>142</v>
      </c>
    </row>
    <row r="970" spans="1:51" s="13" customFormat="1" ht="12">
      <c r="A970" s="13"/>
      <c r="B970" s="225"/>
      <c r="C970" s="226"/>
      <c r="D970" s="227" t="s">
        <v>153</v>
      </c>
      <c r="E970" s="228" t="s">
        <v>21</v>
      </c>
      <c r="F970" s="229" t="s">
        <v>207</v>
      </c>
      <c r="G970" s="226"/>
      <c r="H970" s="228" t="s">
        <v>21</v>
      </c>
      <c r="I970" s="230"/>
      <c r="J970" s="226"/>
      <c r="K970" s="226"/>
      <c r="L970" s="231"/>
      <c r="M970" s="232"/>
      <c r="N970" s="233"/>
      <c r="O970" s="233"/>
      <c r="P970" s="233"/>
      <c r="Q970" s="233"/>
      <c r="R970" s="233"/>
      <c r="S970" s="233"/>
      <c r="T970" s="234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35" t="s">
        <v>153</v>
      </c>
      <c r="AU970" s="235" t="s">
        <v>82</v>
      </c>
      <c r="AV970" s="13" t="s">
        <v>80</v>
      </c>
      <c r="AW970" s="13" t="s">
        <v>34</v>
      </c>
      <c r="AX970" s="13" t="s">
        <v>73</v>
      </c>
      <c r="AY970" s="235" t="s">
        <v>142</v>
      </c>
    </row>
    <row r="971" spans="1:51" s="14" customFormat="1" ht="12">
      <c r="A971" s="14"/>
      <c r="B971" s="236"/>
      <c r="C971" s="237"/>
      <c r="D971" s="227" t="s">
        <v>153</v>
      </c>
      <c r="E971" s="238" t="s">
        <v>21</v>
      </c>
      <c r="F971" s="239" t="s">
        <v>969</v>
      </c>
      <c r="G971" s="237"/>
      <c r="H971" s="240">
        <v>1.68</v>
      </c>
      <c r="I971" s="241"/>
      <c r="J971" s="237"/>
      <c r="K971" s="237"/>
      <c r="L971" s="242"/>
      <c r="M971" s="243"/>
      <c r="N971" s="244"/>
      <c r="O971" s="244"/>
      <c r="P971" s="244"/>
      <c r="Q971" s="244"/>
      <c r="R971" s="244"/>
      <c r="S971" s="244"/>
      <c r="T971" s="245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46" t="s">
        <v>153</v>
      </c>
      <c r="AU971" s="246" t="s">
        <v>82</v>
      </c>
      <c r="AV971" s="14" t="s">
        <v>82</v>
      </c>
      <c r="AW971" s="14" t="s">
        <v>34</v>
      </c>
      <c r="AX971" s="14" t="s">
        <v>73</v>
      </c>
      <c r="AY971" s="246" t="s">
        <v>142</v>
      </c>
    </row>
    <row r="972" spans="1:51" s="13" customFormat="1" ht="12">
      <c r="A972" s="13"/>
      <c r="B972" s="225"/>
      <c r="C972" s="226"/>
      <c r="D972" s="227" t="s">
        <v>153</v>
      </c>
      <c r="E972" s="228" t="s">
        <v>21</v>
      </c>
      <c r="F972" s="229" t="s">
        <v>186</v>
      </c>
      <c r="G972" s="226"/>
      <c r="H972" s="228" t="s">
        <v>21</v>
      </c>
      <c r="I972" s="230"/>
      <c r="J972" s="226"/>
      <c r="K972" s="226"/>
      <c r="L972" s="231"/>
      <c r="M972" s="232"/>
      <c r="N972" s="233"/>
      <c r="O972" s="233"/>
      <c r="P972" s="233"/>
      <c r="Q972" s="233"/>
      <c r="R972" s="233"/>
      <c r="S972" s="233"/>
      <c r="T972" s="234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5" t="s">
        <v>153</v>
      </c>
      <c r="AU972" s="235" t="s">
        <v>82</v>
      </c>
      <c r="AV972" s="13" t="s">
        <v>80</v>
      </c>
      <c r="AW972" s="13" t="s">
        <v>34</v>
      </c>
      <c r="AX972" s="13" t="s">
        <v>73</v>
      </c>
      <c r="AY972" s="235" t="s">
        <v>142</v>
      </c>
    </row>
    <row r="973" spans="1:51" s="14" customFormat="1" ht="12">
      <c r="A973" s="14"/>
      <c r="B973" s="236"/>
      <c r="C973" s="237"/>
      <c r="D973" s="227" t="s">
        <v>153</v>
      </c>
      <c r="E973" s="238" t="s">
        <v>21</v>
      </c>
      <c r="F973" s="239" t="s">
        <v>970</v>
      </c>
      <c r="G973" s="237"/>
      <c r="H973" s="240">
        <v>0.204</v>
      </c>
      <c r="I973" s="241"/>
      <c r="J973" s="237"/>
      <c r="K973" s="237"/>
      <c r="L973" s="242"/>
      <c r="M973" s="243"/>
      <c r="N973" s="244"/>
      <c r="O973" s="244"/>
      <c r="P973" s="244"/>
      <c r="Q973" s="244"/>
      <c r="R973" s="244"/>
      <c r="S973" s="244"/>
      <c r="T973" s="245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6" t="s">
        <v>153</v>
      </c>
      <c r="AU973" s="246" t="s">
        <v>82</v>
      </c>
      <c r="AV973" s="14" t="s">
        <v>82</v>
      </c>
      <c r="AW973" s="14" t="s">
        <v>34</v>
      </c>
      <c r="AX973" s="14" t="s">
        <v>73</v>
      </c>
      <c r="AY973" s="246" t="s">
        <v>142</v>
      </c>
    </row>
    <row r="974" spans="1:51" s="14" customFormat="1" ht="12">
      <c r="A974" s="14"/>
      <c r="B974" s="236"/>
      <c r="C974" s="237"/>
      <c r="D974" s="227" t="s">
        <v>153</v>
      </c>
      <c r="E974" s="238" t="s">
        <v>21</v>
      </c>
      <c r="F974" s="239" t="s">
        <v>971</v>
      </c>
      <c r="G974" s="237"/>
      <c r="H974" s="240">
        <v>0.816</v>
      </c>
      <c r="I974" s="241"/>
      <c r="J974" s="237"/>
      <c r="K974" s="237"/>
      <c r="L974" s="242"/>
      <c r="M974" s="243"/>
      <c r="N974" s="244"/>
      <c r="O974" s="244"/>
      <c r="P974" s="244"/>
      <c r="Q974" s="244"/>
      <c r="R974" s="244"/>
      <c r="S974" s="244"/>
      <c r="T974" s="245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46" t="s">
        <v>153</v>
      </c>
      <c r="AU974" s="246" t="s">
        <v>82</v>
      </c>
      <c r="AV974" s="14" t="s">
        <v>82</v>
      </c>
      <c r="AW974" s="14" t="s">
        <v>34</v>
      </c>
      <c r="AX974" s="14" t="s">
        <v>73</v>
      </c>
      <c r="AY974" s="246" t="s">
        <v>142</v>
      </c>
    </row>
    <row r="975" spans="1:51" s="14" customFormat="1" ht="12">
      <c r="A975" s="14"/>
      <c r="B975" s="236"/>
      <c r="C975" s="237"/>
      <c r="D975" s="227" t="s">
        <v>153</v>
      </c>
      <c r="E975" s="238" t="s">
        <v>21</v>
      </c>
      <c r="F975" s="239" t="s">
        <v>972</v>
      </c>
      <c r="G975" s="237"/>
      <c r="H975" s="240">
        <v>0.396</v>
      </c>
      <c r="I975" s="241"/>
      <c r="J975" s="237"/>
      <c r="K975" s="237"/>
      <c r="L975" s="242"/>
      <c r="M975" s="243"/>
      <c r="N975" s="244"/>
      <c r="O975" s="244"/>
      <c r="P975" s="244"/>
      <c r="Q975" s="244"/>
      <c r="R975" s="244"/>
      <c r="S975" s="244"/>
      <c r="T975" s="245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6" t="s">
        <v>153</v>
      </c>
      <c r="AU975" s="246" t="s">
        <v>82</v>
      </c>
      <c r="AV975" s="14" t="s">
        <v>82</v>
      </c>
      <c r="AW975" s="14" t="s">
        <v>34</v>
      </c>
      <c r="AX975" s="14" t="s">
        <v>73</v>
      </c>
      <c r="AY975" s="246" t="s">
        <v>142</v>
      </c>
    </row>
    <row r="976" spans="1:51" s="13" customFormat="1" ht="12">
      <c r="A976" s="13"/>
      <c r="B976" s="225"/>
      <c r="C976" s="226"/>
      <c r="D976" s="227" t="s">
        <v>153</v>
      </c>
      <c r="E976" s="228" t="s">
        <v>21</v>
      </c>
      <c r="F976" s="229" t="s">
        <v>973</v>
      </c>
      <c r="G976" s="226"/>
      <c r="H976" s="228" t="s">
        <v>21</v>
      </c>
      <c r="I976" s="230"/>
      <c r="J976" s="226"/>
      <c r="K976" s="226"/>
      <c r="L976" s="231"/>
      <c r="M976" s="232"/>
      <c r="N976" s="233"/>
      <c r="O976" s="233"/>
      <c r="P976" s="233"/>
      <c r="Q976" s="233"/>
      <c r="R976" s="233"/>
      <c r="S976" s="233"/>
      <c r="T976" s="234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5" t="s">
        <v>153</v>
      </c>
      <c r="AU976" s="235" t="s">
        <v>82</v>
      </c>
      <c r="AV976" s="13" t="s">
        <v>80</v>
      </c>
      <c r="AW976" s="13" t="s">
        <v>34</v>
      </c>
      <c r="AX976" s="13" t="s">
        <v>73</v>
      </c>
      <c r="AY976" s="235" t="s">
        <v>142</v>
      </c>
    </row>
    <row r="977" spans="1:51" s="13" customFormat="1" ht="12">
      <c r="A977" s="13"/>
      <c r="B977" s="225"/>
      <c r="C977" s="226"/>
      <c r="D977" s="227" t="s">
        <v>153</v>
      </c>
      <c r="E977" s="228" t="s">
        <v>21</v>
      </c>
      <c r="F977" s="229" t="s">
        <v>589</v>
      </c>
      <c r="G977" s="226"/>
      <c r="H977" s="228" t="s">
        <v>21</v>
      </c>
      <c r="I977" s="230"/>
      <c r="J977" s="226"/>
      <c r="K977" s="226"/>
      <c r="L977" s="231"/>
      <c r="M977" s="232"/>
      <c r="N977" s="233"/>
      <c r="O977" s="233"/>
      <c r="P977" s="233"/>
      <c r="Q977" s="233"/>
      <c r="R977" s="233"/>
      <c r="S977" s="233"/>
      <c r="T977" s="234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5" t="s">
        <v>153</v>
      </c>
      <c r="AU977" s="235" t="s">
        <v>82</v>
      </c>
      <c r="AV977" s="13" t="s">
        <v>80</v>
      </c>
      <c r="AW977" s="13" t="s">
        <v>34</v>
      </c>
      <c r="AX977" s="13" t="s">
        <v>73</v>
      </c>
      <c r="AY977" s="235" t="s">
        <v>142</v>
      </c>
    </row>
    <row r="978" spans="1:51" s="14" customFormat="1" ht="12">
      <c r="A978" s="14"/>
      <c r="B978" s="236"/>
      <c r="C978" s="237"/>
      <c r="D978" s="227" t="s">
        <v>153</v>
      </c>
      <c r="E978" s="238" t="s">
        <v>21</v>
      </c>
      <c r="F978" s="239" t="s">
        <v>974</v>
      </c>
      <c r="G978" s="237"/>
      <c r="H978" s="240">
        <v>3.106</v>
      </c>
      <c r="I978" s="241"/>
      <c r="J978" s="237"/>
      <c r="K978" s="237"/>
      <c r="L978" s="242"/>
      <c r="M978" s="243"/>
      <c r="N978" s="244"/>
      <c r="O978" s="244"/>
      <c r="P978" s="244"/>
      <c r="Q978" s="244"/>
      <c r="R978" s="244"/>
      <c r="S978" s="244"/>
      <c r="T978" s="245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6" t="s">
        <v>153</v>
      </c>
      <c r="AU978" s="246" t="s">
        <v>82</v>
      </c>
      <c r="AV978" s="14" t="s">
        <v>82</v>
      </c>
      <c r="AW978" s="14" t="s">
        <v>34</v>
      </c>
      <c r="AX978" s="14" t="s">
        <v>73</v>
      </c>
      <c r="AY978" s="246" t="s">
        <v>142</v>
      </c>
    </row>
    <row r="979" spans="1:51" s="13" customFormat="1" ht="12">
      <c r="A979" s="13"/>
      <c r="B979" s="225"/>
      <c r="C979" s="226"/>
      <c r="D979" s="227" t="s">
        <v>153</v>
      </c>
      <c r="E979" s="228" t="s">
        <v>21</v>
      </c>
      <c r="F979" s="229" t="s">
        <v>591</v>
      </c>
      <c r="G979" s="226"/>
      <c r="H979" s="228" t="s">
        <v>21</v>
      </c>
      <c r="I979" s="230"/>
      <c r="J979" s="226"/>
      <c r="K979" s="226"/>
      <c r="L979" s="231"/>
      <c r="M979" s="232"/>
      <c r="N979" s="233"/>
      <c r="O979" s="233"/>
      <c r="P979" s="233"/>
      <c r="Q979" s="233"/>
      <c r="R979" s="233"/>
      <c r="S979" s="233"/>
      <c r="T979" s="234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5" t="s">
        <v>153</v>
      </c>
      <c r="AU979" s="235" t="s">
        <v>82</v>
      </c>
      <c r="AV979" s="13" t="s">
        <v>80</v>
      </c>
      <c r="AW979" s="13" t="s">
        <v>34</v>
      </c>
      <c r="AX979" s="13" t="s">
        <v>73</v>
      </c>
      <c r="AY979" s="235" t="s">
        <v>142</v>
      </c>
    </row>
    <row r="980" spans="1:51" s="14" customFormat="1" ht="12">
      <c r="A980" s="14"/>
      <c r="B980" s="236"/>
      <c r="C980" s="237"/>
      <c r="D980" s="227" t="s">
        <v>153</v>
      </c>
      <c r="E980" s="238" t="s">
        <v>21</v>
      </c>
      <c r="F980" s="239" t="s">
        <v>975</v>
      </c>
      <c r="G980" s="237"/>
      <c r="H980" s="240">
        <v>0.832</v>
      </c>
      <c r="I980" s="241"/>
      <c r="J980" s="237"/>
      <c r="K980" s="237"/>
      <c r="L980" s="242"/>
      <c r="M980" s="243"/>
      <c r="N980" s="244"/>
      <c r="O980" s="244"/>
      <c r="P980" s="244"/>
      <c r="Q980" s="244"/>
      <c r="R980" s="244"/>
      <c r="S980" s="244"/>
      <c r="T980" s="245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6" t="s">
        <v>153</v>
      </c>
      <c r="AU980" s="246" t="s">
        <v>82</v>
      </c>
      <c r="AV980" s="14" t="s">
        <v>82</v>
      </c>
      <c r="AW980" s="14" t="s">
        <v>34</v>
      </c>
      <c r="AX980" s="14" t="s">
        <v>73</v>
      </c>
      <c r="AY980" s="246" t="s">
        <v>142</v>
      </c>
    </row>
    <row r="981" spans="1:51" s="13" customFormat="1" ht="12">
      <c r="A981" s="13"/>
      <c r="B981" s="225"/>
      <c r="C981" s="226"/>
      <c r="D981" s="227" t="s">
        <v>153</v>
      </c>
      <c r="E981" s="228" t="s">
        <v>21</v>
      </c>
      <c r="F981" s="229" t="s">
        <v>976</v>
      </c>
      <c r="G981" s="226"/>
      <c r="H981" s="228" t="s">
        <v>21</v>
      </c>
      <c r="I981" s="230"/>
      <c r="J981" s="226"/>
      <c r="K981" s="226"/>
      <c r="L981" s="231"/>
      <c r="M981" s="232"/>
      <c r="N981" s="233"/>
      <c r="O981" s="233"/>
      <c r="P981" s="233"/>
      <c r="Q981" s="233"/>
      <c r="R981" s="233"/>
      <c r="S981" s="233"/>
      <c r="T981" s="234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35" t="s">
        <v>153</v>
      </c>
      <c r="AU981" s="235" t="s">
        <v>82</v>
      </c>
      <c r="AV981" s="13" t="s">
        <v>80</v>
      </c>
      <c r="AW981" s="13" t="s">
        <v>34</v>
      </c>
      <c r="AX981" s="13" t="s">
        <v>73</v>
      </c>
      <c r="AY981" s="235" t="s">
        <v>142</v>
      </c>
    </row>
    <row r="982" spans="1:51" s="14" customFormat="1" ht="12">
      <c r="A982" s="14"/>
      <c r="B982" s="236"/>
      <c r="C982" s="237"/>
      <c r="D982" s="227" t="s">
        <v>153</v>
      </c>
      <c r="E982" s="238" t="s">
        <v>21</v>
      </c>
      <c r="F982" s="239" t="s">
        <v>977</v>
      </c>
      <c r="G982" s="237"/>
      <c r="H982" s="240">
        <v>5.63</v>
      </c>
      <c r="I982" s="241"/>
      <c r="J982" s="237"/>
      <c r="K982" s="237"/>
      <c r="L982" s="242"/>
      <c r="M982" s="243"/>
      <c r="N982" s="244"/>
      <c r="O982" s="244"/>
      <c r="P982" s="244"/>
      <c r="Q982" s="244"/>
      <c r="R982" s="244"/>
      <c r="S982" s="244"/>
      <c r="T982" s="245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6" t="s">
        <v>153</v>
      </c>
      <c r="AU982" s="246" t="s">
        <v>82</v>
      </c>
      <c r="AV982" s="14" t="s">
        <v>82</v>
      </c>
      <c r="AW982" s="14" t="s">
        <v>34</v>
      </c>
      <c r="AX982" s="14" t="s">
        <v>73</v>
      </c>
      <c r="AY982" s="246" t="s">
        <v>142</v>
      </c>
    </row>
    <row r="983" spans="1:51" s="13" customFormat="1" ht="12">
      <c r="A983" s="13"/>
      <c r="B983" s="225"/>
      <c r="C983" s="226"/>
      <c r="D983" s="227" t="s">
        <v>153</v>
      </c>
      <c r="E983" s="228" t="s">
        <v>21</v>
      </c>
      <c r="F983" s="229" t="s">
        <v>978</v>
      </c>
      <c r="G983" s="226"/>
      <c r="H983" s="228" t="s">
        <v>21</v>
      </c>
      <c r="I983" s="230"/>
      <c r="J983" s="226"/>
      <c r="K983" s="226"/>
      <c r="L983" s="231"/>
      <c r="M983" s="232"/>
      <c r="N983" s="233"/>
      <c r="O983" s="233"/>
      <c r="P983" s="233"/>
      <c r="Q983" s="233"/>
      <c r="R983" s="233"/>
      <c r="S983" s="233"/>
      <c r="T983" s="234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5" t="s">
        <v>153</v>
      </c>
      <c r="AU983" s="235" t="s">
        <v>82</v>
      </c>
      <c r="AV983" s="13" t="s">
        <v>80</v>
      </c>
      <c r="AW983" s="13" t="s">
        <v>34</v>
      </c>
      <c r="AX983" s="13" t="s">
        <v>73</v>
      </c>
      <c r="AY983" s="235" t="s">
        <v>142</v>
      </c>
    </row>
    <row r="984" spans="1:51" s="14" customFormat="1" ht="12">
      <c r="A984" s="14"/>
      <c r="B984" s="236"/>
      <c r="C984" s="237"/>
      <c r="D984" s="227" t="s">
        <v>153</v>
      </c>
      <c r="E984" s="238" t="s">
        <v>21</v>
      </c>
      <c r="F984" s="239" t="s">
        <v>979</v>
      </c>
      <c r="G984" s="237"/>
      <c r="H984" s="240">
        <v>4.397</v>
      </c>
      <c r="I984" s="241"/>
      <c r="J984" s="237"/>
      <c r="K984" s="237"/>
      <c r="L984" s="242"/>
      <c r="M984" s="243"/>
      <c r="N984" s="244"/>
      <c r="O984" s="244"/>
      <c r="P984" s="244"/>
      <c r="Q984" s="244"/>
      <c r="R984" s="244"/>
      <c r="S984" s="244"/>
      <c r="T984" s="245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6" t="s">
        <v>153</v>
      </c>
      <c r="AU984" s="246" t="s">
        <v>82</v>
      </c>
      <c r="AV984" s="14" t="s">
        <v>82</v>
      </c>
      <c r="AW984" s="14" t="s">
        <v>34</v>
      </c>
      <c r="AX984" s="14" t="s">
        <v>73</v>
      </c>
      <c r="AY984" s="246" t="s">
        <v>142</v>
      </c>
    </row>
    <row r="985" spans="1:51" s="13" customFormat="1" ht="12">
      <c r="A985" s="13"/>
      <c r="B985" s="225"/>
      <c r="C985" s="226"/>
      <c r="D985" s="227" t="s">
        <v>153</v>
      </c>
      <c r="E985" s="228" t="s">
        <v>21</v>
      </c>
      <c r="F985" s="229" t="s">
        <v>210</v>
      </c>
      <c r="G985" s="226"/>
      <c r="H985" s="228" t="s">
        <v>21</v>
      </c>
      <c r="I985" s="230"/>
      <c r="J985" s="226"/>
      <c r="K985" s="226"/>
      <c r="L985" s="231"/>
      <c r="M985" s="232"/>
      <c r="N985" s="233"/>
      <c r="O985" s="233"/>
      <c r="P985" s="233"/>
      <c r="Q985" s="233"/>
      <c r="R985" s="233"/>
      <c r="S985" s="233"/>
      <c r="T985" s="234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35" t="s">
        <v>153</v>
      </c>
      <c r="AU985" s="235" t="s">
        <v>82</v>
      </c>
      <c r="AV985" s="13" t="s">
        <v>80</v>
      </c>
      <c r="AW985" s="13" t="s">
        <v>34</v>
      </c>
      <c r="AX985" s="13" t="s">
        <v>73</v>
      </c>
      <c r="AY985" s="235" t="s">
        <v>142</v>
      </c>
    </row>
    <row r="986" spans="1:51" s="14" customFormat="1" ht="12">
      <c r="A986" s="14"/>
      <c r="B986" s="236"/>
      <c r="C986" s="237"/>
      <c r="D986" s="227" t="s">
        <v>153</v>
      </c>
      <c r="E986" s="238" t="s">
        <v>21</v>
      </c>
      <c r="F986" s="239" t="s">
        <v>980</v>
      </c>
      <c r="G986" s="237"/>
      <c r="H986" s="240">
        <v>10.272</v>
      </c>
      <c r="I986" s="241"/>
      <c r="J986" s="237"/>
      <c r="K986" s="237"/>
      <c r="L986" s="242"/>
      <c r="M986" s="243"/>
      <c r="N986" s="244"/>
      <c r="O986" s="244"/>
      <c r="P986" s="244"/>
      <c r="Q986" s="244"/>
      <c r="R986" s="244"/>
      <c r="S986" s="244"/>
      <c r="T986" s="245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46" t="s">
        <v>153</v>
      </c>
      <c r="AU986" s="246" t="s">
        <v>82</v>
      </c>
      <c r="AV986" s="14" t="s">
        <v>82</v>
      </c>
      <c r="AW986" s="14" t="s">
        <v>34</v>
      </c>
      <c r="AX986" s="14" t="s">
        <v>73</v>
      </c>
      <c r="AY986" s="246" t="s">
        <v>142</v>
      </c>
    </row>
    <row r="987" spans="1:51" s="14" customFormat="1" ht="12">
      <c r="A987" s="14"/>
      <c r="B987" s="236"/>
      <c r="C987" s="237"/>
      <c r="D987" s="227" t="s">
        <v>153</v>
      </c>
      <c r="E987" s="238" t="s">
        <v>21</v>
      </c>
      <c r="F987" s="239" t="s">
        <v>981</v>
      </c>
      <c r="G987" s="237"/>
      <c r="H987" s="240">
        <v>0.072</v>
      </c>
      <c r="I987" s="241"/>
      <c r="J987" s="237"/>
      <c r="K987" s="237"/>
      <c r="L987" s="242"/>
      <c r="M987" s="243"/>
      <c r="N987" s="244"/>
      <c r="O987" s="244"/>
      <c r="P987" s="244"/>
      <c r="Q987" s="244"/>
      <c r="R987" s="244"/>
      <c r="S987" s="244"/>
      <c r="T987" s="245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46" t="s">
        <v>153</v>
      </c>
      <c r="AU987" s="246" t="s">
        <v>82</v>
      </c>
      <c r="AV987" s="14" t="s">
        <v>82</v>
      </c>
      <c r="AW987" s="14" t="s">
        <v>34</v>
      </c>
      <c r="AX987" s="14" t="s">
        <v>73</v>
      </c>
      <c r="AY987" s="246" t="s">
        <v>142</v>
      </c>
    </row>
    <row r="988" spans="1:51" s="13" customFormat="1" ht="12">
      <c r="A988" s="13"/>
      <c r="B988" s="225"/>
      <c r="C988" s="226"/>
      <c r="D988" s="227" t="s">
        <v>153</v>
      </c>
      <c r="E988" s="228" t="s">
        <v>21</v>
      </c>
      <c r="F988" s="229" t="s">
        <v>155</v>
      </c>
      <c r="G988" s="226"/>
      <c r="H988" s="228" t="s">
        <v>21</v>
      </c>
      <c r="I988" s="230"/>
      <c r="J988" s="226"/>
      <c r="K988" s="226"/>
      <c r="L988" s="231"/>
      <c r="M988" s="232"/>
      <c r="N988" s="233"/>
      <c r="O988" s="233"/>
      <c r="P988" s="233"/>
      <c r="Q988" s="233"/>
      <c r="R988" s="233"/>
      <c r="S988" s="233"/>
      <c r="T988" s="234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5" t="s">
        <v>153</v>
      </c>
      <c r="AU988" s="235" t="s">
        <v>82</v>
      </c>
      <c r="AV988" s="13" t="s">
        <v>80</v>
      </c>
      <c r="AW988" s="13" t="s">
        <v>34</v>
      </c>
      <c r="AX988" s="13" t="s">
        <v>73</v>
      </c>
      <c r="AY988" s="235" t="s">
        <v>142</v>
      </c>
    </row>
    <row r="989" spans="1:51" s="14" customFormat="1" ht="12">
      <c r="A989" s="14"/>
      <c r="B989" s="236"/>
      <c r="C989" s="237"/>
      <c r="D989" s="227" t="s">
        <v>153</v>
      </c>
      <c r="E989" s="238" t="s">
        <v>21</v>
      </c>
      <c r="F989" s="239" t="s">
        <v>982</v>
      </c>
      <c r="G989" s="237"/>
      <c r="H989" s="240">
        <v>18.024</v>
      </c>
      <c r="I989" s="241"/>
      <c r="J989" s="237"/>
      <c r="K989" s="237"/>
      <c r="L989" s="242"/>
      <c r="M989" s="243"/>
      <c r="N989" s="244"/>
      <c r="O989" s="244"/>
      <c r="P989" s="244"/>
      <c r="Q989" s="244"/>
      <c r="R989" s="244"/>
      <c r="S989" s="244"/>
      <c r="T989" s="245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6" t="s">
        <v>153</v>
      </c>
      <c r="AU989" s="246" t="s">
        <v>82</v>
      </c>
      <c r="AV989" s="14" t="s">
        <v>82</v>
      </c>
      <c r="AW989" s="14" t="s">
        <v>34</v>
      </c>
      <c r="AX989" s="14" t="s">
        <v>73</v>
      </c>
      <c r="AY989" s="246" t="s">
        <v>142</v>
      </c>
    </row>
    <row r="990" spans="1:51" s="14" customFormat="1" ht="12">
      <c r="A990" s="14"/>
      <c r="B990" s="236"/>
      <c r="C990" s="237"/>
      <c r="D990" s="227" t="s">
        <v>153</v>
      </c>
      <c r="E990" s="238" t="s">
        <v>21</v>
      </c>
      <c r="F990" s="239" t="s">
        <v>970</v>
      </c>
      <c r="G990" s="237"/>
      <c r="H990" s="240">
        <v>0.204</v>
      </c>
      <c r="I990" s="241"/>
      <c r="J990" s="237"/>
      <c r="K990" s="237"/>
      <c r="L990" s="242"/>
      <c r="M990" s="243"/>
      <c r="N990" s="244"/>
      <c r="O990" s="244"/>
      <c r="P990" s="244"/>
      <c r="Q990" s="244"/>
      <c r="R990" s="244"/>
      <c r="S990" s="244"/>
      <c r="T990" s="245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T990" s="246" t="s">
        <v>153</v>
      </c>
      <c r="AU990" s="246" t="s">
        <v>82</v>
      </c>
      <c r="AV990" s="14" t="s">
        <v>82</v>
      </c>
      <c r="AW990" s="14" t="s">
        <v>34</v>
      </c>
      <c r="AX990" s="14" t="s">
        <v>73</v>
      </c>
      <c r="AY990" s="246" t="s">
        <v>142</v>
      </c>
    </row>
    <row r="991" spans="1:51" s="14" customFormat="1" ht="12">
      <c r="A991" s="14"/>
      <c r="B991" s="236"/>
      <c r="C991" s="237"/>
      <c r="D991" s="227" t="s">
        <v>153</v>
      </c>
      <c r="E991" s="238" t="s">
        <v>21</v>
      </c>
      <c r="F991" s="239" t="s">
        <v>983</v>
      </c>
      <c r="G991" s="237"/>
      <c r="H991" s="240">
        <v>0.636</v>
      </c>
      <c r="I991" s="241"/>
      <c r="J991" s="237"/>
      <c r="K991" s="237"/>
      <c r="L991" s="242"/>
      <c r="M991" s="243"/>
      <c r="N991" s="244"/>
      <c r="O991" s="244"/>
      <c r="P991" s="244"/>
      <c r="Q991" s="244"/>
      <c r="R991" s="244"/>
      <c r="S991" s="244"/>
      <c r="T991" s="245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6" t="s">
        <v>153</v>
      </c>
      <c r="AU991" s="246" t="s">
        <v>82</v>
      </c>
      <c r="AV991" s="14" t="s">
        <v>82</v>
      </c>
      <c r="AW991" s="14" t="s">
        <v>34</v>
      </c>
      <c r="AX991" s="14" t="s">
        <v>73</v>
      </c>
      <c r="AY991" s="246" t="s">
        <v>142</v>
      </c>
    </row>
    <row r="992" spans="1:51" s="14" customFormat="1" ht="12">
      <c r="A992" s="14"/>
      <c r="B992" s="236"/>
      <c r="C992" s="237"/>
      <c r="D992" s="227" t="s">
        <v>153</v>
      </c>
      <c r="E992" s="238" t="s">
        <v>21</v>
      </c>
      <c r="F992" s="239" t="s">
        <v>984</v>
      </c>
      <c r="G992" s="237"/>
      <c r="H992" s="240">
        <v>0.228</v>
      </c>
      <c r="I992" s="241"/>
      <c r="J992" s="237"/>
      <c r="K992" s="237"/>
      <c r="L992" s="242"/>
      <c r="M992" s="243"/>
      <c r="N992" s="244"/>
      <c r="O992" s="244"/>
      <c r="P992" s="244"/>
      <c r="Q992" s="244"/>
      <c r="R992" s="244"/>
      <c r="S992" s="244"/>
      <c r="T992" s="245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6" t="s">
        <v>153</v>
      </c>
      <c r="AU992" s="246" t="s">
        <v>82</v>
      </c>
      <c r="AV992" s="14" t="s">
        <v>82</v>
      </c>
      <c r="AW992" s="14" t="s">
        <v>34</v>
      </c>
      <c r="AX992" s="14" t="s">
        <v>73</v>
      </c>
      <c r="AY992" s="246" t="s">
        <v>142</v>
      </c>
    </row>
    <row r="993" spans="1:51" s="14" customFormat="1" ht="12">
      <c r="A993" s="14"/>
      <c r="B993" s="236"/>
      <c r="C993" s="237"/>
      <c r="D993" s="227" t="s">
        <v>153</v>
      </c>
      <c r="E993" s="238" t="s">
        <v>21</v>
      </c>
      <c r="F993" s="239" t="s">
        <v>985</v>
      </c>
      <c r="G993" s="237"/>
      <c r="H993" s="240">
        <v>1.848</v>
      </c>
      <c r="I993" s="241"/>
      <c r="J993" s="237"/>
      <c r="K993" s="237"/>
      <c r="L993" s="242"/>
      <c r="M993" s="243"/>
      <c r="N993" s="244"/>
      <c r="O993" s="244"/>
      <c r="P993" s="244"/>
      <c r="Q993" s="244"/>
      <c r="R993" s="244"/>
      <c r="S993" s="244"/>
      <c r="T993" s="245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6" t="s">
        <v>153</v>
      </c>
      <c r="AU993" s="246" t="s">
        <v>82</v>
      </c>
      <c r="AV993" s="14" t="s">
        <v>82</v>
      </c>
      <c r="AW993" s="14" t="s">
        <v>34</v>
      </c>
      <c r="AX993" s="14" t="s">
        <v>73</v>
      </c>
      <c r="AY993" s="246" t="s">
        <v>142</v>
      </c>
    </row>
    <row r="994" spans="1:51" s="14" customFormat="1" ht="12">
      <c r="A994" s="14"/>
      <c r="B994" s="236"/>
      <c r="C994" s="237"/>
      <c r="D994" s="227" t="s">
        <v>153</v>
      </c>
      <c r="E994" s="238" t="s">
        <v>21</v>
      </c>
      <c r="F994" s="239" t="s">
        <v>986</v>
      </c>
      <c r="G994" s="237"/>
      <c r="H994" s="240">
        <v>0.252</v>
      </c>
      <c r="I994" s="241"/>
      <c r="J994" s="237"/>
      <c r="K994" s="237"/>
      <c r="L994" s="242"/>
      <c r="M994" s="243"/>
      <c r="N994" s="244"/>
      <c r="O994" s="244"/>
      <c r="P994" s="244"/>
      <c r="Q994" s="244"/>
      <c r="R994" s="244"/>
      <c r="S994" s="244"/>
      <c r="T994" s="245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46" t="s">
        <v>153</v>
      </c>
      <c r="AU994" s="246" t="s">
        <v>82</v>
      </c>
      <c r="AV994" s="14" t="s">
        <v>82</v>
      </c>
      <c r="AW994" s="14" t="s">
        <v>34</v>
      </c>
      <c r="AX994" s="14" t="s">
        <v>73</v>
      </c>
      <c r="AY994" s="246" t="s">
        <v>142</v>
      </c>
    </row>
    <row r="995" spans="1:51" s="15" customFormat="1" ht="12">
      <c r="A995" s="15"/>
      <c r="B995" s="247"/>
      <c r="C995" s="248"/>
      <c r="D995" s="227" t="s">
        <v>153</v>
      </c>
      <c r="E995" s="249" t="s">
        <v>21</v>
      </c>
      <c r="F995" s="250" t="s">
        <v>171</v>
      </c>
      <c r="G995" s="248"/>
      <c r="H995" s="251">
        <v>176.646</v>
      </c>
      <c r="I995" s="252"/>
      <c r="J995" s="248"/>
      <c r="K995" s="248"/>
      <c r="L995" s="253"/>
      <c r="M995" s="254"/>
      <c r="N995" s="255"/>
      <c r="O995" s="255"/>
      <c r="P995" s="255"/>
      <c r="Q995" s="255"/>
      <c r="R995" s="255"/>
      <c r="S995" s="255"/>
      <c r="T995" s="256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57" t="s">
        <v>153</v>
      </c>
      <c r="AU995" s="257" t="s">
        <v>82</v>
      </c>
      <c r="AV995" s="15" t="s">
        <v>149</v>
      </c>
      <c r="AW995" s="15" t="s">
        <v>34</v>
      </c>
      <c r="AX995" s="15" t="s">
        <v>80</v>
      </c>
      <c r="AY995" s="257" t="s">
        <v>142</v>
      </c>
    </row>
    <row r="996" spans="1:65" s="2" customFormat="1" ht="24.15" customHeight="1">
      <c r="A996" s="40"/>
      <c r="B996" s="41"/>
      <c r="C996" s="207" t="s">
        <v>987</v>
      </c>
      <c r="D996" s="207" t="s">
        <v>144</v>
      </c>
      <c r="E996" s="208" t="s">
        <v>988</v>
      </c>
      <c r="F996" s="209" t="s">
        <v>989</v>
      </c>
      <c r="G996" s="210" t="s">
        <v>352</v>
      </c>
      <c r="H996" s="211">
        <v>131.145</v>
      </c>
      <c r="I996" s="212"/>
      <c r="J996" s="213">
        <f>ROUND(I996*H996,2)</f>
        <v>0</v>
      </c>
      <c r="K996" s="209" t="s">
        <v>21</v>
      </c>
      <c r="L996" s="46"/>
      <c r="M996" s="214" t="s">
        <v>21</v>
      </c>
      <c r="N996" s="215" t="s">
        <v>44</v>
      </c>
      <c r="O996" s="86"/>
      <c r="P996" s="216">
        <f>O996*H996</f>
        <v>0</v>
      </c>
      <c r="Q996" s="216">
        <v>0</v>
      </c>
      <c r="R996" s="216">
        <f>Q996*H996</f>
        <v>0</v>
      </c>
      <c r="S996" s="216">
        <v>0</v>
      </c>
      <c r="T996" s="217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18" t="s">
        <v>149</v>
      </c>
      <c r="AT996" s="218" t="s">
        <v>144</v>
      </c>
      <c r="AU996" s="218" t="s">
        <v>82</v>
      </c>
      <c r="AY996" s="19" t="s">
        <v>142</v>
      </c>
      <c r="BE996" s="219">
        <f>IF(N996="základní",J996,0)</f>
        <v>0</v>
      </c>
      <c r="BF996" s="219">
        <f>IF(N996="snížená",J996,0)</f>
        <v>0</v>
      </c>
      <c r="BG996" s="219">
        <f>IF(N996="zákl. přenesená",J996,0)</f>
        <v>0</v>
      </c>
      <c r="BH996" s="219">
        <f>IF(N996="sníž. přenesená",J996,0)</f>
        <v>0</v>
      </c>
      <c r="BI996" s="219">
        <f>IF(N996="nulová",J996,0)</f>
        <v>0</v>
      </c>
      <c r="BJ996" s="19" t="s">
        <v>80</v>
      </c>
      <c r="BK996" s="219">
        <f>ROUND(I996*H996,2)</f>
        <v>0</v>
      </c>
      <c r="BL996" s="19" t="s">
        <v>149</v>
      </c>
      <c r="BM996" s="218" t="s">
        <v>990</v>
      </c>
    </row>
    <row r="997" spans="1:51" s="13" customFormat="1" ht="12">
      <c r="A997" s="13"/>
      <c r="B997" s="225"/>
      <c r="C997" s="226"/>
      <c r="D997" s="227" t="s">
        <v>153</v>
      </c>
      <c r="E997" s="228" t="s">
        <v>21</v>
      </c>
      <c r="F997" s="229" t="s">
        <v>154</v>
      </c>
      <c r="G997" s="226"/>
      <c r="H997" s="228" t="s">
        <v>21</v>
      </c>
      <c r="I997" s="230"/>
      <c r="J997" s="226"/>
      <c r="K997" s="226"/>
      <c r="L997" s="231"/>
      <c r="M997" s="232"/>
      <c r="N997" s="233"/>
      <c r="O997" s="233"/>
      <c r="P997" s="233"/>
      <c r="Q997" s="233"/>
      <c r="R997" s="233"/>
      <c r="S997" s="233"/>
      <c r="T997" s="234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5" t="s">
        <v>153</v>
      </c>
      <c r="AU997" s="235" t="s">
        <v>82</v>
      </c>
      <c r="AV997" s="13" t="s">
        <v>80</v>
      </c>
      <c r="AW997" s="13" t="s">
        <v>34</v>
      </c>
      <c r="AX997" s="13" t="s">
        <v>73</v>
      </c>
      <c r="AY997" s="235" t="s">
        <v>142</v>
      </c>
    </row>
    <row r="998" spans="1:51" s="13" customFormat="1" ht="12">
      <c r="A998" s="13"/>
      <c r="B998" s="225"/>
      <c r="C998" s="226"/>
      <c r="D998" s="227" t="s">
        <v>153</v>
      </c>
      <c r="E998" s="228" t="s">
        <v>21</v>
      </c>
      <c r="F998" s="229" t="s">
        <v>182</v>
      </c>
      <c r="G998" s="226"/>
      <c r="H998" s="228" t="s">
        <v>21</v>
      </c>
      <c r="I998" s="230"/>
      <c r="J998" s="226"/>
      <c r="K998" s="226"/>
      <c r="L998" s="231"/>
      <c r="M998" s="232"/>
      <c r="N998" s="233"/>
      <c r="O998" s="233"/>
      <c r="P998" s="233"/>
      <c r="Q998" s="233"/>
      <c r="R998" s="233"/>
      <c r="S998" s="233"/>
      <c r="T998" s="234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35" t="s">
        <v>153</v>
      </c>
      <c r="AU998" s="235" t="s">
        <v>82</v>
      </c>
      <c r="AV998" s="13" t="s">
        <v>80</v>
      </c>
      <c r="AW998" s="13" t="s">
        <v>34</v>
      </c>
      <c r="AX998" s="13" t="s">
        <v>73</v>
      </c>
      <c r="AY998" s="235" t="s">
        <v>142</v>
      </c>
    </row>
    <row r="999" spans="1:51" s="14" customFormat="1" ht="12">
      <c r="A999" s="14"/>
      <c r="B999" s="236"/>
      <c r="C999" s="237"/>
      <c r="D999" s="227" t="s">
        <v>153</v>
      </c>
      <c r="E999" s="238" t="s">
        <v>21</v>
      </c>
      <c r="F999" s="239" t="s">
        <v>497</v>
      </c>
      <c r="G999" s="237"/>
      <c r="H999" s="240">
        <v>12.288</v>
      </c>
      <c r="I999" s="241"/>
      <c r="J999" s="237"/>
      <c r="K999" s="237"/>
      <c r="L999" s="242"/>
      <c r="M999" s="243"/>
      <c r="N999" s="244"/>
      <c r="O999" s="244"/>
      <c r="P999" s="244"/>
      <c r="Q999" s="244"/>
      <c r="R999" s="244"/>
      <c r="S999" s="244"/>
      <c r="T999" s="245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T999" s="246" t="s">
        <v>153</v>
      </c>
      <c r="AU999" s="246" t="s">
        <v>82</v>
      </c>
      <c r="AV999" s="14" t="s">
        <v>82</v>
      </c>
      <c r="AW999" s="14" t="s">
        <v>34</v>
      </c>
      <c r="AX999" s="14" t="s">
        <v>73</v>
      </c>
      <c r="AY999" s="246" t="s">
        <v>142</v>
      </c>
    </row>
    <row r="1000" spans="1:51" s="14" customFormat="1" ht="12">
      <c r="A1000" s="14"/>
      <c r="B1000" s="236"/>
      <c r="C1000" s="237"/>
      <c r="D1000" s="227" t="s">
        <v>153</v>
      </c>
      <c r="E1000" s="238" t="s">
        <v>21</v>
      </c>
      <c r="F1000" s="239" t="s">
        <v>958</v>
      </c>
      <c r="G1000" s="237"/>
      <c r="H1000" s="240">
        <v>45.22</v>
      </c>
      <c r="I1000" s="241"/>
      <c r="J1000" s="237"/>
      <c r="K1000" s="237"/>
      <c r="L1000" s="242"/>
      <c r="M1000" s="243"/>
      <c r="N1000" s="244"/>
      <c r="O1000" s="244"/>
      <c r="P1000" s="244"/>
      <c r="Q1000" s="244"/>
      <c r="R1000" s="244"/>
      <c r="S1000" s="244"/>
      <c r="T1000" s="245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6" t="s">
        <v>153</v>
      </c>
      <c r="AU1000" s="246" t="s">
        <v>82</v>
      </c>
      <c r="AV1000" s="14" t="s">
        <v>82</v>
      </c>
      <c r="AW1000" s="14" t="s">
        <v>34</v>
      </c>
      <c r="AX1000" s="14" t="s">
        <v>73</v>
      </c>
      <c r="AY1000" s="246" t="s">
        <v>142</v>
      </c>
    </row>
    <row r="1001" spans="1:51" s="14" customFormat="1" ht="12">
      <c r="A1001" s="14"/>
      <c r="B1001" s="236"/>
      <c r="C1001" s="237"/>
      <c r="D1001" s="227" t="s">
        <v>153</v>
      </c>
      <c r="E1001" s="238" t="s">
        <v>21</v>
      </c>
      <c r="F1001" s="239" t="s">
        <v>959</v>
      </c>
      <c r="G1001" s="237"/>
      <c r="H1001" s="240">
        <v>40.324</v>
      </c>
      <c r="I1001" s="241"/>
      <c r="J1001" s="237"/>
      <c r="K1001" s="237"/>
      <c r="L1001" s="242"/>
      <c r="M1001" s="243"/>
      <c r="N1001" s="244"/>
      <c r="O1001" s="244"/>
      <c r="P1001" s="244"/>
      <c r="Q1001" s="244"/>
      <c r="R1001" s="244"/>
      <c r="S1001" s="244"/>
      <c r="T1001" s="245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6" t="s">
        <v>153</v>
      </c>
      <c r="AU1001" s="246" t="s">
        <v>82</v>
      </c>
      <c r="AV1001" s="14" t="s">
        <v>82</v>
      </c>
      <c r="AW1001" s="14" t="s">
        <v>34</v>
      </c>
      <c r="AX1001" s="14" t="s">
        <v>73</v>
      </c>
      <c r="AY1001" s="246" t="s">
        <v>142</v>
      </c>
    </row>
    <row r="1002" spans="1:51" s="14" customFormat="1" ht="12">
      <c r="A1002" s="14"/>
      <c r="B1002" s="236"/>
      <c r="C1002" s="237"/>
      <c r="D1002" s="227" t="s">
        <v>153</v>
      </c>
      <c r="E1002" s="238" t="s">
        <v>21</v>
      </c>
      <c r="F1002" s="239" t="s">
        <v>960</v>
      </c>
      <c r="G1002" s="237"/>
      <c r="H1002" s="240">
        <v>0.468</v>
      </c>
      <c r="I1002" s="241"/>
      <c r="J1002" s="237"/>
      <c r="K1002" s="237"/>
      <c r="L1002" s="242"/>
      <c r="M1002" s="243"/>
      <c r="N1002" s="244"/>
      <c r="O1002" s="244"/>
      <c r="P1002" s="244"/>
      <c r="Q1002" s="244"/>
      <c r="R1002" s="244"/>
      <c r="S1002" s="244"/>
      <c r="T1002" s="245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46" t="s">
        <v>153</v>
      </c>
      <c r="AU1002" s="246" t="s">
        <v>82</v>
      </c>
      <c r="AV1002" s="14" t="s">
        <v>82</v>
      </c>
      <c r="AW1002" s="14" t="s">
        <v>34</v>
      </c>
      <c r="AX1002" s="14" t="s">
        <v>73</v>
      </c>
      <c r="AY1002" s="246" t="s">
        <v>142</v>
      </c>
    </row>
    <row r="1003" spans="1:51" s="14" customFormat="1" ht="12">
      <c r="A1003" s="14"/>
      <c r="B1003" s="236"/>
      <c r="C1003" s="237"/>
      <c r="D1003" s="227" t="s">
        <v>153</v>
      </c>
      <c r="E1003" s="238" t="s">
        <v>21</v>
      </c>
      <c r="F1003" s="239" t="s">
        <v>961</v>
      </c>
      <c r="G1003" s="237"/>
      <c r="H1003" s="240">
        <v>11.508</v>
      </c>
      <c r="I1003" s="241"/>
      <c r="J1003" s="237"/>
      <c r="K1003" s="237"/>
      <c r="L1003" s="242"/>
      <c r="M1003" s="243"/>
      <c r="N1003" s="244"/>
      <c r="O1003" s="244"/>
      <c r="P1003" s="244"/>
      <c r="Q1003" s="244"/>
      <c r="R1003" s="244"/>
      <c r="S1003" s="244"/>
      <c r="T1003" s="245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46" t="s">
        <v>153</v>
      </c>
      <c r="AU1003" s="246" t="s">
        <v>82</v>
      </c>
      <c r="AV1003" s="14" t="s">
        <v>82</v>
      </c>
      <c r="AW1003" s="14" t="s">
        <v>34</v>
      </c>
      <c r="AX1003" s="14" t="s">
        <v>73</v>
      </c>
      <c r="AY1003" s="246" t="s">
        <v>142</v>
      </c>
    </row>
    <row r="1004" spans="1:51" s="13" customFormat="1" ht="12">
      <c r="A1004" s="13"/>
      <c r="B1004" s="225"/>
      <c r="C1004" s="226"/>
      <c r="D1004" s="227" t="s">
        <v>153</v>
      </c>
      <c r="E1004" s="228" t="s">
        <v>21</v>
      </c>
      <c r="F1004" s="229" t="s">
        <v>198</v>
      </c>
      <c r="G1004" s="226"/>
      <c r="H1004" s="228" t="s">
        <v>21</v>
      </c>
      <c r="I1004" s="230"/>
      <c r="J1004" s="226"/>
      <c r="K1004" s="226"/>
      <c r="L1004" s="231"/>
      <c r="M1004" s="232"/>
      <c r="N1004" s="233"/>
      <c r="O1004" s="233"/>
      <c r="P1004" s="233"/>
      <c r="Q1004" s="233"/>
      <c r="R1004" s="233"/>
      <c r="S1004" s="233"/>
      <c r="T1004" s="234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5" t="s">
        <v>153</v>
      </c>
      <c r="AU1004" s="235" t="s">
        <v>82</v>
      </c>
      <c r="AV1004" s="13" t="s">
        <v>80</v>
      </c>
      <c r="AW1004" s="13" t="s">
        <v>34</v>
      </c>
      <c r="AX1004" s="13" t="s">
        <v>73</v>
      </c>
      <c r="AY1004" s="235" t="s">
        <v>142</v>
      </c>
    </row>
    <row r="1005" spans="1:51" s="14" customFormat="1" ht="12">
      <c r="A1005" s="14"/>
      <c r="B1005" s="236"/>
      <c r="C1005" s="237"/>
      <c r="D1005" s="227" t="s">
        <v>153</v>
      </c>
      <c r="E1005" s="238" t="s">
        <v>21</v>
      </c>
      <c r="F1005" s="239" t="s">
        <v>498</v>
      </c>
      <c r="G1005" s="237"/>
      <c r="H1005" s="240">
        <v>10.56</v>
      </c>
      <c r="I1005" s="241"/>
      <c r="J1005" s="237"/>
      <c r="K1005" s="237"/>
      <c r="L1005" s="242"/>
      <c r="M1005" s="243"/>
      <c r="N1005" s="244"/>
      <c r="O1005" s="244"/>
      <c r="P1005" s="244"/>
      <c r="Q1005" s="244"/>
      <c r="R1005" s="244"/>
      <c r="S1005" s="244"/>
      <c r="T1005" s="245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6" t="s">
        <v>153</v>
      </c>
      <c r="AU1005" s="246" t="s">
        <v>82</v>
      </c>
      <c r="AV1005" s="14" t="s">
        <v>82</v>
      </c>
      <c r="AW1005" s="14" t="s">
        <v>34</v>
      </c>
      <c r="AX1005" s="14" t="s">
        <v>73</v>
      </c>
      <c r="AY1005" s="246" t="s">
        <v>142</v>
      </c>
    </row>
    <row r="1006" spans="1:51" s="13" customFormat="1" ht="12">
      <c r="A1006" s="13"/>
      <c r="B1006" s="225"/>
      <c r="C1006" s="226"/>
      <c r="D1006" s="227" t="s">
        <v>153</v>
      </c>
      <c r="E1006" s="228" t="s">
        <v>21</v>
      </c>
      <c r="F1006" s="229" t="s">
        <v>962</v>
      </c>
      <c r="G1006" s="226"/>
      <c r="H1006" s="228" t="s">
        <v>21</v>
      </c>
      <c r="I1006" s="230"/>
      <c r="J1006" s="226"/>
      <c r="K1006" s="226"/>
      <c r="L1006" s="231"/>
      <c r="M1006" s="232"/>
      <c r="N1006" s="233"/>
      <c r="O1006" s="233"/>
      <c r="P1006" s="233"/>
      <c r="Q1006" s="233"/>
      <c r="R1006" s="233"/>
      <c r="S1006" s="233"/>
      <c r="T1006" s="234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35" t="s">
        <v>153</v>
      </c>
      <c r="AU1006" s="235" t="s">
        <v>82</v>
      </c>
      <c r="AV1006" s="13" t="s">
        <v>80</v>
      </c>
      <c r="AW1006" s="13" t="s">
        <v>34</v>
      </c>
      <c r="AX1006" s="13" t="s">
        <v>73</v>
      </c>
      <c r="AY1006" s="235" t="s">
        <v>142</v>
      </c>
    </row>
    <row r="1007" spans="1:51" s="14" customFormat="1" ht="12">
      <c r="A1007" s="14"/>
      <c r="B1007" s="236"/>
      <c r="C1007" s="237"/>
      <c r="D1007" s="227" t="s">
        <v>153</v>
      </c>
      <c r="E1007" s="238" t="s">
        <v>21</v>
      </c>
      <c r="F1007" s="239" t="s">
        <v>963</v>
      </c>
      <c r="G1007" s="237"/>
      <c r="H1007" s="240">
        <v>1.44</v>
      </c>
      <c r="I1007" s="241"/>
      <c r="J1007" s="237"/>
      <c r="K1007" s="237"/>
      <c r="L1007" s="242"/>
      <c r="M1007" s="243"/>
      <c r="N1007" s="244"/>
      <c r="O1007" s="244"/>
      <c r="P1007" s="244"/>
      <c r="Q1007" s="244"/>
      <c r="R1007" s="244"/>
      <c r="S1007" s="244"/>
      <c r="T1007" s="245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46" t="s">
        <v>153</v>
      </c>
      <c r="AU1007" s="246" t="s">
        <v>82</v>
      </c>
      <c r="AV1007" s="14" t="s">
        <v>82</v>
      </c>
      <c r="AW1007" s="14" t="s">
        <v>34</v>
      </c>
      <c r="AX1007" s="14" t="s">
        <v>73</v>
      </c>
      <c r="AY1007" s="246" t="s">
        <v>142</v>
      </c>
    </row>
    <row r="1008" spans="1:51" s="14" customFormat="1" ht="12">
      <c r="A1008" s="14"/>
      <c r="B1008" s="236"/>
      <c r="C1008" s="237"/>
      <c r="D1008" s="227" t="s">
        <v>153</v>
      </c>
      <c r="E1008" s="238" t="s">
        <v>21</v>
      </c>
      <c r="F1008" s="239" t="s">
        <v>964</v>
      </c>
      <c r="G1008" s="237"/>
      <c r="H1008" s="240">
        <v>0.38</v>
      </c>
      <c r="I1008" s="241"/>
      <c r="J1008" s="237"/>
      <c r="K1008" s="237"/>
      <c r="L1008" s="242"/>
      <c r="M1008" s="243"/>
      <c r="N1008" s="244"/>
      <c r="O1008" s="244"/>
      <c r="P1008" s="244"/>
      <c r="Q1008" s="244"/>
      <c r="R1008" s="244"/>
      <c r="S1008" s="244"/>
      <c r="T1008" s="245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T1008" s="246" t="s">
        <v>153</v>
      </c>
      <c r="AU1008" s="246" t="s">
        <v>82</v>
      </c>
      <c r="AV1008" s="14" t="s">
        <v>82</v>
      </c>
      <c r="AW1008" s="14" t="s">
        <v>34</v>
      </c>
      <c r="AX1008" s="14" t="s">
        <v>73</v>
      </c>
      <c r="AY1008" s="246" t="s">
        <v>142</v>
      </c>
    </row>
    <row r="1009" spans="1:51" s="14" customFormat="1" ht="12">
      <c r="A1009" s="14"/>
      <c r="B1009" s="236"/>
      <c r="C1009" s="237"/>
      <c r="D1009" s="227" t="s">
        <v>153</v>
      </c>
      <c r="E1009" s="238" t="s">
        <v>21</v>
      </c>
      <c r="F1009" s="239" t="s">
        <v>965</v>
      </c>
      <c r="G1009" s="237"/>
      <c r="H1009" s="240">
        <v>0.6</v>
      </c>
      <c r="I1009" s="241"/>
      <c r="J1009" s="237"/>
      <c r="K1009" s="237"/>
      <c r="L1009" s="242"/>
      <c r="M1009" s="243"/>
      <c r="N1009" s="244"/>
      <c r="O1009" s="244"/>
      <c r="P1009" s="244"/>
      <c r="Q1009" s="244"/>
      <c r="R1009" s="244"/>
      <c r="S1009" s="244"/>
      <c r="T1009" s="245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6" t="s">
        <v>153</v>
      </c>
      <c r="AU1009" s="246" t="s">
        <v>82</v>
      </c>
      <c r="AV1009" s="14" t="s">
        <v>82</v>
      </c>
      <c r="AW1009" s="14" t="s">
        <v>34</v>
      </c>
      <c r="AX1009" s="14" t="s">
        <v>73</v>
      </c>
      <c r="AY1009" s="246" t="s">
        <v>142</v>
      </c>
    </row>
    <row r="1010" spans="1:51" s="13" customFormat="1" ht="12">
      <c r="A1010" s="13"/>
      <c r="B1010" s="225"/>
      <c r="C1010" s="226"/>
      <c r="D1010" s="227" t="s">
        <v>153</v>
      </c>
      <c r="E1010" s="228" t="s">
        <v>21</v>
      </c>
      <c r="F1010" s="229" t="s">
        <v>201</v>
      </c>
      <c r="G1010" s="226"/>
      <c r="H1010" s="228" t="s">
        <v>21</v>
      </c>
      <c r="I1010" s="230"/>
      <c r="J1010" s="226"/>
      <c r="K1010" s="226"/>
      <c r="L1010" s="231"/>
      <c r="M1010" s="232"/>
      <c r="N1010" s="233"/>
      <c r="O1010" s="233"/>
      <c r="P1010" s="233"/>
      <c r="Q1010" s="233"/>
      <c r="R1010" s="233"/>
      <c r="S1010" s="233"/>
      <c r="T1010" s="234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5" t="s">
        <v>153</v>
      </c>
      <c r="AU1010" s="235" t="s">
        <v>82</v>
      </c>
      <c r="AV1010" s="13" t="s">
        <v>80</v>
      </c>
      <c r="AW1010" s="13" t="s">
        <v>34</v>
      </c>
      <c r="AX1010" s="13" t="s">
        <v>73</v>
      </c>
      <c r="AY1010" s="235" t="s">
        <v>142</v>
      </c>
    </row>
    <row r="1011" spans="1:51" s="14" customFormat="1" ht="12">
      <c r="A1011" s="14"/>
      <c r="B1011" s="236"/>
      <c r="C1011" s="237"/>
      <c r="D1011" s="227" t="s">
        <v>153</v>
      </c>
      <c r="E1011" s="238" t="s">
        <v>21</v>
      </c>
      <c r="F1011" s="239" t="s">
        <v>966</v>
      </c>
      <c r="G1011" s="237"/>
      <c r="H1011" s="240">
        <v>2.737</v>
      </c>
      <c r="I1011" s="241"/>
      <c r="J1011" s="237"/>
      <c r="K1011" s="237"/>
      <c r="L1011" s="242"/>
      <c r="M1011" s="243"/>
      <c r="N1011" s="244"/>
      <c r="O1011" s="244"/>
      <c r="P1011" s="244"/>
      <c r="Q1011" s="244"/>
      <c r="R1011" s="244"/>
      <c r="S1011" s="244"/>
      <c r="T1011" s="245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6" t="s">
        <v>153</v>
      </c>
      <c r="AU1011" s="246" t="s">
        <v>82</v>
      </c>
      <c r="AV1011" s="14" t="s">
        <v>82</v>
      </c>
      <c r="AW1011" s="14" t="s">
        <v>34</v>
      </c>
      <c r="AX1011" s="14" t="s">
        <v>73</v>
      </c>
      <c r="AY1011" s="246" t="s">
        <v>142</v>
      </c>
    </row>
    <row r="1012" spans="1:51" s="13" customFormat="1" ht="12">
      <c r="A1012" s="13"/>
      <c r="B1012" s="225"/>
      <c r="C1012" s="226"/>
      <c r="D1012" s="227" t="s">
        <v>153</v>
      </c>
      <c r="E1012" s="228" t="s">
        <v>21</v>
      </c>
      <c r="F1012" s="229" t="s">
        <v>203</v>
      </c>
      <c r="G1012" s="226"/>
      <c r="H1012" s="228" t="s">
        <v>21</v>
      </c>
      <c r="I1012" s="230"/>
      <c r="J1012" s="226"/>
      <c r="K1012" s="226"/>
      <c r="L1012" s="231"/>
      <c r="M1012" s="232"/>
      <c r="N1012" s="233"/>
      <c r="O1012" s="233"/>
      <c r="P1012" s="233"/>
      <c r="Q1012" s="233"/>
      <c r="R1012" s="233"/>
      <c r="S1012" s="233"/>
      <c r="T1012" s="234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5" t="s">
        <v>153</v>
      </c>
      <c r="AU1012" s="235" t="s">
        <v>82</v>
      </c>
      <c r="AV1012" s="13" t="s">
        <v>80</v>
      </c>
      <c r="AW1012" s="13" t="s">
        <v>34</v>
      </c>
      <c r="AX1012" s="13" t="s">
        <v>73</v>
      </c>
      <c r="AY1012" s="235" t="s">
        <v>142</v>
      </c>
    </row>
    <row r="1013" spans="1:51" s="14" customFormat="1" ht="12">
      <c r="A1013" s="14"/>
      <c r="B1013" s="236"/>
      <c r="C1013" s="237"/>
      <c r="D1013" s="227" t="s">
        <v>153</v>
      </c>
      <c r="E1013" s="238" t="s">
        <v>21</v>
      </c>
      <c r="F1013" s="239" t="s">
        <v>967</v>
      </c>
      <c r="G1013" s="237"/>
      <c r="H1013" s="240">
        <v>1.036</v>
      </c>
      <c r="I1013" s="241"/>
      <c r="J1013" s="237"/>
      <c r="K1013" s="237"/>
      <c r="L1013" s="242"/>
      <c r="M1013" s="243"/>
      <c r="N1013" s="244"/>
      <c r="O1013" s="244"/>
      <c r="P1013" s="244"/>
      <c r="Q1013" s="244"/>
      <c r="R1013" s="244"/>
      <c r="S1013" s="244"/>
      <c r="T1013" s="245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6" t="s">
        <v>153</v>
      </c>
      <c r="AU1013" s="246" t="s">
        <v>82</v>
      </c>
      <c r="AV1013" s="14" t="s">
        <v>82</v>
      </c>
      <c r="AW1013" s="14" t="s">
        <v>34</v>
      </c>
      <c r="AX1013" s="14" t="s">
        <v>73</v>
      </c>
      <c r="AY1013" s="246" t="s">
        <v>142</v>
      </c>
    </row>
    <row r="1014" spans="1:51" s="13" customFormat="1" ht="12">
      <c r="A1014" s="13"/>
      <c r="B1014" s="225"/>
      <c r="C1014" s="226"/>
      <c r="D1014" s="227" t="s">
        <v>153</v>
      </c>
      <c r="E1014" s="228" t="s">
        <v>21</v>
      </c>
      <c r="F1014" s="229" t="s">
        <v>205</v>
      </c>
      <c r="G1014" s="226"/>
      <c r="H1014" s="228" t="s">
        <v>21</v>
      </c>
      <c r="I1014" s="230"/>
      <c r="J1014" s="226"/>
      <c r="K1014" s="226"/>
      <c r="L1014" s="231"/>
      <c r="M1014" s="232"/>
      <c r="N1014" s="233"/>
      <c r="O1014" s="233"/>
      <c r="P1014" s="233"/>
      <c r="Q1014" s="233"/>
      <c r="R1014" s="233"/>
      <c r="S1014" s="233"/>
      <c r="T1014" s="234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5" t="s">
        <v>153</v>
      </c>
      <c r="AU1014" s="235" t="s">
        <v>82</v>
      </c>
      <c r="AV1014" s="13" t="s">
        <v>80</v>
      </c>
      <c r="AW1014" s="13" t="s">
        <v>34</v>
      </c>
      <c r="AX1014" s="13" t="s">
        <v>73</v>
      </c>
      <c r="AY1014" s="235" t="s">
        <v>142</v>
      </c>
    </row>
    <row r="1015" spans="1:51" s="14" customFormat="1" ht="12">
      <c r="A1015" s="14"/>
      <c r="B1015" s="236"/>
      <c r="C1015" s="237"/>
      <c r="D1015" s="227" t="s">
        <v>153</v>
      </c>
      <c r="E1015" s="238" t="s">
        <v>21</v>
      </c>
      <c r="F1015" s="239" t="s">
        <v>968</v>
      </c>
      <c r="G1015" s="237"/>
      <c r="H1015" s="240">
        <v>1.488</v>
      </c>
      <c r="I1015" s="241"/>
      <c r="J1015" s="237"/>
      <c r="K1015" s="237"/>
      <c r="L1015" s="242"/>
      <c r="M1015" s="243"/>
      <c r="N1015" s="244"/>
      <c r="O1015" s="244"/>
      <c r="P1015" s="244"/>
      <c r="Q1015" s="244"/>
      <c r="R1015" s="244"/>
      <c r="S1015" s="244"/>
      <c r="T1015" s="245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6" t="s">
        <v>153</v>
      </c>
      <c r="AU1015" s="246" t="s">
        <v>82</v>
      </c>
      <c r="AV1015" s="14" t="s">
        <v>82</v>
      </c>
      <c r="AW1015" s="14" t="s">
        <v>34</v>
      </c>
      <c r="AX1015" s="14" t="s">
        <v>73</v>
      </c>
      <c r="AY1015" s="246" t="s">
        <v>142</v>
      </c>
    </row>
    <row r="1016" spans="1:51" s="13" customFormat="1" ht="12">
      <c r="A1016" s="13"/>
      <c r="B1016" s="225"/>
      <c r="C1016" s="226"/>
      <c r="D1016" s="227" t="s">
        <v>153</v>
      </c>
      <c r="E1016" s="228" t="s">
        <v>21</v>
      </c>
      <c r="F1016" s="229" t="s">
        <v>207</v>
      </c>
      <c r="G1016" s="226"/>
      <c r="H1016" s="228" t="s">
        <v>21</v>
      </c>
      <c r="I1016" s="230"/>
      <c r="J1016" s="226"/>
      <c r="K1016" s="226"/>
      <c r="L1016" s="231"/>
      <c r="M1016" s="232"/>
      <c r="N1016" s="233"/>
      <c r="O1016" s="233"/>
      <c r="P1016" s="233"/>
      <c r="Q1016" s="233"/>
      <c r="R1016" s="233"/>
      <c r="S1016" s="233"/>
      <c r="T1016" s="234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35" t="s">
        <v>153</v>
      </c>
      <c r="AU1016" s="235" t="s">
        <v>82</v>
      </c>
      <c r="AV1016" s="13" t="s">
        <v>80</v>
      </c>
      <c r="AW1016" s="13" t="s">
        <v>34</v>
      </c>
      <c r="AX1016" s="13" t="s">
        <v>73</v>
      </c>
      <c r="AY1016" s="235" t="s">
        <v>142</v>
      </c>
    </row>
    <row r="1017" spans="1:51" s="14" customFormat="1" ht="12">
      <c r="A1017" s="14"/>
      <c r="B1017" s="236"/>
      <c r="C1017" s="237"/>
      <c r="D1017" s="227" t="s">
        <v>153</v>
      </c>
      <c r="E1017" s="238" t="s">
        <v>21</v>
      </c>
      <c r="F1017" s="239" t="s">
        <v>991</v>
      </c>
      <c r="G1017" s="237"/>
      <c r="H1017" s="240">
        <v>1.68</v>
      </c>
      <c r="I1017" s="241"/>
      <c r="J1017" s="237"/>
      <c r="K1017" s="237"/>
      <c r="L1017" s="242"/>
      <c r="M1017" s="243"/>
      <c r="N1017" s="244"/>
      <c r="O1017" s="244"/>
      <c r="P1017" s="244"/>
      <c r="Q1017" s="244"/>
      <c r="R1017" s="244"/>
      <c r="S1017" s="244"/>
      <c r="T1017" s="245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46" t="s">
        <v>153</v>
      </c>
      <c r="AU1017" s="246" t="s">
        <v>82</v>
      </c>
      <c r="AV1017" s="14" t="s">
        <v>82</v>
      </c>
      <c r="AW1017" s="14" t="s">
        <v>34</v>
      </c>
      <c r="AX1017" s="14" t="s">
        <v>73</v>
      </c>
      <c r="AY1017" s="246" t="s">
        <v>142</v>
      </c>
    </row>
    <row r="1018" spans="1:51" s="13" customFormat="1" ht="12">
      <c r="A1018" s="13"/>
      <c r="B1018" s="225"/>
      <c r="C1018" s="226"/>
      <c r="D1018" s="227" t="s">
        <v>153</v>
      </c>
      <c r="E1018" s="228" t="s">
        <v>21</v>
      </c>
      <c r="F1018" s="229" t="s">
        <v>186</v>
      </c>
      <c r="G1018" s="226"/>
      <c r="H1018" s="228" t="s">
        <v>21</v>
      </c>
      <c r="I1018" s="230"/>
      <c r="J1018" s="226"/>
      <c r="K1018" s="226"/>
      <c r="L1018" s="231"/>
      <c r="M1018" s="232"/>
      <c r="N1018" s="233"/>
      <c r="O1018" s="233"/>
      <c r="P1018" s="233"/>
      <c r="Q1018" s="233"/>
      <c r="R1018" s="233"/>
      <c r="S1018" s="233"/>
      <c r="T1018" s="234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T1018" s="235" t="s">
        <v>153</v>
      </c>
      <c r="AU1018" s="235" t="s">
        <v>82</v>
      </c>
      <c r="AV1018" s="13" t="s">
        <v>80</v>
      </c>
      <c r="AW1018" s="13" t="s">
        <v>34</v>
      </c>
      <c r="AX1018" s="13" t="s">
        <v>73</v>
      </c>
      <c r="AY1018" s="235" t="s">
        <v>142</v>
      </c>
    </row>
    <row r="1019" spans="1:51" s="14" customFormat="1" ht="12">
      <c r="A1019" s="14"/>
      <c r="B1019" s="236"/>
      <c r="C1019" s="237"/>
      <c r="D1019" s="227" t="s">
        <v>153</v>
      </c>
      <c r="E1019" s="238" t="s">
        <v>21</v>
      </c>
      <c r="F1019" s="239" t="s">
        <v>970</v>
      </c>
      <c r="G1019" s="237"/>
      <c r="H1019" s="240">
        <v>0.204</v>
      </c>
      <c r="I1019" s="241"/>
      <c r="J1019" s="237"/>
      <c r="K1019" s="237"/>
      <c r="L1019" s="242"/>
      <c r="M1019" s="243"/>
      <c r="N1019" s="244"/>
      <c r="O1019" s="244"/>
      <c r="P1019" s="244"/>
      <c r="Q1019" s="244"/>
      <c r="R1019" s="244"/>
      <c r="S1019" s="244"/>
      <c r="T1019" s="245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46" t="s">
        <v>153</v>
      </c>
      <c r="AU1019" s="246" t="s">
        <v>82</v>
      </c>
      <c r="AV1019" s="14" t="s">
        <v>82</v>
      </c>
      <c r="AW1019" s="14" t="s">
        <v>34</v>
      </c>
      <c r="AX1019" s="14" t="s">
        <v>73</v>
      </c>
      <c r="AY1019" s="246" t="s">
        <v>142</v>
      </c>
    </row>
    <row r="1020" spans="1:51" s="14" customFormat="1" ht="12">
      <c r="A1020" s="14"/>
      <c r="B1020" s="236"/>
      <c r="C1020" s="237"/>
      <c r="D1020" s="227" t="s">
        <v>153</v>
      </c>
      <c r="E1020" s="238" t="s">
        <v>21</v>
      </c>
      <c r="F1020" s="239" t="s">
        <v>971</v>
      </c>
      <c r="G1020" s="237"/>
      <c r="H1020" s="240">
        <v>0.816</v>
      </c>
      <c r="I1020" s="241"/>
      <c r="J1020" s="237"/>
      <c r="K1020" s="237"/>
      <c r="L1020" s="242"/>
      <c r="M1020" s="243"/>
      <c r="N1020" s="244"/>
      <c r="O1020" s="244"/>
      <c r="P1020" s="244"/>
      <c r="Q1020" s="244"/>
      <c r="R1020" s="244"/>
      <c r="S1020" s="244"/>
      <c r="T1020" s="245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46" t="s">
        <v>153</v>
      </c>
      <c r="AU1020" s="246" t="s">
        <v>82</v>
      </c>
      <c r="AV1020" s="14" t="s">
        <v>82</v>
      </c>
      <c r="AW1020" s="14" t="s">
        <v>34</v>
      </c>
      <c r="AX1020" s="14" t="s">
        <v>73</v>
      </c>
      <c r="AY1020" s="246" t="s">
        <v>142</v>
      </c>
    </row>
    <row r="1021" spans="1:51" s="14" customFormat="1" ht="12">
      <c r="A1021" s="14"/>
      <c r="B1021" s="236"/>
      <c r="C1021" s="237"/>
      <c r="D1021" s="227" t="s">
        <v>153</v>
      </c>
      <c r="E1021" s="238" t="s">
        <v>21</v>
      </c>
      <c r="F1021" s="239" t="s">
        <v>972</v>
      </c>
      <c r="G1021" s="237"/>
      <c r="H1021" s="240">
        <v>0.396</v>
      </c>
      <c r="I1021" s="241"/>
      <c r="J1021" s="237"/>
      <c r="K1021" s="237"/>
      <c r="L1021" s="242"/>
      <c r="M1021" s="243"/>
      <c r="N1021" s="244"/>
      <c r="O1021" s="244"/>
      <c r="P1021" s="244"/>
      <c r="Q1021" s="244"/>
      <c r="R1021" s="244"/>
      <c r="S1021" s="244"/>
      <c r="T1021" s="245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6" t="s">
        <v>153</v>
      </c>
      <c r="AU1021" s="246" t="s">
        <v>82</v>
      </c>
      <c r="AV1021" s="14" t="s">
        <v>82</v>
      </c>
      <c r="AW1021" s="14" t="s">
        <v>34</v>
      </c>
      <c r="AX1021" s="14" t="s">
        <v>73</v>
      </c>
      <c r="AY1021" s="246" t="s">
        <v>142</v>
      </c>
    </row>
    <row r="1022" spans="1:51" s="15" customFormat="1" ht="12">
      <c r="A1022" s="15"/>
      <c r="B1022" s="247"/>
      <c r="C1022" s="248"/>
      <c r="D1022" s="227" t="s">
        <v>153</v>
      </c>
      <c r="E1022" s="249" t="s">
        <v>21</v>
      </c>
      <c r="F1022" s="250" t="s">
        <v>171</v>
      </c>
      <c r="G1022" s="248"/>
      <c r="H1022" s="251">
        <v>131.145</v>
      </c>
      <c r="I1022" s="252"/>
      <c r="J1022" s="248"/>
      <c r="K1022" s="248"/>
      <c r="L1022" s="253"/>
      <c r="M1022" s="254"/>
      <c r="N1022" s="255"/>
      <c r="O1022" s="255"/>
      <c r="P1022" s="255"/>
      <c r="Q1022" s="255"/>
      <c r="R1022" s="255"/>
      <c r="S1022" s="255"/>
      <c r="T1022" s="256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57" t="s">
        <v>153</v>
      </c>
      <c r="AU1022" s="257" t="s">
        <v>82</v>
      </c>
      <c r="AV1022" s="15" t="s">
        <v>149</v>
      </c>
      <c r="AW1022" s="15" t="s">
        <v>34</v>
      </c>
      <c r="AX1022" s="15" t="s">
        <v>80</v>
      </c>
      <c r="AY1022" s="257" t="s">
        <v>142</v>
      </c>
    </row>
    <row r="1023" spans="1:65" s="2" customFormat="1" ht="24.15" customHeight="1">
      <c r="A1023" s="40"/>
      <c r="B1023" s="41"/>
      <c r="C1023" s="207" t="s">
        <v>992</v>
      </c>
      <c r="D1023" s="207" t="s">
        <v>144</v>
      </c>
      <c r="E1023" s="208" t="s">
        <v>993</v>
      </c>
      <c r="F1023" s="209" t="s">
        <v>994</v>
      </c>
      <c r="G1023" s="210" t="s">
        <v>352</v>
      </c>
      <c r="H1023" s="211">
        <v>0.945</v>
      </c>
      <c r="I1023" s="212"/>
      <c r="J1023" s="213">
        <f>ROUND(I1023*H1023,2)</f>
        <v>0</v>
      </c>
      <c r="K1023" s="209" t="s">
        <v>148</v>
      </c>
      <c r="L1023" s="46"/>
      <c r="M1023" s="214" t="s">
        <v>21</v>
      </c>
      <c r="N1023" s="215" t="s">
        <v>44</v>
      </c>
      <c r="O1023" s="86"/>
      <c r="P1023" s="216">
        <f>O1023*H1023</f>
        <v>0</v>
      </c>
      <c r="Q1023" s="216">
        <v>2.234</v>
      </c>
      <c r="R1023" s="216">
        <f>Q1023*H1023</f>
        <v>2.1111299999999997</v>
      </c>
      <c r="S1023" s="216">
        <v>0</v>
      </c>
      <c r="T1023" s="217">
        <f>S1023*H1023</f>
        <v>0</v>
      </c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R1023" s="218" t="s">
        <v>149</v>
      </c>
      <c r="AT1023" s="218" t="s">
        <v>144</v>
      </c>
      <c r="AU1023" s="218" t="s">
        <v>82</v>
      </c>
      <c r="AY1023" s="19" t="s">
        <v>142</v>
      </c>
      <c r="BE1023" s="219">
        <f>IF(N1023="základní",J1023,0)</f>
        <v>0</v>
      </c>
      <c r="BF1023" s="219">
        <f>IF(N1023="snížená",J1023,0)</f>
        <v>0</v>
      </c>
      <c r="BG1023" s="219">
        <f>IF(N1023="zákl. přenesená",J1023,0)</f>
        <v>0</v>
      </c>
      <c r="BH1023" s="219">
        <f>IF(N1023="sníž. přenesená",J1023,0)</f>
        <v>0</v>
      </c>
      <c r="BI1023" s="219">
        <f>IF(N1023="nulová",J1023,0)</f>
        <v>0</v>
      </c>
      <c r="BJ1023" s="19" t="s">
        <v>80</v>
      </c>
      <c r="BK1023" s="219">
        <f>ROUND(I1023*H1023,2)</f>
        <v>0</v>
      </c>
      <c r="BL1023" s="19" t="s">
        <v>149</v>
      </c>
      <c r="BM1023" s="218" t="s">
        <v>995</v>
      </c>
    </row>
    <row r="1024" spans="1:47" s="2" customFormat="1" ht="12">
      <c r="A1024" s="40"/>
      <c r="B1024" s="41"/>
      <c r="C1024" s="42"/>
      <c r="D1024" s="220" t="s">
        <v>151</v>
      </c>
      <c r="E1024" s="42"/>
      <c r="F1024" s="221" t="s">
        <v>996</v>
      </c>
      <c r="G1024" s="42"/>
      <c r="H1024" s="42"/>
      <c r="I1024" s="222"/>
      <c r="J1024" s="42"/>
      <c r="K1024" s="42"/>
      <c r="L1024" s="46"/>
      <c r="M1024" s="223"/>
      <c r="N1024" s="224"/>
      <c r="O1024" s="86"/>
      <c r="P1024" s="86"/>
      <c r="Q1024" s="86"/>
      <c r="R1024" s="86"/>
      <c r="S1024" s="86"/>
      <c r="T1024" s="87"/>
      <c r="U1024" s="40"/>
      <c r="V1024" s="40"/>
      <c r="W1024" s="40"/>
      <c r="X1024" s="40"/>
      <c r="Y1024" s="40"/>
      <c r="Z1024" s="40"/>
      <c r="AA1024" s="40"/>
      <c r="AB1024" s="40"/>
      <c r="AC1024" s="40"/>
      <c r="AD1024" s="40"/>
      <c r="AE1024" s="40"/>
      <c r="AT1024" s="19" t="s">
        <v>151</v>
      </c>
      <c r="AU1024" s="19" t="s">
        <v>82</v>
      </c>
    </row>
    <row r="1025" spans="1:47" s="2" customFormat="1" ht="12">
      <c r="A1025" s="40"/>
      <c r="B1025" s="41"/>
      <c r="C1025" s="42"/>
      <c r="D1025" s="227" t="s">
        <v>271</v>
      </c>
      <c r="E1025" s="42"/>
      <c r="F1025" s="258" t="s">
        <v>997</v>
      </c>
      <c r="G1025" s="42"/>
      <c r="H1025" s="42"/>
      <c r="I1025" s="222"/>
      <c r="J1025" s="42"/>
      <c r="K1025" s="42"/>
      <c r="L1025" s="46"/>
      <c r="M1025" s="223"/>
      <c r="N1025" s="224"/>
      <c r="O1025" s="86"/>
      <c r="P1025" s="86"/>
      <c r="Q1025" s="86"/>
      <c r="R1025" s="86"/>
      <c r="S1025" s="86"/>
      <c r="T1025" s="87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T1025" s="19" t="s">
        <v>271</v>
      </c>
      <c r="AU1025" s="19" t="s">
        <v>82</v>
      </c>
    </row>
    <row r="1026" spans="1:51" s="14" customFormat="1" ht="12">
      <c r="A1026" s="14"/>
      <c r="B1026" s="236"/>
      <c r="C1026" s="237"/>
      <c r="D1026" s="227" t="s">
        <v>153</v>
      </c>
      <c r="E1026" s="238" t="s">
        <v>21</v>
      </c>
      <c r="F1026" s="239" t="s">
        <v>998</v>
      </c>
      <c r="G1026" s="237"/>
      <c r="H1026" s="240">
        <v>0.945</v>
      </c>
      <c r="I1026" s="241"/>
      <c r="J1026" s="237"/>
      <c r="K1026" s="237"/>
      <c r="L1026" s="242"/>
      <c r="M1026" s="243"/>
      <c r="N1026" s="244"/>
      <c r="O1026" s="244"/>
      <c r="P1026" s="244"/>
      <c r="Q1026" s="244"/>
      <c r="R1026" s="244"/>
      <c r="S1026" s="244"/>
      <c r="T1026" s="245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46" t="s">
        <v>153</v>
      </c>
      <c r="AU1026" s="246" t="s">
        <v>82</v>
      </c>
      <c r="AV1026" s="14" t="s">
        <v>82</v>
      </c>
      <c r="AW1026" s="14" t="s">
        <v>34</v>
      </c>
      <c r="AX1026" s="14" t="s">
        <v>80</v>
      </c>
      <c r="AY1026" s="246" t="s">
        <v>142</v>
      </c>
    </row>
    <row r="1027" spans="1:65" s="2" customFormat="1" ht="16.5" customHeight="1">
      <c r="A1027" s="40"/>
      <c r="B1027" s="41"/>
      <c r="C1027" s="270" t="s">
        <v>999</v>
      </c>
      <c r="D1027" s="270" t="s">
        <v>729</v>
      </c>
      <c r="E1027" s="271" t="s">
        <v>1000</v>
      </c>
      <c r="F1027" s="272" t="s">
        <v>1001</v>
      </c>
      <c r="G1027" s="273" t="s">
        <v>797</v>
      </c>
      <c r="H1027" s="274">
        <v>2</v>
      </c>
      <c r="I1027" s="275"/>
      <c r="J1027" s="276">
        <f>ROUND(I1027*H1027,2)</f>
        <v>0</v>
      </c>
      <c r="K1027" s="272" t="s">
        <v>148</v>
      </c>
      <c r="L1027" s="277"/>
      <c r="M1027" s="278" t="s">
        <v>21</v>
      </c>
      <c r="N1027" s="279" t="s">
        <v>44</v>
      </c>
      <c r="O1027" s="86"/>
      <c r="P1027" s="216">
        <f>O1027*H1027</f>
        <v>0</v>
      </c>
      <c r="Q1027" s="216">
        <v>0.028</v>
      </c>
      <c r="R1027" s="216">
        <f>Q1027*H1027</f>
        <v>0.056</v>
      </c>
      <c r="S1027" s="216">
        <v>0</v>
      </c>
      <c r="T1027" s="217">
        <f>S1027*H1027</f>
        <v>0</v>
      </c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R1027" s="218" t="s">
        <v>235</v>
      </c>
      <c r="AT1027" s="218" t="s">
        <v>729</v>
      </c>
      <c r="AU1027" s="218" t="s">
        <v>82</v>
      </c>
      <c r="AY1027" s="19" t="s">
        <v>142</v>
      </c>
      <c r="BE1027" s="219">
        <f>IF(N1027="základní",J1027,0)</f>
        <v>0</v>
      </c>
      <c r="BF1027" s="219">
        <f>IF(N1027="snížená",J1027,0)</f>
        <v>0</v>
      </c>
      <c r="BG1027" s="219">
        <f>IF(N1027="zákl. přenesená",J1027,0)</f>
        <v>0</v>
      </c>
      <c r="BH1027" s="219">
        <f>IF(N1027="sníž. přenesená",J1027,0)</f>
        <v>0</v>
      </c>
      <c r="BI1027" s="219">
        <f>IF(N1027="nulová",J1027,0)</f>
        <v>0</v>
      </c>
      <c r="BJ1027" s="19" t="s">
        <v>80</v>
      </c>
      <c r="BK1027" s="219">
        <f>ROUND(I1027*H1027,2)</f>
        <v>0</v>
      </c>
      <c r="BL1027" s="19" t="s">
        <v>149</v>
      </c>
      <c r="BM1027" s="218" t="s">
        <v>1002</v>
      </c>
    </row>
    <row r="1028" spans="1:47" s="2" customFormat="1" ht="12">
      <c r="A1028" s="40"/>
      <c r="B1028" s="41"/>
      <c r="C1028" s="42"/>
      <c r="D1028" s="227" t="s">
        <v>271</v>
      </c>
      <c r="E1028" s="42"/>
      <c r="F1028" s="258" t="s">
        <v>1003</v>
      </c>
      <c r="G1028" s="42"/>
      <c r="H1028" s="42"/>
      <c r="I1028" s="222"/>
      <c r="J1028" s="42"/>
      <c r="K1028" s="42"/>
      <c r="L1028" s="46"/>
      <c r="M1028" s="223"/>
      <c r="N1028" s="224"/>
      <c r="O1028" s="86"/>
      <c r="P1028" s="86"/>
      <c r="Q1028" s="86"/>
      <c r="R1028" s="86"/>
      <c r="S1028" s="86"/>
      <c r="T1028" s="87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0"/>
      <c r="AE1028" s="40"/>
      <c r="AT1028" s="19" t="s">
        <v>271</v>
      </c>
      <c r="AU1028" s="19" t="s">
        <v>82</v>
      </c>
    </row>
    <row r="1029" spans="1:51" s="14" customFormat="1" ht="12">
      <c r="A1029" s="14"/>
      <c r="B1029" s="236"/>
      <c r="C1029" s="237"/>
      <c r="D1029" s="227" t="s">
        <v>153</v>
      </c>
      <c r="E1029" s="238" t="s">
        <v>21</v>
      </c>
      <c r="F1029" s="239" t="s">
        <v>82</v>
      </c>
      <c r="G1029" s="237"/>
      <c r="H1029" s="240">
        <v>2</v>
      </c>
      <c r="I1029" s="241"/>
      <c r="J1029" s="237"/>
      <c r="K1029" s="237"/>
      <c r="L1029" s="242"/>
      <c r="M1029" s="243"/>
      <c r="N1029" s="244"/>
      <c r="O1029" s="244"/>
      <c r="P1029" s="244"/>
      <c r="Q1029" s="244"/>
      <c r="R1029" s="244"/>
      <c r="S1029" s="244"/>
      <c r="T1029" s="245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6" t="s">
        <v>153</v>
      </c>
      <c r="AU1029" s="246" t="s">
        <v>82</v>
      </c>
      <c r="AV1029" s="14" t="s">
        <v>82</v>
      </c>
      <c r="AW1029" s="14" t="s">
        <v>34</v>
      </c>
      <c r="AX1029" s="14" t="s">
        <v>80</v>
      </c>
      <c r="AY1029" s="246" t="s">
        <v>142</v>
      </c>
    </row>
    <row r="1030" spans="1:65" s="2" customFormat="1" ht="16.5" customHeight="1">
      <c r="A1030" s="40"/>
      <c r="B1030" s="41"/>
      <c r="C1030" s="270" t="s">
        <v>1004</v>
      </c>
      <c r="D1030" s="270" t="s">
        <v>729</v>
      </c>
      <c r="E1030" s="271" t="s">
        <v>1005</v>
      </c>
      <c r="F1030" s="272" t="s">
        <v>1006</v>
      </c>
      <c r="G1030" s="273" t="s">
        <v>797</v>
      </c>
      <c r="H1030" s="274">
        <v>4</v>
      </c>
      <c r="I1030" s="275"/>
      <c r="J1030" s="276">
        <f>ROUND(I1030*H1030,2)</f>
        <v>0</v>
      </c>
      <c r="K1030" s="272" t="s">
        <v>148</v>
      </c>
      <c r="L1030" s="277"/>
      <c r="M1030" s="278" t="s">
        <v>21</v>
      </c>
      <c r="N1030" s="279" t="s">
        <v>44</v>
      </c>
      <c r="O1030" s="86"/>
      <c r="P1030" s="216">
        <f>O1030*H1030</f>
        <v>0</v>
      </c>
      <c r="Q1030" s="216">
        <v>0.04</v>
      </c>
      <c r="R1030" s="216">
        <f>Q1030*H1030</f>
        <v>0.16</v>
      </c>
      <c r="S1030" s="216">
        <v>0</v>
      </c>
      <c r="T1030" s="217">
        <f>S1030*H1030</f>
        <v>0</v>
      </c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R1030" s="218" t="s">
        <v>235</v>
      </c>
      <c r="AT1030" s="218" t="s">
        <v>729</v>
      </c>
      <c r="AU1030" s="218" t="s">
        <v>82</v>
      </c>
      <c r="AY1030" s="19" t="s">
        <v>142</v>
      </c>
      <c r="BE1030" s="219">
        <f>IF(N1030="základní",J1030,0)</f>
        <v>0</v>
      </c>
      <c r="BF1030" s="219">
        <f>IF(N1030="snížená",J1030,0)</f>
        <v>0</v>
      </c>
      <c r="BG1030" s="219">
        <f>IF(N1030="zákl. přenesená",J1030,0)</f>
        <v>0</v>
      </c>
      <c r="BH1030" s="219">
        <f>IF(N1030="sníž. přenesená",J1030,0)</f>
        <v>0</v>
      </c>
      <c r="BI1030" s="219">
        <f>IF(N1030="nulová",J1030,0)</f>
        <v>0</v>
      </c>
      <c r="BJ1030" s="19" t="s">
        <v>80</v>
      </c>
      <c r="BK1030" s="219">
        <f>ROUND(I1030*H1030,2)</f>
        <v>0</v>
      </c>
      <c r="BL1030" s="19" t="s">
        <v>149</v>
      </c>
      <c r="BM1030" s="218" t="s">
        <v>1007</v>
      </c>
    </row>
    <row r="1031" spans="1:47" s="2" customFormat="1" ht="12">
      <c r="A1031" s="40"/>
      <c r="B1031" s="41"/>
      <c r="C1031" s="42"/>
      <c r="D1031" s="227" t="s">
        <v>271</v>
      </c>
      <c r="E1031" s="42"/>
      <c r="F1031" s="258" t="s">
        <v>1003</v>
      </c>
      <c r="G1031" s="42"/>
      <c r="H1031" s="42"/>
      <c r="I1031" s="222"/>
      <c r="J1031" s="42"/>
      <c r="K1031" s="42"/>
      <c r="L1031" s="46"/>
      <c r="M1031" s="223"/>
      <c r="N1031" s="224"/>
      <c r="O1031" s="86"/>
      <c r="P1031" s="86"/>
      <c r="Q1031" s="86"/>
      <c r="R1031" s="86"/>
      <c r="S1031" s="86"/>
      <c r="T1031" s="87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T1031" s="19" t="s">
        <v>271</v>
      </c>
      <c r="AU1031" s="19" t="s">
        <v>82</v>
      </c>
    </row>
    <row r="1032" spans="1:51" s="14" customFormat="1" ht="12">
      <c r="A1032" s="14"/>
      <c r="B1032" s="236"/>
      <c r="C1032" s="237"/>
      <c r="D1032" s="227" t="s">
        <v>153</v>
      </c>
      <c r="E1032" s="238" t="s">
        <v>21</v>
      </c>
      <c r="F1032" s="239" t="s">
        <v>149</v>
      </c>
      <c r="G1032" s="237"/>
      <c r="H1032" s="240">
        <v>4</v>
      </c>
      <c r="I1032" s="241"/>
      <c r="J1032" s="237"/>
      <c r="K1032" s="237"/>
      <c r="L1032" s="242"/>
      <c r="M1032" s="243"/>
      <c r="N1032" s="244"/>
      <c r="O1032" s="244"/>
      <c r="P1032" s="244"/>
      <c r="Q1032" s="244"/>
      <c r="R1032" s="244"/>
      <c r="S1032" s="244"/>
      <c r="T1032" s="245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46" t="s">
        <v>153</v>
      </c>
      <c r="AU1032" s="246" t="s">
        <v>82</v>
      </c>
      <c r="AV1032" s="14" t="s">
        <v>82</v>
      </c>
      <c r="AW1032" s="14" t="s">
        <v>34</v>
      </c>
      <c r="AX1032" s="14" t="s">
        <v>80</v>
      </c>
      <c r="AY1032" s="246" t="s">
        <v>142</v>
      </c>
    </row>
    <row r="1033" spans="1:65" s="2" customFormat="1" ht="16.5" customHeight="1">
      <c r="A1033" s="40"/>
      <c r="B1033" s="41"/>
      <c r="C1033" s="270" t="s">
        <v>1008</v>
      </c>
      <c r="D1033" s="270" t="s">
        <v>729</v>
      </c>
      <c r="E1033" s="271" t="s">
        <v>1009</v>
      </c>
      <c r="F1033" s="272" t="s">
        <v>1010</v>
      </c>
      <c r="G1033" s="273" t="s">
        <v>797</v>
      </c>
      <c r="H1033" s="274">
        <v>11</v>
      </c>
      <c r="I1033" s="275"/>
      <c r="J1033" s="276">
        <f>ROUND(I1033*H1033,2)</f>
        <v>0</v>
      </c>
      <c r="K1033" s="272" t="s">
        <v>148</v>
      </c>
      <c r="L1033" s="277"/>
      <c r="M1033" s="278" t="s">
        <v>21</v>
      </c>
      <c r="N1033" s="279" t="s">
        <v>44</v>
      </c>
      <c r="O1033" s="86"/>
      <c r="P1033" s="216">
        <f>O1033*H1033</f>
        <v>0</v>
      </c>
      <c r="Q1033" s="216">
        <v>0.051</v>
      </c>
      <c r="R1033" s="216">
        <f>Q1033*H1033</f>
        <v>0.5609999999999999</v>
      </c>
      <c r="S1033" s="216">
        <v>0</v>
      </c>
      <c r="T1033" s="217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18" t="s">
        <v>235</v>
      </c>
      <c r="AT1033" s="218" t="s">
        <v>729</v>
      </c>
      <c r="AU1033" s="218" t="s">
        <v>82</v>
      </c>
      <c r="AY1033" s="19" t="s">
        <v>142</v>
      </c>
      <c r="BE1033" s="219">
        <f>IF(N1033="základní",J1033,0)</f>
        <v>0</v>
      </c>
      <c r="BF1033" s="219">
        <f>IF(N1033="snížená",J1033,0)</f>
        <v>0</v>
      </c>
      <c r="BG1033" s="219">
        <f>IF(N1033="zákl. přenesená",J1033,0)</f>
        <v>0</v>
      </c>
      <c r="BH1033" s="219">
        <f>IF(N1033="sníž. přenesená",J1033,0)</f>
        <v>0</v>
      </c>
      <c r="BI1033" s="219">
        <f>IF(N1033="nulová",J1033,0)</f>
        <v>0</v>
      </c>
      <c r="BJ1033" s="19" t="s">
        <v>80</v>
      </c>
      <c r="BK1033" s="219">
        <f>ROUND(I1033*H1033,2)</f>
        <v>0</v>
      </c>
      <c r="BL1033" s="19" t="s">
        <v>149</v>
      </c>
      <c r="BM1033" s="218" t="s">
        <v>1011</v>
      </c>
    </row>
    <row r="1034" spans="1:47" s="2" customFormat="1" ht="12">
      <c r="A1034" s="40"/>
      <c r="B1034" s="41"/>
      <c r="C1034" s="42"/>
      <c r="D1034" s="227" t="s">
        <v>271</v>
      </c>
      <c r="E1034" s="42"/>
      <c r="F1034" s="258" t="s">
        <v>1012</v>
      </c>
      <c r="G1034" s="42"/>
      <c r="H1034" s="42"/>
      <c r="I1034" s="222"/>
      <c r="J1034" s="42"/>
      <c r="K1034" s="42"/>
      <c r="L1034" s="46"/>
      <c r="M1034" s="223"/>
      <c r="N1034" s="224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271</v>
      </c>
      <c r="AU1034" s="19" t="s">
        <v>82</v>
      </c>
    </row>
    <row r="1035" spans="1:51" s="14" customFormat="1" ht="12">
      <c r="A1035" s="14"/>
      <c r="B1035" s="236"/>
      <c r="C1035" s="237"/>
      <c r="D1035" s="227" t="s">
        <v>153</v>
      </c>
      <c r="E1035" s="238" t="s">
        <v>21</v>
      </c>
      <c r="F1035" s="239" t="s">
        <v>275</v>
      </c>
      <c r="G1035" s="237"/>
      <c r="H1035" s="240">
        <v>11</v>
      </c>
      <c r="I1035" s="241"/>
      <c r="J1035" s="237"/>
      <c r="K1035" s="237"/>
      <c r="L1035" s="242"/>
      <c r="M1035" s="243"/>
      <c r="N1035" s="244"/>
      <c r="O1035" s="244"/>
      <c r="P1035" s="244"/>
      <c r="Q1035" s="244"/>
      <c r="R1035" s="244"/>
      <c r="S1035" s="244"/>
      <c r="T1035" s="245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6" t="s">
        <v>153</v>
      </c>
      <c r="AU1035" s="246" t="s">
        <v>82</v>
      </c>
      <c r="AV1035" s="14" t="s">
        <v>82</v>
      </c>
      <c r="AW1035" s="14" t="s">
        <v>34</v>
      </c>
      <c r="AX1035" s="14" t="s">
        <v>80</v>
      </c>
      <c r="AY1035" s="246" t="s">
        <v>142</v>
      </c>
    </row>
    <row r="1036" spans="1:65" s="2" customFormat="1" ht="16.5" customHeight="1">
      <c r="A1036" s="40"/>
      <c r="B1036" s="41"/>
      <c r="C1036" s="270" t="s">
        <v>1013</v>
      </c>
      <c r="D1036" s="270" t="s">
        <v>729</v>
      </c>
      <c r="E1036" s="271" t="s">
        <v>1014</v>
      </c>
      <c r="F1036" s="272" t="s">
        <v>1015</v>
      </c>
      <c r="G1036" s="273" t="s">
        <v>797</v>
      </c>
      <c r="H1036" s="274">
        <v>11</v>
      </c>
      <c r="I1036" s="275"/>
      <c r="J1036" s="276">
        <f>ROUND(I1036*H1036,2)</f>
        <v>0</v>
      </c>
      <c r="K1036" s="272" t="s">
        <v>148</v>
      </c>
      <c r="L1036" s="277"/>
      <c r="M1036" s="278" t="s">
        <v>21</v>
      </c>
      <c r="N1036" s="279" t="s">
        <v>44</v>
      </c>
      <c r="O1036" s="86"/>
      <c r="P1036" s="216">
        <f>O1036*H1036</f>
        <v>0</v>
      </c>
      <c r="Q1036" s="216">
        <v>0.068</v>
      </c>
      <c r="R1036" s="216">
        <f>Q1036*H1036</f>
        <v>0.748</v>
      </c>
      <c r="S1036" s="216">
        <v>0</v>
      </c>
      <c r="T1036" s="217">
        <f>S1036*H1036</f>
        <v>0</v>
      </c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R1036" s="218" t="s">
        <v>235</v>
      </c>
      <c r="AT1036" s="218" t="s">
        <v>729</v>
      </c>
      <c r="AU1036" s="218" t="s">
        <v>82</v>
      </c>
      <c r="AY1036" s="19" t="s">
        <v>142</v>
      </c>
      <c r="BE1036" s="219">
        <f>IF(N1036="základní",J1036,0)</f>
        <v>0</v>
      </c>
      <c r="BF1036" s="219">
        <f>IF(N1036="snížená",J1036,0)</f>
        <v>0</v>
      </c>
      <c r="BG1036" s="219">
        <f>IF(N1036="zákl. přenesená",J1036,0)</f>
        <v>0</v>
      </c>
      <c r="BH1036" s="219">
        <f>IF(N1036="sníž. přenesená",J1036,0)</f>
        <v>0</v>
      </c>
      <c r="BI1036" s="219">
        <f>IF(N1036="nulová",J1036,0)</f>
        <v>0</v>
      </c>
      <c r="BJ1036" s="19" t="s">
        <v>80</v>
      </c>
      <c r="BK1036" s="219">
        <f>ROUND(I1036*H1036,2)</f>
        <v>0</v>
      </c>
      <c r="BL1036" s="19" t="s">
        <v>149</v>
      </c>
      <c r="BM1036" s="218" t="s">
        <v>1016</v>
      </c>
    </row>
    <row r="1037" spans="1:47" s="2" customFormat="1" ht="12">
      <c r="A1037" s="40"/>
      <c r="B1037" s="41"/>
      <c r="C1037" s="42"/>
      <c r="D1037" s="227" t="s">
        <v>271</v>
      </c>
      <c r="E1037" s="42"/>
      <c r="F1037" s="258" t="s">
        <v>1003</v>
      </c>
      <c r="G1037" s="42"/>
      <c r="H1037" s="42"/>
      <c r="I1037" s="222"/>
      <c r="J1037" s="42"/>
      <c r="K1037" s="42"/>
      <c r="L1037" s="46"/>
      <c r="M1037" s="223"/>
      <c r="N1037" s="224"/>
      <c r="O1037" s="86"/>
      <c r="P1037" s="86"/>
      <c r="Q1037" s="86"/>
      <c r="R1037" s="86"/>
      <c r="S1037" s="86"/>
      <c r="T1037" s="87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0"/>
      <c r="AE1037" s="40"/>
      <c r="AT1037" s="19" t="s">
        <v>271</v>
      </c>
      <c r="AU1037" s="19" t="s">
        <v>82</v>
      </c>
    </row>
    <row r="1038" spans="1:51" s="14" customFormat="1" ht="12">
      <c r="A1038" s="14"/>
      <c r="B1038" s="236"/>
      <c r="C1038" s="237"/>
      <c r="D1038" s="227" t="s">
        <v>153</v>
      </c>
      <c r="E1038" s="238" t="s">
        <v>21</v>
      </c>
      <c r="F1038" s="239" t="s">
        <v>275</v>
      </c>
      <c r="G1038" s="237"/>
      <c r="H1038" s="240">
        <v>11</v>
      </c>
      <c r="I1038" s="241"/>
      <c r="J1038" s="237"/>
      <c r="K1038" s="237"/>
      <c r="L1038" s="242"/>
      <c r="M1038" s="243"/>
      <c r="N1038" s="244"/>
      <c r="O1038" s="244"/>
      <c r="P1038" s="244"/>
      <c r="Q1038" s="244"/>
      <c r="R1038" s="244"/>
      <c r="S1038" s="244"/>
      <c r="T1038" s="245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46" t="s">
        <v>153</v>
      </c>
      <c r="AU1038" s="246" t="s">
        <v>82</v>
      </c>
      <c r="AV1038" s="14" t="s">
        <v>82</v>
      </c>
      <c r="AW1038" s="14" t="s">
        <v>34</v>
      </c>
      <c r="AX1038" s="14" t="s">
        <v>80</v>
      </c>
      <c r="AY1038" s="246" t="s">
        <v>142</v>
      </c>
    </row>
    <row r="1039" spans="1:65" s="2" customFormat="1" ht="16.5" customHeight="1">
      <c r="A1039" s="40"/>
      <c r="B1039" s="41"/>
      <c r="C1039" s="270" t="s">
        <v>1017</v>
      </c>
      <c r="D1039" s="270" t="s">
        <v>729</v>
      </c>
      <c r="E1039" s="271" t="s">
        <v>1018</v>
      </c>
      <c r="F1039" s="272" t="s">
        <v>1019</v>
      </c>
      <c r="G1039" s="273" t="s">
        <v>797</v>
      </c>
      <c r="H1039" s="274">
        <v>9</v>
      </c>
      <c r="I1039" s="275"/>
      <c r="J1039" s="276">
        <f>ROUND(I1039*H1039,2)</f>
        <v>0</v>
      </c>
      <c r="K1039" s="272" t="s">
        <v>148</v>
      </c>
      <c r="L1039" s="277"/>
      <c r="M1039" s="278" t="s">
        <v>21</v>
      </c>
      <c r="N1039" s="279" t="s">
        <v>44</v>
      </c>
      <c r="O1039" s="86"/>
      <c r="P1039" s="216">
        <f>O1039*H1039</f>
        <v>0</v>
      </c>
      <c r="Q1039" s="216">
        <v>0.081</v>
      </c>
      <c r="R1039" s="216">
        <f>Q1039*H1039</f>
        <v>0.729</v>
      </c>
      <c r="S1039" s="216">
        <v>0</v>
      </c>
      <c r="T1039" s="217">
        <f>S1039*H1039</f>
        <v>0</v>
      </c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0"/>
      <c r="AE1039" s="40"/>
      <c r="AR1039" s="218" t="s">
        <v>235</v>
      </c>
      <c r="AT1039" s="218" t="s">
        <v>729</v>
      </c>
      <c r="AU1039" s="218" t="s">
        <v>82</v>
      </c>
      <c r="AY1039" s="19" t="s">
        <v>142</v>
      </c>
      <c r="BE1039" s="219">
        <f>IF(N1039="základní",J1039,0)</f>
        <v>0</v>
      </c>
      <c r="BF1039" s="219">
        <f>IF(N1039="snížená",J1039,0)</f>
        <v>0</v>
      </c>
      <c r="BG1039" s="219">
        <f>IF(N1039="zákl. přenesená",J1039,0)</f>
        <v>0</v>
      </c>
      <c r="BH1039" s="219">
        <f>IF(N1039="sníž. přenesená",J1039,0)</f>
        <v>0</v>
      </c>
      <c r="BI1039" s="219">
        <f>IF(N1039="nulová",J1039,0)</f>
        <v>0</v>
      </c>
      <c r="BJ1039" s="19" t="s">
        <v>80</v>
      </c>
      <c r="BK1039" s="219">
        <f>ROUND(I1039*H1039,2)</f>
        <v>0</v>
      </c>
      <c r="BL1039" s="19" t="s">
        <v>149</v>
      </c>
      <c r="BM1039" s="218" t="s">
        <v>1020</v>
      </c>
    </row>
    <row r="1040" spans="1:47" s="2" customFormat="1" ht="12">
      <c r="A1040" s="40"/>
      <c r="B1040" s="41"/>
      <c r="C1040" s="42"/>
      <c r="D1040" s="227" t="s">
        <v>271</v>
      </c>
      <c r="E1040" s="42"/>
      <c r="F1040" s="258" t="s">
        <v>1003</v>
      </c>
      <c r="G1040" s="42"/>
      <c r="H1040" s="42"/>
      <c r="I1040" s="222"/>
      <c r="J1040" s="42"/>
      <c r="K1040" s="42"/>
      <c r="L1040" s="46"/>
      <c r="M1040" s="223"/>
      <c r="N1040" s="224"/>
      <c r="O1040" s="86"/>
      <c r="P1040" s="86"/>
      <c r="Q1040" s="86"/>
      <c r="R1040" s="86"/>
      <c r="S1040" s="86"/>
      <c r="T1040" s="87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0"/>
      <c r="AE1040" s="40"/>
      <c r="AT1040" s="19" t="s">
        <v>271</v>
      </c>
      <c r="AU1040" s="19" t="s">
        <v>82</v>
      </c>
    </row>
    <row r="1041" spans="1:51" s="14" customFormat="1" ht="12">
      <c r="A1041" s="14"/>
      <c r="B1041" s="236"/>
      <c r="C1041" s="237"/>
      <c r="D1041" s="227" t="s">
        <v>153</v>
      </c>
      <c r="E1041" s="238" t="s">
        <v>21</v>
      </c>
      <c r="F1041" s="239" t="s">
        <v>247</v>
      </c>
      <c r="G1041" s="237"/>
      <c r="H1041" s="240">
        <v>9</v>
      </c>
      <c r="I1041" s="241"/>
      <c r="J1041" s="237"/>
      <c r="K1041" s="237"/>
      <c r="L1041" s="242"/>
      <c r="M1041" s="243"/>
      <c r="N1041" s="244"/>
      <c r="O1041" s="244"/>
      <c r="P1041" s="244"/>
      <c r="Q1041" s="244"/>
      <c r="R1041" s="244"/>
      <c r="S1041" s="244"/>
      <c r="T1041" s="245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6" t="s">
        <v>153</v>
      </c>
      <c r="AU1041" s="246" t="s">
        <v>82</v>
      </c>
      <c r="AV1041" s="14" t="s">
        <v>82</v>
      </c>
      <c r="AW1041" s="14" t="s">
        <v>34</v>
      </c>
      <c r="AX1041" s="14" t="s">
        <v>80</v>
      </c>
      <c r="AY1041" s="246" t="s">
        <v>142</v>
      </c>
    </row>
    <row r="1042" spans="1:63" s="12" customFormat="1" ht="22.8" customHeight="1">
      <c r="A1042" s="12"/>
      <c r="B1042" s="191"/>
      <c r="C1042" s="192"/>
      <c r="D1042" s="193" t="s">
        <v>72</v>
      </c>
      <c r="E1042" s="205" t="s">
        <v>176</v>
      </c>
      <c r="F1042" s="205" t="s">
        <v>1021</v>
      </c>
      <c r="G1042" s="192"/>
      <c r="H1042" s="192"/>
      <c r="I1042" s="195"/>
      <c r="J1042" s="206">
        <f>BK1042</f>
        <v>0</v>
      </c>
      <c r="K1042" s="192"/>
      <c r="L1042" s="197"/>
      <c r="M1042" s="198"/>
      <c r="N1042" s="199"/>
      <c r="O1042" s="199"/>
      <c r="P1042" s="200">
        <f>SUM(P1043:P1338)</f>
        <v>0</v>
      </c>
      <c r="Q1042" s="199"/>
      <c r="R1042" s="200">
        <f>SUM(R1043:R1338)</f>
        <v>2547.382527572</v>
      </c>
      <c r="S1042" s="199"/>
      <c r="T1042" s="201">
        <f>SUM(T1043:T1338)</f>
        <v>0</v>
      </c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R1042" s="202" t="s">
        <v>80</v>
      </c>
      <c r="AT1042" s="203" t="s">
        <v>72</v>
      </c>
      <c r="AU1042" s="203" t="s">
        <v>80</v>
      </c>
      <c r="AY1042" s="202" t="s">
        <v>142</v>
      </c>
      <c r="BK1042" s="204">
        <f>SUM(BK1043:BK1338)</f>
        <v>0</v>
      </c>
    </row>
    <row r="1043" spans="1:65" s="2" customFormat="1" ht="21.75" customHeight="1">
      <c r="A1043" s="40"/>
      <c r="B1043" s="41"/>
      <c r="C1043" s="207" t="s">
        <v>1022</v>
      </c>
      <c r="D1043" s="207" t="s">
        <v>144</v>
      </c>
      <c r="E1043" s="208" t="s">
        <v>1023</v>
      </c>
      <c r="F1043" s="209" t="s">
        <v>1024</v>
      </c>
      <c r="G1043" s="210" t="s">
        <v>147</v>
      </c>
      <c r="H1043" s="211">
        <v>2.52</v>
      </c>
      <c r="I1043" s="212"/>
      <c r="J1043" s="213">
        <f>ROUND(I1043*H1043,2)</f>
        <v>0</v>
      </c>
      <c r="K1043" s="209" t="s">
        <v>148</v>
      </c>
      <c r="L1043" s="46"/>
      <c r="M1043" s="214" t="s">
        <v>21</v>
      </c>
      <c r="N1043" s="215" t="s">
        <v>44</v>
      </c>
      <c r="O1043" s="86"/>
      <c r="P1043" s="216">
        <f>O1043*H1043</f>
        <v>0</v>
      </c>
      <c r="Q1043" s="216">
        <v>0.115</v>
      </c>
      <c r="R1043" s="216">
        <f>Q1043*H1043</f>
        <v>0.2898</v>
      </c>
      <c r="S1043" s="216">
        <v>0</v>
      </c>
      <c r="T1043" s="217">
        <f>S1043*H1043</f>
        <v>0</v>
      </c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0"/>
      <c r="AE1043" s="40"/>
      <c r="AR1043" s="218" t="s">
        <v>149</v>
      </c>
      <c r="AT1043" s="218" t="s">
        <v>144</v>
      </c>
      <c r="AU1043" s="218" t="s">
        <v>82</v>
      </c>
      <c r="AY1043" s="19" t="s">
        <v>142</v>
      </c>
      <c r="BE1043" s="219">
        <f>IF(N1043="základní",J1043,0)</f>
        <v>0</v>
      </c>
      <c r="BF1043" s="219">
        <f>IF(N1043="snížená",J1043,0)</f>
        <v>0</v>
      </c>
      <c r="BG1043" s="219">
        <f>IF(N1043="zákl. přenesená",J1043,0)</f>
        <v>0</v>
      </c>
      <c r="BH1043" s="219">
        <f>IF(N1043="sníž. přenesená",J1043,0)</f>
        <v>0</v>
      </c>
      <c r="BI1043" s="219">
        <f>IF(N1043="nulová",J1043,0)</f>
        <v>0</v>
      </c>
      <c r="BJ1043" s="19" t="s">
        <v>80</v>
      </c>
      <c r="BK1043" s="219">
        <f>ROUND(I1043*H1043,2)</f>
        <v>0</v>
      </c>
      <c r="BL1043" s="19" t="s">
        <v>149</v>
      </c>
      <c r="BM1043" s="218" t="s">
        <v>1025</v>
      </c>
    </row>
    <row r="1044" spans="1:47" s="2" customFormat="1" ht="12">
      <c r="A1044" s="40"/>
      <c r="B1044" s="41"/>
      <c r="C1044" s="42"/>
      <c r="D1044" s="220" t="s">
        <v>151</v>
      </c>
      <c r="E1044" s="42"/>
      <c r="F1044" s="221" t="s">
        <v>1026</v>
      </c>
      <c r="G1044" s="42"/>
      <c r="H1044" s="42"/>
      <c r="I1044" s="222"/>
      <c r="J1044" s="42"/>
      <c r="K1044" s="42"/>
      <c r="L1044" s="46"/>
      <c r="M1044" s="223"/>
      <c r="N1044" s="224"/>
      <c r="O1044" s="86"/>
      <c r="P1044" s="86"/>
      <c r="Q1044" s="86"/>
      <c r="R1044" s="86"/>
      <c r="S1044" s="86"/>
      <c r="T1044" s="87"/>
      <c r="U1044" s="40"/>
      <c r="V1044" s="40"/>
      <c r="W1044" s="40"/>
      <c r="X1044" s="40"/>
      <c r="Y1044" s="40"/>
      <c r="Z1044" s="40"/>
      <c r="AA1044" s="40"/>
      <c r="AB1044" s="40"/>
      <c r="AC1044" s="40"/>
      <c r="AD1044" s="40"/>
      <c r="AE1044" s="40"/>
      <c r="AT1044" s="19" t="s">
        <v>151</v>
      </c>
      <c r="AU1044" s="19" t="s">
        <v>82</v>
      </c>
    </row>
    <row r="1045" spans="1:51" s="13" customFormat="1" ht="12">
      <c r="A1045" s="13"/>
      <c r="B1045" s="225"/>
      <c r="C1045" s="226"/>
      <c r="D1045" s="227" t="s">
        <v>153</v>
      </c>
      <c r="E1045" s="228" t="s">
        <v>21</v>
      </c>
      <c r="F1045" s="229" t="s">
        <v>154</v>
      </c>
      <c r="G1045" s="226"/>
      <c r="H1045" s="228" t="s">
        <v>21</v>
      </c>
      <c r="I1045" s="230"/>
      <c r="J1045" s="226"/>
      <c r="K1045" s="226"/>
      <c r="L1045" s="231"/>
      <c r="M1045" s="232"/>
      <c r="N1045" s="233"/>
      <c r="O1045" s="233"/>
      <c r="P1045" s="233"/>
      <c r="Q1045" s="233"/>
      <c r="R1045" s="233"/>
      <c r="S1045" s="233"/>
      <c r="T1045" s="234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T1045" s="235" t="s">
        <v>153</v>
      </c>
      <c r="AU1045" s="235" t="s">
        <v>82</v>
      </c>
      <c r="AV1045" s="13" t="s">
        <v>80</v>
      </c>
      <c r="AW1045" s="13" t="s">
        <v>34</v>
      </c>
      <c r="AX1045" s="13" t="s">
        <v>73</v>
      </c>
      <c r="AY1045" s="235" t="s">
        <v>142</v>
      </c>
    </row>
    <row r="1046" spans="1:51" s="13" customFormat="1" ht="12">
      <c r="A1046" s="13"/>
      <c r="B1046" s="225"/>
      <c r="C1046" s="226"/>
      <c r="D1046" s="227" t="s">
        <v>153</v>
      </c>
      <c r="E1046" s="228" t="s">
        <v>21</v>
      </c>
      <c r="F1046" s="229" t="s">
        <v>155</v>
      </c>
      <c r="G1046" s="226"/>
      <c r="H1046" s="228" t="s">
        <v>21</v>
      </c>
      <c r="I1046" s="230"/>
      <c r="J1046" s="226"/>
      <c r="K1046" s="226"/>
      <c r="L1046" s="231"/>
      <c r="M1046" s="232"/>
      <c r="N1046" s="233"/>
      <c r="O1046" s="233"/>
      <c r="P1046" s="233"/>
      <c r="Q1046" s="233"/>
      <c r="R1046" s="233"/>
      <c r="S1046" s="233"/>
      <c r="T1046" s="234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5" t="s">
        <v>153</v>
      </c>
      <c r="AU1046" s="235" t="s">
        <v>82</v>
      </c>
      <c r="AV1046" s="13" t="s">
        <v>80</v>
      </c>
      <c r="AW1046" s="13" t="s">
        <v>34</v>
      </c>
      <c r="AX1046" s="13" t="s">
        <v>73</v>
      </c>
      <c r="AY1046" s="235" t="s">
        <v>142</v>
      </c>
    </row>
    <row r="1047" spans="1:51" s="14" customFormat="1" ht="12">
      <c r="A1047" s="14"/>
      <c r="B1047" s="236"/>
      <c r="C1047" s="237"/>
      <c r="D1047" s="227" t="s">
        <v>153</v>
      </c>
      <c r="E1047" s="238" t="s">
        <v>21</v>
      </c>
      <c r="F1047" s="239" t="s">
        <v>156</v>
      </c>
      <c r="G1047" s="237"/>
      <c r="H1047" s="240">
        <v>2.52</v>
      </c>
      <c r="I1047" s="241"/>
      <c r="J1047" s="237"/>
      <c r="K1047" s="237"/>
      <c r="L1047" s="242"/>
      <c r="M1047" s="243"/>
      <c r="N1047" s="244"/>
      <c r="O1047" s="244"/>
      <c r="P1047" s="244"/>
      <c r="Q1047" s="244"/>
      <c r="R1047" s="244"/>
      <c r="S1047" s="244"/>
      <c r="T1047" s="245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6" t="s">
        <v>153</v>
      </c>
      <c r="AU1047" s="246" t="s">
        <v>82</v>
      </c>
      <c r="AV1047" s="14" t="s">
        <v>82</v>
      </c>
      <c r="AW1047" s="14" t="s">
        <v>34</v>
      </c>
      <c r="AX1047" s="14" t="s">
        <v>80</v>
      </c>
      <c r="AY1047" s="246" t="s">
        <v>142</v>
      </c>
    </row>
    <row r="1048" spans="1:65" s="2" customFormat="1" ht="21.75" customHeight="1">
      <c r="A1048" s="40"/>
      <c r="B1048" s="41"/>
      <c r="C1048" s="207" t="s">
        <v>1027</v>
      </c>
      <c r="D1048" s="207" t="s">
        <v>144</v>
      </c>
      <c r="E1048" s="208" t="s">
        <v>1028</v>
      </c>
      <c r="F1048" s="209" t="s">
        <v>1029</v>
      </c>
      <c r="G1048" s="210" t="s">
        <v>147</v>
      </c>
      <c r="H1048" s="211">
        <v>15.622</v>
      </c>
      <c r="I1048" s="212"/>
      <c r="J1048" s="213">
        <f>ROUND(I1048*H1048,2)</f>
        <v>0</v>
      </c>
      <c r="K1048" s="209" t="s">
        <v>148</v>
      </c>
      <c r="L1048" s="46"/>
      <c r="M1048" s="214" t="s">
        <v>21</v>
      </c>
      <c r="N1048" s="215" t="s">
        <v>44</v>
      </c>
      <c r="O1048" s="86"/>
      <c r="P1048" s="216">
        <f>O1048*H1048</f>
        <v>0</v>
      </c>
      <c r="Q1048" s="216">
        <v>0.23</v>
      </c>
      <c r="R1048" s="216">
        <f>Q1048*H1048</f>
        <v>3.59306</v>
      </c>
      <c r="S1048" s="216">
        <v>0</v>
      </c>
      <c r="T1048" s="217">
        <f>S1048*H1048</f>
        <v>0</v>
      </c>
      <c r="U1048" s="40"/>
      <c r="V1048" s="40"/>
      <c r="W1048" s="40"/>
      <c r="X1048" s="40"/>
      <c r="Y1048" s="40"/>
      <c r="Z1048" s="40"/>
      <c r="AA1048" s="40"/>
      <c r="AB1048" s="40"/>
      <c r="AC1048" s="40"/>
      <c r="AD1048" s="40"/>
      <c r="AE1048" s="40"/>
      <c r="AR1048" s="218" t="s">
        <v>149</v>
      </c>
      <c r="AT1048" s="218" t="s">
        <v>144</v>
      </c>
      <c r="AU1048" s="218" t="s">
        <v>82</v>
      </c>
      <c r="AY1048" s="19" t="s">
        <v>142</v>
      </c>
      <c r="BE1048" s="219">
        <f>IF(N1048="základní",J1048,0)</f>
        <v>0</v>
      </c>
      <c r="BF1048" s="219">
        <f>IF(N1048="snížená",J1048,0)</f>
        <v>0</v>
      </c>
      <c r="BG1048" s="219">
        <f>IF(N1048="zákl. přenesená",J1048,0)</f>
        <v>0</v>
      </c>
      <c r="BH1048" s="219">
        <f>IF(N1048="sníž. přenesená",J1048,0)</f>
        <v>0</v>
      </c>
      <c r="BI1048" s="219">
        <f>IF(N1048="nulová",J1048,0)</f>
        <v>0</v>
      </c>
      <c r="BJ1048" s="19" t="s">
        <v>80</v>
      </c>
      <c r="BK1048" s="219">
        <f>ROUND(I1048*H1048,2)</f>
        <v>0</v>
      </c>
      <c r="BL1048" s="19" t="s">
        <v>149</v>
      </c>
      <c r="BM1048" s="218" t="s">
        <v>1030</v>
      </c>
    </row>
    <row r="1049" spans="1:47" s="2" customFormat="1" ht="12">
      <c r="A1049" s="40"/>
      <c r="B1049" s="41"/>
      <c r="C1049" s="42"/>
      <c r="D1049" s="220" t="s">
        <v>151</v>
      </c>
      <c r="E1049" s="42"/>
      <c r="F1049" s="221" t="s">
        <v>1031</v>
      </c>
      <c r="G1049" s="42"/>
      <c r="H1049" s="42"/>
      <c r="I1049" s="222"/>
      <c r="J1049" s="42"/>
      <c r="K1049" s="42"/>
      <c r="L1049" s="46"/>
      <c r="M1049" s="223"/>
      <c r="N1049" s="224"/>
      <c r="O1049" s="86"/>
      <c r="P1049" s="86"/>
      <c r="Q1049" s="86"/>
      <c r="R1049" s="86"/>
      <c r="S1049" s="86"/>
      <c r="T1049" s="87"/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T1049" s="19" t="s">
        <v>151</v>
      </c>
      <c r="AU1049" s="19" t="s">
        <v>82</v>
      </c>
    </row>
    <row r="1050" spans="1:47" s="2" customFormat="1" ht="12">
      <c r="A1050" s="40"/>
      <c r="B1050" s="41"/>
      <c r="C1050" s="42"/>
      <c r="D1050" s="227" t="s">
        <v>271</v>
      </c>
      <c r="E1050" s="42"/>
      <c r="F1050" s="258" t="s">
        <v>1032</v>
      </c>
      <c r="G1050" s="42"/>
      <c r="H1050" s="42"/>
      <c r="I1050" s="222"/>
      <c r="J1050" s="42"/>
      <c r="K1050" s="42"/>
      <c r="L1050" s="46"/>
      <c r="M1050" s="223"/>
      <c r="N1050" s="224"/>
      <c r="O1050" s="86"/>
      <c r="P1050" s="86"/>
      <c r="Q1050" s="86"/>
      <c r="R1050" s="86"/>
      <c r="S1050" s="86"/>
      <c r="T1050" s="87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T1050" s="19" t="s">
        <v>271</v>
      </c>
      <c r="AU1050" s="19" t="s">
        <v>82</v>
      </c>
    </row>
    <row r="1051" spans="1:51" s="13" customFormat="1" ht="12">
      <c r="A1051" s="13"/>
      <c r="B1051" s="225"/>
      <c r="C1051" s="226"/>
      <c r="D1051" s="227" t="s">
        <v>153</v>
      </c>
      <c r="E1051" s="228" t="s">
        <v>21</v>
      </c>
      <c r="F1051" s="229" t="s">
        <v>154</v>
      </c>
      <c r="G1051" s="226"/>
      <c r="H1051" s="228" t="s">
        <v>21</v>
      </c>
      <c r="I1051" s="230"/>
      <c r="J1051" s="226"/>
      <c r="K1051" s="226"/>
      <c r="L1051" s="231"/>
      <c r="M1051" s="232"/>
      <c r="N1051" s="233"/>
      <c r="O1051" s="233"/>
      <c r="P1051" s="233"/>
      <c r="Q1051" s="233"/>
      <c r="R1051" s="233"/>
      <c r="S1051" s="233"/>
      <c r="T1051" s="234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T1051" s="235" t="s">
        <v>153</v>
      </c>
      <c r="AU1051" s="235" t="s">
        <v>82</v>
      </c>
      <c r="AV1051" s="13" t="s">
        <v>80</v>
      </c>
      <c r="AW1051" s="13" t="s">
        <v>34</v>
      </c>
      <c r="AX1051" s="13" t="s">
        <v>73</v>
      </c>
      <c r="AY1051" s="235" t="s">
        <v>142</v>
      </c>
    </row>
    <row r="1052" spans="1:51" s="13" customFormat="1" ht="12">
      <c r="A1052" s="13"/>
      <c r="B1052" s="225"/>
      <c r="C1052" s="226"/>
      <c r="D1052" s="227" t="s">
        <v>153</v>
      </c>
      <c r="E1052" s="228" t="s">
        <v>21</v>
      </c>
      <c r="F1052" s="229" t="s">
        <v>155</v>
      </c>
      <c r="G1052" s="226"/>
      <c r="H1052" s="228" t="s">
        <v>21</v>
      </c>
      <c r="I1052" s="230"/>
      <c r="J1052" s="226"/>
      <c r="K1052" s="226"/>
      <c r="L1052" s="231"/>
      <c r="M1052" s="232"/>
      <c r="N1052" s="233"/>
      <c r="O1052" s="233"/>
      <c r="P1052" s="233"/>
      <c r="Q1052" s="233"/>
      <c r="R1052" s="233"/>
      <c r="S1052" s="233"/>
      <c r="T1052" s="234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5" t="s">
        <v>153</v>
      </c>
      <c r="AU1052" s="235" t="s">
        <v>82</v>
      </c>
      <c r="AV1052" s="13" t="s">
        <v>80</v>
      </c>
      <c r="AW1052" s="13" t="s">
        <v>34</v>
      </c>
      <c r="AX1052" s="13" t="s">
        <v>73</v>
      </c>
      <c r="AY1052" s="235" t="s">
        <v>142</v>
      </c>
    </row>
    <row r="1053" spans="1:51" s="14" customFormat="1" ht="12">
      <c r="A1053" s="14"/>
      <c r="B1053" s="236"/>
      <c r="C1053" s="237"/>
      <c r="D1053" s="227" t="s">
        <v>153</v>
      </c>
      <c r="E1053" s="238" t="s">
        <v>21</v>
      </c>
      <c r="F1053" s="239" t="s">
        <v>168</v>
      </c>
      <c r="G1053" s="237"/>
      <c r="H1053" s="240">
        <v>6.36</v>
      </c>
      <c r="I1053" s="241"/>
      <c r="J1053" s="237"/>
      <c r="K1053" s="237"/>
      <c r="L1053" s="242"/>
      <c r="M1053" s="243"/>
      <c r="N1053" s="244"/>
      <c r="O1053" s="244"/>
      <c r="P1053" s="244"/>
      <c r="Q1053" s="244"/>
      <c r="R1053" s="244"/>
      <c r="S1053" s="244"/>
      <c r="T1053" s="245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6" t="s">
        <v>153</v>
      </c>
      <c r="AU1053" s="246" t="s">
        <v>82</v>
      </c>
      <c r="AV1053" s="14" t="s">
        <v>82</v>
      </c>
      <c r="AW1053" s="14" t="s">
        <v>34</v>
      </c>
      <c r="AX1053" s="14" t="s">
        <v>73</v>
      </c>
      <c r="AY1053" s="246" t="s">
        <v>142</v>
      </c>
    </row>
    <row r="1054" spans="1:51" s="14" customFormat="1" ht="12">
      <c r="A1054" s="14"/>
      <c r="B1054" s="236"/>
      <c r="C1054" s="237"/>
      <c r="D1054" s="227" t="s">
        <v>153</v>
      </c>
      <c r="E1054" s="238" t="s">
        <v>21</v>
      </c>
      <c r="F1054" s="239" t="s">
        <v>161</v>
      </c>
      <c r="G1054" s="237"/>
      <c r="H1054" s="240">
        <v>2.28</v>
      </c>
      <c r="I1054" s="241"/>
      <c r="J1054" s="237"/>
      <c r="K1054" s="237"/>
      <c r="L1054" s="242"/>
      <c r="M1054" s="243"/>
      <c r="N1054" s="244"/>
      <c r="O1054" s="244"/>
      <c r="P1054" s="244"/>
      <c r="Q1054" s="244"/>
      <c r="R1054" s="244"/>
      <c r="S1054" s="244"/>
      <c r="T1054" s="245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T1054" s="246" t="s">
        <v>153</v>
      </c>
      <c r="AU1054" s="246" t="s">
        <v>82</v>
      </c>
      <c r="AV1054" s="14" t="s">
        <v>82</v>
      </c>
      <c r="AW1054" s="14" t="s">
        <v>34</v>
      </c>
      <c r="AX1054" s="14" t="s">
        <v>73</v>
      </c>
      <c r="AY1054" s="246" t="s">
        <v>142</v>
      </c>
    </row>
    <row r="1055" spans="1:51" s="13" customFormat="1" ht="12">
      <c r="A1055" s="13"/>
      <c r="B1055" s="225"/>
      <c r="C1055" s="226"/>
      <c r="D1055" s="227" t="s">
        <v>153</v>
      </c>
      <c r="E1055" s="228" t="s">
        <v>21</v>
      </c>
      <c r="F1055" s="229" t="s">
        <v>1033</v>
      </c>
      <c r="G1055" s="226"/>
      <c r="H1055" s="228" t="s">
        <v>21</v>
      </c>
      <c r="I1055" s="230"/>
      <c r="J1055" s="226"/>
      <c r="K1055" s="226"/>
      <c r="L1055" s="231"/>
      <c r="M1055" s="232"/>
      <c r="N1055" s="233"/>
      <c r="O1055" s="233"/>
      <c r="P1055" s="233"/>
      <c r="Q1055" s="233"/>
      <c r="R1055" s="233"/>
      <c r="S1055" s="233"/>
      <c r="T1055" s="234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T1055" s="235" t="s">
        <v>153</v>
      </c>
      <c r="AU1055" s="235" t="s">
        <v>82</v>
      </c>
      <c r="AV1055" s="13" t="s">
        <v>80</v>
      </c>
      <c r="AW1055" s="13" t="s">
        <v>34</v>
      </c>
      <c r="AX1055" s="13" t="s">
        <v>73</v>
      </c>
      <c r="AY1055" s="235" t="s">
        <v>142</v>
      </c>
    </row>
    <row r="1056" spans="1:51" s="13" customFormat="1" ht="12">
      <c r="A1056" s="13"/>
      <c r="B1056" s="225"/>
      <c r="C1056" s="226"/>
      <c r="D1056" s="227" t="s">
        <v>153</v>
      </c>
      <c r="E1056" s="228" t="s">
        <v>21</v>
      </c>
      <c r="F1056" s="229" t="s">
        <v>589</v>
      </c>
      <c r="G1056" s="226"/>
      <c r="H1056" s="228" t="s">
        <v>21</v>
      </c>
      <c r="I1056" s="230"/>
      <c r="J1056" s="226"/>
      <c r="K1056" s="226"/>
      <c r="L1056" s="231"/>
      <c r="M1056" s="232"/>
      <c r="N1056" s="233"/>
      <c r="O1056" s="233"/>
      <c r="P1056" s="233"/>
      <c r="Q1056" s="233"/>
      <c r="R1056" s="233"/>
      <c r="S1056" s="233"/>
      <c r="T1056" s="234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T1056" s="235" t="s">
        <v>153</v>
      </c>
      <c r="AU1056" s="235" t="s">
        <v>82</v>
      </c>
      <c r="AV1056" s="13" t="s">
        <v>80</v>
      </c>
      <c r="AW1056" s="13" t="s">
        <v>34</v>
      </c>
      <c r="AX1056" s="13" t="s">
        <v>73</v>
      </c>
      <c r="AY1056" s="235" t="s">
        <v>142</v>
      </c>
    </row>
    <row r="1057" spans="1:51" s="14" customFormat="1" ht="12">
      <c r="A1057" s="14"/>
      <c r="B1057" s="236"/>
      <c r="C1057" s="237"/>
      <c r="D1057" s="227" t="s">
        <v>153</v>
      </c>
      <c r="E1057" s="238" t="s">
        <v>21</v>
      </c>
      <c r="F1057" s="239" t="s">
        <v>1034</v>
      </c>
      <c r="G1057" s="237"/>
      <c r="H1057" s="240">
        <v>1.552</v>
      </c>
      <c r="I1057" s="241"/>
      <c r="J1057" s="237"/>
      <c r="K1057" s="237"/>
      <c r="L1057" s="242"/>
      <c r="M1057" s="243"/>
      <c r="N1057" s="244"/>
      <c r="O1057" s="244"/>
      <c r="P1057" s="244"/>
      <c r="Q1057" s="244"/>
      <c r="R1057" s="244"/>
      <c r="S1057" s="244"/>
      <c r="T1057" s="245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46" t="s">
        <v>153</v>
      </c>
      <c r="AU1057" s="246" t="s">
        <v>82</v>
      </c>
      <c r="AV1057" s="14" t="s">
        <v>82</v>
      </c>
      <c r="AW1057" s="14" t="s">
        <v>34</v>
      </c>
      <c r="AX1057" s="14" t="s">
        <v>73</v>
      </c>
      <c r="AY1057" s="246" t="s">
        <v>142</v>
      </c>
    </row>
    <row r="1058" spans="1:51" s="13" customFormat="1" ht="12">
      <c r="A1058" s="13"/>
      <c r="B1058" s="225"/>
      <c r="C1058" s="226"/>
      <c r="D1058" s="227" t="s">
        <v>153</v>
      </c>
      <c r="E1058" s="228" t="s">
        <v>21</v>
      </c>
      <c r="F1058" s="229" t="s">
        <v>591</v>
      </c>
      <c r="G1058" s="226"/>
      <c r="H1058" s="228" t="s">
        <v>21</v>
      </c>
      <c r="I1058" s="230"/>
      <c r="J1058" s="226"/>
      <c r="K1058" s="226"/>
      <c r="L1058" s="231"/>
      <c r="M1058" s="232"/>
      <c r="N1058" s="233"/>
      <c r="O1058" s="233"/>
      <c r="P1058" s="233"/>
      <c r="Q1058" s="233"/>
      <c r="R1058" s="233"/>
      <c r="S1058" s="233"/>
      <c r="T1058" s="234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5" t="s">
        <v>153</v>
      </c>
      <c r="AU1058" s="235" t="s">
        <v>82</v>
      </c>
      <c r="AV1058" s="13" t="s">
        <v>80</v>
      </c>
      <c r="AW1058" s="13" t="s">
        <v>34</v>
      </c>
      <c r="AX1058" s="13" t="s">
        <v>73</v>
      </c>
      <c r="AY1058" s="235" t="s">
        <v>142</v>
      </c>
    </row>
    <row r="1059" spans="1:51" s="14" customFormat="1" ht="12">
      <c r="A1059" s="14"/>
      <c r="B1059" s="236"/>
      <c r="C1059" s="237"/>
      <c r="D1059" s="227" t="s">
        <v>153</v>
      </c>
      <c r="E1059" s="238" t="s">
        <v>21</v>
      </c>
      <c r="F1059" s="239" t="s">
        <v>1035</v>
      </c>
      <c r="G1059" s="237"/>
      <c r="H1059" s="240">
        <v>0.416</v>
      </c>
      <c r="I1059" s="241"/>
      <c r="J1059" s="237"/>
      <c r="K1059" s="237"/>
      <c r="L1059" s="242"/>
      <c r="M1059" s="243"/>
      <c r="N1059" s="244"/>
      <c r="O1059" s="244"/>
      <c r="P1059" s="244"/>
      <c r="Q1059" s="244"/>
      <c r="R1059" s="244"/>
      <c r="S1059" s="244"/>
      <c r="T1059" s="245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6" t="s">
        <v>153</v>
      </c>
      <c r="AU1059" s="246" t="s">
        <v>82</v>
      </c>
      <c r="AV1059" s="14" t="s">
        <v>82</v>
      </c>
      <c r="AW1059" s="14" t="s">
        <v>34</v>
      </c>
      <c r="AX1059" s="14" t="s">
        <v>73</v>
      </c>
      <c r="AY1059" s="246" t="s">
        <v>142</v>
      </c>
    </row>
    <row r="1060" spans="1:51" s="13" customFormat="1" ht="12">
      <c r="A1060" s="13"/>
      <c r="B1060" s="225"/>
      <c r="C1060" s="226"/>
      <c r="D1060" s="227" t="s">
        <v>153</v>
      </c>
      <c r="E1060" s="228" t="s">
        <v>21</v>
      </c>
      <c r="F1060" s="229" t="s">
        <v>976</v>
      </c>
      <c r="G1060" s="226"/>
      <c r="H1060" s="228" t="s">
        <v>21</v>
      </c>
      <c r="I1060" s="230"/>
      <c r="J1060" s="226"/>
      <c r="K1060" s="226"/>
      <c r="L1060" s="231"/>
      <c r="M1060" s="232"/>
      <c r="N1060" s="233"/>
      <c r="O1060" s="233"/>
      <c r="P1060" s="233"/>
      <c r="Q1060" s="233"/>
      <c r="R1060" s="233"/>
      <c r="S1060" s="233"/>
      <c r="T1060" s="234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T1060" s="235" t="s">
        <v>153</v>
      </c>
      <c r="AU1060" s="235" t="s">
        <v>82</v>
      </c>
      <c r="AV1060" s="13" t="s">
        <v>80</v>
      </c>
      <c r="AW1060" s="13" t="s">
        <v>34</v>
      </c>
      <c r="AX1060" s="13" t="s">
        <v>73</v>
      </c>
      <c r="AY1060" s="235" t="s">
        <v>142</v>
      </c>
    </row>
    <row r="1061" spans="1:51" s="14" customFormat="1" ht="12">
      <c r="A1061" s="14"/>
      <c r="B1061" s="236"/>
      <c r="C1061" s="237"/>
      <c r="D1061" s="227" t="s">
        <v>153</v>
      </c>
      <c r="E1061" s="238" t="s">
        <v>21</v>
      </c>
      <c r="F1061" s="239" t="s">
        <v>1036</v>
      </c>
      <c r="G1061" s="237"/>
      <c r="H1061" s="240">
        <v>2.815</v>
      </c>
      <c r="I1061" s="241"/>
      <c r="J1061" s="237"/>
      <c r="K1061" s="237"/>
      <c r="L1061" s="242"/>
      <c r="M1061" s="243"/>
      <c r="N1061" s="244"/>
      <c r="O1061" s="244"/>
      <c r="P1061" s="244"/>
      <c r="Q1061" s="244"/>
      <c r="R1061" s="244"/>
      <c r="S1061" s="244"/>
      <c r="T1061" s="245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T1061" s="246" t="s">
        <v>153</v>
      </c>
      <c r="AU1061" s="246" t="s">
        <v>82</v>
      </c>
      <c r="AV1061" s="14" t="s">
        <v>82</v>
      </c>
      <c r="AW1061" s="14" t="s">
        <v>34</v>
      </c>
      <c r="AX1061" s="14" t="s">
        <v>73</v>
      </c>
      <c r="AY1061" s="246" t="s">
        <v>142</v>
      </c>
    </row>
    <row r="1062" spans="1:51" s="13" customFormat="1" ht="12">
      <c r="A1062" s="13"/>
      <c r="B1062" s="225"/>
      <c r="C1062" s="226"/>
      <c r="D1062" s="227" t="s">
        <v>153</v>
      </c>
      <c r="E1062" s="228" t="s">
        <v>21</v>
      </c>
      <c r="F1062" s="229" t="s">
        <v>978</v>
      </c>
      <c r="G1062" s="226"/>
      <c r="H1062" s="228" t="s">
        <v>21</v>
      </c>
      <c r="I1062" s="230"/>
      <c r="J1062" s="226"/>
      <c r="K1062" s="226"/>
      <c r="L1062" s="231"/>
      <c r="M1062" s="232"/>
      <c r="N1062" s="233"/>
      <c r="O1062" s="233"/>
      <c r="P1062" s="233"/>
      <c r="Q1062" s="233"/>
      <c r="R1062" s="233"/>
      <c r="S1062" s="233"/>
      <c r="T1062" s="234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T1062" s="235" t="s">
        <v>153</v>
      </c>
      <c r="AU1062" s="235" t="s">
        <v>82</v>
      </c>
      <c r="AV1062" s="13" t="s">
        <v>80</v>
      </c>
      <c r="AW1062" s="13" t="s">
        <v>34</v>
      </c>
      <c r="AX1062" s="13" t="s">
        <v>73</v>
      </c>
      <c r="AY1062" s="235" t="s">
        <v>142</v>
      </c>
    </row>
    <row r="1063" spans="1:51" s="14" customFormat="1" ht="12">
      <c r="A1063" s="14"/>
      <c r="B1063" s="236"/>
      <c r="C1063" s="237"/>
      <c r="D1063" s="227" t="s">
        <v>153</v>
      </c>
      <c r="E1063" s="238" t="s">
        <v>21</v>
      </c>
      <c r="F1063" s="239" t="s">
        <v>1037</v>
      </c>
      <c r="G1063" s="237"/>
      <c r="H1063" s="240">
        <v>2.199</v>
      </c>
      <c r="I1063" s="241"/>
      <c r="J1063" s="237"/>
      <c r="K1063" s="237"/>
      <c r="L1063" s="242"/>
      <c r="M1063" s="243"/>
      <c r="N1063" s="244"/>
      <c r="O1063" s="244"/>
      <c r="P1063" s="244"/>
      <c r="Q1063" s="244"/>
      <c r="R1063" s="244"/>
      <c r="S1063" s="244"/>
      <c r="T1063" s="245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T1063" s="246" t="s">
        <v>153</v>
      </c>
      <c r="AU1063" s="246" t="s">
        <v>82</v>
      </c>
      <c r="AV1063" s="14" t="s">
        <v>82</v>
      </c>
      <c r="AW1063" s="14" t="s">
        <v>34</v>
      </c>
      <c r="AX1063" s="14" t="s">
        <v>73</v>
      </c>
      <c r="AY1063" s="246" t="s">
        <v>142</v>
      </c>
    </row>
    <row r="1064" spans="1:51" s="15" customFormat="1" ht="12">
      <c r="A1064" s="15"/>
      <c r="B1064" s="247"/>
      <c r="C1064" s="248"/>
      <c r="D1064" s="227" t="s">
        <v>153</v>
      </c>
      <c r="E1064" s="249" t="s">
        <v>21</v>
      </c>
      <c r="F1064" s="250" t="s">
        <v>171</v>
      </c>
      <c r="G1064" s="248"/>
      <c r="H1064" s="251">
        <v>15.622</v>
      </c>
      <c r="I1064" s="252"/>
      <c r="J1064" s="248"/>
      <c r="K1064" s="248"/>
      <c r="L1064" s="253"/>
      <c r="M1064" s="254"/>
      <c r="N1064" s="255"/>
      <c r="O1064" s="255"/>
      <c r="P1064" s="255"/>
      <c r="Q1064" s="255"/>
      <c r="R1064" s="255"/>
      <c r="S1064" s="255"/>
      <c r="T1064" s="256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T1064" s="257" t="s">
        <v>153</v>
      </c>
      <c r="AU1064" s="257" t="s">
        <v>82</v>
      </c>
      <c r="AV1064" s="15" t="s">
        <v>149</v>
      </c>
      <c r="AW1064" s="15" t="s">
        <v>34</v>
      </c>
      <c r="AX1064" s="15" t="s">
        <v>80</v>
      </c>
      <c r="AY1064" s="257" t="s">
        <v>142</v>
      </c>
    </row>
    <row r="1065" spans="1:65" s="2" customFormat="1" ht="16.5" customHeight="1">
      <c r="A1065" s="40"/>
      <c r="B1065" s="41"/>
      <c r="C1065" s="207" t="s">
        <v>1038</v>
      </c>
      <c r="D1065" s="207" t="s">
        <v>144</v>
      </c>
      <c r="E1065" s="208" t="s">
        <v>1039</v>
      </c>
      <c r="F1065" s="209" t="s">
        <v>1040</v>
      </c>
      <c r="G1065" s="210" t="s">
        <v>147</v>
      </c>
      <c r="H1065" s="211">
        <v>137.72</v>
      </c>
      <c r="I1065" s="212"/>
      <c r="J1065" s="213">
        <f>ROUND(I1065*H1065,2)</f>
        <v>0</v>
      </c>
      <c r="K1065" s="209" t="s">
        <v>148</v>
      </c>
      <c r="L1065" s="46"/>
      <c r="M1065" s="214" t="s">
        <v>21</v>
      </c>
      <c r="N1065" s="215" t="s">
        <v>44</v>
      </c>
      <c r="O1065" s="86"/>
      <c r="P1065" s="216">
        <f>O1065*H1065</f>
        <v>0</v>
      </c>
      <c r="Q1065" s="216">
        <v>0.46</v>
      </c>
      <c r="R1065" s="216">
        <f>Q1065*H1065</f>
        <v>63.351200000000006</v>
      </c>
      <c r="S1065" s="216">
        <v>0</v>
      </c>
      <c r="T1065" s="217">
        <f>S1065*H1065</f>
        <v>0</v>
      </c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R1065" s="218" t="s">
        <v>149</v>
      </c>
      <c r="AT1065" s="218" t="s">
        <v>144</v>
      </c>
      <c r="AU1065" s="218" t="s">
        <v>82</v>
      </c>
      <c r="AY1065" s="19" t="s">
        <v>142</v>
      </c>
      <c r="BE1065" s="219">
        <f>IF(N1065="základní",J1065,0)</f>
        <v>0</v>
      </c>
      <c r="BF1065" s="219">
        <f>IF(N1065="snížená",J1065,0)</f>
        <v>0</v>
      </c>
      <c r="BG1065" s="219">
        <f>IF(N1065="zákl. přenesená",J1065,0)</f>
        <v>0</v>
      </c>
      <c r="BH1065" s="219">
        <f>IF(N1065="sníž. přenesená",J1065,0)</f>
        <v>0</v>
      </c>
      <c r="BI1065" s="219">
        <f>IF(N1065="nulová",J1065,0)</f>
        <v>0</v>
      </c>
      <c r="BJ1065" s="19" t="s">
        <v>80</v>
      </c>
      <c r="BK1065" s="219">
        <f>ROUND(I1065*H1065,2)</f>
        <v>0</v>
      </c>
      <c r="BL1065" s="19" t="s">
        <v>149</v>
      </c>
      <c r="BM1065" s="218" t="s">
        <v>1041</v>
      </c>
    </row>
    <row r="1066" spans="1:47" s="2" customFormat="1" ht="12">
      <c r="A1066" s="40"/>
      <c r="B1066" s="41"/>
      <c r="C1066" s="42"/>
      <c r="D1066" s="220" t="s">
        <v>151</v>
      </c>
      <c r="E1066" s="42"/>
      <c r="F1066" s="221" t="s">
        <v>1042</v>
      </c>
      <c r="G1066" s="42"/>
      <c r="H1066" s="42"/>
      <c r="I1066" s="222"/>
      <c r="J1066" s="42"/>
      <c r="K1066" s="42"/>
      <c r="L1066" s="46"/>
      <c r="M1066" s="223"/>
      <c r="N1066" s="224"/>
      <c r="O1066" s="86"/>
      <c r="P1066" s="86"/>
      <c r="Q1066" s="86"/>
      <c r="R1066" s="86"/>
      <c r="S1066" s="86"/>
      <c r="T1066" s="87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0"/>
      <c r="AE1066" s="40"/>
      <c r="AT1066" s="19" t="s">
        <v>151</v>
      </c>
      <c r="AU1066" s="19" t="s">
        <v>82</v>
      </c>
    </row>
    <row r="1067" spans="1:51" s="13" customFormat="1" ht="12">
      <c r="A1067" s="13"/>
      <c r="B1067" s="225"/>
      <c r="C1067" s="226"/>
      <c r="D1067" s="227" t="s">
        <v>153</v>
      </c>
      <c r="E1067" s="228" t="s">
        <v>21</v>
      </c>
      <c r="F1067" s="229" t="s">
        <v>154</v>
      </c>
      <c r="G1067" s="226"/>
      <c r="H1067" s="228" t="s">
        <v>21</v>
      </c>
      <c r="I1067" s="230"/>
      <c r="J1067" s="226"/>
      <c r="K1067" s="226"/>
      <c r="L1067" s="231"/>
      <c r="M1067" s="232"/>
      <c r="N1067" s="233"/>
      <c r="O1067" s="233"/>
      <c r="P1067" s="233"/>
      <c r="Q1067" s="233"/>
      <c r="R1067" s="233"/>
      <c r="S1067" s="233"/>
      <c r="T1067" s="234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35" t="s">
        <v>153</v>
      </c>
      <c r="AU1067" s="235" t="s">
        <v>82</v>
      </c>
      <c r="AV1067" s="13" t="s">
        <v>80</v>
      </c>
      <c r="AW1067" s="13" t="s">
        <v>34</v>
      </c>
      <c r="AX1067" s="13" t="s">
        <v>73</v>
      </c>
      <c r="AY1067" s="235" t="s">
        <v>142</v>
      </c>
    </row>
    <row r="1068" spans="1:51" s="13" customFormat="1" ht="12">
      <c r="A1068" s="13"/>
      <c r="B1068" s="225"/>
      <c r="C1068" s="226"/>
      <c r="D1068" s="227" t="s">
        <v>153</v>
      </c>
      <c r="E1068" s="228" t="s">
        <v>21</v>
      </c>
      <c r="F1068" s="229" t="s">
        <v>1043</v>
      </c>
      <c r="G1068" s="226"/>
      <c r="H1068" s="228" t="s">
        <v>21</v>
      </c>
      <c r="I1068" s="230"/>
      <c r="J1068" s="226"/>
      <c r="K1068" s="226"/>
      <c r="L1068" s="231"/>
      <c r="M1068" s="232"/>
      <c r="N1068" s="233"/>
      <c r="O1068" s="233"/>
      <c r="P1068" s="233"/>
      <c r="Q1068" s="233"/>
      <c r="R1068" s="233"/>
      <c r="S1068" s="233"/>
      <c r="T1068" s="234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35" t="s">
        <v>153</v>
      </c>
      <c r="AU1068" s="235" t="s">
        <v>82</v>
      </c>
      <c r="AV1068" s="13" t="s">
        <v>80</v>
      </c>
      <c r="AW1068" s="13" t="s">
        <v>34</v>
      </c>
      <c r="AX1068" s="13" t="s">
        <v>73</v>
      </c>
      <c r="AY1068" s="235" t="s">
        <v>142</v>
      </c>
    </row>
    <row r="1069" spans="1:51" s="14" customFormat="1" ht="12">
      <c r="A1069" s="14"/>
      <c r="B1069" s="236"/>
      <c r="C1069" s="237"/>
      <c r="D1069" s="227" t="s">
        <v>153</v>
      </c>
      <c r="E1069" s="238" t="s">
        <v>21</v>
      </c>
      <c r="F1069" s="239" t="s">
        <v>183</v>
      </c>
      <c r="G1069" s="237"/>
      <c r="H1069" s="240">
        <v>115.08</v>
      </c>
      <c r="I1069" s="241"/>
      <c r="J1069" s="237"/>
      <c r="K1069" s="237"/>
      <c r="L1069" s="242"/>
      <c r="M1069" s="243"/>
      <c r="N1069" s="244"/>
      <c r="O1069" s="244"/>
      <c r="P1069" s="244"/>
      <c r="Q1069" s="244"/>
      <c r="R1069" s="244"/>
      <c r="S1069" s="244"/>
      <c r="T1069" s="245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46" t="s">
        <v>153</v>
      </c>
      <c r="AU1069" s="246" t="s">
        <v>82</v>
      </c>
      <c r="AV1069" s="14" t="s">
        <v>82</v>
      </c>
      <c r="AW1069" s="14" t="s">
        <v>34</v>
      </c>
      <c r="AX1069" s="14" t="s">
        <v>73</v>
      </c>
      <c r="AY1069" s="246" t="s">
        <v>142</v>
      </c>
    </row>
    <row r="1070" spans="1:51" s="13" customFormat="1" ht="12">
      <c r="A1070" s="13"/>
      <c r="B1070" s="225"/>
      <c r="C1070" s="226"/>
      <c r="D1070" s="227" t="s">
        <v>153</v>
      </c>
      <c r="E1070" s="228" t="s">
        <v>21</v>
      </c>
      <c r="F1070" s="229" t="s">
        <v>1044</v>
      </c>
      <c r="G1070" s="226"/>
      <c r="H1070" s="228" t="s">
        <v>21</v>
      </c>
      <c r="I1070" s="230"/>
      <c r="J1070" s="226"/>
      <c r="K1070" s="226"/>
      <c r="L1070" s="231"/>
      <c r="M1070" s="232"/>
      <c r="N1070" s="233"/>
      <c r="O1070" s="233"/>
      <c r="P1070" s="233"/>
      <c r="Q1070" s="233"/>
      <c r="R1070" s="233"/>
      <c r="S1070" s="233"/>
      <c r="T1070" s="234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5" t="s">
        <v>153</v>
      </c>
      <c r="AU1070" s="235" t="s">
        <v>82</v>
      </c>
      <c r="AV1070" s="13" t="s">
        <v>80</v>
      </c>
      <c r="AW1070" s="13" t="s">
        <v>34</v>
      </c>
      <c r="AX1070" s="13" t="s">
        <v>73</v>
      </c>
      <c r="AY1070" s="235" t="s">
        <v>142</v>
      </c>
    </row>
    <row r="1071" spans="1:51" s="14" customFormat="1" ht="12">
      <c r="A1071" s="14"/>
      <c r="B1071" s="236"/>
      <c r="C1071" s="237"/>
      <c r="D1071" s="227" t="s">
        <v>153</v>
      </c>
      <c r="E1071" s="238" t="s">
        <v>21</v>
      </c>
      <c r="F1071" s="239" t="s">
        <v>185</v>
      </c>
      <c r="G1071" s="237"/>
      <c r="H1071" s="240">
        <v>3.8</v>
      </c>
      <c r="I1071" s="241"/>
      <c r="J1071" s="237"/>
      <c r="K1071" s="237"/>
      <c r="L1071" s="242"/>
      <c r="M1071" s="243"/>
      <c r="N1071" s="244"/>
      <c r="O1071" s="244"/>
      <c r="P1071" s="244"/>
      <c r="Q1071" s="244"/>
      <c r="R1071" s="244"/>
      <c r="S1071" s="244"/>
      <c r="T1071" s="245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6" t="s">
        <v>153</v>
      </c>
      <c r="AU1071" s="246" t="s">
        <v>82</v>
      </c>
      <c r="AV1071" s="14" t="s">
        <v>82</v>
      </c>
      <c r="AW1071" s="14" t="s">
        <v>34</v>
      </c>
      <c r="AX1071" s="14" t="s">
        <v>73</v>
      </c>
      <c r="AY1071" s="246" t="s">
        <v>142</v>
      </c>
    </row>
    <row r="1072" spans="1:51" s="13" customFormat="1" ht="12">
      <c r="A1072" s="13"/>
      <c r="B1072" s="225"/>
      <c r="C1072" s="226"/>
      <c r="D1072" s="227" t="s">
        <v>153</v>
      </c>
      <c r="E1072" s="228" t="s">
        <v>21</v>
      </c>
      <c r="F1072" s="229" t="s">
        <v>186</v>
      </c>
      <c r="G1072" s="226"/>
      <c r="H1072" s="228" t="s">
        <v>21</v>
      </c>
      <c r="I1072" s="230"/>
      <c r="J1072" s="226"/>
      <c r="K1072" s="226"/>
      <c r="L1072" s="231"/>
      <c r="M1072" s="232"/>
      <c r="N1072" s="233"/>
      <c r="O1072" s="233"/>
      <c r="P1072" s="233"/>
      <c r="Q1072" s="233"/>
      <c r="R1072" s="233"/>
      <c r="S1072" s="233"/>
      <c r="T1072" s="234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35" t="s">
        <v>153</v>
      </c>
      <c r="AU1072" s="235" t="s">
        <v>82</v>
      </c>
      <c r="AV1072" s="13" t="s">
        <v>80</v>
      </c>
      <c r="AW1072" s="13" t="s">
        <v>34</v>
      </c>
      <c r="AX1072" s="13" t="s">
        <v>73</v>
      </c>
      <c r="AY1072" s="235" t="s">
        <v>142</v>
      </c>
    </row>
    <row r="1073" spans="1:51" s="14" customFormat="1" ht="12">
      <c r="A1073" s="14"/>
      <c r="B1073" s="236"/>
      <c r="C1073" s="237"/>
      <c r="D1073" s="227" t="s">
        <v>153</v>
      </c>
      <c r="E1073" s="238" t="s">
        <v>21</v>
      </c>
      <c r="F1073" s="239" t="s">
        <v>187</v>
      </c>
      <c r="G1073" s="237"/>
      <c r="H1073" s="240">
        <v>2.04</v>
      </c>
      <c r="I1073" s="241"/>
      <c r="J1073" s="237"/>
      <c r="K1073" s="237"/>
      <c r="L1073" s="242"/>
      <c r="M1073" s="243"/>
      <c r="N1073" s="244"/>
      <c r="O1073" s="244"/>
      <c r="P1073" s="244"/>
      <c r="Q1073" s="244"/>
      <c r="R1073" s="244"/>
      <c r="S1073" s="244"/>
      <c r="T1073" s="245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46" t="s">
        <v>153</v>
      </c>
      <c r="AU1073" s="246" t="s">
        <v>82</v>
      </c>
      <c r="AV1073" s="14" t="s">
        <v>82</v>
      </c>
      <c r="AW1073" s="14" t="s">
        <v>34</v>
      </c>
      <c r="AX1073" s="14" t="s">
        <v>73</v>
      </c>
      <c r="AY1073" s="246" t="s">
        <v>142</v>
      </c>
    </row>
    <row r="1074" spans="1:51" s="13" customFormat="1" ht="12">
      <c r="A1074" s="13"/>
      <c r="B1074" s="225"/>
      <c r="C1074" s="226"/>
      <c r="D1074" s="227" t="s">
        <v>153</v>
      </c>
      <c r="E1074" s="228" t="s">
        <v>21</v>
      </c>
      <c r="F1074" s="229" t="s">
        <v>155</v>
      </c>
      <c r="G1074" s="226"/>
      <c r="H1074" s="228" t="s">
        <v>21</v>
      </c>
      <c r="I1074" s="230"/>
      <c r="J1074" s="226"/>
      <c r="K1074" s="226"/>
      <c r="L1074" s="231"/>
      <c r="M1074" s="232"/>
      <c r="N1074" s="233"/>
      <c r="O1074" s="233"/>
      <c r="P1074" s="233"/>
      <c r="Q1074" s="233"/>
      <c r="R1074" s="233"/>
      <c r="S1074" s="233"/>
      <c r="T1074" s="234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T1074" s="235" t="s">
        <v>153</v>
      </c>
      <c r="AU1074" s="235" t="s">
        <v>82</v>
      </c>
      <c r="AV1074" s="13" t="s">
        <v>80</v>
      </c>
      <c r="AW1074" s="13" t="s">
        <v>34</v>
      </c>
      <c r="AX1074" s="13" t="s">
        <v>73</v>
      </c>
      <c r="AY1074" s="235" t="s">
        <v>142</v>
      </c>
    </row>
    <row r="1075" spans="1:51" s="14" customFormat="1" ht="12">
      <c r="A1075" s="14"/>
      <c r="B1075" s="236"/>
      <c r="C1075" s="237"/>
      <c r="D1075" s="227" t="s">
        <v>153</v>
      </c>
      <c r="E1075" s="238" t="s">
        <v>21</v>
      </c>
      <c r="F1075" s="239" t="s">
        <v>187</v>
      </c>
      <c r="G1075" s="237"/>
      <c r="H1075" s="240">
        <v>2.04</v>
      </c>
      <c r="I1075" s="241"/>
      <c r="J1075" s="237"/>
      <c r="K1075" s="237"/>
      <c r="L1075" s="242"/>
      <c r="M1075" s="243"/>
      <c r="N1075" s="244"/>
      <c r="O1075" s="244"/>
      <c r="P1075" s="244"/>
      <c r="Q1075" s="244"/>
      <c r="R1075" s="244"/>
      <c r="S1075" s="244"/>
      <c r="T1075" s="245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46" t="s">
        <v>153</v>
      </c>
      <c r="AU1075" s="246" t="s">
        <v>82</v>
      </c>
      <c r="AV1075" s="14" t="s">
        <v>82</v>
      </c>
      <c r="AW1075" s="14" t="s">
        <v>34</v>
      </c>
      <c r="AX1075" s="14" t="s">
        <v>73</v>
      </c>
      <c r="AY1075" s="246" t="s">
        <v>142</v>
      </c>
    </row>
    <row r="1076" spans="1:51" s="13" customFormat="1" ht="12">
      <c r="A1076" s="13"/>
      <c r="B1076" s="225"/>
      <c r="C1076" s="226"/>
      <c r="D1076" s="227" t="s">
        <v>153</v>
      </c>
      <c r="E1076" s="228" t="s">
        <v>21</v>
      </c>
      <c r="F1076" s="229" t="s">
        <v>155</v>
      </c>
      <c r="G1076" s="226"/>
      <c r="H1076" s="228" t="s">
        <v>21</v>
      </c>
      <c r="I1076" s="230"/>
      <c r="J1076" s="226"/>
      <c r="K1076" s="226"/>
      <c r="L1076" s="231"/>
      <c r="M1076" s="232"/>
      <c r="N1076" s="233"/>
      <c r="O1076" s="233"/>
      <c r="P1076" s="233"/>
      <c r="Q1076" s="233"/>
      <c r="R1076" s="233"/>
      <c r="S1076" s="233"/>
      <c r="T1076" s="234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5" t="s">
        <v>153</v>
      </c>
      <c r="AU1076" s="235" t="s">
        <v>82</v>
      </c>
      <c r="AV1076" s="13" t="s">
        <v>80</v>
      </c>
      <c r="AW1076" s="13" t="s">
        <v>34</v>
      </c>
      <c r="AX1076" s="13" t="s">
        <v>73</v>
      </c>
      <c r="AY1076" s="235" t="s">
        <v>142</v>
      </c>
    </row>
    <row r="1077" spans="1:51" s="14" customFormat="1" ht="12">
      <c r="A1077" s="14"/>
      <c r="B1077" s="236"/>
      <c r="C1077" s="237"/>
      <c r="D1077" s="227" t="s">
        <v>153</v>
      </c>
      <c r="E1077" s="238" t="s">
        <v>21</v>
      </c>
      <c r="F1077" s="239" t="s">
        <v>168</v>
      </c>
      <c r="G1077" s="237"/>
      <c r="H1077" s="240">
        <v>6.36</v>
      </c>
      <c r="I1077" s="241"/>
      <c r="J1077" s="237"/>
      <c r="K1077" s="237"/>
      <c r="L1077" s="242"/>
      <c r="M1077" s="243"/>
      <c r="N1077" s="244"/>
      <c r="O1077" s="244"/>
      <c r="P1077" s="244"/>
      <c r="Q1077" s="244"/>
      <c r="R1077" s="244"/>
      <c r="S1077" s="244"/>
      <c r="T1077" s="245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6" t="s">
        <v>153</v>
      </c>
      <c r="AU1077" s="246" t="s">
        <v>82</v>
      </c>
      <c r="AV1077" s="14" t="s">
        <v>82</v>
      </c>
      <c r="AW1077" s="14" t="s">
        <v>34</v>
      </c>
      <c r="AX1077" s="14" t="s">
        <v>73</v>
      </c>
      <c r="AY1077" s="246" t="s">
        <v>142</v>
      </c>
    </row>
    <row r="1078" spans="1:51" s="14" customFormat="1" ht="12">
      <c r="A1078" s="14"/>
      <c r="B1078" s="236"/>
      <c r="C1078" s="237"/>
      <c r="D1078" s="227" t="s">
        <v>153</v>
      </c>
      <c r="E1078" s="238" t="s">
        <v>21</v>
      </c>
      <c r="F1078" s="239" t="s">
        <v>161</v>
      </c>
      <c r="G1078" s="237"/>
      <c r="H1078" s="240">
        <v>2.28</v>
      </c>
      <c r="I1078" s="241"/>
      <c r="J1078" s="237"/>
      <c r="K1078" s="237"/>
      <c r="L1078" s="242"/>
      <c r="M1078" s="243"/>
      <c r="N1078" s="244"/>
      <c r="O1078" s="244"/>
      <c r="P1078" s="244"/>
      <c r="Q1078" s="244"/>
      <c r="R1078" s="244"/>
      <c r="S1078" s="244"/>
      <c r="T1078" s="245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46" t="s">
        <v>153</v>
      </c>
      <c r="AU1078" s="246" t="s">
        <v>82</v>
      </c>
      <c r="AV1078" s="14" t="s">
        <v>82</v>
      </c>
      <c r="AW1078" s="14" t="s">
        <v>34</v>
      </c>
      <c r="AX1078" s="14" t="s">
        <v>73</v>
      </c>
      <c r="AY1078" s="246" t="s">
        <v>142</v>
      </c>
    </row>
    <row r="1079" spans="1:51" s="14" customFormat="1" ht="12">
      <c r="A1079" s="14"/>
      <c r="B1079" s="236"/>
      <c r="C1079" s="237"/>
      <c r="D1079" s="227" t="s">
        <v>153</v>
      </c>
      <c r="E1079" s="238" t="s">
        <v>21</v>
      </c>
      <c r="F1079" s="239" t="s">
        <v>156</v>
      </c>
      <c r="G1079" s="237"/>
      <c r="H1079" s="240">
        <v>2.52</v>
      </c>
      <c r="I1079" s="241"/>
      <c r="J1079" s="237"/>
      <c r="K1079" s="237"/>
      <c r="L1079" s="242"/>
      <c r="M1079" s="243"/>
      <c r="N1079" s="244"/>
      <c r="O1079" s="244"/>
      <c r="P1079" s="244"/>
      <c r="Q1079" s="244"/>
      <c r="R1079" s="244"/>
      <c r="S1079" s="244"/>
      <c r="T1079" s="245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6" t="s">
        <v>153</v>
      </c>
      <c r="AU1079" s="246" t="s">
        <v>82</v>
      </c>
      <c r="AV1079" s="14" t="s">
        <v>82</v>
      </c>
      <c r="AW1079" s="14" t="s">
        <v>34</v>
      </c>
      <c r="AX1079" s="14" t="s">
        <v>73</v>
      </c>
      <c r="AY1079" s="246" t="s">
        <v>142</v>
      </c>
    </row>
    <row r="1080" spans="1:51" s="13" customFormat="1" ht="12">
      <c r="A1080" s="13"/>
      <c r="B1080" s="225"/>
      <c r="C1080" s="226"/>
      <c r="D1080" s="227" t="s">
        <v>153</v>
      </c>
      <c r="E1080" s="228" t="s">
        <v>21</v>
      </c>
      <c r="F1080" s="229" t="s">
        <v>1045</v>
      </c>
      <c r="G1080" s="226"/>
      <c r="H1080" s="228" t="s">
        <v>21</v>
      </c>
      <c r="I1080" s="230"/>
      <c r="J1080" s="226"/>
      <c r="K1080" s="226"/>
      <c r="L1080" s="231"/>
      <c r="M1080" s="232"/>
      <c r="N1080" s="233"/>
      <c r="O1080" s="233"/>
      <c r="P1080" s="233"/>
      <c r="Q1080" s="233"/>
      <c r="R1080" s="233"/>
      <c r="S1080" s="233"/>
      <c r="T1080" s="234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5" t="s">
        <v>153</v>
      </c>
      <c r="AU1080" s="235" t="s">
        <v>82</v>
      </c>
      <c r="AV1080" s="13" t="s">
        <v>80</v>
      </c>
      <c r="AW1080" s="13" t="s">
        <v>34</v>
      </c>
      <c r="AX1080" s="13" t="s">
        <v>73</v>
      </c>
      <c r="AY1080" s="235" t="s">
        <v>142</v>
      </c>
    </row>
    <row r="1081" spans="1:51" s="14" customFormat="1" ht="12">
      <c r="A1081" s="14"/>
      <c r="B1081" s="236"/>
      <c r="C1081" s="237"/>
      <c r="D1081" s="227" t="s">
        <v>153</v>
      </c>
      <c r="E1081" s="238" t="s">
        <v>21</v>
      </c>
      <c r="F1081" s="239" t="s">
        <v>222</v>
      </c>
      <c r="G1081" s="237"/>
      <c r="H1081" s="240">
        <v>3.6</v>
      </c>
      <c r="I1081" s="241"/>
      <c r="J1081" s="237"/>
      <c r="K1081" s="237"/>
      <c r="L1081" s="242"/>
      <c r="M1081" s="243"/>
      <c r="N1081" s="244"/>
      <c r="O1081" s="244"/>
      <c r="P1081" s="244"/>
      <c r="Q1081" s="244"/>
      <c r="R1081" s="244"/>
      <c r="S1081" s="244"/>
      <c r="T1081" s="245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6" t="s">
        <v>153</v>
      </c>
      <c r="AU1081" s="246" t="s">
        <v>82</v>
      </c>
      <c r="AV1081" s="14" t="s">
        <v>82</v>
      </c>
      <c r="AW1081" s="14" t="s">
        <v>34</v>
      </c>
      <c r="AX1081" s="14" t="s">
        <v>73</v>
      </c>
      <c r="AY1081" s="246" t="s">
        <v>142</v>
      </c>
    </row>
    <row r="1082" spans="1:51" s="15" customFormat="1" ht="12">
      <c r="A1082" s="15"/>
      <c r="B1082" s="247"/>
      <c r="C1082" s="248"/>
      <c r="D1082" s="227" t="s">
        <v>153</v>
      </c>
      <c r="E1082" s="249" t="s">
        <v>21</v>
      </c>
      <c r="F1082" s="250" t="s">
        <v>171</v>
      </c>
      <c r="G1082" s="248"/>
      <c r="H1082" s="251">
        <v>137.72</v>
      </c>
      <c r="I1082" s="252"/>
      <c r="J1082" s="248"/>
      <c r="K1082" s="248"/>
      <c r="L1082" s="253"/>
      <c r="M1082" s="254"/>
      <c r="N1082" s="255"/>
      <c r="O1082" s="255"/>
      <c r="P1082" s="255"/>
      <c r="Q1082" s="255"/>
      <c r="R1082" s="255"/>
      <c r="S1082" s="255"/>
      <c r="T1082" s="256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57" t="s">
        <v>153</v>
      </c>
      <c r="AU1082" s="257" t="s">
        <v>82</v>
      </c>
      <c r="AV1082" s="15" t="s">
        <v>149</v>
      </c>
      <c r="AW1082" s="15" t="s">
        <v>34</v>
      </c>
      <c r="AX1082" s="15" t="s">
        <v>80</v>
      </c>
      <c r="AY1082" s="257" t="s">
        <v>142</v>
      </c>
    </row>
    <row r="1083" spans="1:65" s="2" customFormat="1" ht="16.5" customHeight="1">
      <c r="A1083" s="40"/>
      <c r="B1083" s="41"/>
      <c r="C1083" s="207" t="s">
        <v>1046</v>
      </c>
      <c r="D1083" s="207" t="s">
        <v>144</v>
      </c>
      <c r="E1083" s="208" t="s">
        <v>1047</v>
      </c>
      <c r="F1083" s="209" t="s">
        <v>1048</v>
      </c>
      <c r="G1083" s="210" t="s">
        <v>147</v>
      </c>
      <c r="H1083" s="211">
        <v>1504.334</v>
      </c>
      <c r="I1083" s="212"/>
      <c r="J1083" s="213">
        <f>ROUND(I1083*H1083,2)</f>
        <v>0</v>
      </c>
      <c r="K1083" s="209" t="s">
        <v>148</v>
      </c>
      <c r="L1083" s="46"/>
      <c r="M1083" s="214" t="s">
        <v>21</v>
      </c>
      <c r="N1083" s="215" t="s">
        <v>44</v>
      </c>
      <c r="O1083" s="86"/>
      <c r="P1083" s="216">
        <f>O1083*H1083</f>
        <v>0</v>
      </c>
      <c r="Q1083" s="216">
        <v>0.69</v>
      </c>
      <c r="R1083" s="216">
        <f>Q1083*H1083</f>
        <v>1037.99046</v>
      </c>
      <c r="S1083" s="216">
        <v>0</v>
      </c>
      <c r="T1083" s="217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18" t="s">
        <v>149</v>
      </c>
      <c r="AT1083" s="218" t="s">
        <v>144</v>
      </c>
      <c r="AU1083" s="218" t="s">
        <v>82</v>
      </c>
      <c r="AY1083" s="19" t="s">
        <v>142</v>
      </c>
      <c r="BE1083" s="219">
        <f>IF(N1083="základní",J1083,0)</f>
        <v>0</v>
      </c>
      <c r="BF1083" s="219">
        <f>IF(N1083="snížená",J1083,0)</f>
        <v>0</v>
      </c>
      <c r="BG1083" s="219">
        <f>IF(N1083="zákl. přenesená",J1083,0)</f>
        <v>0</v>
      </c>
      <c r="BH1083" s="219">
        <f>IF(N1083="sníž. přenesená",J1083,0)</f>
        <v>0</v>
      </c>
      <c r="BI1083" s="219">
        <f>IF(N1083="nulová",J1083,0)</f>
        <v>0</v>
      </c>
      <c r="BJ1083" s="19" t="s">
        <v>80</v>
      </c>
      <c r="BK1083" s="219">
        <f>ROUND(I1083*H1083,2)</f>
        <v>0</v>
      </c>
      <c r="BL1083" s="19" t="s">
        <v>149</v>
      </c>
      <c r="BM1083" s="218" t="s">
        <v>1049</v>
      </c>
    </row>
    <row r="1084" spans="1:47" s="2" customFormat="1" ht="12">
      <c r="A1084" s="40"/>
      <c r="B1084" s="41"/>
      <c r="C1084" s="42"/>
      <c r="D1084" s="220" t="s">
        <v>151</v>
      </c>
      <c r="E1084" s="42"/>
      <c r="F1084" s="221" t="s">
        <v>1050</v>
      </c>
      <c r="G1084" s="42"/>
      <c r="H1084" s="42"/>
      <c r="I1084" s="222"/>
      <c r="J1084" s="42"/>
      <c r="K1084" s="42"/>
      <c r="L1084" s="46"/>
      <c r="M1084" s="223"/>
      <c r="N1084" s="224"/>
      <c r="O1084" s="86"/>
      <c r="P1084" s="86"/>
      <c r="Q1084" s="86"/>
      <c r="R1084" s="86"/>
      <c r="S1084" s="86"/>
      <c r="T1084" s="87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T1084" s="19" t="s">
        <v>151</v>
      </c>
      <c r="AU1084" s="19" t="s">
        <v>82</v>
      </c>
    </row>
    <row r="1085" spans="1:51" s="13" customFormat="1" ht="12">
      <c r="A1085" s="13"/>
      <c r="B1085" s="225"/>
      <c r="C1085" s="226"/>
      <c r="D1085" s="227" t="s">
        <v>153</v>
      </c>
      <c r="E1085" s="228" t="s">
        <v>21</v>
      </c>
      <c r="F1085" s="229" t="s">
        <v>154</v>
      </c>
      <c r="G1085" s="226"/>
      <c r="H1085" s="228" t="s">
        <v>21</v>
      </c>
      <c r="I1085" s="230"/>
      <c r="J1085" s="226"/>
      <c r="K1085" s="226"/>
      <c r="L1085" s="231"/>
      <c r="M1085" s="232"/>
      <c r="N1085" s="233"/>
      <c r="O1085" s="233"/>
      <c r="P1085" s="233"/>
      <c r="Q1085" s="233"/>
      <c r="R1085" s="233"/>
      <c r="S1085" s="233"/>
      <c r="T1085" s="234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T1085" s="235" t="s">
        <v>153</v>
      </c>
      <c r="AU1085" s="235" t="s">
        <v>82</v>
      </c>
      <c r="AV1085" s="13" t="s">
        <v>80</v>
      </c>
      <c r="AW1085" s="13" t="s">
        <v>34</v>
      </c>
      <c r="AX1085" s="13" t="s">
        <v>73</v>
      </c>
      <c r="AY1085" s="235" t="s">
        <v>142</v>
      </c>
    </row>
    <row r="1086" spans="1:51" s="13" customFormat="1" ht="12">
      <c r="A1086" s="13"/>
      <c r="B1086" s="225"/>
      <c r="C1086" s="226"/>
      <c r="D1086" s="227" t="s">
        <v>153</v>
      </c>
      <c r="E1086" s="228" t="s">
        <v>21</v>
      </c>
      <c r="F1086" s="229" t="s">
        <v>182</v>
      </c>
      <c r="G1086" s="226"/>
      <c r="H1086" s="228" t="s">
        <v>21</v>
      </c>
      <c r="I1086" s="230"/>
      <c r="J1086" s="226"/>
      <c r="K1086" s="226"/>
      <c r="L1086" s="231"/>
      <c r="M1086" s="232"/>
      <c r="N1086" s="233"/>
      <c r="O1086" s="233"/>
      <c r="P1086" s="233"/>
      <c r="Q1086" s="233"/>
      <c r="R1086" s="233"/>
      <c r="S1086" s="233"/>
      <c r="T1086" s="234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5" t="s">
        <v>153</v>
      </c>
      <c r="AU1086" s="235" t="s">
        <v>82</v>
      </c>
      <c r="AV1086" s="13" t="s">
        <v>80</v>
      </c>
      <c r="AW1086" s="13" t="s">
        <v>34</v>
      </c>
      <c r="AX1086" s="13" t="s">
        <v>73</v>
      </c>
      <c r="AY1086" s="235" t="s">
        <v>142</v>
      </c>
    </row>
    <row r="1087" spans="1:51" s="14" customFormat="1" ht="12">
      <c r="A1087" s="14"/>
      <c r="B1087" s="236"/>
      <c r="C1087" s="237"/>
      <c r="D1087" s="227" t="s">
        <v>153</v>
      </c>
      <c r="E1087" s="238" t="s">
        <v>21</v>
      </c>
      <c r="F1087" s="239" t="s">
        <v>194</v>
      </c>
      <c r="G1087" s="237"/>
      <c r="H1087" s="240">
        <v>122.88</v>
      </c>
      <c r="I1087" s="241"/>
      <c r="J1087" s="237"/>
      <c r="K1087" s="237"/>
      <c r="L1087" s="242"/>
      <c r="M1087" s="243"/>
      <c r="N1087" s="244"/>
      <c r="O1087" s="244"/>
      <c r="P1087" s="244"/>
      <c r="Q1087" s="244"/>
      <c r="R1087" s="244"/>
      <c r="S1087" s="244"/>
      <c r="T1087" s="245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6" t="s">
        <v>153</v>
      </c>
      <c r="AU1087" s="246" t="s">
        <v>82</v>
      </c>
      <c r="AV1087" s="14" t="s">
        <v>82</v>
      </c>
      <c r="AW1087" s="14" t="s">
        <v>34</v>
      </c>
      <c r="AX1087" s="14" t="s">
        <v>73</v>
      </c>
      <c r="AY1087" s="246" t="s">
        <v>142</v>
      </c>
    </row>
    <row r="1088" spans="1:51" s="14" customFormat="1" ht="12">
      <c r="A1088" s="14"/>
      <c r="B1088" s="236"/>
      <c r="C1088" s="237"/>
      <c r="D1088" s="227" t="s">
        <v>153</v>
      </c>
      <c r="E1088" s="238" t="s">
        <v>21</v>
      </c>
      <c r="F1088" s="239" t="s">
        <v>195</v>
      </c>
      <c r="G1088" s="237"/>
      <c r="H1088" s="240">
        <v>452.2</v>
      </c>
      <c r="I1088" s="241"/>
      <c r="J1088" s="237"/>
      <c r="K1088" s="237"/>
      <c r="L1088" s="242"/>
      <c r="M1088" s="243"/>
      <c r="N1088" s="244"/>
      <c r="O1088" s="244"/>
      <c r="P1088" s="244"/>
      <c r="Q1088" s="244"/>
      <c r="R1088" s="244"/>
      <c r="S1088" s="244"/>
      <c r="T1088" s="245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46" t="s">
        <v>153</v>
      </c>
      <c r="AU1088" s="246" t="s">
        <v>82</v>
      </c>
      <c r="AV1088" s="14" t="s">
        <v>82</v>
      </c>
      <c r="AW1088" s="14" t="s">
        <v>34</v>
      </c>
      <c r="AX1088" s="14" t="s">
        <v>73</v>
      </c>
      <c r="AY1088" s="246" t="s">
        <v>142</v>
      </c>
    </row>
    <row r="1089" spans="1:51" s="14" customFormat="1" ht="12">
      <c r="A1089" s="14"/>
      <c r="B1089" s="236"/>
      <c r="C1089" s="237"/>
      <c r="D1089" s="227" t="s">
        <v>153</v>
      </c>
      <c r="E1089" s="238" t="s">
        <v>21</v>
      </c>
      <c r="F1089" s="239" t="s">
        <v>196</v>
      </c>
      <c r="G1089" s="237"/>
      <c r="H1089" s="240">
        <v>403.24</v>
      </c>
      <c r="I1089" s="241"/>
      <c r="J1089" s="237"/>
      <c r="K1089" s="237"/>
      <c r="L1089" s="242"/>
      <c r="M1089" s="243"/>
      <c r="N1089" s="244"/>
      <c r="O1089" s="244"/>
      <c r="P1089" s="244"/>
      <c r="Q1089" s="244"/>
      <c r="R1089" s="244"/>
      <c r="S1089" s="244"/>
      <c r="T1089" s="245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6" t="s">
        <v>153</v>
      </c>
      <c r="AU1089" s="246" t="s">
        <v>82</v>
      </c>
      <c r="AV1089" s="14" t="s">
        <v>82</v>
      </c>
      <c r="AW1089" s="14" t="s">
        <v>34</v>
      </c>
      <c r="AX1089" s="14" t="s">
        <v>73</v>
      </c>
      <c r="AY1089" s="246" t="s">
        <v>142</v>
      </c>
    </row>
    <row r="1090" spans="1:51" s="14" customFormat="1" ht="12">
      <c r="A1090" s="14"/>
      <c r="B1090" s="236"/>
      <c r="C1090" s="237"/>
      <c r="D1090" s="227" t="s">
        <v>153</v>
      </c>
      <c r="E1090" s="238" t="s">
        <v>21</v>
      </c>
      <c r="F1090" s="239" t="s">
        <v>197</v>
      </c>
      <c r="G1090" s="237"/>
      <c r="H1090" s="240">
        <v>4.68</v>
      </c>
      <c r="I1090" s="241"/>
      <c r="J1090" s="237"/>
      <c r="K1090" s="237"/>
      <c r="L1090" s="242"/>
      <c r="M1090" s="243"/>
      <c r="N1090" s="244"/>
      <c r="O1090" s="244"/>
      <c r="P1090" s="244"/>
      <c r="Q1090" s="244"/>
      <c r="R1090" s="244"/>
      <c r="S1090" s="244"/>
      <c r="T1090" s="245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6" t="s">
        <v>153</v>
      </c>
      <c r="AU1090" s="246" t="s">
        <v>82</v>
      </c>
      <c r="AV1090" s="14" t="s">
        <v>82</v>
      </c>
      <c r="AW1090" s="14" t="s">
        <v>34</v>
      </c>
      <c r="AX1090" s="14" t="s">
        <v>73</v>
      </c>
      <c r="AY1090" s="246" t="s">
        <v>142</v>
      </c>
    </row>
    <row r="1091" spans="1:51" s="13" customFormat="1" ht="12">
      <c r="A1091" s="13"/>
      <c r="B1091" s="225"/>
      <c r="C1091" s="226"/>
      <c r="D1091" s="227" t="s">
        <v>153</v>
      </c>
      <c r="E1091" s="228" t="s">
        <v>21</v>
      </c>
      <c r="F1091" s="229" t="s">
        <v>198</v>
      </c>
      <c r="G1091" s="226"/>
      <c r="H1091" s="228" t="s">
        <v>21</v>
      </c>
      <c r="I1091" s="230"/>
      <c r="J1091" s="226"/>
      <c r="K1091" s="226"/>
      <c r="L1091" s="231"/>
      <c r="M1091" s="232"/>
      <c r="N1091" s="233"/>
      <c r="O1091" s="233"/>
      <c r="P1091" s="233"/>
      <c r="Q1091" s="233"/>
      <c r="R1091" s="233"/>
      <c r="S1091" s="233"/>
      <c r="T1091" s="234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5" t="s">
        <v>153</v>
      </c>
      <c r="AU1091" s="235" t="s">
        <v>82</v>
      </c>
      <c r="AV1091" s="13" t="s">
        <v>80</v>
      </c>
      <c r="AW1091" s="13" t="s">
        <v>34</v>
      </c>
      <c r="AX1091" s="13" t="s">
        <v>73</v>
      </c>
      <c r="AY1091" s="235" t="s">
        <v>142</v>
      </c>
    </row>
    <row r="1092" spans="1:51" s="14" customFormat="1" ht="12">
      <c r="A1092" s="14"/>
      <c r="B1092" s="236"/>
      <c r="C1092" s="237"/>
      <c r="D1092" s="227" t="s">
        <v>153</v>
      </c>
      <c r="E1092" s="238" t="s">
        <v>21</v>
      </c>
      <c r="F1092" s="239" t="s">
        <v>199</v>
      </c>
      <c r="G1092" s="237"/>
      <c r="H1092" s="240">
        <v>105.6</v>
      </c>
      <c r="I1092" s="241"/>
      <c r="J1092" s="237"/>
      <c r="K1092" s="237"/>
      <c r="L1092" s="242"/>
      <c r="M1092" s="243"/>
      <c r="N1092" s="244"/>
      <c r="O1092" s="244"/>
      <c r="P1092" s="244"/>
      <c r="Q1092" s="244"/>
      <c r="R1092" s="244"/>
      <c r="S1092" s="244"/>
      <c r="T1092" s="245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6" t="s">
        <v>153</v>
      </c>
      <c r="AU1092" s="246" t="s">
        <v>82</v>
      </c>
      <c r="AV1092" s="14" t="s">
        <v>82</v>
      </c>
      <c r="AW1092" s="14" t="s">
        <v>34</v>
      </c>
      <c r="AX1092" s="14" t="s">
        <v>73</v>
      </c>
      <c r="AY1092" s="246" t="s">
        <v>142</v>
      </c>
    </row>
    <row r="1093" spans="1:51" s="13" customFormat="1" ht="12">
      <c r="A1093" s="13"/>
      <c r="B1093" s="225"/>
      <c r="C1093" s="226"/>
      <c r="D1093" s="227" t="s">
        <v>153</v>
      </c>
      <c r="E1093" s="228" t="s">
        <v>21</v>
      </c>
      <c r="F1093" s="229" t="s">
        <v>184</v>
      </c>
      <c r="G1093" s="226"/>
      <c r="H1093" s="228" t="s">
        <v>21</v>
      </c>
      <c r="I1093" s="230"/>
      <c r="J1093" s="226"/>
      <c r="K1093" s="226"/>
      <c r="L1093" s="231"/>
      <c r="M1093" s="232"/>
      <c r="N1093" s="233"/>
      <c r="O1093" s="233"/>
      <c r="P1093" s="233"/>
      <c r="Q1093" s="233"/>
      <c r="R1093" s="233"/>
      <c r="S1093" s="233"/>
      <c r="T1093" s="234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35" t="s">
        <v>153</v>
      </c>
      <c r="AU1093" s="235" t="s">
        <v>82</v>
      </c>
      <c r="AV1093" s="13" t="s">
        <v>80</v>
      </c>
      <c r="AW1093" s="13" t="s">
        <v>34</v>
      </c>
      <c r="AX1093" s="13" t="s">
        <v>73</v>
      </c>
      <c r="AY1093" s="235" t="s">
        <v>142</v>
      </c>
    </row>
    <row r="1094" spans="1:51" s="14" customFormat="1" ht="12">
      <c r="A1094" s="14"/>
      <c r="B1094" s="236"/>
      <c r="C1094" s="237"/>
      <c r="D1094" s="227" t="s">
        <v>153</v>
      </c>
      <c r="E1094" s="238" t="s">
        <v>21</v>
      </c>
      <c r="F1094" s="239" t="s">
        <v>200</v>
      </c>
      <c r="G1094" s="237"/>
      <c r="H1094" s="240">
        <v>14.4</v>
      </c>
      <c r="I1094" s="241"/>
      <c r="J1094" s="237"/>
      <c r="K1094" s="237"/>
      <c r="L1094" s="242"/>
      <c r="M1094" s="243"/>
      <c r="N1094" s="244"/>
      <c r="O1094" s="244"/>
      <c r="P1094" s="244"/>
      <c r="Q1094" s="244"/>
      <c r="R1094" s="244"/>
      <c r="S1094" s="244"/>
      <c r="T1094" s="245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46" t="s">
        <v>153</v>
      </c>
      <c r="AU1094" s="246" t="s">
        <v>82</v>
      </c>
      <c r="AV1094" s="14" t="s">
        <v>82</v>
      </c>
      <c r="AW1094" s="14" t="s">
        <v>34</v>
      </c>
      <c r="AX1094" s="14" t="s">
        <v>73</v>
      </c>
      <c r="AY1094" s="246" t="s">
        <v>142</v>
      </c>
    </row>
    <row r="1095" spans="1:51" s="13" customFormat="1" ht="12">
      <c r="A1095" s="13"/>
      <c r="B1095" s="225"/>
      <c r="C1095" s="226"/>
      <c r="D1095" s="227" t="s">
        <v>153</v>
      </c>
      <c r="E1095" s="228" t="s">
        <v>21</v>
      </c>
      <c r="F1095" s="229" t="s">
        <v>201</v>
      </c>
      <c r="G1095" s="226"/>
      <c r="H1095" s="228" t="s">
        <v>21</v>
      </c>
      <c r="I1095" s="230"/>
      <c r="J1095" s="226"/>
      <c r="K1095" s="226"/>
      <c r="L1095" s="231"/>
      <c r="M1095" s="232"/>
      <c r="N1095" s="233"/>
      <c r="O1095" s="233"/>
      <c r="P1095" s="233"/>
      <c r="Q1095" s="233"/>
      <c r="R1095" s="233"/>
      <c r="S1095" s="233"/>
      <c r="T1095" s="234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T1095" s="235" t="s">
        <v>153</v>
      </c>
      <c r="AU1095" s="235" t="s">
        <v>82</v>
      </c>
      <c r="AV1095" s="13" t="s">
        <v>80</v>
      </c>
      <c r="AW1095" s="13" t="s">
        <v>34</v>
      </c>
      <c r="AX1095" s="13" t="s">
        <v>73</v>
      </c>
      <c r="AY1095" s="235" t="s">
        <v>142</v>
      </c>
    </row>
    <row r="1096" spans="1:51" s="14" customFormat="1" ht="12">
      <c r="A1096" s="14"/>
      <c r="B1096" s="236"/>
      <c r="C1096" s="237"/>
      <c r="D1096" s="227" t="s">
        <v>153</v>
      </c>
      <c r="E1096" s="238" t="s">
        <v>21</v>
      </c>
      <c r="F1096" s="239" t="s">
        <v>202</v>
      </c>
      <c r="G1096" s="237"/>
      <c r="H1096" s="240">
        <v>27.37</v>
      </c>
      <c r="I1096" s="241"/>
      <c r="J1096" s="237"/>
      <c r="K1096" s="237"/>
      <c r="L1096" s="242"/>
      <c r="M1096" s="243"/>
      <c r="N1096" s="244"/>
      <c r="O1096" s="244"/>
      <c r="P1096" s="244"/>
      <c r="Q1096" s="244"/>
      <c r="R1096" s="244"/>
      <c r="S1096" s="244"/>
      <c r="T1096" s="245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46" t="s">
        <v>153</v>
      </c>
      <c r="AU1096" s="246" t="s">
        <v>82</v>
      </c>
      <c r="AV1096" s="14" t="s">
        <v>82</v>
      </c>
      <c r="AW1096" s="14" t="s">
        <v>34</v>
      </c>
      <c r="AX1096" s="14" t="s">
        <v>73</v>
      </c>
      <c r="AY1096" s="246" t="s">
        <v>142</v>
      </c>
    </row>
    <row r="1097" spans="1:51" s="13" customFormat="1" ht="12">
      <c r="A1097" s="13"/>
      <c r="B1097" s="225"/>
      <c r="C1097" s="226"/>
      <c r="D1097" s="227" t="s">
        <v>153</v>
      </c>
      <c r="E1097" s="228" t="s">
        <v>21</v>
      </c>
      <c r="F1097" s="229" t="s">
        <v>203</v>
      </c>
      <c r="G1097" s="226"/>
      <c r="H1097" s="228" t="s">
        <v>21</v>
      </c>
      <c r="I1097" s="230"/>
      <c r="J1097" s="226"/>
      <c r="K1097" s="226"/>
      <c r="L1097" s="231"/>
      <c r="M1097" s="232"/>
      <c r="N1097" s="233"/>
      <c r="O1097" s="233"/>
      <c r="P1097" s="233"/>
      <c r="Q1097" s="233"/>
      <c r="R1097" s="233"/>
      <c r="S1097" s="233"/>
      <c r="T1097" s="234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35" t="s">
        <v>153</v>
      </c>
      <c r="AU1097" s="235" t="s">
        <v>82</v>
      </c>
      <c r="AV1097" s="13" t="s">
        <v>80</v>
      </c>
      <c r="AW1097" s="13" t="s">
        <v>34</v>
      </c>
      <c r="AX1097" s="13" t="s">
        <v>73</v>
      </c>
      <c r="AY1097" s="235" t="s">
        <v>142</v>
      </c>
    </row>
    <row r="1098" spans="1:51" s="14" customFormat="1" ht="12">
      <c r="A1098" s="14"/>
      <c r="B1098" s="236"/>
      <c r="C1098" s="237"/>
      <c r="D1098" s="227" t="s">
        <v>153</v>
      </c>
      <c r="E1098" s="238" t="s">
        <v>21</v>
      </c>
      <c r="F1098" s="239" t="s">
        <v>204</v>
      </c>
      <c r="G1098" s="237"/>
      <c r="H1098" s="240">
        <v>10.36</v>
      </c>
      <c r="I1098" s="241"/>
      <c r="J1098" s="237"/>
      <c r="K1098" s="237"/>
      <c r="L1098" s="242"/>
      <c r="M1098" s="243"/>
      <c r="N1098" s="244"/>
      <c r="O1098" s="244"/>
      <c r="P1098" s="244"/>
      <c r="Q1098" s="244"/>
      <c r="R1098" s="244"/>
      <c r="S1098" s="244"/>
      <c r="T1098" s="245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46" t="s">
        <v>153</v>
      </c>
      <c r="AU1098" s="246" t="s">
        <v>82</v>
      </c>
      <c r="AV1098" s="14" t="s">
        <v>82</v>
      </c>
      <c r="AW1098" s="14" t="s">
        <v>34</v>
      </c>
      <c r="AX1098" s="14" t="s">
        <v>73</v>
      </c>
      <c r="AY1098" s="246" t="s">
        <v>142</v>
      </c>
    </row>
    <row r="1099" spans="1:51" s="13" customFormat="1" ht="12">
      <c r="A1099" s="13"/>
      <c r="B1099" s="225"/>
      <c r="C1099" s="226"/>
      <c r="D1099" s="227" t="s">
        <v>153</v>
      </c>
      <c r="E1099" s="228" t="s">
        <v>21</v>
      </c>
      <c r="F1099" s="229" t="s">
        <v>205</v>
      </c>
      <c r="G1099" s="226"/>
      <c r="H1099" s="228" t="s">
        <v>21</v>
      </c>
      <c r="I1099" s="230"/>
      <c r="J1099" s="226"/>
      <c r="K1099" s="226"/>
      <c r="L1099" s="231"/>
      <c r="M1099" s="232"/>
      <c r="N1099" s="233"/>
      <c r="O1099" s="233"/>
      <c r="P1099" s="233"/>
      <c r="Q1099" s="233"/>
      <c r="R1099" s="233"/>
      <c r="S1099" s="233"/>
      <c r="T1099" s="234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T1099" s="235" t="s">
        <v>153</v>
      </c>
      <c r="AU1099" s="235" t="s">
        <v>82</v>
      </c>
      <c r="AV1099" s="13" t="s">
        <v>80</v>
      </c>
      <c r="AW1099" s="13" t="s">
        <v>34</v>
      </c>
      <c r="AX1099" s="13" t="s">
        <v>73</v>
      </c>
      <c r="AY1099" s="235" t="s">
        <v>142</v>
      </c>
    </row>
    <row r="1100" spans="1:51" s="14" customFormat="1" ht="12">
      <c r="A1100" s="14"/>
      <c r="B1100" s="236"/>
      <c r="C1100" s="237"/>
      <c r="D1100" s="227" t="s">
        <v>153</v>
      </c>
      <c r="E1100" s="238" t="s">
        <v>21</v>
      </c>
      <c r="F1100" s="239" t="s">
        <v>206</v>
      </c>
      <c r="G1100" s="237"/>
      <c r="H1100" s="240">
        <v>14.88</v>
      </c>
      <c r="I1100" s="241"/>
      <c r="J1100" s="237"/>
      <c r="K1100" s="237"/>
      <c r="L1100" s="242"/>
      <c r="M1100" s="243"/>
      <c r="N1100" s="244"/>
      <c r="O1100" s="244"/>
      <c r="P1100" s="244"/>
      <c r="Q1100" s="244"/>
      <c r="R1100" s="244"/>
      <c r="S1100" s="244"/>
      <c r="T1100" s="245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T1100" s="246" t="s">
        <v>153</v>
      </c>
      <c r="AU1100" s="246" t="s">
        <v>82</v>
      </c>
      <c r="AV1100" s="14" t="s">
        <v>82</v>
      </c>
      <c r="AW1100" s="14" t="s">
        <v>34</v>
      </c>
      <c r="AX1100" s="14" t="s">
        <v>73</v>
      </c>
      <c r="AY1100" s="246" t="s">
        <v>142</v>
      </c>
    </row>
    <row r="1101" spans="1:51" s="13" customFormat="1" ht="12">
      <c r="A1101" s="13"/>
      <c r="B1101" s="225"/>
      <c r="C1101" s="226"/>
      <c r="D1101" s="227" t="s">
        <v>153</v>
      </c>
      <c r="E1101" s="228" t="s">
        <v>21</v>
      </c>
      <c r="F1101" s="229" t="s">
        <v>207</v>
      </c>
      <c r="G1101" s="226"/>
      <c r="H1101" s="228" t="s">
        <v>21</v>
      </c>
      <c r="I1101" s="230"/>
      <c r="J1101" s="226"/>
      <c r="K1101" s="226"/>
      <c r="L1101" s="231"/>
      <c r="M1101" s="232"/>
      <c r="N1101" s="233"/>
      <c r="O1101" s="233"/>
      <c r="P1101" s="233"/>
      <c r="Q1101" s="233"/>
      <c r="R1101" s="233"/>
      <c r="S1101" s="233"/>
      <c r="T1101" s="234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35" t="s">
        <v>153</v>
      </c>
      <c r="AU1101" s="235" t="s">
        <v>82</v>
      </c>
      <c r="AV1101" s="13" t="s">
        <v>80</v>
      </c>
      <c r="AW1101" s="13" t="s">
        <v>34</v>
      </c>
      <c r="AX1101" s="13" t="s">
        <v>73</v>
      </c>
      <c r="AY1101" s="235" t="s">
        <v>142</v>
      </c>
    </row>
    <row r="1102" spans="1:51" s="14" customFormat="1" ht="12">
      <c r="A1102" s="14"/>
      <c r="B1102" s="236"/>
      <c r="C1102" s="237"/>
      <c r="D1102" s="227" t="s">
        <v>153</v>
      </c>
      <c r="E1102" s="238" t="s">
        <v>21</v>
      </c>
      <c r="F1102" s="239" t="s">
        <v>208</v>
      </c>
      <c r="G1102" s="237"/>
      <c r="H1102" s="240">
        <v>16.8</v>
      </c>
      <c r="I1102" s="241"/>
      <c r="J1102" s="237"/>
      <c r="K1102" s="237"/>
      <c r="L1102" s="242"/>
      <c r="M1102" s="243"/>
      <c r="N1102" s="244"/>
      <c r="O1102" s="244"/>
      <c r="P1102" s="244"/>
      <c r="Q1102" s="244"/>
      <c r="R1102" s="244"/>
      <c r="S1102" s="244"/>
      <c r="T1102" s="245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6" t="s">
        <v>153</v>
      </c>
      <c r="AU1102" s="246" t="s">
        <v>82</v>
      </c>
      <c r="AV1102" s="14" t="s">
        <v>82</v>
      </c>
      <c r="AW1102" s="14" t="s">
        <v>34</v>
      </c>
      <c r="AX1102" s="14" t="s">
        <v>73</v>
      </c>
      <c r="AY1102" s="246" t="s">
        <v>142</v>
      </c>
    </row>
    <row r="1103" spans="1:51" s="13" customFormat="1" ht="12">
      <c r="A1103" s="13"/>
      <c r="B1103" s="225"/>
      <c r="C1103" s="226"/>
      <c r="D1103" s="227" t="s">
        <v>153</v>
      </c>
      <c r="E1103" s="228" t="s">
        <v>21</v>
      </c>
      <c r="F1103" s="229" t="s">
        <v>186</v>
      </c>
      <c r="G1103" s="226"/>
      <c r="H1103" s="228" t="s">
        <v>21</v>
      </c>
      <c r="I1103" s="230"/>
      <c r="J1103" s="226"/>
      <c r="K1103" s="226"/>
      <c r="L1103" s="231"/>
      <c r="M1103" s="232"/>
      <c r="N1103" s="233"/>
      <c r="O1103" s="233"/>
      <c r="P1103" s="233"/>
      <c r="Q1103" s="233"/>
      <c r="R1103" s="233"/>
      <c r="S1103" s="233"/>
      <c r="T1103" s="234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T1103" s="235" t="s">
        <v>153</v>
      </c>
      <c r="AU1103" s="235" t="s">
        <v>82</v>
      </c>
      <c r="AV1103" s="13" t="s">
        <v>80</v>
      </c>
      <c r="AW1103" s="13" t="s">
        <v>34</v>
      </c>
      <c r="AX1103" s="13" t="s">
        <v>73</v>
      </c>
      <c r="AY1103" s="235" t="s">
        <v>142</v>
      </c>
    </row>
    <row r="1104" spans="1:51" s="14" customFormat="1" ht="12">
      <c r="A1104" s="14"/>
      <c r="B1104" s="236"/>
      <c r="C1104" s="237"/>
      <c r="D1104" s="227" t="s">
        <v>153</v>
      </c>
      <c r="E1104" s="238" t="s">
        <v>21</v>
      </c>
      <c r="F1104" s="239" t="s">
        <v>209</v>
      </c>
      <c r="G1104" s="237"/>
      <c r="H1104" s="240">
        <v>8.16</v>
      </c>
      <c r="I1104" s="241"/>
      <c r="J1104" s="237"/>
      <c r="K1104" s="237"/>
      <c r="L1104" s="242"/>
      <c r="M1104" s="243"/>
      <c r="N1104" s="244"/>
      <c r="O1104" s="244"/>
      <c r="P1104" s="244"/>
      <c r="Q1104" s="244"/>
      <c r="R1104" s="244"/>
      <c r="S1104" s="244"/>
      <c r="T1104" s="245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T1104" s="246" t="s">
        <v>153</v>
      </c>
      <c r="AU1104" s="246" t="s">
        <v>82</v>
      </c>
      <c r="AV1104" s="14" t="s">
        <v>82</v>
      </c>
      <c r="AW1104" s="14" t="s">
        <v>34</v>
      </c>
      <c r="AX1104" s="14" t="s">
        <v>73</v>
      </c>
      <c r="AY1104" s="246" t="s">
        <v>142</v>
      </c>
    </row>
    <row r="1105" spans="1:51" s="13" customFormat="1" ht="12">
      <c r="A1105" s="13"/>
      <c r="B1105" s="225"/>
      <c r="C1105" s="226"/>
      <c r="D1105" s="227" t="s">
        <v>153</v>
      </c>
      <c r="E1105" s="228" t="s">
        <v>21</v>
      </c>
      <c r="F1105" s="229" t="s">
        <v>210</v>
      </c>
      <c r="G1105" s="226"/>
      <c r="H1105" s="228" t="s">
        <v>21</v>
      </c>
      <c r="I1105" s="230"/>
      <c r="J1105" s="226"/>
      <c r="K1105" s="226"/>
      <c r="L1105" s="231"/>
      <c r="M1105" s="232"/>
      <c r="N1105" s="233"/>
      <c r="O1105" s="233"/>
      <c r="P1105" s="233"/>
      <c r="Q1105" s="233"/>
      <c r="R1105" s="233"/>
      <c r="S1105" s="233"/>
      <c r="T1105" s="234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T1105" s="235" t="s">
        <v>153</v>
      </c>
      <c r="AU1105" s="235" t="s">
        <v>82</v>
      </c>
      <c r="AV1105" s="13" t="s">
        <v>80</v>
      </c>
      <c r="AW1105" s="13" t="s">
        <v>34</v>
      </c>
      <c r="AX1105" s="13" t="s">
        <v>73</v>
      </c>
      <c r="AY1105" s="235" t="s">
        <v>142</v>
      </c>
    </row>
    <row r="1106" spans="1:51" s="14" customFormat="1" ht="12">
      <c r="A1106" s="14"/>
      <c r="B1106" s="236"/>
      <c r="C1106" s="237"/>
      <c r="D1106" s="227" t="s">
        <v>153</v>
      </c>
      <c r="E1106" s="238" t="s">
        <v>21</v>
      </c>
      <c r="F1106" s="239" t="s">
        <v>211</v>
      </c>
      <c r="G1106" s="237"/>
      <c r="H1106" s="240">
        <v>102.72</v>
      </c>
      <c r="I1106" s="241"/>
      <c r="J1106" s="237"/>
      <c r="K1106" s="237"/>
      <c r="L1106" s="242"/>
      <c r="M1106" s="243"/>
      <c r="N1106" s="244"/>
      <c r="O1106" s="244"/>
      <c r="P1106" s="244"/>
      <c r="Q1106" s="244"/>
      <c r="R1106" s="244"/>
      <c r="S1106" s="244"/>
      <c r="T1106" s="245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46" t="s">
        <v>153</v>
      </c>
      <c r="AU1106" s="246" t="s">
        <v>82</v>
      </c>
      <c r="AV1106" s="14" t="s">
        <v>82</v>
      </c>
      <c r="AW1106" s="14" t="s">
        <v>34</v>
      </c>
      <c r="AX1106" s="14" t="s">
        <v>73</v>
      </c>
      <c r="AY1106" s="246" t="s">
        <v>142</v>
      </c>
    </row>
    <row r="1107" spans="1:51" s="13" customFormat="1" ht="12">
      <c r="A1107" s="13"/>
      <c r="B1107" s="225"/>
      <c r="C1107" s="226"/>
      <c r="D1107" s="227" t="s">
        <v>153</v>
      </c>
      <c r="E1107" s="228" t="s">
        <v>21</v>
      </c>
      <c r="F1107" s="229" t="s">
        <v>155</v>
      </c>
      <c r="G1107" s="226"/>
      <c r="H1107" s="228" t="s">
        <v>21</v>
      </c>
      <c r="I1107" s="230"/>
      <c r="J1107" s="226"/>
      <c r="K1107" s="226"/>
      <c r="L1107" s="231"/>
      <c r="M1107" s="232"/>
      <c r="N1107" s="233"/>
      <c r="O1107" s="233"/>
      <c r="P1107" s="233"/>
      <c r="Q1107" s="233"/>
      <c r="R1107" s="233"/>
      <c r="S1107" s="233"/>
      <c r="T1107" s="234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5" t="s">
        <v>153</v>
      </c>
      <c r="AU1107" s="235" t="s">
        <v>82</v>
      </c>
      <c r="AV1107" s="13" t="s">
        <v>80</v>
      </c>
      <c r="AW1107" s="13" t="s">
        <v>34</v>
      </c>
      <c r="AX1107" s="13" t="s">
        <v>73</v>
      </c>
      <c r="AY1107" s="235" t="s">
        <v>142</v>
      </c>
    </row>
    <row r="1108" spans="1:51" s="14" customFormat="1" ht="12">
      <c r="A1108" s="14"/>
      <c r="B1108" s="236"/>
      <c r="C1108" s="237"/>
      <c r="D1108" s="227" t="s">
        <v>153</v>
      </c>
      <c r="E1108" s="238" t="s">
        <v>21</v>
      </c>
      <c r="F1108" s="239" t="s">
        <v>212</v>
      </c>
      <c r="G1108" s="237"/>
      <c r="H1108" s="240">
        <v>180.24</v>
      </c>
      <c r="I1108" s="241"/>
      <c r="J1108" s="237"/>
      <c r="K1108" s="237"/>
      <c r="L1108" s="242"/>
      <c r="M1108" s="243"/>
      <c r="N1108" s="244"/>
      <c r="O1108" s="244"/>
      <c r="P1108" s="244"/>
      <c r="Q1108" s="244"/>
      <c r="R1108" s="244"/>
      <c r="S1108" s="244"/>
      <c r="T1108" s="245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6" t="s">
        <v>153</v>
      </c>
      <c r="AU1108" s="246" t="s">
        <v>82</v>
      </c>
      <c r="AV1108" s="14" t="s">
        <v>82</v>
      </c>
      <c r="AW1108" s="14" t="s">
        <v>34</v>
      </c>
      <c r="AX1108" s="14" t="s">
        <v>73</v>
      </c>
      <c r="AY1108" s="246" t="s">
        <v>142</v>
      </c>
    </row>
    <row r="1109" spans="1:51" s="13" customFormat="1" ht="12">
      <c r="A1109" s="13"/>
      <c r="B1109" s="225"/>
      <c r="C1109" s="226"/>
      <c r="D1109" s="227" t="s">
        <v>153</v>
      </c>
      <c r="E1109" s="228" t="s">
        <v>21</v>
      </c>
      <c r="F1109" s="229" t="s">
        <v>213</v>
      </c>
      <c r="G1109" s="226"/>
      <c r="H1109" s="228" t="s">
        <v>21</v>
      </c>
      <c r="I1109" s="230"/>
      <c r="J1109" s="226"/>
      <c r="K1109" s="226"/>
      <c r="L1109" s="231"/>
      <c r="M1109" s="232"/>
      <c r="N1109" s="233"/>
      <c r="O1109" s="233"/>
      <c r="P1109" s="233"/>
      <c r="Q1109" s="233"/>
      <c r="R1109" s="233"/>
      <c r="S1109" s="233"/>
      <c r="T1109" s="234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35" t="s">
        <v>153</v>
      </c>
      <c r="AU1109" s="235" t="s">
        <v>82</v>
      </c>
      <c r="AV1109" s="13" t="s">
        <v>80</v>
      </c>
      <c r="AW1109" s="13" t="s">
        <v>34</v>
      </c>
      <c r="AX1109" s="13" t="s">
        <v>73</v>
      </c>
      <c r="AY1109" s="235" t="s">
        <v>142</v>
      </c>
    </row>
    <row r="1110" spans="1:51" s="14" customFormat="1" ht="12">
      <c r="A1110" s="14"/>
      <c r="B1110" s="236"/>
      <c r="C1110" s="237"/>
      <c r="D1110" s="227" t="s">
        <v>153</v>
      </c>
      <c r="E1110" s="238" t="s">
        <v>21</v>
      </c>
      <c r="F1110" s="239" t="s">
        <v>214</v>
      </c>
      <c r="G1110" s="237"/>
      <c r="H1110" s="240">
        <v>6.46</v>
      </c>
      <c r="I1110" s="241"/>
      <c r="J1110" s="237"/>
      <c r="K1110" s="237"/>
      <c r="L1110" s="242"/>
      <c r="M1110" s="243"/>
      <c r="N1110" s="244"/>
      <c r="O1110" s="244"/>
      <c r="P1110" s="244"/>
      <c r="Q1110" s="244"/>
      <c r="R1110" s="244"/>
      <c r="S1110" s="244"/>
      <c r="T1110" s="245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46" t="s">
        <v>153</v>
      </c>
      <c r="AU1110" s="246" t="s">
        <v>82</v>
      </c>
      <c r="AV1110" s="14" t="s">
        <v>82</v>
      </c>
      <c r="AW1110" s="14" t="s">
        <v>34</v>
      </c>
      <c r="AX1110" s="14" t="s">
        <v>73</v>
      </c>
      <c r="AY1110" s="246" t="s">
        <v>142</v>
      </c>
    </row>
    <row r="1111" spans="1:51" s="13" customFormat="1" ht="12">
      <c r="A1111" s="13"/>
      <c r="B1111" s="225"/>
      <c r="C1111" s="226"/>
      <c r="D1111" s="227" t="s">
        <v>153</v>
      </c>
      <c r="E1111" s="228" t="s">
        <v>21</v>
      </c>
      <c r="F1111" s="229" t="s">
        <v>215</v>
      </c>
      <c r="G1111" s="226"/>
      <c r="H1111" s="228" t="s">
        <v>21</v>
      </c>
      <c r="I1111" s="230"/>
      <c r="J1111" s="226"/>
      <c r="K1111" s="226"/>
      <c r="L1111" s="231"/>
      <c r="M1111" s="232"/>
      <c r="N1111" s="233"/>
      <c r="O1111" s="233"/>
      <c r="P1111" s="233"/>
      <c r="Q1111" s="233"/>
      <c r="R1111" s="233"/>
      <c r="S1111" s="233"/>
      <c r="T1111" s="234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T1111" s="235" t="s">
        <v>153</v>
      </c>
      <c r="AU1111" s="235" t="s">
        <v>82</v>
      </c>
      <c r="AV1111" s="13" t="s">
        <v>80</v>
      </c>
      <c r="AW1111" s="13" t="s">
        <v>34</v>
      </c>
      <c r="AX1111" s="13" t="s">
        <v>73</v>
      </c>
      <c r="AY1111" s="235" t="s">
        <v>142</v>
      </c>
    </row>
    <row r="1112" spans="1:51" s="14" customFormat="1" ht="12">
      <c r="A1112" s="14"/>
      <c r="B1112" s="236"/>
      <c r="C1112" s="237"/>
      <c r="D1112" s="227" t="s">
        <v>153</v>
      </c>
      <c r="E1112" s="238" t="s">
        <v>21</v>
      </c>
      <c r="F1112" s="239" t="s">
        <v>216</v>
      </c>
      <c r="G1112" s="237"/>
      <c r="H1112" s="240">
        <v>15</v>
      </c>
      <c r="I1112" s="241"/>
      <c r="J1112" s="237"/>
      <c r="K1112" s="237"/>
      <c r="L1112" s="242"/>
      <c r="M1112" s="243"/>
      <c r="N1112" s="244"/>
      <c r="O1112" s="244"/>
      <c r="P1112" s="244"/>
      <c r="Q1112" s="244"/>
      <c r="R1112" s="244"/>
      <c r="S1112" s="244"/>
      <c r="T1112" s="245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T1112" s="246" t="s">
        <v>153</v>
      </c>
      <c r="AU1112" s="246" t="s">
        <v>82</v>
      </c>
      <c r="AV1112" s="14" t="s">
        <v>82</v>
      </c>
      <c r="AW1112" s="14" t="s">
        <v>34</v>
      </c>
      <c r="AX1112" s="14" t="s">
        <v>73</v>
      </c>
      <c r="AY1112" s="246" t="s">
        <v>142</v>
      </c>
    </row>
    <row r="1113" spans="1:51" s="13" customFormat="1" ht="12">
      <c r="A1113" s="13"/>
      <c r="B1113" s="225"/>
      <c r="C1113" s="226"/>
      <c r="D1113" s="227" t="s">
        <v>153</v>
      </c>
      <c r="E1113" s="228" t="s">
        <v>21</v>
      </c>
      <c r="F1113" s="229" t="s">
        <v>217</v>
      </c>
      <c r="G1113" s="226"/>
      <c r="H1113" s="228" t="s">
        <v>21</v>
      </c>
      <c r="I1113" s="230"/>
      <c r="J1113" s="226"/>
      <c r="K1113" s="226"/>
      <c r="L1113" s="231"/>
      <c r="M1113" s="232"/>
      <c r="N1113" s="233"/>
      <c r="O1113" s="233"/>
      <c r="P1113" s="233"/>
      <c r="Q1113" s="233"/>
      <c r="R1113" s="233"/>
      <c r="S1113" s="233"/>
      <c r="T1113" s="234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35" t="s">
        <v>153</v>
      </c>
      <c r="AU1113" s="235" t="s">
        <v>82</v>
      </c>
      <c r="AV1113" s="13" t="s">
        <v>80</v>
      </c>
      <c r="AW1113" s="13" t="s">
        <v>34</v>
      </c>
      <c r="AX1113" s="13" t="s">
        <v>73</v>
      </c>
      <c r="AY1113" s="235" t="s">
        <v>142</v>
      </c>
    </row>
    <row r="1114" spans="1:51" s="14" customFormat="1" ht="12">
      <c r="A1114" s="14"/>
      <c r="B1114" s="236"/>
      <c r="C1114" s="237"/>
      <c r="D1114" s="227" t="s">
        <v>153</v>
      </c>
      <c r="E1114" s="238" t="s">
        <v>21</v>
      </c>
      <c r="F1114" s="239" t="s">
        <v>218</v>
      </c>
      <c r="G1114" s="237"/>
      <c r="H1114" s="240">
        <v>3</v>
      </c>
      <c r="I1114" s="241"/>
      <c r="J1114" s="237"/>
      <c r="K1114" s="237"/>
      <c r="L1114" s="242"/>
      <c r="M1114" s="243"/>
      <c r="N1114" s="244"/>
      <c r="O1114" s="244"/>
      <c r="P1114" s="244"/>
      <c r="Q1114" s="244"/>
      <c r="R1114" s="244"/>
      <c r="S1114" s="244"/>
      <c r="T1114" s="245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46" t="s">
        <v>153</v>
      </c>
      <c r="AU1114" s="246" t="s">
        <v>82</v>
      </c>
      <c r="AV1114" s="14" t="s">
        <v>82</v>
      </c>
      <c r="AW1114" s="14" t="s">
        <v>34</v>
      </c>
      <c r="AX1114" s="14" t="s">
        <v>73</v>
      </c>
      <c r="AY1114" s="246" t="s">
        <v>142</v>
      </c>
    </row>
    <row r="1115" spans="1:51" s="13" customFormat="1" ht="12">
      <c r="A1115" s="13"/>
      <c r="B1115" s="225"/>
      <c r="C1115" s="226"/>
      <c r="D1115" s="227" t="s">
        <v>153</v>
      </c>
      <c r="E1115" s="228" t="s">
        <v>21</v>
      </c>
      <c r="F1115" s="229" t="s">
        <v>219</v>
      </c>
      <c r="G1115" s="226"/>
      <c r="H1115" s="228" t="s">
        <v>21</v>
      </c>
      <c r="I1115" s="230"/>
      <c r="J1115" s="226"/>
      <c r="K1115" s="226"/>
      <c r="L1115" s="231"/>
      <c r="M1115" s="232"/>
      <c r="N1115" s="233"/>
      <c r="O1115" s="233"/>
      <c r="P1115" s="233"/>
      <c r="Q1115" s="233"/>
      <c r="R1115" s="233"/>
      <c r="S1115" s="233"/>
      <c r="T1115" s="234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T1115" s="235" t="s">
        <v>153</v>
      </c>
      <c r="AU1115" s="235" t="s">
        <v>82</v>
      </c>
      <c r="AV1115" s="13" t="s">
        <v>80</v>
      </c>
      <c r="AW1115" s="13" t="s">
        <v>34</v>
      </c>
      <c r="AX1115" s="13" t="s">
        <v>73</v>
      </c>
      <c r="AY1115" s="235" t="s">
        <v>142</v>
      </c>
    </row>
    <row r="1116" spans="1:51" s="14" customFormat="1" ht="12">
      <c r="A1116" s="14"/>
      <c r="B1116" s="236"/>
      <c r="C1116" s="237"/>
      <c r="D1116" s="227" t="s">
        <v>153</v>
      </c>
      <c r="E1116" s="238" t="s">
        <v>21</v>
      </c>
      <c r="F1116" s="239" t="s">
        <v>220</v>
      </c>
      <c r="G1116" s="237"/>
      <c r="H1116" s="240">
        <v>3.6</v>
      </c>
      <c r="I1116" s="241"/>
      <c r="J1116" s="237"/>
      <c r="K1116" s="237"/>
      <c r="L1116" s="242"/>
      <c r="M1116" s="243"/>
      <c r="N1116" s="244"/>
      <c r="O1116" s="244"/>
      <c r="P1116" s="244"/>
      <c r="Q1116" s="244"/>
      <c r="R1116" s="244"/>
      <c r="S1116" s="244"/>
      <c r="T1116" s="245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46" t="s">
        <v>153</v>
      </c>
      <c r="AU1116" s="246" t="s">
        <v>82</v>
      </c>
      <c r="AV1116" s="14" t="s">
        <v>82</v>
      </c>
      <c r="AW1116" s="14" t="s">
        <v>34</v>
      </c>
      <c r="AX1116" s="14" t="s">
        <v>73</v>
      </c>
      <c r="AY1116" s="246" t="s">
        <v>142</v>
      </c>
    </row>
    <row r="1117" spans="1:51" s="13" customFormat="1" ht="12">
      <c r="A1117" s="13"/>
      <c r="B1117" s="225"/>
      <c r="C1117" s="226"/>
      <c r="D1117" s="227" t="s">
        <v>153</v>
      </c>
      <c r="E1117" s="228" t="s">
        <v>21</v>
      </c>
      <c r="F1117" s="229" t="s">
        <v>221</v>
      </c>
      <c r="G1117" s="226"/>
      <c r="H1117" s="228" t="s">
        <v>21</v>
      </c>
      <c r="I1117" s="230"/>
      <c r="J1117" s="226"/>
      <c r="K1117" s="226"/>
      <c r="L1117" s="231"/>
      <c r="M1117" s="232"/>
      <c r="N1117" s="233"/>
      <c r="O1117" s="233"/>
      <c r="P1117" s="233"/>
      <c r="Q1117" s="233"/>
      <c r="R1117" s="233"/>
      <c r="S1117" s="233"/>
      <c r="T1117" s="234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T1117" s="235" t="s">
        <v>153</v>
      </c>
      <c r="AU1117" s="235" t="s">
        <v>82</v>
      </c>
      <c r="AV1117" s="13" t="s">
        <v>80</v>
      </c>
      <c r="AW1117" s="13" t="s">
        <v>34</v>
      </c>
      <c r="AX1117" s="13" t="s">
        <v>73</v>
      </c>
      <c r="AY1117" s="235" t="s">
        <v>142</v>
      </c>
    </row>
    <row r="1118" spans="1:51" s="14" customFormat="1" ht="12">
      <c r="A1118" s="14"/>
      <c r="B1118" s="236"/>
      <c r="C1118" s="237"/>
      <c r="D1118" s="227" t="s">
        <v>153</v>
      </c>
      <c r="E1118" s="238" t="s">
        <v>21</v>
      </c>
      <c r="F1118" s="239" t="s">
        <v>222</v>
      </c>
      <c r="G1118" s="237"/>
      <c r="H1118" s="240">
        <v>3.6</v>
      </c>
      <c r="I1118" s="241"/>
      <c r="J1118" s="237"/>
      <c r="K1118" s="237"/>
      <c r="L1118" s="242"/>
      <c r="M1118" s="243"/>
      <c r="N1118" s="244"/>
      <c r="O1118" s="244"/>
      <c r="P1118" s="244"/>
      <c r="Q1118" s="244"/>
      <c r="R1118" s="244"/>
      <c r="S1118" s="244"/>
      <c r="T1118" s="245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T1118" s="246" t="s">
        <v>153</v>
      </c>
      <c r="AU1118" s="246" t="s">
        <v>82</v>
      </c>
      <c r="AV1118" s="14" t="s">
        <v>82</v>
      </c>
      <c r="AW1118" s="14" t="s">
        <v>34</v>
      </c>
      <c r="AX1118" s="14" t="s">
        <v>73</v>
      </c>
      <c r="AY1118" s="246" t="s">
        <v>142</v>
      </c>
    </row>
    <row r="1119" spans="1:51" s="13" customFormat="1" ht="12">
      <c r="A1119" s="13"/>
      <c r="B1119" s="225"/>
      <c r="C1119" s="226"/>
      <c r="D1119" s="227" t="s">
        <v>153</v>
      </c>
      <c r="E1119" s="228" t="s">
        <v>21</v>
      </c>
      <c r="F1119" s="229" t="s">
        <v>223</v>
      </c>
      <c r="G1119" s="226"/>
      <c r="H1119" s="228" t="s">
        <v>21</v>
      </c>
      <c r="I1119" s="230"/>
      <c r="J1119" s="226"/>
      <c r="K1119" s="226"/>
      <c r="L1119" s="231"/>
      <c r="M1119" s="232"/>
      <c r="N1119" s="233"/>
      <c r="O1119" s="233"/>
      <c r="P1119" s="233"/>
      <c r="Q1119" s="233"/>
      <c r="R1119" s="233"/>
      <c r="S1119" s="233"/>
      <c r="T1119" s="234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T1119" s="235" t="s">
        <v>153</v>
      </c>
      <c r="AU1119" s="235" t="s">
        <v>82</v>
      </c>
      <c r="AV1119" s="13" t="s">
        <v>80</v>
      </c>
      <c r="AW1119" s="13" t="s">
        <v>34</v>
      </c>
      <c r="AX1119" s="13" t="s">
        <v>73</v>
      </c>
      <c r="AY1119" s="235" t="s">
        <v>142</v>
      </c>
    </row>
    <row r="1120" spans="1:51" s="14" customFormat="1" ht="12">
      <c r="A1120" s="14"/>
      <c r="B1120" s="236"/>
      <c r="C1120" s="237"/>
      <c r="D1120" s="227" t="s">
        <v>153</v>
      </c>
      <c r="E1120" s="238" t="s">
        <v>21</v>
      </c>
      <c r="F1120" s="239" t="s">
        <v>224</v>
      </c>
      <c r="G1120" s="237"/>
      <c r="H1120" s="240">
        <v>1.344</v>
      </c>
      <c r="I1120" s="241"/>
      <c r="J1120" s="237"/>
      <c r="K1120" s="237"/>
      <c r="L1120" s="242"/>
      <c r="M1120" s="243"/>
      <c r="N1120" s="244"/>
      <c r="O1120" s="244"/>
      <c r="P1120" s="244"/>
      <c r="Q1120" s="244"/>
      <c r="R1120" s="244"/>
      <c r="S1120" s="244"/>
      <c r="T1120" s="245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T1120" s="246" t="s">
        <v>153</v>
      </c>
      <c r="AU1120" s="246" t="s">
        <v>82</v>
      </c>
      <c r="AV1120" s="14" t="s">
        <v>82</v>
      </c>
      <c r="AW1120" s="14" t="s">
        <v>34</v>
      </c>
      <c r="AX1120" s="14" t="s">
        <v>73</v>
      </c>
      <c r="AY1120" s="246" t="s">
        <v>142</v>
      </c>
    </row>
    <row r="1121" spans="1:51" s="13" customFormat="1" ht="12">
      <c r="A1121" s="13"/>
      <c r="B1121" s="225"/>
      <c r="C1121" s="226"/>
      <c r="D1121" s="227" t="s">
        <v>153</v>
      </c>
      <c r="E1121" s="228" t="s">
        <v>21</v>
      </c>
      <c r="F1121" s="229" t="s">
        <v>225</v>
      </c>
      <c r="G1121" s="226"/>
      <c r="H1121" s="228" t="s">
        <v>21</v>
      </c>
      <c r="I1121" s="230"/>
      <c r="J1121" s="226"/>
      <c r="K1121" s="226"/>
      <c r="L1121" s="231"/>
      <c r="M1121" s="232"/>
      <c r="N1121" s="233"/>
      <c r="O1121" s="233"/>
      <c r="P1121" s="233"/>
      <c r="Q1121" s="233"/>
      <c r="R1121" s="233"/>
      <c r="S1121" s="233"/>
      <c r="T1121" s="234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T1121" s="235" t="s">
        <v>153</v>
      </c>
      <c r="AU1121" s="235" t="s">
        <v>82</v>
      </c>
      <c r="AV1121" s="13" t="s">
        <v>80</v>
      </c>
      <c r="AW1121" s="13" t="s">
        <v>34</v>
      </c>
      <c r="AX1121" s="13" t="s">
        <v>73</v>
      </c>
      <c r="AY1121" s="235" t="s">
        <v>142</v>
      </c>
    </row>
    <row r="1122" spans="1:51" s="14" customFormat="1" ht="12">
      <c r="A1122" s="14"/>
      <c r="B1122" s="236"/>
      <c r="C1122" s="237"/>
      <c r="D1122" s="227" t="s">
        <v>153</v>
      </c>
      <c r="E1122" s="238" t="s">
        <v>21</v>
      </c>
      <c r="F1122" s="239" t="s">
        <v>226</v>
      </c>
      <c r="G1122" s="237"/>
      <c r="H1122" s="240">
        <v>0.6</v>
      </c>
      <c r="I1122" s="241"/>
      <c r="J1122" s="237"/>
      <c r="K1122" s="237"/>
      <c r="L1122" s="242"/>
      <c r="M1122" s="243"/>
      <c r="N1122" s="244"/>
      <c r="O1122" s="244"/>
      <c r="P1122" s="244"/>
      <c r="Q1122" s="244"/>
      <c r="R1122" s="244"/>
      <c r="S1122" s="244"/>
      <c r="T1122" s="245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46" t="s">
        <v>153</v>
      </c>
      <c r="AU1122" s="246" t="s">
        <v>82</v>
      </c>
      <c r="AV1122" s="14" t="s">
        <v>82</v>
      </c>
      <c r="AW1122" s="14" t="s">
        <v>34</v>
      </c>
      <c r="AX1122" s="14" t="s">
        <v>73</v>
      </c>
      <c r="AY1122" s="246" t="s">
        <v>142</v>
      </c>
    </row>
    <row r="1123" spans="1:51" s="13" customFormat="1" ht="12">
      <c r="A1123" s="13"/>
      <c r="B1123" s="225"/>
      <c r="C1123" s="226"/>
      <c r="D1123" s="227" t="s">
        <v>153</v>
      </c>
      <c r="E1123" s="228" t="s">
        <v>21</v>
      </c>
      <c r="F1123" s="229" t="s">
        <v>227</v>
      </c>
      <c r="G1123" s="226"/>
      <c r="H1123" s="228" t="s">
        <v>21</v>
      </c>
      <c r="I1123" s="230"/>
      <c r="J1123" s="226"/>
      <c r="K1123" s="226"/>
      <c r="L1123" s="231"/>
      <c r="M1123" s="232"/>
      <c r="N1123" s="233"/>
      <c r="O1123" s="233"/>
      <c r="P1123" s="233"/>
      <c r="Q1123" s="233"/>
      <c r="R1123" s="233"/>
      <c r="S1123" s="233"/>
      <c r="T1123" s="234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35" t="s">
        <v>153</v>
      </c>
      <c r="AU1123" s="235" t="s">
        <v>82</v>
      </c>
      <c r="AV1123" s="13" t="s">
        <v>80</v>
      </c>
      <c r="AW1123" s="13" t="s">
        <v>34</v>
      </c>
      <c r="AX1123" s="13" t="s">
        <v>73</v>
      </c>
      <c r="AY1123" s="235" t="s">
        <v>142</v>
      </c>
    </row>
    <row r="1124" spans="1:51" s="14" customFormat="1" ht="12">
      <c r="A1124" s="14"/>
      <c r="B1124" s="236"/>
      <c r="C1124" s="237"/>
      <c r="D1124" s="227" t="s">
        <v>153</v>
      </c>
      <c r="E1124" s="238" t="s">
        <v>21</v>
      </c>
      <c r="F1124" s="239" t="s">
        <v>228</v>
      </c>
      <c r="G1124" s="237"/>
      <c r="H1124" s="240">
        <v>7.2</v>
      </c>
      <c r="I1124" s="241"/>
      <c r="J1124" s="237"/>
      <c r="K1124" s="237"/>
      <c r="L1124" s="242"/>
      <c r="M1124" s="243"/>
      <c r="N1124" s="244"/>
      <c r="O1124" s="244"/>
      <c r="P1124" s="244"/>
      <c r="Q1124" s="244"/>
      <c r="R1124" s="244"/>
      <c r="S1124" s="244"/>
      <c r="T1124" s="245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46" t="s">
        <v>153</v>
      </c>
      <c r="AU1124" s="246" t="s">
        <v>82</v>
      </c>
      <c r="AV1124" s="14" t="s">
        <v>82</v>
      </c>
      <c r="AW1124" s="14" t="s">
        <v>34</v>
      </c>
      <c r="AX1124" s="14" t="s">
        <v>73</v>
      </c>
      <c r="AY1124" s="246" t="s">
        <v>142</v>
      </c>
    </row>
    <row r="1125" spans="1:51" s="15" customFormat="1" ht="12">
      <c r="A1125" s="15"/>
      <c r="B1125" s="247"/>
      <c r="C1125" s="248"/>
      <c r="D1125" s="227" t="s">
        <v>153</v>
      </c>
      <c r="E1125" s="249" t="s">
        <v>21</v>
      </c>
      <c r="F1125" s="250" t="s">
        <v>171</v>
      </c>
      <c r="G1125" s="248"/>
      <c r="H1125" s="251">
        <v>1504.334</v>
      </c>
      <c r="I1125" s="252"/>
      <c r="J1125" s="248"/>
      <c r="K1125" s="248"/>
      <c r="L1125" s="253"/>
      <c r="M1125" s="254"/>
      <c r="N1125" s="255"/>
      <c r="O1125" s="255"/>
      <c r="P1125" s="255"/>
      <c r="Q1125" s="255"/>
      <c r="R1125" s="255"/>
      <c r="S1125" s="255"/>
      <c r="T1125" s="256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57" t="s">
        <v>153</v>
      </c>
      <c r="AU1125" s="257" t="s">
        <v>82</v>
      </c>
      <c r="AV1125" s="15" t="s">
        <v>149</v>
      </c>
      <c r="AW1125" s="15" t="s">
        <v>34</v>
      </c>
      <c r="AX1125" s="15" t="s">
        <v>80</v>
      </c>
      <c r="AY1125" s="257" t="s">
        <v>142</v>
      </c>
    </row>
    <row r="1126" spans="1:65" s="2" customFormat="1" ht="24.15" customHeight="1">
      <c r="A1126" s="40"/>
      <c r="B1126" s="41"/>
      <c r="C1126" s="207" t="s">
        <v>1051</v>
      </c>
      <c r="D1126" s="207" t="s">
        <v>144</v>
      </c>
      <c r="E1126" s="208" t="s">
        <v>1052</v>
      </c>
      <c r="F1126" s="209" t="s">
        <v>1053</v>
      </c>
      <c r="G1126" s="210" t="s">
        <v>147</v>
      </c>
      <c r="H1126" s="211">
        <v>1504.334</v>
      </c>
      <c r="I1126" s="212"/>
      <c r="J1126" s="213">
        <f>ROUND(I1126*H1126,2)</f>
        <v>0</v>
      </c>
      <c r="K1126" s="209" t="s">
        <v>148</v>
      </c>
      <c r="L1126" s="46"/>
      <c r="M1126" s="214" t="s">
        <v>21</v>
      </c>
      <c r="N1126" s="215" t="s">
        <v>44</v>
      </c>
      <c r="O1126" s="86"/>
      <c r="P1126" s="216">
        <f>O1126*H1126</f>
        <v>0</v>
      </c>
      <c r="Q1126" s="216">
        <v>0.510858</v>
      </c>
      <c r="R1126" s="216">
        <f>Q1126*H1126</f>
        <v>768.501058572</v>
      </c>
      <c r="S1126" s="216">
        <v>0</v>
      </c>
      <c r="T1126" s="217">
        <f>S1126*H1126</f>
        <v>0</v>
      </c>
      <c r="U1126" s="40"/>
      <c r="V1126" s="40"/>
      <c r="W1126" s="40"/>
      <c r="X1126" s="40"/>
      <c r="Y1126" s="40"/>
      <c r="Z1126" s="40"/>
      <c r="AA1126" s="40"/>
      <c r="AB1126" s="40"/>
      <c r="AC1126" s="40"/>
      <c r="AD1126" s="40"/>
      <c r="AE1126" s="40"/>
      <c r="AR1126" s="218" t="s">
        <v>149</v>
      </c>
      <c r="AT1126" s="218" t="s">
        <v>144</v>
      </c>
      <c r="AU1126" s="218" t="s">
        <v>82</v>
      </c>
      <c r="AY1126" s="19" t="s">
        <v>142</v>
      </c>
      <c r="BE1126" s="219">
        <f>IF(N1126="základní",J1126,0)</f>
        <v>0</v>
      </c>
      <c r="BF1126" s="219">
        <f>IF(N1126="snížená",J1126,0)</f>
        <v>0</v>
      </c>
      <c r="BG1126" s="219">
        <f>IF(N1126="zákl. přenesená",J1126,0)</f>
        <v>0</v>
      </c>
      <c r="BH1126" s="219">
        <f>IF(N1126="sníž. přenesená",J1126,0)</f>
        <v>0</v>
      </c>
      <c r="BI1126" s="219">
        <f>IF(N1126="nulová",J1126,0)</f>
        <v>0</v>
      </c>
      <c r="BJ1126" s="19" t="s">
        <v>80</v>
      </c>
      <c r="BK1126" s="219">
        <f>ROUND(I1126*H1126,2)</f>
        <v>0</v>
      </c>
      <c r="BL1126" s="19" t="s">
        <v>149</v>
      </c>
      <c r="BM1126" s="218" t="s">
        <v>1054</v>
      </c>
    </row>
    <row r="1127" spans="1:47" s="2" customFormat="1" ht="12">
      <c r="A1127" s="40"/>
      <c r="B1127" s="41"/>
      <c r="C1127" s="42"/>
      <c r="D1127" s="220" t="s">
        <v>151</v>
      </c>
      <c r="E1127" s="42"/>
      <c r="F1127" s="221" t="s">
        <v>1055</v>
      </c>
      <c r="G1127" s="42"/>
      <c r="H1127" s="42"/>
      <c r="I1127" s="222"/>
      <c r="J1127" s="42"/>
      <c r="K1127" s="42"/>
      <c r="L1127" s="46"/>
      <c r="M1127" s="223"/>
      <c r="N1127" s="224"/>
      <c r="O1127" s="86"/>
      <c r="P1127" s="86"/>
      <c r="Q1127" s="86"/>
      <c r="R1127" s="86"/>
      <c r="S1127" s="86"/>
      <c r="T1127" s="87"/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T1127" s="19" t="s">
        <v>151</v>
      </c>
      <c r="AU1127" s="19" t="s">
        <v>82</v>
      </c>
    </row>
    <row r="1128" spans="1:51" s="13" customFormat="1" ht="12">
      <c r="A1128" s="13"/>
      <c r="B1128" s="225"/>
      <c r="C1128" s="226"/>
      <c r="D1128" s="227" t="s">
        <v>153</v>
      </c>
      <c r="E1128" s="228" t="s">
        <v>21</v>
      </c>
      <c r="F1128" s="229" t="s">
        <v>154</v>
      </c>
      <c r="G1128" s="226"/>
      <c r="H1128" s="228" t="s">
        <v>21</v>
      </c>
      <c r="I1128" s="230"/>
      <c r="J1128" s="226"/>
      <c r="K1128" s="226"/>
      <c r="L1128" s="231"/>
      <c r="M1128" s="232"/>
      <c r="N1128" s="233"/>
      <c r="O1128" s="233"/>
      <c r="P1128" s="233"/>
      <c r="Q1128" s="233"/>
      <c r="R1128" s="233"/>
      <c r="S1128" s="233"/>
      <c r="T1128" s="234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5" t="s">
        <v>153</v>
      </c>
      <c r="AU1128" s="235" t="s">
        <v>82</v>
      </c>
      <c r="AV1128" s="13" t="s">
        <v>80</v>
      </c>
      <c r="AW1128" s="13" t="s">
        <v>34</v>
      </c>
      <c r="AX1128" s="13" t="s">
        <v>73</v>
      </c>
      <c r="AY1128" s="235" t="s">
        <v>142</v>
      </c>
    </row>
    <row r="1129" spans="1:51" s="13" customFormat="1" ht="12">
      <c r="A1129" s="13"/>
      <c r="B1129" s="225"/>
      <c r="C1129" s="226"/>
      <c r="D1129" s="227" t="s">
        <v>153</v>
      </c>
      <c r="E1129" s="228" t="s">
        <v>21</v>
      </c>
      <c r="F1129" s="229" t="s">
        <v>182</v>
      </c>
      <c r="G1129" s="226"/>
      <c r="H1129" s="228" t="s">
        <v>21</v>
      </c>
      <c r="I1129" s="230"/>
      <c r="J1129" s="226"/>
      <c r="K1129" s="226"/>
      <c r="L1129" s="231"/>
      <c r="M1129" s="232"/>
      <c r="N1129" s="233"/>
      <c r="O1129" s="233"/>
      <c r="P1129" s="233"/>
      <c r="Q1129" s="233"/>
      <c r="R1129" s="233"/>
      <c r="S1129" s="233"/>
      <c r="T1129" s="234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35" t="s">
        <v>153</v>
      </c>
      <c r="AU1129" s="235" t="s">
        <v>82</v>
      </c>
      <c r="AV1129" s="13" t="s">
        <v>80</v>
      </c>
      <c r="AW1129" s="13" t="s">
        <v>34</v>
      </c>
      <c r="AX1129" s="13" t="s">
        <v>73</v>
      </c>
      <c r="AY1129" s="235" t="s">
        <v>142</v>
      </c>
    </row>
    <row r="1130" spans="1:51" s="14" customFormat="1" ht="12">
      <c r="A1130" s="14"/>
      <c r="B1130" s="236"/>
      <c r="C1130" s="237"/>
      <c r="D1130" s="227" t="s">
        <v>153</v>
      </c>
      <c r="E1130" s="238" t="s">
        <v>21</v>
      </c>
      <c r="F1130" s="239" t="s">
        <v>194</v>
      </c>
      <c r="G1130" s="237"/>
      <c r="H1130" s="240">
        <v>122.88</v>
      </c>
      <c r="I1130" s="241"/>
      <c r="J1130" s="237"/>
      <c r="K1130" s="237"/>
      <c r="L1130" s="242"/>
      <c r="M1130" s="243"/>
      <c r="N1130" s="244"/>
      <c r="O1130" s="244"/>
      <c r="P1130" s="244"/>
      <c r="Q1130" s="244"/>
      <c r="R1130" s="244"/>
      <c r="S1130" s="244"/>
      <c r="T1130" s="245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46" t="s">
        <v>153</v>
      </c>
      <c r="AU1130" s="246" t="s">
        <v>82</v>
      </c>
      <c r="AV1130" s="14" t="s">
        <v>82</v>
      </c>
      <c r="AW1130" s="14" t="s">
        <v>34</v>
      </c>
      <c r="AX1130" s="14" t="s">
        <v>73</v>
      </c>
      <c r="AY1130" s="246" t="s">
        <v>142</v>
      </c>
    </row>
    <row r="1131" spans="1:51" s="14" customFormat="1" ht="12">
      <c r="A1131" s="14"/>
      <c r="B1131" s="236"/>
      <c r="C1131" s="237"/>
      <c r="D1131" s="227" t="s">
        <v>153</v>
      </c>
      <c r="E1131" s="238" t="s">
        <v>21</v>
      </c>
      <c r="F1131" s="239" t="s">
        <v>195</v>
      </c>
      <c r="G1131" s="237"/>
      <c r="H1131" s="240">
        <v>452.2</v>
      </c>
      <c r="I1131" s="241"/>
      <c r="J1131" s="237"/>
      <c r="K1131" s="237"/>
      <c r="L1131" s="242"/>
      <c r="M1131" s="243"/>
      <c r="N1131" s="244"/>
      <c r="O1131" s="244"/>
      <c r="P1131" s="244"/>
      <c r="Q1131" s="244"/>
      <c r="R1131" s="244"/>
      <c r="S1131" s="244"/>
      <c r="T1131" s="245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46" t="s">
        <v>153</v>
      </c>
      <c r="AU1131" s="246" t="s">
        <v>82</v>
      </c>
      <c r="AV1131" s="14" t="s">
        <v>82</v>
      </c>
      <c r="AW1131" s="14" t="s">
        <v>34</v>
      </c>
      <c r="AX1131" s="14" t="s">
        <v>73</v>
      </c>
      <c r="AY1131" s="246" t="s">
        <v>142</v>
      </c>
    </row>
    <row r="1132" spans="1:51" s="14" customFormat="1" ht="12">
      <c r="A1132" s="14"/>
      <c r="B1132" s="236"/>
      <c r="C1132" s="237"/>
      <c r="D1132" s="227" t="s">
        <v>153</v>
      </c>
      <c r="E1132" s="238" t="s">
        <v>21</v>
      </c>
      <c r="F1132" s="239" t="s">
        <v>196</v>
      </c>
      <c r="G1132" s="237"/>
      <c r="H1132" s="240">
        <v>403.24</v>
      </c>
      <c r="I1132" s="241"/>
      <c r="J1132" s="237"/>
      <c r="K1132" s="237"/>
      <c r="L1132" s="242"/>
      <c r="M1132" s="243"/>
      <c r="N1132" s="244"/>
      <c r="O1132" s="244"/>
      <c r="P1132" s="244"/>
      <c r="Q1132" s="244"/>
      <c r="R1132" s="244"/>
      <c r="S1132" s="244"/>
      <c r="T1132" s="245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46" t="s">
        <v>153</v>
      </c>
      <c r="AU1132" s="246" t="s">
        <v>82</v>
      </c>
      <c r="AV1132" s="14" t="s">
        <v>82</v>
      </c>
      <c r="AW1132" s="14" t="s">
        <v>34</v>
      </c>
      <c r="AX1132" s="14" t="s">
        <v>73</v>
      </c>
      <c r="AY1132" s="246" t="s">
        <v>142</v>
      </c>
    </row>
    <row r="1133" spans="1:51" s="14" customFormat="1" ht="12">
      <c r="A1133" s="14"/>
      <c r="B1133" s="236"/>
      <c r="C1133" s="237"/>
      <c r="D1133" s="227" t="s">
        <v>153</v>
      </c>
      <c r="E1133" s="238" t="s">
        <v>21</v>
      </c>
      <c r="F1133" s="239" t="s">
        <v>197</v>
      </c>
      <c r="G1133" s="237"/>
      <c r="H1133" s="240">
        <v>4.68</v>
      </c>
      <c r="I1133" s="241"/>
      <c r="J1133" s="237"/>
      <c r="K1133" s="237"/>
      <c r="L1133" s="242"/>
      <c r="M1133" s="243"/>
      <c r="N1133" s="244"/>
      <c r="O1133" s="244"/>
      <c r="P1133" s="244"/>
      <c r="Q1133" s="244"/>
      <c r="R1133" s="244"/>
      <c r="S1133" s="244"/>
      <c r="T1133" s="245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46" t="s">
        <v>153</v>
      </c>
      <c r="AU1133" s="246" t="s">
        <v>82</v>
      </c>
      <c r="AV1133" s="14" t="s">
        <v>82</v>
      </c>
      <c r="AW1133" s="14" t="s">
        <v>34</v>
      </c>
      <c r="AX1133" s="14" t="s">
        <v>73</v>
      </c>
      <c r="AY1133" s="246" t="s">
        <v>142</v>
      </c>
    </row>
    <row r="1134" spans="1:51" s="13" customFormat="1" ht="12">
      <c r="A1134" s="13"/>
      <c r="B1134" s="225"/>
      <c r="C1134" s="226"/>
      <c r="D1134" s="227" t="s">
        <v>153</v>
      </c>
      <c r="E1134" s="228" t="s">
        <v>21</v>
      </c>
      <c r="F1134" s="229" t="s">
        <v>198</v>
      </c>
      <c r="G1134" s="226"/>
      <c r="H1134" s="228" t="s">
        <v>21</v>
      </c>
      <c r="I1134" s="230"/>
      <c r="J1134" s="226"/>
      <c r="K1134" s="226"/>
      <c r="L1134" s="231"/>
      <c r="M1134" s="232"/>
      <c r="N1134" s="233"/>
      <c r="O1134" s="233"/>
      <c r="P1134" s="233"/>
      <c r="Q1134" s="233"/>
      <c r="R1134" s="233"/>
      <c r="S1134" s="233"/>
      <c r="T1134" s="234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5" t="s">
        <v>153</v>
      </c>
      <c r="AU1134" s="235" t="s">
        <v>82</v>
      </c>
      <c r="AV1134" s="13" t="s">
        <v>80</v>
      </c>
      <c r="AW1134" s="13" t="s">
        <v>34</v>
      </c>
      <c r="AX1134" s="13" t="s">
        <v>73</v>
      </c>
      <c r="AY1134" s="235" t="s">
        <v>142</v>
      </c>
    </row>
    <row r="1135" spans="1:51" s="14" customFormat="1" ht="12">
      <c r="A1135" s="14"/>
      <c r="B1135" s="236"/>
      <c r="C1135" s="237"/>
      <c r="D1135" s="227" t="s">
        <v>153</v>
      </c>
      <c r="E1135" s="238" t="s">
        <v>21</v>
      </c>
      <c r="F1135" s="239" t="s">
        <v>199</v>
      </c>
      <c r="G1135" s="237"/>
      <c r="H1135" s="240">
        <v>105.6</v>
      </c>
      <c r="I1135" s="241"/>
      <c r="J1135" s="237"/>
      <c r="K1135" s="237"/>
      <c r="L1135" s="242"/>
      <c r="M1135" s="243"/>
      <c r="N1135" s="244"/>
      <c r="O1135" s="244"/>
      <c r="P1135" s="244"/>
      <c r="Q1135" s="244"/>
      <c r="R1135" s="244"/>
      <c r="S1135" s="244"/>
      <c r="T1135" s="245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6" t="s">
        <v>153</v>
      </c>
      <c r="AU1135" s="246" t="s">
        <v>82</v>
      </c>
      <c r="AV1135" s="14" t="s">
        <v>82</v>
      </c>
      <c r="AW1135" s="14" t="s">
        <v>34</v>
      </c>
      <c r="AX1135" s="14" t="s">
        <v>73</v>
      </c>
      <c r="AY1135" s="246" t="s">
        <v>142</v>
      </c>
    </row>
    <row r="1136" spans="1:51" s="13" customFormat="1" ht="12">
      <c r="A1136" s="13"/>
      <c r="B1136" s="225"/>
      <c r="C1136" s="226"/>
      <c r="D1136" s="227" t="s">
        <v>153</v>
      </c>
      <c r="E1136" s="228" t="s">
        <v>21</v>
      </c>
      <c r="F1136" s="229" t="s">
        <v>184</v>
      </c>
      <c r="G1136" s="226"/>
      <c r="H1136" s="228" t="s">
        <v>21</v>
      </c>
      <c r="I1136" s="230"/>
      <c r="J1136" s="226"/>
      <c r="K1136" s="226"/>
      <c r="L1136" s="231"/>
      <c r="M1136" s="232"/>
      <c r="N1136" s="233"/>
      <c r="O1136" s="233"/>
      <c r="P1136" s="233"/>
      <c r="Q1136" s="233"/>
      <c r="R1136" s="233"/>
      <c r="S1136" s="233"/>
      <c r="T1136" s="234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T1136" s="235" t="s">
        <v>153</v>
      </c>
      <c r="AU1136" s="235" t="s">
        <v>82</v>
      </c>
      <c r="AV1136" s="13" t="s">
        <v>80</v>
      </c>
      <c r="AW1136" s="13" t="s">
        <v>34</v>
      </c>
      <c r="AX1136" s="13" t="s">
        <v>73</v>
      </c>
      <c r="AY1136" s="235" t="s">
        <v>142</v>
      </c>
    </row>
    <row r="1137" spans="1:51" s="14" customFormat="1" ht="12">
      <c r="A1137" s="14"/>
      <c r="B1137" s="236"/>
      <c r="C1137" s="237"/>
      <c r="D1137" s="227" t="s">
        <v>153</v>
      </c>
      <c r="E1137" s="238" t="s">
        <v>21</v>
      </c>
      <c r="F1137" s="239" t="s">
        <v>200</v>
      </c>
      <c r="G1137" s="237"/>
      <c r="H1137" s="240">
        <v>14.4</v>
      </c>
      <c r="I1137" s="241"/>
      <c r="J1137" s="237"/>
      <c r="K1137" s="237"/>
      <c r="L1137" s="242"/>
      <c r="M1137" s="243"/>
      <c r="N1137" s="244"/>
      <c r="O1137" s="244"/>
      <c r="P1137" s="244"/>
      <c r="Q1137" s="244"/>
      <c r="R1137" s="244"/>
      <c r="S1137" s="244"/>
      <c r="T1137" s="245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46" t="s">
        <v>153</v>
      </c>
      <c r="AU1137" s="246" t="s">
        <v>82</v>
      </c>
      <c r="AV1137" s="14" t="s">
        <v>82</v>
      </c>
      <c r="AW1137" s="14" t="s">
        <v>34</v>
      </c>
      <c r="AX1137" s="14" t="s">
        <v>73</v>
      </c>
      <c r="AY1137" s="246" t="s">
        <v>142</v>
      </c>
    </row>
    <row r="1138" spans="1:51" s="13" customFormat="1" ht="12">
      <c r="A1138" s="13"/>
      <c r="B1138" s="225"/>
      <c r="C1138" s="226"/>
      <c r="D1138" s="227" t="s">
        <v>153</v>
      </c>
      <c r="E1138" s="228" t="s">
        <v>21</v>
      </c>
      <c r="F1138" s="229" t="s">
        <v>201</v>
      </c>
      <c r="G1138" s="226"/>
      <c r="H1138" s="228" t="s">
        <v>21</v>
      </c>
      <c r="I1138" s="230"/>
      <c r="J1138" s="226"/>
      <c r="K1138" s="226"/>
      <c r="L1138" s="231"/>
      <c r="M1138" s="232"/>
      <c r="N1138" s="233"/>
      <c r="O1138" s="233"/>
      <c r="P1138" s="233"/>
      <c r="Q1138" s="233"/>
      <c r="R1138" s="233"/>
      <c r="S1138" s="233"/>
      <c r="T1138" s="234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35" t="s">
        <v>153</v>
      </c>
      <c r="AU1138" s="235" t="s">
        <v>82</v>
      </c>
      <c r="AV1138" s="13" t="s">
        <v>80</v>
      </c>
      <c r="AW1138" s="13" t="s">
        <v>34</v>
      </c>
      <c r="AX1138" s="13" t="s">
        <v>73</v>
      </c>
      <c r="AY1138" s="235" t="s">
        <v>142</v>
      </c>
    </row>
    <row r="1139" spans="1:51" s="14" customFormat="1" ht="12">
      <c r="A1139" s="14"/>
      <c r="B1139" s="236"/>
      <c r="C1139" s="237"/>
      <c r="D1139" s="227" t="s">
        <v>153</v>
      </c>
      <c r="E1139" s="238" t="s">
        <v>21</v>
      </c>
      <c r="F1139" s="239" t="s">
        <v>202</v>
      </c>
      <c r="G1139" s="237"/>
      <c r="H1139" s="240">
        <v>27.37</v>
      </c>
      <c r="I1139" s="241"/>
      <c r="J1139" s="237"/>
      <c r="K1139" s="237"/>
      <c r="L1139" s="242"/>
      <c r="M1139" s="243"/>
      <c r="N1139" s="244"/>
      <c r="O1139" s="244"/>
      <c r="P1139" s="244"/>
      <c r="Q1139" s="244"/>
      <c r="R1139" s="244"/>
      <c r="S1139" s="244"/>
      <c r="T1139" s="245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46" t="s">
        <v>153</v>
      </c>
      <c r="AU1139" s="246" t="s">
        <v>82</v>
      </c>
      <c r="AV1139" s="14" t="s">
        <v>82</v>
      </c>
      <c r="AW1139" s="14" t="s">
        <v>34</v>
      </c>
      <c r="AX1139" s="14" t="s">
        <v>73</v>
      </c>
      <c r="AY1139" s="246" t="s">
        <v>142</v>
      </c>
    </row>
    <row r="1140" spans="1:51" s="13" customFormat="1" ht="12">
      <c r="A1140" s="13"/>
      <c r="B1140" s="225"/>
      <c r="C1140" s="226"/>
      <c r="D1140" s="227" t="s">
        <v>153</v>
      </c>
      <c r="E1140" s="228" t="s">
        <v>21</v>
      </c>
      <c r="F1140" s="229" t="s">
        <v>203</v>
      </c>
      <c r="G1140" s="226"/>
      <c r="H1140" s="228" t="s">
        <v>21</v>
      </c>
      <c r="I1140" s="230"/>
      <c r="J1140" s="226"/>
      <c r="K1140" s="226"/>
      <c r="L1140" s="231"/>
      <c r="M1140" s="232"/>
      <c r="N1140" s="233"/>
      <c r="O1140" s="233"/>
      <c r="P1140" s="233"/>
      <c r="Q1140" s="233"/>
      <c r="R1140" s="233"/>
      <c r="S1140" s="233"/>
      <c r="T1140" s="234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5" t="s">
        <v>153</v>
      </c>
      <c r="AU1140" s="235" t="s">
        <v>82</v>
      </c>
      <c r="AV1140" s="13" t="s">
        <v>80</v>
      </c>
      <c r="AW1140" s="13" t="s">
        <v>34</v>
      </c>
      <c r="AX1140" s="13" t="s">
        <v>73</v>
      </c>
      <c r="AY1140" s="235" t="s">
        <v>142</v>
      </c>
    </row>
    <row r="1141" spans="1:51" s="14" customFormat="1" ht="12">
      <c r="A1141" s="14"/>
      <c r="B1141" s="236"/>
      <c r="C1141" s="237"/>
      <c r="D1141" s="227" t="s">
        <v>153</v>
      </c>
      <c r="E1141" s="238" t="s">
        <v>21</v>
      </c>
      <c r="F1141" s="239" t="s">
        <v>204</v>
      </c>
      <c r="G1141" s="237"/>
      <c r="H1141" s="240">
        <v>10.36</v>
      </c>
      <c r="I1141" s="241"/>
      <c r="J1141" s="237"/>
      <c r="K1141" s="237"/>
      <c r="L1141" s="242"/>
      <c r="M1141" s="243"/>
      <c r="N1141" s="244"/>
      <c r="O1141" s="244"/>
      <c r="P1141" s="244"/>
      <c r="Q1141" s="244"/>
      <c r="R1141" s="244"/>
      <c r="S1141" s="244"/>
      <c r="T1141" s="245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6" t="s">
        <v>153</v>
      </c>
      <c r="AU1141" s="246" t="s">
        <v>82</v>
      </c>
      <c r="AV1141" s="14" t="s">
        <v>82</v>
      </c>
      <c r="AW1141" s="14" t="s">
        <v>34</v>
      </c>
      <c r="AX1141" s="14" t="s">
        <v>73</v>
      </c>
      <c r="AY1141" s="246" t="s">
        <v>142</v>
      </c>
    </row>
    <row r="1142" spans="1:51" s="13" customFormat="1" ht="12">
      <c r="A1142" s="13"/>
      <c r="B1142" s="225"/>
      <c r="C1142" s="226"/>
      <c r="D1142" s="227" t="s">
        <v>153</v>
      </c>
      <c r="E1142" s="228" t="s">
        <v>21</v>
      </c>
      <c r="F1142" s="229" t="s">
        <v>205</v>
      </c>
      <c r="G1142" s="226"/>
      <c r="H1142" s="228" t="s">
        <v>21</v>
      </c>
      <c r="I1142" s="230"/>
      <c r="J1142" s="226"/>
      <c r="K1142" s="226"/>
      <c r="L1142" s="231"/>
      <c r="M1142" s="232"/>
      <c r="N1142" s="233"/>
      <c r="O1142" s="233"/>
      <c r="P1142" s="233"/>
      <c r="Q1142" s="233"/>
      <c r="R1142" s="233"/>
      <c r="S1142" s="233"/>
      <c r="T1142" s="234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5" t="s">
        <v>153</v>
      </c>
      <c r="AU1142" s="235" t="s">
        <v>82</v>
      </c>
      <c r="AV1142" s="13" t="s">
        <v>80</v>
      </c>
      <c r="AW1142" s="13" t="s">
        <v>34</v>
      </c>
      <c r="AX1142" s="13" t="s">
        <v>73</v>
      </c>
      <c r="AY1142" s="235" t="s">
        <v>142</v>
      </c>
    </row>
    <row r="1143" spans="1:51" s="14" customFormat="1" ht="12">
      <c r="A1143" s="14"/>
      <c r="B1143" s="236"/>
      <c r="C1143" s="237"/>
      <c r="D1143" s="227" t="s">
        <v>153</v>
      </c>
      <c r="E1143" s="238" t="s">
        <v>21</v>
      </c>
      <c r="F1143" s="239" t="s">
        <v>206</v>
      </c>
      <c r="G1143" s="237"/>
      <c r="H1143" s="240">
        <v>14.88</v>
      </c>
      <c r="I1143" s="241"/>
      <c r="J1143" s="237"/>
      <c r="K1143" s="237"/>
      <c r="L1143" s="242"/>
      <c r="M1143" s="243"/>
      <c r="N1143" s="244"/>
      <c r="O1143" s="244"/>
      <c r="P1143" s="244"/>
      <c r="Q1143" s="244"/>
      <c r="R1143" s="244"/>
      <c r="S1143" s="244"/>
      <c r="T1143" s="245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6" t="s">
        <v>153</v>
      </c>
      <c r="AU1143" s="246" t="s">
        <v>82</v>
      </c>
      <c r="AV1143" s="14" t="s">
        <v>82</v>
      </c>
      <c r="AW1143" s="14" t="s">
        <v>34</v>
      </c>
      <c r="AX1143" s="14" t="s">
        <v>73</v>
      </c>
      <c r="AY1143" s="246" t="s">
        <v>142</v>
      </c>
    </row>
    <row r="1144" spans="1:51" s="13" customFormat="1" ht="12">
      <c r="A1144" s="13"/>
      <c r="B1144" s="225"/>
      <c r="C1144" s="226"/>
      <c r="D1144" s="227" t="s">
        <v>153</v>
      </c>
      <c r="E1144" s="228" t="s">
        <v>21</v>
      </c>
      <c r="F1144" s="229" t="s">
        <v>207</v>
      </c>
      <c r="G1144" s="226"/>
      <c r="H1144" s="228" t="s">
        <v>21</v>
      </c>
      <c r="I1144" s="230"/>
      <c r="J1144" s="226"/>
      <c r="K1144" s="226"/>
      <c r="L1144" s="231"/>
      <c r="M1144" s="232"/>
      <c r="N1144" s="233"/>
      <c r="O1144" s="233"/>
      <c r="P1144" s="233"/>
      <c r="Q1144" s="233"/>
      <c r="R1144" s="233"/>
      <c r="S1144" s="233"/>
      <c r="T1144" s="234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35" t="s">
        <v>153</v>
      </c>
      <c r="AU1144" s="235" t="s">
        <v>82</v>
      </c>
      <c r="AV1144" s="13" t="s">
        <v>80</v>
      </c>
      <c r="AW1144" s="13" t="s">
        <v>34</v>
      </c>
      <c r="AX1144" s="13" t="s">
        <v>73</v>
      </c>
      <c r="AY1144" s="235" t="s">
        <v>142</v>
      </c>
    </row>
    <row r="1145" spans="1:51" s="14" customFormat="1" ht="12">
      <c r="A1145" s="14"/>
      <c r="B1145" s="236"/>
      <c r="C1145" s="237"/>
      <c r="D1145" s="227" t="s">
        <v>153</v>
      </c>
      <c r="E1145" s="238" t="s">
        <v>21</v>
      </c>
      <c r="F1145" s="239" t="s">
        <v>208</v>
      </c>
      <c r="G1145" s="237"/>
      <c r="H1145" s="240">
        <v>16.8</v>
      </c>
      <c r="I1145" s="241"/>
      <c r="J1145" s="237"/>
      <c r="K1145" s="237"/>
      <c r="L1145" s="242"/>
      <c r="M1145" s="243"/>
      <c r="N1145" s="244"/>
      <c r="O1145" s="244"/>
      <c r="P1145" s="244"/>
      <c r="Q1145" s="244"/>
      <c r="R1145" s="244"/>
      <c r="S1145" s="244"/>
      <c r="T1145" s="245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46" t="s">
        <v>153</v>
      </c>
      <c r="AU1145" s="246" t="s">
        <v>82</v>
      </c>
      <c r="AV1145" s="14" t="s">
        <v>82</v>
      </c>
      <c r="AW1145" s="14" t="s">
        <v>34</v>
      </c>
      <c r="AX1145" s="14" t="s">
        <v>73</v>
      </c>
      <c r="AY1145" s="246" t="s">
        <v>142</v>
      </c>
    </row>
    <row r="1146" spans="1:51" s="13" customFormat="1" ht="12">
      <c r="A1146" s="13"/>
      <c r="B1146" s="225"/>
      <c r="C1146" s="226"/>
      <c r="D1146" s="227" t="s">
        <v>153</v>
      </c>
      <c r="E1146" s="228" t="s">
        <v>21</v>
      </c>
      <c r="F1146" s="229" t="s">
        <v>186</v>
      </c>
      <c r="G1146" s="226"/>
      <c r="H1146" s="228" t="s">
        <v>21</v>
      </c>
      <c r="I1146" s="230"/>
      <c r="J1146" s="226"/>
      <c r="K1146" s="226"/>
      <c r="L1146" s="231"/>
      <c r="M1146" s="232"/>
      <c r="N1146" s="233"/>
      <c r="O1146" s="233"/>
      <c r="P1146" s="233"/>
      <c r="Q1146" s="233"/>
      <c r="R1146" s="233"/>
      <c r="S1146" s="233"/>
      <c r="T1146" s="234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T1146" s="235" t="s">
        <v>153</v>
      </c>
      <c r="AU1146" s="235" t="s">
        <v>82</v>
      </c>
      <c r="AV1146" s="13" t="s">
        <v>80</v>
      </c>
      <c r="AW1146" s="13" t="s">
        <v>34</v>
      </c>
      <c r="AX1146" s="13" t="s">
        <v>73</v>
      </c>
      <c r="AY1146" s="235" t="s">
        <v>142</v>
      </c>
    </row>
    <row r="1147" spans="1:51" s="14" customFormat="1" ht="12">
      <c r="A1147" s="14"/>
      <c r="B1147" s="236"/>
      <c r="C1147" s="237"/>
      <c r="D1147" s="227" t="s">
        <v>153</v>
      </c>
      <c r="E1147" s="238" t="s">
        <v>21</v>
      </c>
      <c r="F1147" s="239" t="s">
        <v>209</v>
      </c>
      <c r="G1147" s="237"/>
      <c r="H1147" s="240">
        <v>8.16</v>
      </c>
      <c r="I1147" s="241"/>
      <c r="J1147" s="237"/>
      <c r="K1147" s="237"/>
      <c r="L1147" s="242"/>
      <c r="M1147" s="243"/>
      <c r="N1147" s="244"/>
      <c r="O1147" s="244"/>
      <c r="P1147" s="244"/>
      <c r="Q1147" s="244"/>
      <c r="R1147" s="244"/>
      <c r="S1147" s="244"/>
      <c r="T1147" s="245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46" t="s">
        <v>153</v>
      </c>
      <c r="AU1147" s="246" t="s">
        <v>82</v>
      </c>
      <c r="AV1147" s="14" t="s">
        <v>82</v>
      </c>
      <c r="AW1147" s="14" t="s">
        <v>34</v>
      </c>
      <c r="AX1147" s="14" t="s">
        <v>73</v>
      </c>
      <c r="AY1147" s="246" t="s">
        <v>142</v>
      </c>
    </row>
    <row r="1148" spans="1:51" s="13" customFormat="1" ht="12">
      <c r="A1148" s="13"/>
      <c r="B1148" s="225"/>
      <c r="C1148" s="226"/>
      <c r="D1148" s="227" t="s">
        <v>153</v>
      </c>
      <c r="E1148" s="228" t="s">
        <v>21</v>
      </c>
      <c r="F1148" s="229" t="s">
        <v>210</v>
      </c>
      <c r="G1148" s="226"/>
      <c r="H1148" s="228" t="s">
        <v>21</v>
      </c>
      <c r="I1148" s="230"/>
      <c r="J1148" s="226"/>
      <c r="K1148" s="226"/>
      <c r="L1148" s="231"/>
      <c r="M1148" s="232"/>
      <c r="N1148" s="233"/>
      <c r="O1148" s="233"/>
      <c r="P1148" s="233"/>
      <c r="Q1148" s="233"/>
      <c r="R1148" s="233"/>
      <c r="S1148" s="233"/>
      <c r="T1148" s="234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35" t="s">
        <v>153</v>
      </c>
      <c r="AU1148" s="235" t="s">
        <v>82</v>
      </c>
      <c r="AV1148" s="13" t="s">
        <v>80</v>
      </c>
      <c r="AW1148" s="13" t="s">
        <v>34</v>
      </c>
      <c r="AX1148" s="13" t="s">
        <v>73</v>
      </c>
      <c r="AY1148" s="235" t="s">
        <v>142</v>
      </c>
    </row>
    <row r="1149" spans="1:51" s="14" customFormat="1" ht="12">
      <c r="A1149" s="14"/>
      <c r="B1149" s="236"/>
      <c r="C1149" s="237"/>
      <c r="D1149" s="227" t="s">
        <v>153</v>
      </c>
      <c r="E1149" s="238" t="s">
        <v>21</v>
      </c>
      <c r="F1149" s="239" t="s">
        <v>211</v>
      </c>
      <c r="G1149" s="237"/>
      <c r="H1149" s="240">
        <v>102.72</v>
      </c>
      <c r="I1149" s="241"/>
      <c r="J1149" s="237"/>
      <c r="K1149" s="237"/>
      <c r="L1149" s="242"/>
      <c r="M1149" s="243"/>
      <c r="N1149" s="244"/>
      <c r="O1149" s="244"/>
      <c r="P1149" s="244"/>
      <c r="Q1149" s="244"/>
      <c r="R1149" s="244"/>
      <c r="S1149" s="244"/>
      <c r="T1149" s="245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46" t="s">
        <v>153</v>
      </c>
      <c r="AU1149" s="246" t="s">
        <v>82</v>
      </c>
      <c r="AV1149" s="14" t="s">
        <v>82</v>
      </c>
      <c r="AW1149" s="14" t="s">
        <v>34</v>
      </c>
      <c r="AX1149" s="14" t="s">
        <v>73</v>
      </c>
      <c r="AY1149" s="246" t="s">
        <v>142</v>
      </c>
    </row>
    <row r="1150" spans="1:51" s="13" customFormat="1" ht="12">
      <c r="A1150" s="13"/>
      <c r="B1150" s="225"/>
      <c r="C1150" s="226"/>
      <c r="D1150" s="227" t="s">
        <v>153</v>
      </c>
      <c r="E1150" s="228" t="s">
        <v>21</v>
      </c>
      <c r="F1150" s="229" t="s">
        <v>155</v>
      </c>
      <c r="G1150" s="226"/>
      <c r="H1150" s="228" t="s">
        <v>21</v>
      </c>
      <c r="I1150" s="230"/>
      <c r="J1150" s="226"/>
      <c r="K1150" s="226"/>
      <c r="L1150" s="231"/>
      <c r="M1150" s="232"/>
      <c r="N1150" s="233"/>
      <c r="O1150" s="233"/>
      <c r="P1150" s="233"/>
      <c r="Q1150" s="233"/>
      <c r="R1150" s="233"/>
      <c r="S1150" s="233"/>
      <c r="T1150" s="234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35" t="s">
        <v>153</v>
      </c>
      <c r="AU1150" s="235" t="s">
        <v>82</v>
      </c>
      <c r="AV1150" s="13" t="s">
        <v>80</v>
      </c>
      <c r="AW1150" s="13" t="s">
        <v>34</v>
      </c>
      <c r="AX1150" s="13" t="s">
        <v>73</v>
      </c>
      <c r="AY1150" s="235" t="s">
        <v>142</v>
      </c>
    </row>
    <row r="1151" spans="1:51" s="14" customFormat="1" ht="12">
      <c r="A1151" s="14"/>
      <c r="B1151" s="236"/>
      <c r="C1151" s="237"/>
      <c r="D1151" s="227" t="s">
        <v>153</v>
      </c>
      <c r="E1151" s="238" t="s">
        <v>21</v>
      </c>
      <c r="F1151" s="239" t="s">
        <v>212</v>
      </c>
      <c r="G1151" s="237"/>
      <c r="H1151" s="240">
        <v>180.24</v>
      </c>
      <c r="I1151" s="241"/>
      <c r="J1151" s="237"/>
      <c r="K1151" s="237"/>
      <c r="L1151" s="242"/>
      <c r="M1151" s="243"/>
      <c r="N1151" s="244"/>
      <c r="O1151" s="244"/>
      <c r="P1151" s="244"/>
      <c r="Q1151" s="244"/>
      <c r="R1151" s="244"/>
      <c r="S1151" s="244"/>
      <c r="T1151" s="245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46" t="s">
        <v>153</v>
      </c>
      <c r="AU1151" s="246" t="s">
        <v>82</v>
      </c>
      <c r="AV1151" s="14" t="s">
        <v>82</v>
      </c>
      <c r="AW1151" s="14" t="s">
        <v>34</v>
      </c>
      <c r="AX1151" s="14" t="s">
        <v>73</v>
      </c>
      <c r="AY1151" s="246" t="s">
        <v>142</v>
      </c>
    </row>
    <row r="1152" spans="1:51" s="13" customFormat="1" ht="12">
      <c r="A1152" s="13"/>
      <c r="B1152" s="225"/>
      <c r="C1152" s="226"/>
      <c r="D1152" s="227" t="s">
        <v>153</v>
      </c>
      <c r="E1152" s="228" t="s">
        <v>21</v>
      </c>
      <c r="F1152" s="229" t="s">
        <v>213</v>
      </c>
      <c r="G1152" s="226"/>
      <c r="H1152" s="228" t="s">
        <v>21</v>
      </c>
      <c r="I1152" s="230"/>
      <c r="J1152" s="226"/>
      <c r="K1152" s="226"/>
      <c r="L1152" s="231"/>
      <c r="M1152" s="232"/>
      <c r="N1152" s="233"/>
      <c r="O1152" s="233"/>
      <c r="P1152" s="233"/>
      <c r="Q1152" s="233"/>
      <c r="R1152" s="233"/>
      <c r="S1152" s="233"/>
      <c r="T1152" s="234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35" t="s">
        <v>153</v>
      </c>
      <c r="AU1152" s="235" t="s">
        <v>82</v>
      </c>
      <c r="AV1152" s="13" t="s">
        <v>80</v>
      </c>
      <c r="AW1152" s="13" t="s">
        <v>34</v>
      </c>
      <c r="AX1152" s="13" t="s">
        <v>73</v>
      </c>
      <c r="AY1152" s="235" t="s">
        <v>142</v>
      </c>
    </row>
    <row r="1153" spans="1:51" s="14" customFormat="1" ht="12">
      <c r="A1153" s="14"/>
      <c r="B1153" s="236"/>
      <c r="C1153" s="237"/>
      <c r="D1153" s="227" t="s">
        <v>153</v>
      </c>
      <c r="E1153" s="238" t="s">
        <v>21</v>
      </c>
      <c r="F1153" s="239" t="s">
        <v>243</v>
      </c>
      <c r="G1153" s="237"/>
      <c r="H1153" s="240">
        <v>6.46</v>
      </c>
      <c r="I1153" s="241"/>
      <c r="J1153" s="237"/>
      <c r="K1153" s="237"/>
      <c r="L1153" s="242"/>
      <c r="M1153" s="243"/>
      <c r="N1153" s="244"/>
      <c r="O1153" s="244"/>
      <c r="P1153" s="244"/>
      <c r="Q1153" s="244"/>
      <c r="R1153" s="244"/>
      <c r="S1153" s="244"/>
      <c r="T1153" s="245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46" t="s">
        <v>153</v>
      </c>
      <c r="AU1153" s="246" t="s">
        <v>82</v>
      </c>
      <c r="AV1153" s="14" t="s">
        <v>82</v>
      </c>
      <c r="AW1153" s="14" t="s">
        <v>34</v>
      </c>
      <c r="AX1153" s="14" t="s">
        <v>73</v>
      </c>
      <c r="AY1153" s="246" t="s">
        <v>142</v>
      </c>
    </row>
    <row r="1154" spans="1:51" s="13" customFormat="1" ht="12">
      <c r="A1154" s="13"/>
      <c r="B1154" s="225"/>
      <c r="C1154" s="226"/>
      <c r="D1154" s="227" t="s">
        <v>153</v>
      </c>
      <c r="E1154" s="228" t="s">
        <v>21</v>
      </c>
      <c r="F1154" s="229" t="s">
        <v>215</v>
      </c>
      <c r="G1154" s="226"/>
      <c r="H1154" s="228" t="s">
        <v>21</v>
      </c>
      <c r="I1154" s="230"/>
      <c r="J1154" s="226"/>
      <c r="K1154" s="226"/>
      <c r="L1154" s="231"/>
      <c r="M1154" s="232"/>
      <c r="N1154" s="233"/>
      <c r="O1154" s="233"/>
      <c r="P1154" s="233"/>
      <c r="Q1154" s="233"/>
      <c r="R1154" s="233"/>
      <c r="S1154" s="233"/>
      <c r="T1154" s="234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35" t="s">
        <v>153</v>
      </c>
      <c r="AU1154" s="235" t="s">
        <v>82</v>
      </c>
      <c r="AV1154" s="13" t="s">
        <v>80</v>
      </c>
      <c r="AW1154" s="13" t="s">
        <v>34</v>
      </c>
      <c r="AX1154" s="13" t="s">
        <v>73</v>
      </c>
      <c r="AY1154" s="235" t="s">
        <v>142</v>
      </c>
    </row>
    <row r="1155" spans="1:51" s="14" customFormat="1" ht="12">
      <c r="A1155" s="14"/>
      <c r="B1155" s="236"/>
      <c r="C1155" s="237"/>
      <c r="D1155" s="227" t="s">
        <v>153</v>
      </c>
      <c r="E1155" s="238" t="s">
        <v>21</v>
      </c>
      <c r="F1155" s="239" t="s">
        <v>216</v>
      </c>
      <c r="G1155" s="237"/>
      <c r="H1155" s="240">
        <v>15</v>
      </c>
      <c r="I1155" s="241"/>
      <c r="J1155" s="237"/>
      <c r="K1155" s="237"/>
      <c r="L1155" s="242"/>
      <c r="M1155" s="243"/>
      <c r="N1155" s="244"/>
      <c r="O1155" s="244"/>
      <c r="P1155" s="244"/>
      <c r="Q1155" s="244"/>
      <c r="R1155" s="244"/>
      <c r="S1155" s="244"/>
      <c r="T1155" s="245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46" t="s">
        <v>153</v>
      </c>
      <c r="AU1155" s="246" t="s">
        <v>82</v>
      </c>
      <c r="AV1155" s="14" t="s">
        <v>82</v>
      </c>
      <c r="AW1155" s="14" t="s">
        <v>34</v>
      </c>
      <c r="AX1155" s="14" t="s">
        <v>73</v>
      </c>
      <c r="AY1155" s="246" t="s">
        <v>142</v>
      </c>
    </row>
    <row r="1156" spans="1:51" s="13" customFormat="1" ht="12">
      <c r="A1156" s="13"/>
      <c r="B1156" s="225"/>
      <c r="C1156" s="226"/>
      <c r="D1156" s="227" t="s">
        <v>153</v>
      </c>
      <c r="E1156" s="228" t="s">
        <v>21</v>
      </c>
      <c r="F1156" s="229" t="s">
        <v>217</v>
      </c>
      <c r="G1156" s="226"/>
      <c r="H1156" s="228" t="s">
        <v>21</v>
      </c>
      <c r="I1156" s="230"/>
      <c r="J1156" s="226"/>
      <c r="K1156" s="226"/>
      <c r="L1156" s="231"/>
      <c r="M1156" s="232"/>
      <c r="N1156" s="233"/>
      <c r="O1156" s="233"/>
      <c r="P1156" s="233"/>
      <c r="Q1156" s="233"/>
      <c r="R1156" s="233"/>
      <c r="S1156" s="233"/>
      <c r="T1156" s="234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35" t="s">
        <v>153</v>
      </c>
      <c r="AU1156" s="235" t="s">
        <v>82</v>
      </c>
      <c r="AV1156" s="13" t="s">
        <v>80</v>
      </c>
      <c r="AW1156" s="13" t="s">
        <v>34</v>
      </c>
      <c r="AX1156" s="13" t="s">
        <v>73</v>
      </c>
      <c r="AY1156" s="235" t="s">
        <v>142</v>
      </c>
    </row>
    <row r="1157" spans="1:51" s="14" customFormat="1" ht="12">
      <c r="A1157" s="14"/>
      <c r="B1157" s="236"/>
      <c r="C1157" s="237"/>
      <c r="D1157" s="227" t="s">
        <v>153</v>
      </c>
      <c r="E1157" s="238" t="s">
        <v>21</v>
      </c>
      <c r="F1157" s="239" t="s">
        <v>244</v>
      </c>
      <c r="G1157" s="237"/>
      <c r="H1157" s="240">
        <v>3</v>
      </c>
      <c r="I1157" s="241"/>
      <c r="J1157" s="237"/>
      <c r="K1157" s="237"/>
      <c r="L1157" s="242"/>
      <c r="M1157" s="243"/>
      <c r="N1157" s="244"/>
      <c r="O1157" s="244"/>
      <c r="P1157" s="244"/>
      <c r="Q1157" s="244"/>
      <c r="R1157" s="244"/>
      <c r="S1157" s="244"/>
      <c r="T1157" s="245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46" t="s">
        <v>153</v>
      </c>
      <c r="AU1157" s="246" t="s">
        <v>82</v>
      </c>
      <c r="AV1157" s="14" t="s">
        <v>82</v>
      </c>
      <c r="AW1157" s="14" t="s">
        <v>34</v>
      </c>
      <c r="AX1157" s="14" t="s">
        <v>73</v>
      </c>
      <c r="AY1157" s="246" t="s">
        <v>142</v>
      </c>
    </row>
    <row r="1158" spans="1:51" s="13" customFormat="1" ht="12">
      <c r="A1158" s="13"/>
      <c r="B1158" s="225"/>
      <c r="C1158" s="226"/>
      <c r="D1158" s="227" t="s">
        <v>153</v>
      </c>
      <c r="E1158" s="228" t="s">
        <v>21</v>
      </c>
      <c r="F1158" s="229" t="s">
        <v>219</v>
      </c>
      <c r="G1158" s="226"/>
      <c r="H1158" s="228" t="s">
        <v>21</v>
      </c>
      <c r="I1158" s="230"/>
      <c r="J1158" s="226"/>
      <c r="K1158" s="226"/>
      <c r="L1158" s="231"/>
      <c r="M1158" s="232"/>
      <c r="N1158" s="233"/>
      <c r="O1158" s="233"/>
      <c r="P1158" s="233"/>
      <c r="Q1158" s="233"/>
      <c r="R1158" s="233"/>
      <c r="S1158" s="233"/>
      <c r="T1158" s="234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35" t="s">
        <v>153</v>
      </c>
      <c r="AU1158" s="235" t="s">
        <v>82</v>
      </c>
      <c r="AV1158" s="13" t="s">
        <v>80</v>
      </c>
      <c r="AW1158" s="13" t="s">
        <v>34</v>
      </c>
      <c r="AX1158" s="13" t="s">
        <v>73</v>
      </c>
      <c r="AY1158" s="235" t="s">
        <v>142</v>
      </c>
    </row>
    <row r="1159" spans="1:51" s="14" customFormat="1" ht="12">
      <c r="A1159" s="14"/>
      <c r="B1159" s="236"/>
      <c r="C1159" s="237"/>
      <c r="D1159" s="227" t="s">
        <v>153</v>
      </c>
      <c r="E1159" s="238" t="s">
        <v>21</v>
      </c>
      <c r="F1159" s="239" t="s">
        <v>220</v>
      </c>
      <c r="G1159" s="237"/>
      <c r="H1159" s="240">
        <v>3.6</v>
      </c>
      <c r="I1159" s="241"/>
      <c r="J1159" s="237"/>
      <c r="K1159" s="237"/>
      <c r="L1159" s="242"/>
      <c r="M1159" s="243"/>
      <c r="N1159" s="244"/>
      <c r="O1159" s="244"/>
      <c r="P1159" s="244"/>
      <c r="Q1159" s="244"/>
      <c r="R1159" s="244"/>
      <c r="S1159" s="244"/>
      <c r="T1159" s="245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46" t="s">
        <v>153</v>
      </c>
      <c r="AU1159" s="246" t="s">
        <v>82</v>
      </c>
      <c r="AV1159" s="14" t="s">
        <v>82</v>
      </c>
      <c r="AW1159" s="14" t="s">
        <v>34</v>
      </c>
      <c r="AX1159" s="14" t="s">
        <v>73</v>
      </c>
      <c r="AY1159" s="246" t="s">
        <v>142</v>
      </c>
    </row>
    <row r="1160" spans="1:51" s="13" customFormat="1" ht="12">
      <c r="A1160" s="13"/>
      <c r="B1160" s="225"/>
      <c r="C1160" s="226"/>
      <c r="D1160" s="227" t="s">
        <v>153</v>
      </c>
      <c r="E1160" s="228" t="s">
        <v>21</v>
      </c>
      <c r="F1160" s="229" t="s">
        <v>221</v>
      </c>
      <c r="G1160" s="226"/>
      <c r="H1160" s="228" t="s">
        <v>21</v>
      </c>
      <c r="I1160" s="230"/>
      <c r="J1160" s="226"/>
      <c r="K1160" s="226"/>
      <c r="L1160" s="231"/>
      <c r="M1160" s="232"/>
      <c r="N1160" s="233"/>
      <c r="O1160" s="233"/>
      <c r="P1160" s="233"/>
      <c r="Q1160" s="233"/>
      <c r="R1160" s="233"/>
      <c r="S1160" s="233"/>
      <c r="T1160" s="234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T1160" s="235" t="s">
        <v>153</v>
      </c>
      <c r="AU1160" s="235" t="s">
        <v>82</v>
      </c>
      <c r="AV1160" s="13" t="s">
        <v>80</v>
      </c>
      <c r="AW1160" s="13" t="s">
        <v>34</v>
      </c>
      <c r="AX1160" s="13" t="s">
        <v>73</v>
      </c>
      <c r="AY1160" s="235" t="s">
        <v>142</v>
      </c>
    </row>
    <row r="1161" spans="1:51" s="14" customFormat="1" ht="12">
      <c r="A1161" s="14"/>
      <c r="B1161" s="236"/>
      <c r="C1161" s="237"/>
      <c r="D1161" s="227" t="s">
        <v>153</v>
      </c>
      <c r="E1161" s="238" t="s">
        <v>21</v>
      </c>
      <c r="F1161" s="239" t="s">
        <v>222</v>
      </c>
      <c r="G1161" s="237"/>
      <c r="H1161" s="240">
        <v>3.6</v>
      </c>
      <c r="I1161" s="241"/>
      <c r="J1161" s="237"/>
      <c r="K1161" s="237"/>
      <c r="L1161" s="242"/>
      <c r="M1161" s="243"/>
      <c r="N1161" s="244"/>
      <c r="O1161" s="244"/>
      <c r="P1161" s="244"/>
      <c r="Q1161" s="244"/>
      <c r="R1161" s="244"/>
      <c r="S1161" s="244"/>
      <c r="T1161" s="245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46" t="s">
        <v>153</v>
      </c>
      <c r="AU1161" s="246" t="s">
        <v>82</v>
      </c>
      <c r="AV1161" s="14" t="s">
        <v>82</v>
      </c>
      <c r="AW1161" s="14" t="s">
        <v>34</v>
      </c>
      <c r="AX1161" s="14" t="s">
        <v>73</v>
      </c>
      <c r="AY1161" s="246" t="s">
        <v>142</v>
      </c>
    </row>
    <row r="1162" spans="1:51" s="13" customFormat="1" ht="12">
      <c r="A1162" s="13"/>
      <c r="B1162" s="225"/>
      <c r="C1162" s="226"/>
      <c r="D1162" s="227" t="s">
        <v>153</v>
      </c>
      <c r="E1162" s="228" t="s">
        <v>21</v>
      </c>
      <c r="F1162" s="229" t="s">
        <v>223</v>
      </c>
      <c r="G1162" s="226"/>
      <c r="H1162" s="228" t="s">
        <v>21</v>
      </c>
      <c r="I1162" s="230"/>
      <c r="J1162" s="226"/>
      <c r="K1162" s="226"/>
      <c r="L1162" s="231"/>
      <c r="M1162" s="232"/>
      <c r="N1162" s="233"/>
      <c r="O1162" s="233"/>
      <c r="P1162" s="233"/>
      <c r="Q1162" s="233"/>
      <c r="R1162" s="233"/>
      <c r="S1162" s="233"/>
      <c r="T1162" s="234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5" t="s">
        <v>153</v>
      </c>
      <c r="AU1162" s="235" t="s">
        <v>82</v>
      </c>
      <c r="AV1162" s="13" t="s">
        <v>80</v>
      </c>
      <c r="AW1162" s="13" t="s">
        <v>34</v>
      </c>
      <c r="AX1162" s="13" t="s">
        <v>73</v>
      </c>
      <c r="AY1162" s="235" t="s">
        <v>142</v>
      </c>
    </row>
    <row r="1163" spans="1:51" s="14" customFormat="1" ht="12">
      <c r="A1163" s="14"/>
      <c r="B1163" s="236"/>
      <c r="C1163" s="237"/>
      <c r="D1163" s="227" t="s">
        <v>153</v>
      </c>
      <c r="E1163" s="238" t="s">
        <v>21</v>
      </c>
      <c r="F1163" s="239" t="s">
        <v>224</v>
      </c>
      <c r="G1163" s="237"/>
      <c r="H1163" s="240">
        <v>1.344</v>
      </c>
      <c r="I1163" s="241"/>
      <c r="J1163" s="237"/>
      <c r="K1163" s="237"/>
      <c r="L1163" s="242"/>
      <c r="M1163" s="243"/>
      <c r="N1163" s="244"/>
      <c r="O1163" s="244"/>
      <c r="P1163" s="244"/>
      <c r="Q1163" s="244"/>
      <c r="R1163" s="244"/>
      <c r="S1163" s="244"/>
      <c r="T1163" s="245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6" t="s">
        <v>153</v>
      </c>
      <c r="AU1163" s="246" t="s">
        <v>82</v>
      </c>
      <c r="AV1163" s="14" t="s">
        <v>82</v>
      </c>
      <c r="AW1163" s="14" t="s">
        <v>34</v>
      </c>
      <c r="AX1163" s="14" t="s">
        <v>73</v>
      </c>
      <c r="AY1163" s="246" t="s">
        <v>142</v>
      </c>
    </row>
    <row r="1164" spans="1:51" s="13" customFormat="1" ht="12">
      <c r="A1164" s="13"/>
      <c r="B1164" s="225"/>
      <c r="C1164" s="226"/>
      <c r="D1164" s="227" t="s">
        <v>153</v>
      </c>
      <c r="E1164" s="228" t="s">
        <v>21</v>
      </c>
      <c r="F1164" s="229" t="s">
        <v>225</v>
      </c>
      <c r="G1164" s="226"/>
      <c r="H1164" s="228" t="s">
        <v>21</v>
      </c>
      <c r="I1164" s="230"/>
      <c r="J1164" s="226"/>
      <c r="K1164" s="226"/>
      <c r="L1164" s="231"/>
      <c r="M1164" s="232"/>
      <c r="N1164" s="233"/>
      <c r="O1164" s="233"/>
      <c r="P1164" s="233"/>
      <c r="Q1164" s="233"/>
      <c r="R1164" s="233"/>
      <c r="S1164" s="233"/>
      <c r="T1164" s="234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5" t="s">
        <v>153</v>
      </c>
      <c r="AU1164" s="235" t="s">
        <v>82</v>
      </c>
      <c r="AV1164" s="13" t="s">
        <v>80</v>
      </c>
      <c r="AW1164" s="13" t="s">
        <v>34</v>
      </c>
      <c r="AX1164" s="13" t="s">
        <v>73</v>
      </c>
      <c r="AY1164" s="235" t="s">
        <v>142</v>
      </c>
    </row>
    <row r="1165" spans="1:51" s="14" customFormat="1" ht="12">
      <c r="A1165" s="14"/>
      <c r="B1165" s="236"/>
      <c r="C1165" s="237"/>
      <c r="D1165" s="227" t="s">
        <v>153</v>
      </c>
      <c r="E1165" s="238" t="s">
        <v>21</v>
      </c>
      <c r="F1165" s="239" t="s">
        <v>226</v>
      </c>
      <c r="G1165" s="237"/>
      <c r="H1165" s="240">
        <v>0.6</v>
      </c>
      <c r="I1165" s="241"/>
      <c r="J1165" s="237"/>
      <c r="K1165" s="237"/>
      <c r="L1165" s="242"/>
      <c r="M1165" s="243"/>
      <c r="N1165" s="244"/>
      <c r="O1165" s="244"/>
      <c r="P1165" s="244"/>
      <c r="Q1165" s="244"/>
      <c r="R1165" s="244"/>
      <c r="S1165" s="244"/>
      <c r="T1165" s="245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46" t="s">
        <v>153</v>
      </c>
      <c r="AU1165" s="246" t="s">
        <v>82</v>
      </c>
      <c r="AV1165" s="14" t="s">
        <v>82</v>
      </c>
      <c r="AW1165" s="14" t="s">
        <v>34</v>
      </c>
      <c r="AX1165" s="14" t="s">
        <v>73</v>
      </c>
      <c r="AY1165" s="246" t="s">
        <v>142</v>
      </c>
    </row>
    <row r="1166" spans="1:51" s="13" customFormat="1" ht="12">
      <c r="A1166" s="13"/>
      <c r="B1166" s="225"/>
      <c r="C1166" s="226"/>
      <c r="D1166" s="227" t="s">
        <v>153</v>
      </c>
      <c r="E1166" s="228" t="s">
        <v>21</v>
      </c>
      <c r="F1166" s="229" t="s">
        <v>227</v>
      </c>
      <c r="G1166" s="226"/>
      <c r="H1166" s="228" t="s">
        <v>21</v>
      </c>
      <c r="I1166" s="230"/>
      <c r="J1166" s="226"/>
      <c r="K1166" s="226"/>
      <c r="L1166" s="231"/>
      <c r="M1166" s="232"/>
      <c r="N1166" s="233"/>
      <c r="O1166" s="233"/>
      <c r="P1166" s="233"/>
      <c r="Q1166" s="233"/>
      <c r="R1166" s="233"/>
      <c r="S1166" s="233"/>
      <c r="T1166" s="234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35" t="s">
        <v>153</v>
      </c>
      <c r="AU1166" s="235" t="s">
        <v>82</v>
      </c>
      <c r="AV1166" s="13" t="s">
        <v>80</v>
      </c>
      <c r="AW1166" s="13" t="s">
        <v>34</v>
      </c>
      <c r="AX1166" s="13" t="s">
        <v>73</v>
      </c>
      <c r="AY1166" s="235" t="s">
        <v>142</v>
      </c>
    </row>
    <row r="1167" spans="1:51" s="14" customFormat="1" ht="12">
      <c r="A1167" s="14"/>
      <c r="B1167" s="236"/>
      <c r="C1167" s="237"/>
      <c r="D1167" s="227" t="s">
        <v>153</v>
      </c>
      <c r="E1167" s="238" t="s">
        <v>21</v>
      </c>
      <c r="F1167" s="239" t="s">
        <v>228</v>
      </c>
      <c r="G1167" s="237"/>
      <c r="H1167" s="240">
        <v>7.2</v>
      </c>
      <c r="I1167" s="241"/>
      <c r="J1167" s="237"/>
      <c r="K1167" s="237"/>
      <c r="L1167" s="242"/>
      <c r="M1167" s="243"/>
      <c r="N1167" s="244"/>
      <c r="O1167" s="244"/>
      <c r="P1167" s="244"/>
      <c r="Q1167" s="244"/>
      <c r="R1167" s="244"/>
      <c r="S1167" s="244"/>
      <c r="T1167" s="245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46" t="s">
        <v>153</v>
      </c>
      <c r="AU1167" s="246" t="s">
        <v>82</v>
      </c>
      <c r="AV1167" s="14" t="s">
        <v>82</v>
      </c>
      <c r="AW1167" s="14" t="s">
        <v>34</v>
      </c>
      <c r="AX1167" s="14" t="s">
        <v>73</v>
      </c>
      <c r="AY1167" s="246" t="s">
        <v>142</v>
      </c>
    </row>
    <row r="1168" spans="1:51" s="15" customFormat="1" ht="12">
      <c r="A1168" s="15"/>
      <c r="B1168" s="247"/>
      <c r="C1168" s="248"/>
      <c r="D1168" s="227" t="s">
        <v>153</v>
      </c>
      <c r="E1168" s="249" t="s">
        <v>21</v>
      </c>
      <c r="F1168" s="250" t="s">
        <v>171</v>
      </c>
      <c r="G1168" s="248"/>
      <c r="H1168" s="251">
        <v>1504.334</v>
      </c>
      <c r="I1168" s="252"/>
      <c r="J1168" s="248"/>
      <c r="K1168" s="248"/>
      <c r="L1168" s="253"/>
      <c r="M1168" s="254"/>
      <c r="N1168" s="255"/>
      <c r="O1168" s="255"/>
      <c r="P1168" s="255"/>
      <c r="Q1168" s="255"/>
      <c r="R1168" s="255"/>
      <c r="S1168" s="255"/>
      <c r="T1168" s="256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57" t="s">
        <v>153</v>
      </c>
      <c r="AU1168" s="257" t="s">
        <v>82</v>
      </c>
      <c r="AV1168" s="15" t="s">
        <v>149</v>
      </c>
      <c r="AW1168" s="15" t="s">
        <v>34</v>
      </c>
      <c r="AX1168" s="15" t="s">
        <v>80</v>
      </c>
      <c r="AY1168" s="257" t="s">
        <v>142</v>
      </c>
    </row>
    <row r="1169" spans="1:65" s="2" customFormat="1" ht="24.15" customHeight="1">
      <c r="A1169" s="40"/>
      <c r="B1169" s="41"/>
      <c r="C1169" s="207" t="s">
        <v>1056</v>
      </c>
      <c r="D1169" s="207" t="s">
        <v>144</v>
      </c>
      <c r="E1169" s="208" t="s">
        <v>1057</v>
      </c>
      <c r="F1169" s="209" t="s">
        <v>1058</v>
      </c>
      <c r="G1169" s="210" t="s">
        <v>147</v>
      </c>
      <c r="H1169" s="211">
        <v>1667.394</v>
      </c>
      <c r="I1169" s="212"/>
      <c r="J1169" s="213">
        <f>ROUND(I1169*H1169,2)</f>
        <v>0</v>
      </c>
      <c r="K1169" s="209" t="s">
        <v>148</v>
      </c>
      <c r="L1169" s="46"/>
      <c r="M1169" s="214" t="s">
        <v>21</v>
      </c>
      <c r="N1169" s="215" t="s">
        <v>44</v>
      </c>
      <c r="O1169" s="86"/>
      <c r="P1169" s="216">
        <f>O1169*H1169</f>
        <v>0</v>
      </c>
      <c r="Q1169" s="216">
        <v>0.12966</v>
      </c>
      <c r="R1169" s="216">
        <f>Q1169*H1169</f>
        <v>216.19430604</v>
      </c>
      <c r="S1169" s="216">
        <v>0</v>
      </c>
      <c r="T1169" s="217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18" t="s">
        <v>149</v>
      </c>
      <c r="AT1169" s="218" t="s">
        <v>144</v>
      </c>
      <c r="AU1169" s="218" t="s">
        <v>82</v>
      </c>
      <c r="AY1169" s="19" t="s">
        <v>142</v>
      </c>
      <c r="BE1169" s="219">
        <f>IF(N1169="základní",J1169,0)</f>
        <v>0</v>
      </c>
      <c r="BF1169" s="219">
        <f>IF(N1169="snížená",J1169,0)</f>
        <v>0</v>
      </c>
      <c r="BG1169" s="219">
        <f>IF(N1169="zákl. přenesená",J1169,0)</f>
        <v>0</v>
      </c>
      <c r="BH1169" s="219">
        <f>IF(N1169="sníž. přenesená",J1169,0)</f>
        <v>0</v>
      </c>
      <c r="BI1169" s="219">
        <f>IF(N1169="nulová",J1169,0)</f>
        <v>0</v>
      </c>
      <c r="BJ1169" s="19" t="s">
        <v>80</v>
      </c>
      <c r="BK1169" s="219">
        <f>ROUND(I1169*H1169,2)</f>
        <v>0</v>
      </c>
      <c r="BL1169" s="19" t="s">
        <v>149</v>
      </c>
      <c r="BM1169" s="218" t="s">
        <v>1059</v>
      </c>
    </row>
    <row r="1170" spans="1:47" s="2" customFormat="1" ht="12">
      <c r="A1170" s="40"/>
      <c r="B1170" s="41"/>
      <c r="C1170" s="42"/>
      <c r="D1170" s="220" t="s">
        <v>151</v>
      </c>
      <c r="E1170" s="42"/>
      <c r="F1170" s="221" t="s">
        <v>1060</v>
      </c>
      <c r="G1170" s="42"/>
      <c r="H1170" s="42"/>
      <c r="I1170" s="222"/>
      <c r="J1170" s="42"/>
      <c r="K1170" s="42"/>
      <c r="L1170" s="46"/>
      <c r="M1170" s="223"/>
      <c r="N1170" s="224"/>
      <c r="O1170" s="86"/>
      <c r="P1170" s="86"/>
      <c r="Q1170" s="86"/>
      <c r="R1170" s="86"/>
      <c r="S1170" s="86"/>
      <c r="T1170" s="87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T1170" s="19" t="s">
        <v>151</v>
      </c>
      <c r="AU1170" s="19" t="s">
        <v>82</v>
      </c>
    </row>
    <row r="1171" spans="1:51" s="13" customFormat="1" ht="12">
      <c r="A1171" s="13"/>
      <c r="B1171" s="225"/>
      <c r="C1171" s="226"/>
      <c r="D1171" s="227" t="s">
        <v>153</v>
      </c>
      <c r="E1171" s="228" t="s">
        <v>21</v>
      </c>
      <c r="F1171" s="229" t="s">
        <v>154</v>
      </c>
      <c r="G1171" s="226"/>
      <c r="H1171" s="228" t="s">
        <v>21</v>
      </c>
      <c r="I1171" s="230"/>
      <c r="J1171" s="226"/>
      <c r="K1171" s="226"/>
      <c r="L1171" s="231"/>
      <c r="M1171" s="232"/>
      <c r="N1171" s="233"/>
      <c r="O1171" s="233"/>
      <c r="P1171" s="233"/>
      <c r="Q1171" s="233"/>
      <c r="R1171" s="233"/>
      <c r="S1171" s="233"/>
      <c r="T1171" s="234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35" t="s">
        <v>153</v>
      </c>
      <c r="AU1171" s="235" t="s">
        <v>82</v>
      </c>
      <c r="AV1171" s="13" t="s">
        <v>80</v>
      </c>
      <c r="AW1171" s="13" t="s">
        <v>34</v>
      </c>
      <c r="AX1171" s="13" t="s">
        <v>73</v>
      </c>
      <c r="AY1171" s="235" t="s">
        <v>142</v>
      </c>
    </row>
    <row r="1172" spans="1:51" s="13" customFormat="1" ht="12">
      <c r="A1172" s="13"/>
      <c r="B1172" s="225"/>
      <c r="C1172" s="226"/>
      <c r="D1172" s="227" t="s">
        <v>153</v>
      </c>
      <c r="E1172" s="228" t="s">
        <v>21</v>
      </c>
      <c r="F1172" s="229" t="s">
        <v>182</v>
      </c>
      <c r="G1172" s="226"/>
      <c r="H1172" s="228" t="s">
        <v>21</v>
      </c>
      <c r="I1172" s="230"/>
      <c r="J1172" s="226"/>
      <c r="K1172" s="226"/>
      <c r="L1172" s="231"/>
      <c r="M1172" s="232"/>
      <c r="N1172" s="233"/>
      <c r="O1172" s="233"/>
      <c r="P1172" s="233"/>
      <c r="Q1172" s="233"/>
      <c r="R1172" s="233"/>
      <c r="S1172" s="233"/>
      <c r="T1172" s="234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T1172" s="235" t="s">
        <v>153</v>
      </c>
      <c r="AU1172" s="235" t="s">
        <v>82</v>
      </c>
      <c r="AV1172" s="13" t="s">
        <v>80</v>
      </c>
      <c r="AW1172" s="13" t="s">
        <v>34</v>
      </c>
      <c r="AX1172" s="13" t="s">
        <v>73</v>
      </c>
      <c r="AY1172" s="235" t="s">
        <v>142</v>
      </c>
    </row>
    <row r="1173" spans="1:51" s="14" customFormat="1" ht="12">
      <c r="A1173" s="14"/>
      <c r="B1173" s="236"/>
      <c r="C1173" s="237"/>
      <c r="D1173" s="227" t="s">
        <v>153</v>
      </c>
      <c r="E1173" s="238" t="s">
        <v>21</v>
      </c>
      <c r="F1173" s="239" t="s">
        <v>1061</v>
      </c>
      <c r="G1173" s="237"/>
      <c r="H1173" s="240">
        <v>640.44</v>
      </c>
      <c r="I1173" s="241"/>
      <c r="J1173" s="237"/>
      <c r="K1173" s="237"/>
      <c r="L1173" s="242"/>
      <c r="M1173" s="243"/>
      <c r="N1173" s="244"/>
      <c r="O1173" s="244"/>
      <c r="P1173" s="244"/>
      <c r="Q1173" s="244"/>
      <c r="R1173" s="244"/>
      <c r="S1173" s="244"/>
      <c r="T1173" s="245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T1173" s="246" t="s">
        <v>153</v>
      </c>
      <c r="AU1173" s="246" t="s">
        <v>82</v>
      </c>
      <c r="AV1173" s="14" t="s">
        <v>82</v>
      </c>
      <c r="AW1173" s="14" t="s">
        <v>34</v>
      </c>
      <c r="AX1173" s="14" t="s">
        <v>73</v>
      </c>
      <c r="AY1173" s="246" t="s">
        <v>142</v>
      </c>
    </row>
    <row r="1174" spans="1:51" s="14" customFormat="1" ht="12">
      <c r="A1174" s="14"/>
      <c r="B1174" s="236"/>
      <c r="C1174" s="237"/>
      <c r="D1174" s="227" t="s">
        <v>153</v>
      </c>
      <c r="E1174" s="238" t="s">
        <v>21</v>
      </c>
      <c r="F1174" s="239" t="s">
        <v>1062</v>
      </c>
      <c r="G1174" s="237"/>
      <c r="H1174" s="240">
        <v>8.58</v>
      </c>
      <c r="I1174" s="241"/>
      <c r="J1174" s="237"/>
      <c r="K1174" s="237"/>
      <c r="L1174" s="242"/>
      <c r="M1174" s="243"/>
      <c r="N1174" s="244"/>
      <c r="O1174" s="244"/>
      <c r="P1174" s="244"/>
      <c r="Q1174" s="244"/>
      <c r="R1174" s="244"/>
      <c r="S1174" s="244"/>
      <c r="T1174" s="245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46" t="s">
        <v>153</v>
      </c>
      <c r="AU1174" s="246" t="s">
        <v>82</v>
      </c>
      <c r="AV1174" s="14" t="s">
        <v>82</v>
      </c>
      <c r="AW1174" s="14" t="s">
        <v>34</v>
      </c>
      <c r="AX1174" s="14" t="s">
        <v>73</v>
      </c>
      <c r="AY1174" s="246" t="s">
        <v>142</v>
      </c>
    </row>
    <row r="1175" spans="1:51" s="13" customFormat="1" ht="12">
      <c r="A1175" s="13"/>
      <c r="B1175" s="225"/>
      <c r="C1175" s="226"/>
      <c r="D1175" s="227" t="s">
        <v>153</v>
      </c>
      <c r="E1175" s="228" t="s">
        <v>21</v>
      </c>
      <c r="F1175" s="229" t="s">
        <v>198</v>
      </c>
      <c r="G1175" s="226"/>
      <c r="H1175" s="228" t="s">
        <v>21</v>
      </c>
      <c r="I1175" s="230"/>
      <c r="J1175" s="226"/>
      <c r="K1175" s="226"/>
      <c r="L1175" s="231"/>
      <c r="M1175" s="232"/>
      <c r="N1175" s="233"/>
      <c r="O1175" s="233"/>
      <c r="P1175" s="233"/>
      <c r="Q1175" s="233"/>
      <c r="R1175" s="233"/>
      <c r="S1175" s="233"/>
      <c r="T1175" s="234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5" t="s">
        <v>153</v>
      </c>
      <c r="AU1175" s="235" t="s">
        <v>82</v>
      </c>
      <c r="AV1175" s="13" t="s">
        <v>80</v>
      </c>
      <c r="AW1175" s="13" t="s">
        <v>34</v>
      </c>
      <c r="AX1175" s="13" t="s">
        <v>73</v>
      </c>
      <c r="AY1175" s="235" t="s">
        <v>142</v>
      </c>
    </row>
    <row r="1176" spans="1:51" s="14" customFormat="1" ht="12">
      <c r="A1176" s="14"/>
      <c r="B1176" s="236"/>
      <c r="C1176" s="237"/>
      <c r="D1176" s="227" t="s">
        <v>153</v>
      </c>
      <c r="E1176" s="238" t="s">
        <v>21</v>
      </c>
      <c r="F1176" s="239" t="s">
        <v>1063</v>
      </c>
      <c r="G1176" s="237"/>
      <c r="H1176" s="240">
        <v>149.6</v>
      </c>
      <c r="I1176" s="241"/>
      <c r="J1176" s="237"/>
      <c r="K1176" s="237"/>
      <c r="L1176" s="242"/>
      <c r="M1176" s="243"/>
      <c r="N1176" s="244"/>
      <c r="O1176" s="244"/>
      <c r="P1176" s="244"/>
      <c r="Q1176" s="244"/>
      <c r="R1176" s="244"/>
      <c r="S1176" s="244"/>
      <c r="T1176" s="245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46" t="s">
        <v>153</v>
      </c>
      <c r="AU1176" s="246" t="s">
        <v>82</v>
      </c>
      <c r="AV1176" s="14" t="s">
        <v>82</v>
      </c>
      <c r="AW1176" s="14" t="s">
        <v>34</v>
      </c>
      <c r="AX1176" s="14" t="s">
        <v>73</v>
      </c>
      <c r="AY1176" s="246" t="s">
        <v>142</v>
      </c>
    </row>
    <row r="1177" spans="1:51" s="13" customFormat="1" ht="12">
      <c r="A1177" s="13"/>
      <c r="B1177" s="225"/>
      <c r="C1177" s="226"/>
      <c r="D1177" s="227" t="s">
        <v>153</v>
      </c>
      <c r="E1177" s="228" t="s">
        <v>21</v>
      </c>
      <c r="F1177" s="229" t="s">
        <v>201</v>
      </c>
      <c r="G1177" s="226"/>
      <c r="H1177" s="228" t="s">
        <v>21</v>
      </c>
      <c r="I1177" s="230"/>
      <c r="J1177" s="226"/>
      <c r="K1177" s="226"/>
      <c r="L1177" s="231"/>
      <c r="M1177" s="232"/>
      <c r="N1177" s="233"/>
      <c r="O1177" s="233"/>
      <c r="P1177" s="233"/>
      <c r="Q1177" s="233"/>
      <c r="R1177" s="233"/>
      <c r="S1177" s="233"/>
      <c r="T1177" s="234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35" t="s">
        <v>153</v>
      </c>
      <c r="AU1177" s="235" t="s">
        <v>82</v>
      </c>
      <c r="AV1177" s="13" t="s">
        <v>80</v>
      </c>
      <c r="AW1177" s="13" t="s">
        <v>34</v>
      </c>
      <c r="AX1177" s="13" t="s">
        <v>73</v>
      </c>
      <c r="AY1177" s="235" t="s">
        <v>142</v>
      </c>
    </row>
    <row r="1178" spans="1:51" s="14" customFormat="1" ht="12">
      <c r="A1178" s="14"/>
      <c r="B1178" s="236"/>
      <c r="C1178" s="237"/>
      <c r="D1178" s="227" t="s">
        <v>153</v>
      </c>
      <c r="E1178" s="238" t="s">
        <v>21</v>
      </c>
      <c r="F1178" s="239" t="s">
        <v>1064</v>
      </c>
      <c r="G1178" s="237"/>
      <c r="H1178" s="240">
        <v>43.47</v>
      </c>
      <c r="I1178" s="241"/>
      <c r="J1178" s="237"/>
      <c r="K1178" s="237"/>
      <c r="L1178" s="242"/>
      <c r="M1178" s="243"/>
      <c r="N1178" s="244"/>
      <c r="O1178" s="244"/>
      <c r="P1178" s="244"/>
      <c r="Q1178" s="244"/>
      <c r="R1178" s="244"/>
      <c r="S1178" s="244"/>
      <c r="T1178" s="245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46" t="s">
        <v>153</v>
      </c>
      <c r="AU1178" s="246" t="s">
        <v>82</v>
      </c>
      <c r="AV1178" s="14" t="s">
        <v>82</v>
      </c>
      <c r="AW1178" s="14" t="s">
        <v>34</v>
      </c>
      <c r="AX1178" s="14" t="s">
        <v>73</v>
      </c>
      <c r="AY1178" s="246" t="s">
        <v>142</v>
      </c>
    </row>
    <row r="1179" spans="1:51" s="13" customFormat="1" ht="12">
      <c r="A1179" s="13"/>
      <c r="B1179" s="225"/>
      <c r="C1179" s="226"/>
      <c r="D1179" s="227" t="s">
        <v>153</v>
      </c>
      <c r="E1179" s="228" t="s">
        <v>21</v>
      </c>
      <c r="F1179" s="229" t="s">
        <v>203</v>
      </c>
      <c r="G1179" s="226"/>
      <c r="H1179" s="228" t="s">
        <v>21</v>
      </c>
      <c r="I1179" s="230"/>
      <c r="J1179" s="226"/>
      <c r="K1179" s="226"/>
      <c r="L1179" s="231"/>
      <c r="M1179" s="232"/>
      <c r="N1179" s="233"/>
      <c r="O1179" s="233"/>
      <c r="P1179" s="233"/>
      <c r="Q1179" s="233"/>
      <c r="R1179" s="233"/>
      <c r="S1179" s="233"/>
      <c r="T1179" s="234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35" t="s">
        <v>153</v>
      </c>
      <c r="AU1179" s="235" t="s">
        <v>82</v>
      </c>
      <c r="AV1179" s="13" t="s">
        <v>80</v>
      </c>
      <c r="AW1179" s="13" t="s">
        <v>34</v>
      </c>
      <c r="AX1179" s="13" t="s">
        <v>73</v>
      </c>
      <c r="AY1179" s="235" t="s">
        <v>142</v>
      </c>
    </row>
    <row r="1180" spans="1:51" s="14" customFormat="1" ht="12">
      <c r="A1180" s="14"/>
      <c r="B1180" s="236"/>
      <c r="C1180" s="237"/>
      <c r="D1180" s="227" t="s">
        <v>153</v>
      </c>
      <c r="E1180" s="238" t="s">
        <v>21</v>
      </c>
      <c r="F1180" s="239" t="s">
        <v>1065</v>
      </c>
      <c r="G1180" s="237"/>
      <c r="H1180" s="240">
        <v>17.76</v>
      </c>
      <c r="I1180" s="241"/>
      <c r="J1180" s="237"/>
      <c r="K1180" s="237"/>
      <c r="L1180" s="242"/>
      <c r="M1180" s="243"/>
      <c r="N1180" s="244"/>
      <c r="O1180" s="244"/>
      <c r="P1180" s="244"/>
      <c r="Q1180" s="244"/>
      <c r="R1180" s="244"/>
      <c r="S1180" s="244"/>
      <c r="T1180" s="245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46" t="s">
        <v>153</v>
      </c>
      <c r="AU1180" s="246" t="s">
        <v>82</v>
      </c>
      <c r="AV1180" s="14" t="s">
        <v>82</v>
      </c>
      <c r="AW1180" s="14" t="s">
        <v>34</v>
      </c>
      <c r="AX1180" s="14" t="s">
        <v>73</v>
      </c>
      <c r="AY1180" s="246" t="s">
        <v>142</v>
      </c>
    </row>
    <row r="1181" spans="1:51" s="13" customFormat="1" ht="12">
      <c r="A1181" s="13"/>
      <c r="B1181" s="225"/>
      <c r="C1181" s="226"/>
      <c r="D1181" s="227" t="s">
        <v>153</v>
      </c>
      <c r="E1181" s="228" t="s">
        <v>21</v>
      </c>
      <c r="F1181" s="229" t="s">
        <v>205</v>
      </c>
      <c r="G1181" s="226"/>
      <c r="H1181" s="228" t="s">
        <v>21</v>
      </c>
      <c r="I1181" s="230"/>
      <c r="J1181" s="226"/>
      <c r="K1181" s="226"/>
      <c r="L1181" s="231"/>
      <c r="M1181" s="232"/>
      <c r="N1181" s="233"/>
      <c r="O1181" s="233"/>
      <c r="P1181" s="233"/>
      <c r="Q1181" s="233"/>
      <c r="R1181" s="233"/>
      <c r="S1181" s="233"/>
      <c r="T1181" s="234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5" t="s">
        <v>153</v>
      </c>
      <c r="AU1181" s="235" t="s">
        <v>82</v>
      </c>
      <c r="AV1181" s="13" t="s">
        <v>80</v>
      </c>
      <c r="AW1181" s="13" t="s">
        <v>34</v>
      </c>
      <c r="AX1181" s="13" t="s">
        <v>73</v>
      </c>
      <c r="AY1181" s="235" t="s">
        <v>142</v>
      </c>
    </row>
    <row r="1182" spans="1:51" s="14" customFormat="1" ht="12">
      <c r="A1182" s="14"/>
      <c r="B1182" s="236"/>
      <c r="C1182" s="237"/>
      <c r="D1182" s="227" t="s">
        <v>153</v>
      </c>
      <c r="E1182" s="238" t="s">
        <v>21</v>
      </c>
      <c r="F1182" s="239" t="s">
        <v>1066</v>
      </c>
      <c r="G1182" s="237"/>
      <c r="H1182" s="240">
        <v>27.28</v>
      </c>
      <c r="I1182" s="241"/>
      <c r="J1182" s="237"/>
      <c r="K1182" s="237"/>
      <c r="L1182" s="242"/>
      <c r="M1182" s="243"/>
      <c r="N1182" s="244"/>
      <c r="O1182" s="244"/>
      <c r="P1182" s="244"/>
      <c r="Q1182" s="244"/>
      <c r="R1182" s="244"/>
      <c r="S1182" s="244"/>
      <c r="T1182" s="245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6" t="s">
        <v>153</v>
      </c>
      <c r="AU1182" s="246" t="s">
        <v>82</v>
      </c>
      <c r="AV1182" s="14" t="s">
        <v>82</v>
      </c>
      <c r="AW1182" s="14" t="s">
        <v>34</v>
      </c>
      <c r="AX1182" s="14" t="s">
        <v>73</v>
      </c>
      <c r="AY1182" s="246" t="s">
        <v>142</v>
      </c>
    </row>
    <row r="1183" spans="1:51" s="13" customFormat="1" ht="12">
      <c r="A1183" s="13"/>
      <c r="B1183" s="225"/>
      <c r="C1183" s="226"/>
      <c r="D1183" s="227" t="s">
        <v>153</v>
      </c>
      <c r="E1183" s="228" t="s">
        <v>21</v>
      </c>
      <c r="F1183" s="229" t="s">
        <v>207</v>
      </c>
      <c r="G1183" s="226"/>
      <c r="H1183" s="228" t="s">
        <v>21</v>
      </c>
      <c r="I1183" s="230"/>
      <c r="J1183" s="226"/>
      <c r="K1183" s="226"/>
      <c r="L1183" s="231"/>
      <c r="M1183" s="232"/>
      <c r="N1183" s="233"/>
      <c r="O1183" s="233"/>
      <c r="P1183" s="233"/>
      <c r="Q1183" s="233"/>
      <c r="R1183" s="233"/>
      <c r="S1183" s="233"/>
      <c r="T1183" s="234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T1183" s="235" t="s">
        <v>153</v>
      </c>
      <c r="AU1183" s="235" t="s">
        <v>82</v>
      </c>
      <c r="AV1183" s="13" t="s">
        <v>80</v>
      </c>
      <c r="AW1183" s="13" t="s">
        <v>34</v>
      </c>
      <c r="AX1183" s="13" t="s">
        <v>73</v>
      </c>
      <c r="AY1183" s="235" t="s">
        <v>142</v>
      </c>
    </row>
    <row r="1184" spans="1:51" s="14" customFormat="1" ht="12">
      <c r="A1184" s="14"/>
      <c r="B1184" s="236"/>
      <c r="C1184" s="237"/>
      <c r="D1184" s="227" t="s">
        <v>153</v>
      </c>
      <c r="E1184" s="238" t="s">
        <v>21</v>
      </c>
      <c r="F1184" s="239" t="s">
        <v>1067</v>
      </c>
      <c r="G1184" s="237"/>
      <c r="H1184" s="240">
        <v>28.8</v>
      </c>
      <c r="I1184" s="241"/>
      <c r="J1184" s="237"/>
      <c r="K1184" s="237"/>
      <c r="L1184" s="242"/>
      <c r="M1184" s="243"/>
      <c r="N1184" s="244"/>
      <c r="O1184" s="244"/>
      <c r="P1184" s="244"/>
      <c r="Q1184" s="244"/>
      <c r="R1184" s="244"/>
      <c r="S1184" s="244"/>
      <c r="T1184" s="245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46" t="s">
        <v>153</v>
      </c>
      <c r="AU1184" s="246" t="s">
        <v>82</v>
      </c>
      <c r="AV1184" s="14" t="s">
        <v>82</v>
      </c>
      <c r="AW1184" s="14" t="s">
        <v>34</v>
      </c>
      <c r="AX1184" s="14" t="s">
        <v>73</v>
      </c>
      <c r="AY1184" s="246" t="s">
        <v>142</v>
      </c>
    </row>
    <row r="1185" spans="1:51" s="13" customFormat="1" ht="12">
      <c r="A1185" s="13"/>
      <c r="B1185" s="225"/>
      <c r="C1185" s="226"/>
      <c r="D1185" s="227" t="s">
        <v>153</v>
      </c>
      <c r="E1185" s="228" t="s">
        <v>21</v>
      </c>
      <c r="F1185" s="229" t="s">
        <v>186</v>
      </c>
      <c r="G1185" s="226"/>
      <c r="H1185" s="228" t="s">
        <v>21</v>
      </c>
      <c r="I1185" s="230"/>
      <c r="J1185" s="226"/>
      <c r="K1185" s="226"/>
      <c r="L1185" s="231"/>
      <c r="M1185" s="232"/>
      <c r="N1185" s="233"/>
      <c r="O1185" s="233"/>
      <c r="P1185" s="233"/>
      <c r="Q1185" s="233"/>
      <c r="R1185" s="233"/>
      <c r="S1185" s="233"/>
      <c r="T1185" s="234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5" t="s">
        <v>153</v>
      </c>
      <c r="AU1185" s="235" t="s">
        <v>82</v>
      </c>
      <c r="AV1185" s="13" t="s">
        <v>80</v>
      </c>
      <c r="AW1185" s="13" t="s">
        <v>34</v>
      </c>
      <c r="AX1185" s="13" t="s">
        <v>73</v>
      </c>
      <c r="AY1185" s="235" t="s">
        <v>142</v>
      </c>
    </row>
    <row r="1186" spans="1:51" s="14" customFormat="1" ht="12">
      <c r="A1186" s="14"/>
      <c r="B1186" s="236"/>
      <c r="C1186" s="237"/>
      <c r="D1186" s="227" t="s">
        <v>153</v>
      </c>
      <c r="E1186" s="238" t="s">
        <v>21</v>
      </c>
      <c r="F1186" s="239" t="s">
        <v>1068</v>
      </c>
      <c r="G1186" s="237"/>
      <c r="H1186" s="240">
        <v>14.96</v>
      </c>
      <c r="I1186" s="241"/>
      <c r="J1186" s="237"/>
      <c r="K1186" s="237"/>
      <c r="L1186" s="242"/>
      <c r="M1186" s="243"/>
      <c r="N1186" s="244"/>
      <c r="O1186" s="244"/>
      <c r="P1186" s="244"/>
      <c r="Q1186" s="244"/>
      <c r="R1186" s="244"/>
      <c r="S1186" s="244"/>
      <c r="T1186" s="245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46" t="s">
        <v>153</v>
      </c>
      <c r="AU1186" s="246" t="s">
        <v>82</v>
      </c>
      <c r="AV1186" s="14" t="s">
        <v>82</v>
      </c>
      <c r="AW1186" s="14" t="s">
        <v>34</v>
      </c>
      <c r="AX1186" s="14" t="s">
        <v>73</v>
      </c>
      <c r="AY1186" s="246" t="s">
        <v>142</v>
      </c>
    </row>
    <row r="1187" spans="1:51" s="13" customFormat="1" ht="12">
      <c r="A1187" s="13"/>
      <c r="B1187" s="225"/>
      <c r="C1187" s="226"/>
      <c r="D1187" s="227" t="s">
        <v>153</v>
      </c>
      <c r="E1187" s="228" t="s">
        <v>21</v>
      </c>
      <c r="F1187" s="229" t="s">
        <v>210</v>
      </c>
      <c r="G1187" s="226"/>
      <c r="H1187" s="228" t="s">
        <v>21</v>
      </c>
      <c r="I1187" s="230"/>
      <c r="J1187" s="226"/>
      <c r="K1187" s="226"/>
      <c r="L1187" s="231"/>
      <c r="M1187" s="232"/>
      <c r="N1187" s="233"/>
      <c r="O1187" s="233"/>
      <c r="P1187" s="233"/>
      <c r="Q1187" s="233"/>
      <c r="R1187" s="233"/>
      <c r="S1187" s="233"/>
      <c r="T1187" s="234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T1187" s="235" t="s">
        <v>153</v>
      </c>
      <c r="AU1187" s="235" t="s">
        <v>82</v>
      </c>
      <c r="AV1187" s="13" t="s">
        <v>80</v>
      </c>
      <c r="AW1187" s="13" t="s">
        <v>34</v>
      </c>
      <c r="AX1187" s="13" t="s">
        <v>73</v>
      </c>
      <c r="AY1187" s="235" t="s">
        <v>142</v>
      </c>
    </row>
    <row r="1188" spans="1:51" s="14" customFormat="1" ht="12">
      <c r="A1188" s="14"/>
      <c r="B1188" s="236"/>
      <c r="C1188" s="237"/>
      <c r="D1188" s="227" t="s">
        <v>153</v>
      </c>
      <c r="E1188" s="238" t="s">
        <v>21</v>
      </c>
      <c r="F1188" s="239" t="s">
        <v>1069</v>
      </c>
      <c r="G1188" s="237"/>
      <c r="H1188" s="240">
        <v>188.32</v>
      </c>
      <c r="I1188" s="241"/>
      <c r="J1188" s="237"/>
      <c r="K1188" s="237"/>
      <c r="L1188" s="242"/>
      <c r="M1188" s="243"/>
      <c r="N1188" s="244"/>
      <c r="O1188" s="244"/>
      <c r="P1188" s="244"/>
      <c r="Q1188" s="244"/>
      <c r="R1188" s="244"/>
      <c r="S1188" s="244"/>
      <c r="T1188" s="245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46" t="s">
        <v>153</v>
      </c>
      <c r="AU1188" s="246" t="s">
        <v>82</v>
      </c>
      <c r="AV1188" s="14" t="s">
        <v>82</v>
      </c>
      <c r="AW1188" s="14" t="s">
        <v>34</v>
      </c>
      <c r="AX1188" s="14" t="s">
        <v>73</v>
      </c>
      <c r="AY1188" s="246" t="s">
        <v>142</v>
      </c>
    </row>
    <row r="1189" spans="1:51" s="13" customFormat="1" ht="12">
      <c r="A1189" s="13"/>
      <c r="B1189" s="225"/>
      <c r="C1189" s="226"/>
      <c r="D1189" s="227" t="s">
        <v>153</v>
      </c>
      <c r="E1189" s="228" t="s">
        <v>21</v>
      </c>
      <c r="F1189" s="229" t="s">
        <v>155</v>
      </c>
      <c r="G1189" s="226"/>
      <c r="H1189" s="228" t="s">
        <v>21</v>
      </c>
      <c r="I1189" s="230"/>
      <c r="J1189" s="226"/>
      <c r="K1189" s="226"/>
      <c r="L1189" s="231"/>
      <c r="M1189" s="232"/>
      <c r="N1189" s="233"/>
      <c r="O1189" s="233"/>
      <c r="P1189" s="233"/>
      <c r="Q1189" s="233"/>
      <c r="R1189" s="233"/>
      <c r="S1189" s="233"/>
      <c r="T1189" s="234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T1189" s="235" t="s">
        <v>153</v>
      </c>
      <c r="AU1189" s="235" t="s">
        <v>82</v>
      </c>
      <c r="AV1189" s="13" t="s">
        <v>80</v>
      </c>
      <c r="AW1189" s="13" t="s">
        <v>34</v>
      </c>
      <c r="AX1189" s="13" t="s">
        <v>73</v>
      </c>
      <c r="AY1189" s="235" t="s">
        <v>142</v>
      </c>
    </row>
    <row r="1190" spans="1:51" s="14" customFormat="1" ht="12">
      <c r="A1190" s="14"/>
      <c r="B1190" s="236"/>
      <c r="C1190" s="237"/>
      <c r="D1190" s="227" t="s">
        <v>153</v>
      </c>
      <c r="E1190" s="238" t="s">
        <v>21</v>
      </c>
      <c r="F1190" s="239" t="s">
        <v>1070</v>
      </c>
      <c r="G1190" s="237"/>
      <c r="H1190" s="240">
        <v>330.44</v>
      </c>
      <c r="I1190" s="241"/>
      <c r="J1190" s="237"/>
      <c r="K1190" s="237"/>
      <c r="L1190" s="242"/>
      <c r="M1190" s="243"/>
      <c r="N1190" s="244"/>
      <c r="O1190" s="244"/>
      <c r="P1190" s="244"/>
      <c r="Q1190" s="244"/>
      <c r="R1190" s="244"/>
      <c r="S1190" s="244"/>
      <c r="T1190" s="245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46" t="s">
        <v>153</v>
      </c>
      <c r="AU1190" s="246" t="s">
        <v>82</v>
      </c>
      <c r="AV1190" s="14" t="s">
        <v>82</v>
      </c>
      <c r="AW1190" s="14" t="s">
        <v>34</v>
      </c>
      <c r="AX1190" s="14" t="s">
        <v>73</v>
      </c>
      <c r="AY1190" s="246" t="s">
        <v>142</v>
      </c>
    </row>
    <row r="1191" spans="1:51" s="13" customFormat="1" ht="12">
      <c r="A1191" s="13"/>
      <c r="B1191" s="225"/>
      <c r="C1191" s="226"/>
      <c r="D1191" s="227" t="s">
        <v>153</v>
      </c>
      <c r="E1191" s="228" t="s">
        <v>21</v>
      </c>
      <c r="F1191" s="229" t="s">
        <v>213</v>
      </c>
      <c r="G1191" s="226"/>
      <c r="H1191" s="228" t="s">
        <v>21</v>
      </c>
      <c r="I1191" s="230"/>
      <c r="J1191" s="226"/>
      <c r="K1191" s="226"/>
      <c r="L1191" s="231"/>
      <c r="M1191" s="232"/>
      <c r="N1191" s="233"/>
      <c r="O1191" s="233"/>
      <c r="P1191" s="233"/>
      <c r="Q1191" s="233"/>
      <c r="R1191" s="233"/>
      <c r="S1191" s="233"/>
      <c r="T1191" s="234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T1191" s="235" t="s">
        <v>153</v>
      </c>
      <c r="AU1191" s="235" t="s">
        <v>82</v>
      </c>
      <c r="AV1191" s="13" t="s">
        <v>80</v>
      </c>
      <c r="AW1191" s="13" t="s">
        <v>34</v>
      </c>
      <c r="AX1191" s="13" t="s">
        <v>73</v>
      </c>
      <c r="AY1191" s="235" t="s">
        <v>142</v>
      </c>
    </row>
    <row r="1192" spans="1:51" s="14" customFormat="1" ht="12">
      <c r="A1192" s="14"/>
      <c r="B1192" s="236"/>
      <c r="C1192" s="237"/>
      <c r="D1192" s="227" t="s">
        <v>153</v>
      </c>
      <c r="E1192" s="238" t="s">
        <v>21</v>
      </c>
      <c r="F1192" s="239" t="s">
        <v>243</v>
      </c>
      <c r="G1192" s="237"/>
      <c r="H1192" s="240">
        <v>6.46</v>
      </c>
      <c r="I1192" s="241"/>
      <c r="J1192" s="237"/>
      <c r="K1192" s="237"/>
      <c r="L1192" s="242"/>
      <c r="M1192" s="243"/>
      <c r="N1192" s="244"/>
      <c r="O1192" s="244"/>
      <c r="P1192" s="244"/>
      <c r="Q1192" s="244"/>
      <c r="R1192" s="244"/>
      <c r="S1192" s="244"/>
      <c r="T1192" s="245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46" t="s">
        <v>153</v>
      </c>
      <c r="AU1192" s="246" t="s">
        <v>82</v>
      </c>
      <c r="AV1192" s="14" t="s">
        <v>82</v>
      </c>
      <c r="AW1192" s="14" t="s">
        <v>34</v>
      </c>
      <c r="AX1192" s="14" t="s">
        <v>73</v>
      </c>
      <c r="AY1192" s="246" t="s">
        <v>142</v>
      </c>
    </row>
    <row r="1193" spans="1:51" s="13" customFormat="1" ht="12">
      <c r="A1193" s="13"/>
      <c r="B1193" s="225"/>
      <c r="C1193" s="226"/>
      <c r="D1193" s="227" t="s">
        <v>153</v>
      </c>
      <c r="E1193" s="228" t="s">
        <v>21</v>
      </c>
      <c r="F1193" s="229" t="s">
        <v>215</v>
      </c>
      <c r="G1193" s="226"/>
      <c r="H1193" s="228" t="s">
        <v>21</v>
      </c>
      <c r="I1193" s="230"/>
      <c r="J1193" s="226"/>
      <c r="K1193" s="226"/>
      <c r="L1193" s="231"/>
      <c r="M1193" s="232"/>
      <c r="N1193" s="233"/>
      <c r="O1193" s="233"/>
      <c r="P1193" s="233"/>
      <c r="Q1193" s="233"/>
      <c r="R1193" s="233"/>
      <c r="S1193" s="233"/>
      <c r="T1193" s="234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T1193" s="235" t="s">
        <v>153</v>
      </c>
      <c r="AU1193" s="235" t="s">
        <v>82</v>
      </c>
      <c r="AV1193" s="13" t="s">
        <v>80</v>
      </c>
      <c r="AW1193" s="13" t="s">
        <v>34</v>
      </c>
      <c r="AX1193" s="13" t="s">
        <v>73</v>
      </c>
      <c r="AY1193" s="235" t="s">
        <v>142</v>
      </c>
    </row>
    <row r="1194" spans="1:51" s="14" customFormat="1" ht="12">
      <c r="A1194" s="14"/>
      <c r="B1194" s="236"/>
      <c r="C1194" s="237"/>
      <c r="D1194" s="227" t="s">
        <v>153</v>
      </c>
      <c r="E1194" s="238" t="s">
        <v>21</v>
      </c>
      <c r="F1194" s="239" t="s">
        <v>216</v>
      </c>
      <c r="G1194" s="237"/>
      <c r="H1194" s="240">
        <v>15</v>
      </c>
      <c r="I1194" s="241"/>
      <c r="J1194" s="237"/>
      <c r="K1194" s="237"/>
      <c r="L1194" s="242"/>
      <c r="M1194" s="243"/>
      <c r="N1194" s="244"/>
      <c r="O1194" s="244"/>
      <c r="P1194" s="244"/>
      <c r="Q1194" s="244"/>
      <c r="R1194" s="244"/>
      <c r="S1194" s="244"/>
      <c r="T1194" s="245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46" t="s">
        <v>153</v>
      </c>
      <c r="AU1194" s="246" t="s">
        <v>82</v>
      </c>
      <c r="AV1194" s="14" t="s">
        <v>82</v>
      </c>
      <c r="AW1194" s="14" t="s">
        <v>34</v>
      </c>
      <c r="AX1194" s="14" t="s">
        <v>73</v>
      </c>
      <c r="AY1194" s="246" t="s">
        <v>142</v>
      </c>
    </row>
    <row r="1195" spans="1:51" s="13" customFormat="1" ht="12">
      <c r="A1195" s="13"/>
      <c r="B1195" s="225"/>
      <c r="C1195" s="226"/>
      <c r="D1195" s="227" t="s">
        <v>153</v>
      </c>
      <c r="E1195" s="228" t="s">
        <v>21</v>
      </c>
      <c r="F1195" s="229" t="s">
        <v>217</v>
      </c>
      <c r="G1195" s="226"/>
      <c r="H1195" s="228" t="s">
        <v>21</v>
      </c>
      <c r="I1195" s="230"/>
      <c r="J1195" s="226"/>
      <c r="K1195" s="226"/>
      <c r="L1195" s="231"/>
      <c r="M1195" s="232"/>
      <c r="N1195" s="233"/>
      <c r="O1195" s="233"/>
      <c r="P1195" s="233"/>
      <c r="Q1195" s="233"/>
      <c r="R1195" s="233"/>
      <c r="S1195" s="233"/>
      <c r="T1195" s="234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5" t="s">
        <v>153</v>
      </c>
      <c r="AU1195" s="235" t="s">
        <v>82</v>
      </c>
      <c r="AV1195" s="13" t="s">
        <v>80</v>
      </c>
      <c r="AW1195" s="13" t="s">
        <v>34</v>
      </c>
      <c r="AX1195" s="13" t="s">
        <v>73</v>
      </c>
      <c r="AY1195" s="235" t="s">
        <v>142</v>
      </c>
    </row>
    <row r="1196" spans="1:51" s="14" customFormat="1" ht="12">
      <c r="A1196" s="14"/>
      <c r="B1196" s="236"/>
      <c r="C1196" s="237"/>
      <c r="D1196" s="227" t="s">
        <v>153</v>
      </c>
      <c r="E1196" s="238" t="s">
        <v>21</v>
      </c>
      <c r="F1196" s="239" t="s">
        <v>244</v>
      </c>
      <c r="G1196" s="237"/>
      <c r="H1196" s="240">
        <v>3</v>
      </c>
      <c r="I1196" s="241"/>
      <c r="J1196" s="237"/>
      <c r="K1196" s="237"/>
      <c r="L1196" s="242"/>
      <c r="M1196" s="243"/>
      <c r="N1196" s="244"/>
      <c r="O1196" s="244"/>
      <c r="P1196" s="244"/>
      <c r="Q1196" s="244"/>
      <c r="R1196" s="244"/>
      <c r="S1196" s="244"/>
      <c r="T1196" s="245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46" t="s">
        <v>153</v>
      </c>
      <c r="AU1196" s="246" t="s">
        <v>82</v>
      </c>
      <c r="AV1196" s="14" t="s">
        <v>82</v>
      </c>
      <c r="AW1196" s="14" t="s">
        <v>34</v>
      </c>
      <c r="AX1196" s="14" t="s">
        <v>73</v>
      </c>
      <c r="AY1196" s="246" t="s">
        <v>142</v>
      </c>
    </row>
    <row r="1197" spans="1:51" s="13" customFormat="1" ht="12">
      <c r="A1197" s="13"/>
      <c r="B1197" s="225"/>
      <c r="C1197" s="226"/>
      <c r="D1197" s="227" t="s">
        <v>153</v>
      </c>
      <c r="E1197" s="228" t="s">
        <v>21</v>
      </c>
      <c r="F1197" s="229" t="s">
        <v>219</v>
      </c>
      <c r="G1197" s="226"/>
      <c r="H1197" s="228" t="s">
        <v>21</v>
      </c>
      <c r="I1197" s="230"/>
      <c r="J1197" s="226"/>
      <c r="K1197" s="226"/>
      <c r="L1197" s="231"/>
      <c r="M1197" s="232"/>
      <c r="N1197" s="233"/>
      <c r="O1197" s="233"/>
      <c r="P1197" s="233"/>
      <c r="Q1197" s="233"/>
      <c r="R1197" s="233"/>
      <c r="S1197" s="233"/>
      <c r="T1197" s="234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T1197" s="235" t="s">
        <v>153</v>
      </c>
      <c r="AU1197" s="235" t="s">
        <v>82</v>
      </c>
      <c r="AV1197" s="13" t="s">
        <v>80</v>
      </c>
      <c r="AW1197" s="13" t="s">
        <v>34</v>
      </c>
      <c r="AX1197" s="13" t="s">
        <v>73</v>
      </c>
      <c r="AY1197" s="235" t="s">
        <v>142</v>
      </c>
    </row>
    <row r="1198" spans="1:51" s="14" customFormat="1" ht="12">
      <c r="A1198" s="14"/>
      <c r="B1198" s="236"/>
      <c r="C1198" s="237"/>
      <c r="D1198" s="227" t="s">
        <v>153</v>
      </c>
      <c r="E1198" s="238" t="s">
        <v>21</v>
      </c>
      <c r="F1198" s="239" t="s">
        <v>220</v>
      </c>
      <c r="G1198" s="237"/>
      <c r="H1198" s="240">
        <v>3.6</v>
      </c>
      <c r="I1198" s="241"/>
      <c r="J1198" s="237"/>
      <c r="K1198" s="237"/>
      <c r="L1198" s="242"/>
      <c r="M1198" s="243"/>
      <c r="N1198" s="244"/>
      <c r="O1198" s="244"/>
      <c r="P1198" s="244"/>
      <c r="Q1198" s="244"/>
      <c r="R1198" s="244"/>
      <c r="S1198" s="244"/>
      <c r="T1198" s="245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T1198" s="246" t="s">
        <v>153</v>
      </c>
      <c r="AU1198" s="246" t="s">
        <v>82</v>
      </c>
      <c r="AV1198" s="14" t="s">
        <v>82</v>
      </c>
      <c r="AW1198" s="14" t="s">
        <v>34</v>
      </c>
      <c r="AX1198" s="14" t="s">
        <v>73</v>
      </c>
      <c r="AY1198" s="246" t="s">
        <v>142</v>
      </c>
    </row>
    <row r="1199" spans="1:51" s="13" customFormat="1" ht="12">
      <c r="A1199" s="13"/>
      <c r="B1199" s="225"/>
      <c r="C1199" s="226"/>
      <c r="D1199" s="227" t="s">
        <v>153</v>
      </c>
      <c r="E1199" s="228" t="s">
        <v>21</v>
      </c>
      <c r="F1199" s="229" t="s">
        <v>221</v>
      </c>
      <c r="G1199" s="226"/>
      <c r="H1199" s="228" t="s">
        <v>21</v>
      </c>
      <c r="I1199" s="230"/>
      <c r="J1199" s="226"/>
      <c r="K1199" s="226"/>
      <c r="L1199" s="231"/>
      <c r="M1199" s="232"/>
      <c r="N1199" s="233"/>
      <c r="O1199" s="233"/>
      <c r="P1199" s="233"/>
      <c r="Q1199" s="233"/>
      <c r="R1199" s="233"/>
      <c r="S1199" s="233"/>
      <c r="T1199" s="234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T1199" s="235" t="s">
        <v>153</v>
      </c>
      <c r="AU1199" s="235" t="s">
        <v>82</v>
      </c>
      <c r="AV1199" s="13" t="s">
        <v>80</v>
      </c>
      <c r="AW1199" s="13" t="s">
        <v>34</v>
      </c>
      <c r="AX1199" s="13" t="s">
        <v>73</v>
      </c>
      <c r="AY1199" s="235" t="s">
        <v>142</v>
      </c>
    </row>
    <row r="1200" spans="1:51" s="14" customFormat="1" ht="12">
      <c r="A1200" s="14"/>
      <c r="B1200" s="236"/>
      <c r="C1200" s="237"/>
      <c r="D1200" s="227" t="s">
        <v>153</v>
      </c>
      <c r="E1200" s="238" t="s">
        <v>21</v>
      </c>
      <c r="F1200" s="239" t="s">
        <v>245</v>
      </c>
      <c r="G1200" s="237"/>
      <c r="H1200" s="240">
        <v>1.8</v>
      </c>
      <c r="I1200" s="241"/>
      <c r="J1200" s="237"/>
      <c r="K1200" s="237"/>
      <c r="L1200" s="242"/>
      <c r="M1200" s="243"/>
      <c r="N1200" s="244"/>
      <c r="O1200" s="244"/>
      <c r="P1200" s="244"/>
      <c r="Q1200" s="244"/>
      <c r="R1200" s="244"/>
      <c r="S1200" s="244"/>
      <c r="T1200" s="245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46" t="s">
        <v>153</v>
      </c>
      <c r="AU1200" s="246" t="s">
        <v>82</v>
      </c>
      <c r="AV1200" s="14" t="s">
        <v>82</v>
      </c>
      <c r="AW1200" s="14" t="s">
        <v>34</v>
      </c>
      <c r="AX1200" s="14" t="s">
        <v>73</v>
      </c>
      <c r="AY1200" s="246" t="s">
        <v>142</v>
      </c>
    </row>
    <row r="1201" spans="1:51" s="13" customFormat="1" ht="12">
      <c r="A1201" s="13"/>
      <c r="B1201" s="225"/>
      <c r="C1201" s="226"/>
      <c r="D1201" s="227" t="s">
        <v>153</v>
      </c>
      <c r="E1201" s="228" t="s">
        <v>21</v>
      </c>
      <c r="F1201" s="229" t="s">
        <v>223</v>
      </c>
      <c r="G1201" s="226"/>
      <c r="H1201" s="228" t="s">
        <v>21</v>
      </c>
      <c r="I1201" s="230"/>
      <c r="J1201" s="226"/>
      <c r="K1201" s="226"/>
      <c r="L1201" s="231"/>
      <c r="M1201" s="232"/>
      <c r="N1201" s="233"/>
      <c r="O1201" s="233"/>
      <c r="P1201" s="233"/>
      <c r="Q1201" s="233"/>
      <c r="R1201" s="233"/>
      <c r="S1201" s="233"/>
      <c r="T1201" s="234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5" t="s">
        <v>153</v>
      </c>
      <c r="AU1201" s="235" t="s">
        <v>82</v>
      </c>
      <c r="AV1201" s="13" t="s">
        <v>80</v>
      </c>
      <c r="AW1201" s="13" t="s">
        <v>34</v>
      </c>
      <c r="AX1201" s="13" t="s">
        <v>73</v>
      </c>
      <c r="AY1201" s="235" t="s">
        <v>142</v>
      </c>
    </row>
    <row r="1202" spans="1:51" s="14" customFormat="1" ht="12">
      <c r="A1202" s="14"/>
      <c r="B1202" s="236"/>
      <c r="C1202" s="237"/>
      <c r="D1202" s="227" t="s">
        <v>153</v>
      </c>
      <c r="E1202" s="238" t="s">
        <v>21</v>
      </c>
      <c r="F1202" s="239" t="s">
        <v>224</v>
      </c>
      <c r="G1202" s="237"/>
      <c r="H1202" s="240">
        <v>1.344</v>
      </c>
      <c r="I1202" s="241"/>
      <c r="J1202" s="237"/>
      <c r="K1202" s="237"/>
      <c r="L1202" s="242"/>
      <c r="M1202" s="243"/>
      <c r="N1202" s="244"/>
      <c r="O1202" s="244"/>
      <c r="P1202" s="244"/>
      <c r="Q1202" s="244"/>
      <c r="R1202" s="244"/>
      <c r="S1202" s="244"/>
      <c r="T1202" s="245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46" t="s">
        <v>153</v>
      </c>
      <c r="AU1202" s="246" t="s">
        <v>82</v>
      </c>
      <c r="AV1202" s="14" t="s">
        <v>82</v>
      </c>
      <c r="AW1202" s="14" t="s">
        <v>34</v>
      </c>
      <c r="AX1202" s="14" t="s">
        <v>73</v>
      </c>
      <c r="AY1202" s="246" t="s">
        <v>142</v>
      </c>
    </row>
    <row r="1203" spans="1:51" s="13" customFormat="1" ht="12">
      <c r="A1203" s="13"/>
      <c r="B1203" s="225"/>
      <c r="C1203" s="226"/>
      <c r="D1203" s="227" t="s">
        <v>153</v>
      </c>
      <c r="E1203" s="228" t="s">
        <v>21</v>
      </c>
      <c r="F1203" s="229" t="s">
        <v>1071</v>
      </c>
      <c r="G1203" s="226"/>
      <c r="H1203" s="228" t="s">
        <v>21</v>
      </c>
      <c r="I1203" s="230"/>
      <c r="J1203" s="226"/>
      <c r="K1203" s="226"/>
      <c r="L1203" s="231"/>
      <c r="M1203" s="232"/>
      <c r="N1203" s="233"/>
      <c r="O1203" s="233"/>
      <c r="P1203" s="233"/>
      <c r="Q1203" s="233"/>
      <c r="R1203" s="233"/>
      <c r="S1203" s="233"/>
      <c r="T1203" s="234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T1203" s="235" t="s">
        <v>153</v>
      </c>
      <c r="AU1203" s="235" t="s">
        <v>82</v>
      </c>
      <c r="AV1203" s="13" t="s">
        <v>80</v>
      </c>
      <c r="AW1203" s="13" t="s">
        <v>34</v>
      </c>
      <c r="AX1203" s="13" t="s">
        <v>73</v>
      </c>
      <c r="AY1203" s="235" t="s">
        <v>142</v>
      </c>
    </row>
    <row r="1204" spans="1:51" s="14" customFormat="1" ht="12">
      <c r="A1204" s="14"/>
      <c r="B1204" s="236"/>
      <c r="C1204" s="237"/>
      <c r="D1204" s="227" t="s">
        <v>153</v>
      </c>
      <c r="E1204" s="238" t="s">
        <v>21</v>
      </c>
      <c r="F1204" s="239" t="s">
        <v>226</v>
      </c>
      <c r="G1204" s="237"/>
      <c r="H1204" s="240">
        <v>0.6</v>
      </c>
      <c r="I1204" s="241"/>
      <c r="J1204" s="237"/>
      <c r="K1204" s="237"/>
      <c r="L1204" s="242"/>
      <c r="M1204" s="243"/>
      <c r="N1204" s="244"/>
      <c r="O1204" s="244"/>
      <c r="P1204" s="244"/>
      <c r="Q1204" s="244"/>
      <c r="R1204" s="244"/>
      <c r="S1204" s="244"/>
      <c r="T1204" s="245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T1204" s="246" t="s">
        <v>153</v>
      </c>
      <c r="AU1204" s="246" t="s">
        <v>82</v>
      </c>
      <c r="AV1204" s="14" t="s">
        <v>82</v>
      </c>
      <c r="AW1204" s="14" t="s">
        <v>34</v>
      </c>
      <c r="AX1204" s="14" t="s">
        <v>73</v>
      </c>
      <c r="AY1204" s="246" t="s">
        <v>142</v>
      </c>
    </row>
    <row r="1205" spans="1:51" s="13" customFormat="1" ht="12">
      <c r="A1205" s="13"/>
      <c r="B1205" s="225"/>
      <c r="C1205" s="226"/>
      <c r="D1205" s="227" t="s">
        <v>153</v>
      </c>
      <c r="E1205" s="228" t="s">
        <v>21</v>
      </c>
      <c r="F1205" s="229" t="s">
        <v>1071</v>
      </c>
      <c r="G1205" s="226"/>
      <c r="H1205" s="228" t="s">
        <v>21</v>
      </c>
      <c r="I1205" s="230"/>
      <c r="J1205" s="226"/>
      <c r="K1205" s="226"/>
      <c r="L1205" s="231"/>
      <c r="M1205" s="232"/>
      <c r="N1205" s="233"/>
      <c r="O1205" s="233"/>
      <c r="P1205" s="233"/>
      <c r="Q1205" s="233"/>
      <c r="R1205" s="233"/>
      <c r="S1205" s="233"/>
      <c r="T1205" s="234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35" t="s">
        <v>153</v>
      </c>
      <c r="AU1205" s="235" t="s">
        <v>82</v>
      </c>
      <c r="AV1205" s="13" t="s">
        <v>80</v>
      </c>
      <c r="AW1205" s="13" t="s">
        <v>34</v>
      </c>
      <c r="AX1205" s="13" t="s">
        <v>73</v>
      </c>
      <c r="AY1205" s="235" t="s">
        <v>142</v>
      </c>
    </row>
    <row r="1206" spans="1:51" s="14" customFormat="1" ht="12">
      <c r="A1206" s="14"/>
      <c r="B1206" s="236"/>
      <c r="C1206" s="237"/>
      <c r="D1206" s="227" t="s">
        <v>153</v>
      </c>
      <c r="E1206" s="238" t="s">
        <v>21</v>
      </c>
      <c r="F1206" s="239" t="s">
        <v>246</v>
      </c>
      <c r="G1206" s="237"/>
      <c r="H1206" s="240">
        <v>7.2</v>
      </c>
      <c r="I1206" s="241"/>
      <c r="J1206" s="237"/>
      <c r="K1206" s="237"/>
      <c r="L1206" s="242"/>
      <c r="M1206" s="243"/>
      <c r="N1206" s="244"/>
      <c r="O1206" s="244"/>
      <c r="P1206" s="244"/>
      <c r="Q1206" s="244"/>
      <c r="R1206" s="244"/>
      <c r="S1206" s="244"/>
      <c r="T1206" s="245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46" t="s">
        <v>153</v>
      </c>
      <c r="AU1206" s="246" t="s">
        <v>82</v>
      </c>
      <c r="AV1206" s="14" t="s">
        <v>82</v>
      </c>
      <c r="AW1206" s="14" t="s">
        <v>34</v>
      </c>
      <c r="AX1206" s="14" t="s">
        <v>73</v>
      </c>
      <c r="AY1206" s="246" t="s">
        <v>142</v>
      </c>
    </row>
    <row r="1207" spans="1:51" s="13" customFormat="1" ht="12">
      <c r="A1207" s="13"/>
      <c r="B1207" s="225"/>
      <c r="C1207" s="226"/>
      <c r="D1207" s="227" t="s">
        <v>153</v>
      </c>
      <c r="E1207" s="228" t="s">
        <v>21</v>
      </c>
      <c r="F1207" s="229" t="s">
        <v>1072</v>
      </c>
      <c r="G1207" s="226"/>
      <c r="H1207" s="228" t="s">
        <v>21</v>
      </c>
      <c r="I1207" s="230"/>
      <c r="J1207" s="226"/>
      <c r="K1207" s="226"/>
      <c r="L1207" s="231"/>
      <c r="M1207" s="232"/>
      <c r="N1207" s="233"/>
      <c r="O1207" s="233"/>
      <c r="P1207" s="233"/>
      <c r="Q1207" s="233"/>
      <c r="R1207" s="233"/>
      <c r="S1207" s="233"/>
      <c r="T1207" s="234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5" t="s">
        <v>153</v>
      </c>
      <c r="AU1207" s="235" t="s">
        <v>82</v>
      </c>
      <c r="AV1207" s="13" t="s">
        <v>80</v>
      </c>
      <c r="AW1207" s="13" t="s">
        <v>34</v>
      </c>
      <c r="AX1207" s="13" t="s">
        <v>73</v>
      </c>
      <c r="AY1207" s="235" t="s">
        <v>142</v>
      </c>
    </row>
    <row r="1208" spans="1:51" s="13" customFormat="1" ht="12">
      <c r="A1208" s="13"/>
      <c r="B1208" s="225"/>
      <c r="C1208" s="226"/>
      <c r="D1208" s="227" t="s">
        <v>153</v>
      </c>
      <c r="E1208" s="228" t="s">
        <v>21</v>
      </c>
      <c r="F1208" s="229" t="s">
        <v>1043</v>
      </c>
      <c r="G1208" s="226"/>
      <c r="H1208" s="228" t="s">
        <v>21</v>
      </c>
      <c r="I1208" s="230"/>
      <c r="J1208" s="226"/>
      <c r="K1208" s="226"/>
      <c r="L1208" s="231"/>
      <c r="M1208" s="232"/>
      <c r="N1208" s="233"/>
      <c r="O1208" s="233"/>
      <c r="P1208" s="233"/>
      <c r="Q1208" s="233"/>
      <c r="R1208" s="233"/>
      <c r="S1208" s="233"/>
      <c r="T1208" s="234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5" t="s">
        <v>153</v>
      </c>
      <c r="AU1208" s="235" t="s">
        <v>82</v>
      </c>
      <c r="AV1208" s="13" t="s">
        <v>80</v>
      </c>
      <c r="AW1208" s="13" t="s">
        <v>34</v>
      </c>
      <c r="AX1208" s="13" t="s">
        <v>73</v>
      </c>
      <c r="AY1208" s="235" t="s">
        <v>142</v>
      </c>
    </row>
    <row r="1209" spans="1:51" s="14" customFormat="1" ht="12">
      <c r="A1209" s="14"/>
      <c r="B1209" s="236"/>
      <c r="C1209" s="237"/>
      <c r="D1209" s="227" t="s">
        <v>153</v>
      </c>
      <c r="E1209" s="238" t="s">
        <v>21</v>
      </c>
      <c r="F1209" s="239" t="s">
        <v>1073</v>
      </c>
      <c r="G1209" s="237"/>
      <c r="H1209" s="240">
        <v>172.62</v>
      </c>
      <c r="I1209" s="241"/>
      <c r="J1209" s="237"/>
      <c r="K1209" s="237"/>
      <c r="L1209" s="242"/>
      <c r="M1209" s="243"/>
      <c r="N1209" s="244"/>
      <c r="O1209" s="244"/>
      <c r="P1209" s="244"/>
      <c r="Q1209" s="244"/>
      <c r="R1209" s="244"/>
      <c r="S1209" s="244"/>
      <c r="T1209" s="245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46" t="s">
        <v>153</v>
      </c>
      <c r="AU1209" s="246" t="s">
        <v>82</v>
      </c>
      <c r="AV1209" s="14" t="s">
        <v>82</v>
      </c>
      <c r="AW1209" s="14" t="s">
        <v>34</v>
      </c>
      <c r="AX1209" s="14" t="s">
        <v>73</v>
      </c>
      <c r="AY1209" s="246" t="s">
        <v>142</v>
      </c>
    </row>
    <row r="1210" spans="1:51" s="13" customFormat="1" ht="12">
      <c r="A1210" s="13"/>
      <c r="B1210" s="225"/>
      <c r="C1210" s="226"/>
      <c r="D1210" s="227" t="s">
        <v>153</v>
      </c>
      <c r="E1210" s="228" t="s">
        <v>21</v>
      </c>
      <c r="F1210" s="229" t="s">
        <v>186</v>
      </c>
      <c r="G1210" s="226"/>
      <c r="H1210" s="228" t="s">
        <v>21</v>
      </c>
      <c r="I1210" s="230"/>
      <c r="J1210" s="226"/>
      <c r="K1210" s="226"/>
      <c r="L1210" s="231"/>
      <c r="M1210" s="232"/>
      <c r="N1210" s="233"/>
      <c r="O1210" s="233"/>
      <c r="P1210" s="233"/>
      <c r="Q1210" s="233"/>
      <c r="R1210" s="233"/>
      <c r="S1210" s="233"/>
      <c r="T1210" s="234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5" t="s">
        <v>153</v>
      </c>
      <c r="AU1210" s="235" t="s">
        <v>82</v>
      </c>
      <c r="AV1210" s="13" t="s">
        <v>80</v>
      </c>
      <c r="AW1210" s="13" t="s">
        <v>34</v>
      </c>
      <c r="AX1210" s="13" t="s">
        <v>73</v>
      </c>
      <c r="AY1210" s="235" t="s">
        <v>142</v>
      </c>
    </row>
    <row r="1211" spans="1:51" s="14" customFormat="1" ht="12">
      <c r="A1211" s="14"/>
      <c r="B1211" s="236"/>
      <c r="C1211" s="237"/>
      <c r="D1211" s="227" t="s">
        <v>153</v>
      </c>
      <c r="E1211" s="238" t="s">
        <v>21</v>
      </c>
      <c r="F1211" s="239" t="s">
        <v>1074</v>
      </c>
      <c r="G1211" s="237"/>
      <c r="H1211" s="240">
        <v>3.06</v>
      </c>
      <c r="I1211" s="241"/>
      <c r="J1211" s="237"/>
      <c r="K1211" s="237"/>
      <c r="L1211" s="242"/>
      <c r="M1211" s="243"/>
      <c r="N1211" s="244"/>
      <c r="O1211" s="244"/>
      <c r="P1211" s="244"/>
      <c r="Q1211" s="244"/>
      <c r="R1211" s="244"/>
      <c r="S1211" s="244"/>
      <c r="T1211" s="245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46" t="s">
        <v>153</v>
      </c>
      <c r="AU1211" s="246" t="s">
        <v>82</v>
      </c>
      <c r="AV1211" s="14" t="s">
        <v>82</v>
      </c>
      <c r="AW1211" s="14" t="s">
        <v>34</v>
      </c>
      <c r="AX1211" s="14" t="s">
        <v>73</v>
      </c>
      <c r="AY1211" s="246" t="s">
        <v>142</v>
      </c>
    </row>
    <row r="1212" spans="1:51" s="13" customFormat="1" ht="12">
      <c r="A1212" s="13"/>
      <c r="B1212" s="225"/>
      <c r="C1212" s="226"/>
      <c r="D1212" s="227" t="s">
        <v>153</v>
      </c>
      <c r="E1212" s="228" t="s">
        <v>21</v>
      </c>
      <c r="F1212" s="229" t="s">
        <v>1075</v>
      </c>
      <c r="G1212" s="226"/>
      <c r="H1212" s="228" t="s">
        <v>21</v>
      </c>
      <c r="I1212" s="230"/>
      <c r="J1212" s="226"/>
      <c r="K1212" s="226"/>
      <c r="L1212" s="231"/>
      <c r="M1212" s="232"/>
      <c r="N1212" s="233"/>
      <c r="O1212" s="233"/>
      <c r="P1212" s="233"/>
      <c r="Q1212" s="233"/>
      <c r="R1212" s="233"/>
      <c r="S1212" s="233"/>
      <c r="T1212" s="234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5" t="s">
        <v>153</v>
      </c>
      <c r="AU1212" s="235" t="s">
        <v>82</v>
      </c>
      <c r="AV1212" s="13" t="s">
        <v>80</v>
      </c>
      <c r="AW1212" s="13" t="s">
        <v>34</v>
      </c>
      <c r="AX1212" s="13" t="s">
        <v>73</v>
      </c>
      <c r="AY1212" s="235" t="s">
        <v>142</v>
      </c>
    </row>
    <row r="1213" spans="1:51" s="14" customFormat="1" ht="12">
      <c r="A1213" s="14"/>
      <c r="B1213" s="236"/>
      <c r="C1213" s="237"/>
      <c r="D1213" s="227" t="s">
        <v>153</v>
      </c>
      <c r="E1213" s="238" t="s">
        <v>21</v>
      </c>
      <c r="F1213" s="239" t="s">
        <v>1074</v>
      </c>
      <c r="G1213" s="237"/>
      <c r="H1213" s="240">
        <v>3.06</v>
      </c>
      <c r="I1213" s="241"/>
      <c r="J1213" s="237"/>
      <c r="K1213" s="237"/>
      <c r="L1213" s="242"/>
      <c r="M1213" s="243"/>
      <c r="N1213" s="244"/>
      <c r="O1213" s="244"/>
      <c r="P1213" s="244"/>
      <c r="Q1213" s="244"/>
      <c r="R1213" s="244"/>
      <c r="S1213" s="244"/>
      <c r="T1213" s="245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46" t="s">
        <v>153</v>
      </c>
      <c r="AU1213" s="246" t="s">
        <v>82</v>
      </c>
      <c r="AV1213" s="14" t="s">
        <v>82</v>
      </c>
      <c r="AW1213" s="14" t="s">
        <v>34</v>
      </c>
      <c r="AX1213" s="14" t="s">
        <v>73</v>
      </c>
      <c r="AY1213" s="246" t="s">
        <v>142</v>
      </c>
    </row>
    <row r="1214" spans="1:51" s="15" customFormat="1" ht="12">
      <c r="A1214" s="15"/>
      <c r="B1214" s="247"/>
      <c r="C1214" s="248"/>
      <c r="D1214" s="227" t="s">
        <v>153</v>
      </c>
      <c r="E1214" s="249" t="s">
        <v>21</v>
      </c>
      <c r="F1214" s="250" t="s">
        <v>171</v>
      </c>
      <c r="G1214" s="248"/>
      <c r="H1214" s="251">
        <v>1667.394</v>
      </c>
      <c r="I1214" s="252"/>
      <c r="J1214" s="248"/>
      <c r="K1214" s="248"/>
      <c r="L1214" s="253"/>
      <c r="M1214" s="254"/>
      <c r="N1214" s="255"/>
      <c r="O1214" s="255"/>
      <c r="P1214" s="255"/>
      <c r="Q1214" s="255"/>
      <c r="R1214" s="255"/>
      <c r="S1214" s="255"/>
      <c r="T1214" s="256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T1214" s="257" t="s">
        <v>153</v>
      </c>
      <c r="AU1214" s="257" t="s">
        <v>82</v>
      </c>
      <c r="AV1214" s="15" t="s">
        <v>149</v>
      </c>
      <c r="AW1214" s="15" t="s">
        <v>34</v>
      </c>
      <c r="AX1214" s="15" t="s">
        <v>80</v>
      </c>
      <c r="AY1214" s="257" t="s">
        <v>142</v>
      </c>
    </row>
    <row r="1215" spans="1:65" s="2" customFormat="1" ht="24.15" customHeight="1">
      <c r="A1215" s="40"/>
      <c r="B1215" s="41"/>
      <c r="C1215" s="207" t="s">
        <v>1076</v>
      </c>
      <c r="D1215" s="207" t="s">
        <v>144</v>
      </c>
      <c r="E1215" s="208" t="s">
        <v>1077</v>
      </c>
      <c r="F1215" s="209" t="s">
        <v>1078</v>
      </c>
      <c r="G1215" s="210" t="s">
        <v>147</v>
      </c>
      <c r="H1215" s="211">
        <v>917.924</v>
      </c>
      <c r="I1215" s="212"/>
      <c r="J1215" s="213">
        <f>ROUND(I1215*H1215,2)</f>
        <v>0</v>
      </c>
      <c r="K1215" s="209" t="s">
        <v>148</v>
      </c>
      <c r="L1215" s="46"/>
      <c r="M1215" s="214" t="s">
        <v>21</v>
      </c>
      <c r="N1215" s="215" t="s">
        <v>44</v>
      </c>
      <c r="O1215" s="86"/>
      <c r="P1215" s="216">
        <f>O1215*H1215</f>
        <v>0</v>
      </c>
      <c r="Q1215" s="216">
        <v>0.12966</v>
      </c>
      <c r="R1215" s="216">
        <f>Q1215*H1215</f>
        <v>119.01802583999999</v>
      </c>
      <c r="S1215" s="216">
        <v>0</v>
      </c>
      <c r="T1215" s="217">
        <f>S1215*H1215</f>
        <v>0</v>
      </c>
      <c r="U1215" s="40"/>
      <c r="V1215" s="40"/>
      <c r="W1215" s="40"/>
      <c r="X1215" s="40"/>
      <c r="Y1215" s="40"/>
      <c r="Z1215" s="40"/>
      <c r="AA1215" s="40"/>
      <c r="AB1215" s="40"/>
      <c r="AC1215" s="40"/>
      <c r="AD1215" s="40"/>
      <c r="AE1215" s="40"/>
      <c r="AR1215" s="218" t="s">
        <v>149</v>
      </c>
      <c r="AT1215" s="218" t="s">
        <v>144</v>
      </c>
      <c r="AU1215" s="218" t="s">
        <v>82</v>
      </c>
      <c r="AY1215" s="19" t="s">
        <v>142</v>
      </c>
      <c r="BE1215" s="219">
        <f>IF(N1215="základní",J1215,0)</f>
        <v>0</v>
      </c>
      <c r="BF1215" s="219">
        <f>IF(N1215="snížená",J1215,0)</f>
        <v>0</v>
      </c>
      <c r="BG1215" s="219">
        <f>IF(N1215="zákl. přenesená",J1215,0)</f>
        <v>0</v>
      </c>
      <c r="BH1215" s="219">
        <f>IF(N1215="sníž. přenesená",J1215,0)</f>
        <v>0</v>
      </c>
      <c r="BI1215" s="219">
        <f>IF(N1215="nulová",J1215,0)</f>
        <v>0</v>
      </c>
      <c r="BJ1215" s="19" t="s">
        <v>80</v>
      </c>
      <c r="BK1215" s="219">
        <f>ROUND(I1215*H1215,2)</f>
        <v>0</v>
      </c>
      <c r="BL1215" s="19" t="s">
        <v>149</v>
      </c>
      <c r="BM1215" s="218" t="s">
        <v>1079</v>
      </c>
    </row>
    <row r="1216" spans="1:47" s="2" customFormat="1" ht="12">
      <c r="A1216" s="40"/>
      <c r="B1216" s="41"/>
      <c r="C1216" s="42"/>
      <c r="D1216" s="220" t="s">
        <v>151</v>
      </c>
      <c r="E1216" s="42"/>
      <c r="F1216" s="221" t="s">
        <v>1080</v>
      </c>
      <c r="G1216" s="42"/>
      <c r="H1216" s="42"/>
      <c r="I1216" s="222"/>
      <c r="J1216" s="42"/>
      <c r="K1216" s="42"/>
      <c r="L1216" s="46"/>
      <c r="M1216" s="223"/>
      <c r="N1216" s="224"/>
      <c r="O1216" s="86"/>
      <c r="P1216" s="86"/>
      <c r="Q1216" s="86"/>
      <c r="R1216" s="86"/>
      <c r="S1216" s="86"/>
      <c r="T1216" s="87"/>
      <c r="U1216" s="40"/>
      <c r="V1216" s="40"/>
      <c r="W1216" s="40"/>
      <c r="X1216" s="40"/>
      <c r="Y1216" s="40"/>
      <c r="Z1216" s="40"/>
      <c r="AA1216" s="40"/>
      <c r="AB1216" s="40"/>
      <c r="AC1216" s="40"/>
      <c r="AD1216" s="40"/>
      <c r="AE1216" s="40"/>
      <c r="AT1216" s="19" t="s">
        <v>151</v>
      </c>
      <c r="AU1216" s="19" t="s">
        <v>82</v>
      </c>
    </row>
    <row r="1217" spans="1:51" s="13" customFormat="1" ht="12">
      <c r="A1217" s="13"/>
      <c r="B1217" s="225"/>
      <c r="C1217" s="226"/>
      <c r="D1217" s="227" t="s">
        <v>153</v>
      </c>
      <c r="E1217" s="228" t="s">
        <v>21</v>
      </c>
      <c r="F1217" s="229" t="s">
        <v>154</v>
      </c>
      <c r="G1217" s="226"/>
      <c r="H1217" s="228" t="s">
        <v>21</v>
      </c>
      <c r="I1217" s="230"/>
      <c r="J1217" s="226"/>
      <c r="K1217" s="226"/>
      <c r="L1217" s="231"/>
      <c r="M1217" s="232"/>
      <c r="N1217" s="233"/>
      <c r="O1217" s="233"/>
      <c r="P1217" s="233"/>
      <c r="Q1217" s="233"/>
      <c r="R1217" s="233"/>
      <c r="S1217" s="233"/>
      <c r="T1217" s="234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35" t="s">
        <v>153</v>
      </c>
      <c r="AU1217" s="235" t="s">
        <v>82</v>
      </c>
      <c r="AV1217" s="13" t="s">
        <v>80</v>
      </c>
      <c r="AW1217" s="13" t="s">
        <v>34</v>
      </c>
      <c r="AX1217" s="13" t="s">
        <v>73</v>
      </c>
      <c r="AY1217" s="235" t="s">
        <v>142</v>
      </c>
    </row>
    <row r="1218" spans="1:51" s="13" customFormat="1" ht="12">
      <c r="A1218" s="13"/>
      <c r="B1218" s="225"/>
      <c r="C1218" s="226"/>
      <c r="D1218" s="227" t="s">
        <v>153</v>
      </c>
      <c r="E1218" s="228" t="s">
        <v>21</v>
      </c>
      <c r="F1218" s="229" t="s">
        <v>182</v>
      </c>
      <c r="G1218" s="226"/>
      <c r="H1218" s="228" t="s">
        <v>21</v>
      </c>
      <c r="I1218" s="230"/>
      <c r="J1218" s="226"/>
      <c r="K1218" s="226"/>
      <c r="L1218" s="231"/>
      <c r="M1218" s="232"/>
      <c r="N1218" s="233"/>
      <c r="O1218" s="233"/>
      <c r="P1218" s="233"/>
      <c r="Q1218" s="233"/>
      <c r="R1218" s="233"/>
      <c r="S1218" s="233"/>
      <c r="T1218" s="234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5" t="s">
        <v>153</v>
      </c>
      <c r="AU1218" s="235" t="s">
        <v>82</v>
      </c>
      <c r="AV1218" s="13" t="s">
        <v>80</v>
      </c>
      <c r="AW1218" s="13" t="s">
        <v>34</v>
      </c>
      <c r="AX1218" s="13" t="s">
        <v>73</v>
      </c>
      <c r="AY1218" s="235" t="s">
        <v>142</v>
      </c>
    </row>
    <row r="1219" spans="1:51" s="14" customFormat="1" ht="12">
      <c r="A1219" s="14"/>
      <c r="B1219" s="236"/>
      <c r="C1219" s="237"/>
      <c r="D1219" s="227" t="s">
        <v>153</v>
      </c>
      <c r="E1219" s="238" t="s">
        <v>21</v>
      </c>
      <c r="F1219" s="239" t="s">
        <v>1081</v>
      </c>
      <c r="G1219" s="237"/>
      <c r="H1219" s="240">
        <v>174.08</v>
      </c>
      <c r="I1219" s="241"/>
      <c r="J1219" s="237"/>
      <c r="K1219" s="237"/>
      <c r="L1219" s="242"/>
      <c r="M1219" s="243"/>
      <c r="N1219" s="244"/>
      <c r="O1219" s="244"/>
      <c r="P1219" s="244"/>
      <c r="Q1219" s="244"/>
      <c r="R1219" s="244"/>
      <c r="S1219" s="244"/>
      <c r="T1219" s="245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6" t="s">
        <v>153</v>
      </c>
      <c r="AU1219" s="246" t="s">
        <v>82</v>
      </c>
      <c r="AV1219" s="14" t="s">
        <v>82</v>
      </c>
      <c r="AW1219" s="14" t="s">
        <v>34</v>
      </c>
      <c r="AX1219" s="14" t="s">
        <v>73</v>
      </c>
      <c r="AY1219" s="246" t="s">
        <v>142</v>
      </c>
    </row>
    <row r="1220" spans="1:51" s="14" customFormat="1" ht="12">
      <c r="A1220" s="14"/>
      <c r="B1220" s="236"/>
      <c r="C1220" s="237"/>
      <c r="D1220" s="227" t="s">
        <v>153</v>
      </c>
      <c r="E1220" s="238" t="s">
        <v>21</v>
      </c>
      <c r="F1220" s="239" t="s">
        <v>1082</v>
      </c>
      <c r="G1220" s="237"/>
      <c r="H1220" s="240">
        <v>678.3</v>
      </c>
      <c r="I1220" s="241"/>
      <c r="J1220" s="237"/>
      <c r="K1220" s="237"/>
      <c r="L1220" s="242"/>
      <c r="M1220" s="243"/>
      <c r="N1220" s="244"/>
      <c r="O1220" s="244"/>
      <c r="P1220" s="244"/>
      <c r="Q1220" s="244"/>
      <c r="R1220" s="244"/>
      <c r="S1220" s="244"/>
      <c r="T1220" s="245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46" t="s">
        <v>153</v>
      </c>
      <c r="AU1220" s="246" t="s">
        <v>82</v>
      </c>
      <c r="AV1220" s="14" t="s">
        <v>82</v>
      </c>
      <c r="AW1220" s="14" t="s">
        <v>34</v>
      </c>
      <c r="AX1220" s="14" t="s">
        <v>73</v>
      </c>
      <c r="AY1220" s="246" t="s">
        <v>142</v>
      </c>
    </row>
    <row r="1221" spans="1:51" s="13" customFormat="1" ht="12">
      <c r="A1221" s="13"/>
      <c r="B1221" s="225"/>
      <c r="C1221" s="226"/>
      <c r="D1221" s="227" t="s">
        <v>153</v>
      </c>
      <c r="E1221" s="228" t="s">
        <v>21</v>
      </c>
      <c r="F1221" s="229" t="s">
        <v>184</v>
      </c>
      <c r="G1221" s="226"/>
      <c r="H1221" s="228" t="s">
        <v>21</v>
      </c>
      <c r="I1221" s="230"/>
      <c r="J1221" s="226"/>
      <c r="K1221" s="226"/>
      <c r="L1221" s="231"/>
      <c r="M1221" s="232"/>
      <c r="N1221" s="233"/>
      <c r="O1221" s="233"/>
      <c r="P1221" s="233"/>
      <c r="Q1221" s="233"/>
      <c r="R1221" s="233"/>
      <c r="S1221" s="233"/>
      <c r="T1221" s="234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5" t="s">
        <v>153</v>
      </c>
      <c r="AU1221" s="235" t="s">
        <v>82</v>
      </c>
      <c r="AV1221" s="13" t="s">
        <v>80</v>
      </c>
      <c r="AW1221" s="13" t="s">
        <v>34</v>
      </c>
      <c r="AX1221" s="13" t="s">
        <v>73</v>
      </c>
      <c r="AY1221" s="235" t="s">
        <v>142</v>
      </c>
    </row>
    <row r="1222" spans="1:51" s="14" customFormat="1" ht="12">
      <c r="A1222" s="14"/>
      <c r="B1222" s="236"/>
      <c r="C1222" s="237"/>
      <c r="D1222" s="227" t="s">
        <v>153</v>
      </c>
      <c r="E1222" s="238" t="s">
        <v>21</v>
      </c>
      <c r="F1222" s="239" t="s">
        <v>1083</v>
      </c>
      <c r="G1222" s="237"/>
      <c r="H1222" s="240">
        <v>21.6</v>
      </c>
      <c r="I1222" s="241"/>
      <c r="J1222" s="237"/>
      <c r="K1222" s="237"/>
      <c r="L1222" s="242"/>
      <c r="M1222" s="243"/>
      <c r="N1222" s="244"/>
      <c r="O1222" s="244"/>
      <c r="P1222" s="244"/>
      <c r="Q1222" s="244"/>
      <c r="R1222" s="244"/>
      <c r="S1222" s="244"/>
      <c r="T1222" s="245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46" t="s">
        <v>153</v>
      </c>
      <c r="AU1222" s="246" t="s">
        <v>82</v>
      </c>
      <c r="AV1222" s="14" t="s">
        <v>82</v>
      </c>
      <c r="AW1222" s="14" t="s">
        <v>34</v>
      </c>
      <c r="AX1222" s="14" t="s">
        <v>73</v>
      </c>
      <c r="AY1222" s="246" t="s">
        <v>142</v>
      </c>
    </row>
    <row r="1223" spans="1:51" s="13" customFormat="1" ht="12">
      <c r="A1223" s="13"/>
      <c r="B1223" s="225"/>
      <c r="C1223" s="226"/>
      <c r="D1223" s="227" t="s">
        <v>153</v>
      </c>
      <c r="E1223" s="228" t="s">
        <v>21</v>
      </c>
      <c r="F1223" s="229" t="s">
        <v>213</v>
      </c>
      <c r="G1223" s="226"/>
      <c r="H1223" s="228" t="s">
        <v>21</v>
      </c>
      <c r="I1223" s="230"/>
      <c r="J1223" s="226"/>
      <c r="K1223" s="226"/>
      <c r="L1223" s="231"/>
      <c r="M1223" s="232"/>
      <c r="N1223" s="233"/>
      <c r="O1223" s="233"/>
      <c r="P1223" s="233"/>
      <c r="Q1223" s="233"/>
      <c r="R1223" s="233"/>
      <c r="S1223" s="233"/>
      <c r="T1223" s="234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35" t="s">
        <v>153</v>
      </c>
      <c r="AU1223" s="235" t="s">
        <v>82</v>
      </c>
      <c r="AV1223" s="13" t="s">
        <v>80</v>
      </c>
      <c r="AW1223" s="13" t="s">
        <v>34</v>
      </c>
      <c r="AX1223" s="13" t="s">
        <v>73</v>
      </c>
      <c r="AY1223" s="235" t="s">
        <v>142</v>
      </c>
    </row>
    <row r="1224" spans="1:51" s="14" customFormat="1" ht="12">
      <c r="A1224" s="14"/>
      <c r="B1224" s="236"/>
      <c r="C1224" s="237"/>
      <c r="D1224" s="227" t="s">
        <v>153</v>
      </c>
      <c r="E1224" s="238" t="s">
        <v>21</v>
      </c>
      <c r="F1224" s="239" t="s">
        <v>243</v>
      </c>
      <c r="G1224" s="237"/>
      <c r="H1224" s="240">
        <v>6.46</v>
      </c>
      <c r="I1224" s="241"/>
      <c r="J1224" s="237"/>
      <c r="K1224" s="237"/>
      <c r="L1224" s="242"/>
      <c r="M1224" s="243"/>
      <c r="N1224" s="244"/>
      <c r="O1224" s="244"/>
      <c r="P1224" s="244"/>
      <c r="Q1224" s="244"/>
      <c r="R1224" s="244"/>
      <c r="S1224" s="244"/>
      <c r="T1224" s="245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46" t="s">
        <v>153</v>
      </c>
      <c r="AU1224" s="246" t="s">
        <v>82</v>
      </c>
      <c r="AV1224" s="14" t="s">
        <v>82</v>
      </c>
      <c r="AW1224" s="14" t="s">
        <v>34</v>
      </c>
      <c r="AX1224" s="14" t="s">
        <v>73</v>
      </c>
      <c r="AY1224" s="246" t="s">
        <v>142</v>
      </c>
    </row>
    <row r="1225" spans="1:51" s="13" customFormat="1" ht="12">
      <c r="A1225" s="13"/>
      <c r="B1225" s="225"/>
      <c r="C1225" s="226"/>
      <c r="D1225" s="227" t="s">
        <v>153</v>
      </c>
      <c r="E1225" s="228" t="s">
        <v>21</v>
      </c>
      <c r="F1225" s="229" t="s">
        <v>215</v>
      </c>
      <c r="G1225" s="226"/>
      <c r="H1225" s="228" t="s">
        <v>21</v>
      </c>
      <c r="I1225" s="230"/>
      <c r="J1225" s="226"/>
      <c r="K1225" s="226"/>
      <c r="L1225" s="231"/>
      <c r="M1225" s="232"/>
      <c r="N1225" s="233"/>
      <c r="O1225" s="233"/>
      <c r="P1225" s="233"/>
      <c r="Q1225" s="233"/>
      <c r="R1225" s="233"/>
      <c r="S1225" s="233"/>
      <c r="T1225" s="234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5" t="s">
        <v>153</v>
      </c>
      <c r="AU1225" s="235" t="s">
        <v>82</v>
      </c>
      <c r="AV1225" s="13" t="s">
        <v>80</v>
      </c>
      <c r="AW1225" s="13" t="s">
        <v>34</v>
      </c>
      <c r="AX1225" s="13" t="s">
        <v>73</v>
      </c>
      <c r="AY1225" s="235" t="s">
        <v>142</v>
      </c>
    </row>
    <row r="1226" spans="1:51" s="14" customFormat="1" ht="12">
      <c r="A1226" s="14"/>
      <c r="B1226" s="236"/>
      <c r="C1226" s="237"/>
      <c r="D1226" s="227" t="s">
        <v>153</v>
      </c>
      <c r="E1226" s="238" t="s">
        <v>21</v>
      </c>
      <c r="F1226" s="239" t="s">
        <v>216</v>
      </c>
      <c r="G1226" s="237"/>
      <c r="H1226" s="240">
        <v>15</v>
      </c>
      <c r="I1226" s="241"/>
      <c r="J1226" s="237"/>
      <c r="K1226" s="237"/>
      <c r="L1226" s="242"/>
      <c r="M1226" s="243"/>
      <c r="N1226" s="244"/>
      <c r="O1226" s="244"/>
      <c r="P1226" s="244"/>
      <c r="Q1226" s="244"/>
      <c r="R1226" s="244"/>
      <c r="S1226" s="244"/>
      <c r="T1226" s="245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6" t="s">
        <v>153</v>
      </c>
      <c r="AU1226" s="246" t="s">
        <v>82</v>
      </c>
      <c r="AV1226" s="14" t="s">
        <v>82</v>
      </c>
      <c r="AW1226" s="14" t="s">
        <v>34</v>
      </c>
      <c r="AX1226" s="14" t="s">
        <v>73</v>
      </c>
      <c r="AY1226" s="246" t="s">
        <v>142</v>
      </c>
    </row>
    <row r="1227" spans="1:51" s="13" customFormat="1" ht="12">
      <c r="A1227" s="13"/>
      <c r="B1227" s="225"/>
      <c r="C1227" s="226"/>
      <c r="D1227" s="227" t="s">
        <v>153</v>
      </c>
      <c r="E1227" s="228" t="s">
        <v>21</v>
      </c>
      <c r="F1227" s="229" t="s">
        <v>217</v>
      </c>
      <c r="G1227" s="226"/>
      <c r="H1227" s="228" t="s">
        <v>21</v>
      </c>
      <c r="I1227" s="230"/>
      <c r="J1227" s="226"/>
      <c r="K1227" s="226"/>
      <c r="L1227" s="231"/>
      <c r="M1227" s="232"/>
      <c r="N1227" s="233"/>
      <c r="O1227" s="233"/>
      <c r="P1227" s="233"/>
      <c r="Q1227" s="233"/>
      <c r="R1227" s="233"/>
      <c r="S1227" s="233"/>
      <c r="T1227" s="234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5" t="s">
        <v>153</v>
      </c>
      <c r="AU1227" s="235" t="s">
        <v>82</v>
      </c>
      <c r="AV1227" s="13" t="s">
        <v>80</v>
      </c>
      <c r="AW1227" s="13" t="s">
        <v>34</v>
      </c>
      <c r="AX1227" s="13" t="s">
        <v>73</v>
      </c>
      <c r="AY1227" s="235" t="s">
        <v>142</v>
      </c>
    </row>
    <row r="1228" spans="1:51" s="14" customFormat="1" ht="12">
      <c r="A1228" s="14"/>
      <c r="B1228" s="236"/>
      <c r="C1228" s="237"/>
      <c r="D1228" s="227" t="s">
        <v>153</v>
      </c>
      <c r="E1228" s="238" t="s">
        <v>21</v>
      </c>
      <c r="F1228" s="239" t="s">
        <v>244</v>
      </c>
      <c r="G1228" s="237"/>
      <c r="H1228" s="240">
        <v>3</v>
      </c>
      <c r="I1228" s="241"/>
      <c r="J1228" s="237"/>
      <c r="K1228" s="237"/>
      <c r="L1228" s="242"/>
      <c r="M1228" s="243"/>
      <c r="N1228" s="244"/>
      <c r="O1228" s="244"/>
      <c r="P1228" s="244"/>
      <c r="Q1228" s="244"/>
      <c r="R1228" s="244"/>
      <c r="S1228" s="244"/>
      <c r="T1228" s="245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6" t="s">
        <v>153</v>
      </c>
      <c r="AU1228" s="246" t="s">
        <v>82</v>
      </c>
      <c r="AV1228" s="14" t="s">
        <v>82</v>
      </c>
      <c r="AW1228" s="14" t="s">
        <v>34</v>
      </c>
      <c r="AX1228" s="14" t="s">
        <v>73</v>
      </c>
      <c r="AY1228" s="246" t="s">
        <v>142</v>
      </c>
    </row>
    <row r="1229" spans="1:51" s="13" customFormat="1" ht="12">
      <c r="A1229" s="13"/>
      <c r="B1229" s="225"/>
      <c r="C1229" s="226"/>
      <c r="D1229" s="227" t="s">
        <v>153</v>
      </c>
      <c r="E1229" s="228" t="s">
        <v>21</v>
      </c>
      <c r="F1229" s="229" t="s">
        <v>219</v>
      </c>
      <c r="G1229" s="226"/>
      <c r="H1229" s="228" t="s">
        <v>21</v>
      </c>
      <c r="I1229" s="230"/>
      <c r="J1229" s="226"/>
      <c r="K1229" s="226"/>
      <c r="L1229" s="231"/>
      <c r="M1229" s="232"/>
      <c r="N1229" s="233"/>
      <c r="O1229" s="233"/>
      <c r="P1229" s="233"/>
      <c r="Q1229" s="233"/>
      <c r="R1229" s="233"/>
      <c r="S1229" s="233"/>
      <c r="T1229" s="234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5" t="s">
        <v>153</v>
      </c>
      <c r="AU1229" s="235" t="s">
        <v>82</v>
      </c>
      <c r="AV1229" s="13" t="s">
        <v>80</v>
      </c>
      <c r="AW1229" s="13" t="s">
        <v>34</v>
      </c>
      <c r="AX1229" s="13" t="s">
        <v>73</v>
      </c>
      <c r="AY1229" s="235" t="s">
        <v>142</v>
      </c>
    </row>
    <row r="1230" spans="1:51" s="14" customFormat="1" ht="12">
      <c r="A1230" s="14"/>
      <c r="B1230" s="236"/>
      <c r="C1230" s="237"/>
      <c r="D1230" s="227" t="s">
        <v>153</v>
      </c>
      <c r="E1230" s="238" t="s">
        <v>21</v>
      </c>
      <c r="F1230" s="239" t="s">
        <v>220</v>
      </c>
      <c r="G1230" s="237"/>
      <c r="H1230" s="240">
        <v>3.6</v>
      </c>
      <c r="I1230" s="241"/>
      <c r="J1230" s="237"/>
      <c r="K1230" s="237"/>
      <c r="L1230" s="242"/>
      <c r="M1230" s="243"/>
      <c r="N1230" s="244"/>
      <c r="O1230" s="244"/>
      <c r="P1230" s="244"/>
      <c r="Q1230" s="244"/>
      <c r="R1230" s="244"/>
      <c r="S1230" s="244"/>
      <c r="T1230" s="245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46" t="s">
        <v>153</v>
      </c>
      <c r="AU1230" s="246" t="s">
        <v>82</v>
      </c>
      <c r="AV1230" s="14" t="s">
        <v>82</v>
      </c>
      <c r="AW1230" s="14" t="s">
        <v>34</v>
      </c>
      <c r="AX1230" s="14" t="s">
        <v>73</v>
      </c>
      <c r="AY1230" s="246" t="s">
        <v>142</v>
      </c>
    </row>
    <row r="1231" spans="1:51" s="13" customFormat="1" ht="12">
      <c r="A1231" s="13"/>
      <c r="B1231" s="225"/>
      <c r="C1231" s="226"/>
      <c r="D1231" s="227" t="s">
        <v>153</v>
      </c>
      <c r="E1231" s="228" t="s">
        <v>21</v>
      </c>
      <c r="F1231" s="229" t="s">
        <v>221</v>
      </c>
      <c r="G1231" s="226"/>
      <c r="H1231" s="228" t="s">
        <v>21</v>
      </c>
      <c r="I1231" s="230"/>
      <c r="J1231" s="226"/>
      <c r="K1231" s="226"/>
      <c r="L1231" s="231"/>
      <c r="M1231" s="232"/>
      <c r="N1231" s="233"/>
      <c r="O1231" s="233"/>
      <c r="P1231" s="233"/>
      <c r="Q1231" s="233"/>
      <c r="R1231" s="233"/>
      <c r="S1231" s="233"/>
      <c r="T1231" s="234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5" t="s">
        <v>153</v>
      </c>
      <c r="AU1231" s="235" t="s">
        <v>82</v>
      </c>
      <c r="AV1231" s="13" t="s">
        <v>80</v>
      </c>
      <c r="AW1231" s="13" t="s">
        <v>34</v>
      </c>
      <c r="AX1231" s="13" t="s">
        <v>73</v>
      </c>
      <c r="AY1231" s="235" t="s">
        <v>142</v>
      </c>
    </row>
    <row r="1232" spans="1:51" s="14" customFormat="1" ht="12">
      <c r="A1232" s="14"/>
      <c r="B1232" s="236"/>
      <c r="C1232" s="237"/>
      <c r="D1232" s="227" t="s">
        <v>153</v>
      </c>
      <c r="E1232" s="238" t="s">
        <v>21</v>
      </c>
      <c r="F1232" s="239" t="s">
        <v>245</v>
      </c>
      <c r="G1232" s="237"/>
      <c r="H1232" s="240">
        <v>1.8</v>
      </c>
      <c r="I1232" s="241"/>
      <c r="J1232" s="237"/>
      <c r="K1232" s="237"/>
      <c r="L1232" s="242"/>
      <c r="M1232" s="243"/>
      <c r="N1232" s="244"/>
      <c r="O1232" s="244"/>
      <c r="P1232" s="244"/>
      <c r="Q1232" s="244"/>
      <c r="R1232" s="244"/>
      <c r="S1232" s="244"/>
      <c r="T1232" s="245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6" t="s">
        <v>153</v>
      </c>
      <c r="AU1232" s="246" t="s">
        <v>82</v>
      </c>
      <c r="AV1232" s="14" t="s">
        <v>82</v>
      </c>
      <c r="AW1232" s="14" t="s">
        <v>34</v>
      </c>
      <c r="AX1232" s="14" t="s">
        <v>73</v>
      </c>
      <c r="AY1232" s="246" t="s">
        <v>142</v>
      </c>
    </row>
    <row r="1233" spans="1:51" s="13" customFormat="1" ht="12">
      <c r="A1233" s="13"/>
      <c r="B1233" s="225"/>
      <c r="C1233" s="226"/>
      <c r="D1233" s="227" t="s">
        <v>153</v>
      </c>
      <c r="E1233" s="228" t="s">
        <v>21</v>
      </c>
      <c r="F1233" s="229" t="s">
        <v>223</v>
      </c>
      <c r="G1233" s="226"/>
      <c r="H1233" s="228" t="s">
        <v>21</v>
      </c>
      <c r="I1233" s="230"/>
      <c r="J1233" s="226"/>
      <c r="K1233" s="226"/>
      <c r="L1233" s="231"/>
      <c r="M1233" s="232"/>
      <c r="N1233" s="233"/>
      <c r="O1233" s="233"/>
      <c r="P1233" s="233"/>
      <c r="Q1233" s="233"/>
      <c r="R1233" s="233"/>
      <c r="S1233" s="233"/>
      <c r="T1233" s="234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5" t="s">
        <v>153</v>
      </c>
      <c r="AU1233" s="235" t="s">
        <v>82</v>
      </c>
      <c r="AV1233" s="13" t="s">
        <v>80</v>
      </c>
      <c r="AW1233" s="13" t="s">
        <v>34</v>
      </c>
      <c r="AX1233" s="13" t="s">
        <v>73</v>
      </c>
      <c r="AY1233" s="235" t="s">
        <v>142</v>
      </c>
    </row>
    <row r="1234" spans="1:51" s="14" customFormat="1" ht="12">
      <c r="A1234" s="14"/>
      <c r="B1234" s="236"/>
      <c r="C1234" s="237"/>
      <c r="D1234" s="227" t="s">
        <v>153</v>
      </c>
      <c r="E1234" s="238" t="s">
        <v>21</v>
      </c>
      <c r="F1234" s="239" t="s">
        <v>224</v>
      </c>
      <c r="G1234" s="237"/>
      <c r="H1234" s="240">
        <v>1.344</v>
      </c>
      <c r="I1234" s="241"/>
      <c r="J1234" s="237"/>
      <c r="K1234" s="237"/>
      <c r="L1234" s="242"/>
      <c r="M1234" s="243"/>
      <c r="N1234" s="244"/>
      <c r="O1234" s="244"/>
      <c r="P1234" s="244"/>
      <c r="Q1234" s="244"/>
      <c r="R1234" s="244"/>
      <c r="S1234" s="244"/>
      <c r="T1234" s="245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T1234" s="246" t="s">
        <v>153</v>
      </c>
      <c r="AU1234" s="246" t="s">
        <v>82</v>
      </c>
      <c r="AV1234" s="14" t="s">
        <v>82</v>
      </c>
      <c r="AW1234" s="14" t="s">
        <v>34</v>
      </c>
      <c r="AX1234" s="14" t="s">
        <v>73</v>
      </c>
      <c r="AY1234" s="246" t="s">
        <v>142</v>
      </c>
    </row>
    <row r="1235" spans="1:51" s="13" customFormat="1" ht="12">
      <c r="A1235" s="13"/>
      <c r="B1235" s="225"/>
      <c r="C1235" s="226"/>
      <c r="D1235" s="227" t="s">
        <v>153</v>
      </c>
      <c r="E1235" s="228" t="s">
        <v>21</v>
      </c>
      <c r="F1235" s="229" t="s">
        <v>225</v>
      </c>
      <c r="G1235" s="226"/>
      <c r="H1235" s="228" t="s">
        <v>21</v>
      </c>
      <c r="I1235" s="230"/>
      <c r="J1235" s="226"/>
      <c r="K1235" s="226"/>
      <c r="L1235" s="231"/>
      <c r="M1235" s="232"/>
      <c r="N1235" s="233"/>
      <c r="O1235" s="233"/>
      <c r="P1235" s="233"/>
      <c r="Q1235" s="233"/>
      <c r="R1235" s="233"/>
      <c r="S1235" s="233"/>
      <c r="T1235" s="234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35" t="s">
        <v>153</v>
      </c>
      <c r="AU1235" s="235" t="s">
        <v>82</v>
      </c>
      <c r="AV1235" s="13" t="s">
        <v>80</v>
      </c>
      <c r="AW1235" s="13" t="s">
        <v>34</v>
      </c>
      <c r="AX1235" s="13" t="s">
        <v>73</v>
      </c>
      <c r="AY1235" s="235" t="s">
        <v>142</v>
      </c>
    </row>
    <row r="1236" spans="1:51" s="14" customFormat="1" ht="12">
      <c r="A1236" s="14"/>
      <c r="B1236" s="236"/>
      <c r="C1236" s="237"/>
      <c r="D1236" s="227" t="s">
        <v>153</v>
      </c>
      <c r="E1236" s="238" t="s">
        <v>21</v>
      </c>
      <c r="F1236" s="239" t="s">
        <v>226</v>
      </c>
      <c r="G1236" s="237"/>
      <c r="H1236" s="240">
        <v>0.6</v>
      </c>
      <c r="I1236" s="241"/>
      <c r="J1236" s="237"/>
      <c r="K1236" s="237"/>
      <c r="L1236" s="242"/>
      <c r="M1236" s="243"/>
      <c r="N1236" s="244"/>
      <c r="O1236" s="244"/>
      <c r="P1236" s="244"/>
      <c r="Q1236" s="244"/>
      <c r="R1236" s="244"/>
      <c r="S1236" s="244"/>
      <c r="T1236" s="245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46" t="s">
        <v>153</v>
      </c>
      <c r="AU1236" s="246" t="s">
        <v>82</v>
      </c>
      <c r="AV1236" s="14" t="s">
        <v>82</v>
      </c>
      <c r="AW1236" s="14" t="s">
        <v>34</v>
      </c>
      <c r="AX1236" s="14" t="s">
        <v>73</v>
      </c>
      <c r="AY1236" s="246" t="s">
        <v>142</v>
      </c>
    </row>
    <row r="1237" spans="1:51" s="13" customFormat="1" ht="12">
      <c r="A1237" s="13"/>
      <c r="B1237" s="225"/>
      <c r="C1237" s="226"/>
      <c r="D1237" s="227" t="s">
        <v>153</v>
      </c>
      <c r="E1237" s="228" t="s">
        <v>21</v>
      </c>
      <c r="F1237" s="229" t="s">
        <v>227</v>
      </c>
      <c r="G1237" s="226"/>
      <c r="H1237" s="228" t="s">
        <v>21</v>
      </c>
      <c r="I1237" s="230"/>
      <c r="J1237" s="226"/>
      <c r="K1237" s="226"/>
      <c r="L1237" s="231"/>
      <c r="M1237" s="232"/>
      <c r="N1237" s="233"/>
      <c r="O1237" s="233"/>
      <c r="P1237" s="233"/>
      <c r="Q1237" s="233"/>
      <c r="R1237" s="233"/>
      <c r="S1237" s="233"/>
      <c r="T1237" s="234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5" t="s">
        <v>153</v>
      </c>
      <c r="AU1237" s="235" t="s">
        <v>82</v>
      </c>
      <c r="AV1237" s="13" t="s">
        <v>80</v>
      </c>
      <c r="AW1237" s="13" t="s">
        <v>34</v>
      </c>
      <c r="AX1237" s="13" t="s">
        <v>73</v>
      </c>
      <c r="AY1237" s="235" t="s">
        <v>142</v>
      </c>
    </row>
    <row r="1238" spans="1:51" s="14" customFormat="1" ht="12">
      <c r="A1238" s="14"/>
      <c r="B1238" s="236"/>
      <c r="C1238" s="237"/>
      <c r="D1238" s="227" t="s">
        <v>153</v>
      </c>
      <c r="E1238" s="238" t="s">
        <v>21</v>
      </c>
      <c r="F1238" s="239" t="s">
        <v>246</v>
      </c>
      <c r="G1238" s="237"/>
      <c r="H1238" s="240">
        <v>7.2</v>
      </c>
      <c r="I1238" s="241"/>
      <c r="J1238" s="237"/>
      <c r="K1238" s="237"/>
      <c r="L1238" s="242"/>
      <c r="M1238" s="243"/>
      <c r="N1238" s="244"/>
      <c r="O1238" s="244"/>
      <c r="P1238" s="244"/>
      <c r="Q1238" s="244"/>
      <c r="R1238" s="244"/>
      <c r="S1238" s="244"/>
      <c r="T1238" s="245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6" t="s">
        <v>153</v>
      </c>
      <c r="AU1238" s="246" t="s">
        <v>82</v>
      </c>
      <c r="AV1238" s="14" t="s">
        <v>82</v>
      </c>
      <c r="AW1238" s="14" t="s">
        <v>34</v>
      </c>
      <c r="AX1238" s="14" t="s">
        <v>73</v>
      </c>
      <c r="AY1238" s="246" t="s">
        <v>142</v>
      </c>
    </row>
    <row r="1239" spans="1:51" s="13" customFormat="1" ht="12">
      <c r="A1239" s="13"/>
      <c r="B1239" s="225"/>
      <c r="C1239" s="226"/>
      <c r="D1239" s="227" t="s">
        <v>153</v>
      </c>
      <c r="E1239" s="228" t="s">
        <v>21</v>
      </c>
      <c r="F1239" s="229" t="s">
        <v>1084</v>
      </c>
      <c r="G1239" s="226"/>
      <c r="H1239" s="228" t="s">
        <v>21</v>
      </c>
      <c r="I1239" s="230"/>
      <c r="J1239" s="226"/>
      <c r="K1239" s="226"/>
      <c r="L1239" s="231"/>
      <c r="M1239" s="232"/>
      <c r="N1239" s="233"/>
      <c r="O1239" s="233"/>
      <c r="P1239" s="233"/>
      <c r="Q1239" s="233"/>
      <c r="R1239" s="233"/>
      <c r="S1239" s="233"/>
      <c r="T1239" s="234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35" t="s">
        <v>153</v>
      </c>
      <c r="AU1239" s="235" t="s">
        <v>82</v>
      </c>
      <c r="AV1239" s="13" t="s">
        <v>80</v>
      </c>
      <c r="AW1239" s="13" t="s">
        <v>34</v>
      </c>
      <c r="AX1239" s="13" t="s">
        <v>73</v>
      </c>
      <c r="AY1239" s="235" t="s">
        <v>142</v>
      </c>
    </row>
    <row r="1240" spans="1:51" s="14" customFormat="1" ht="12">
      <c r="A1240" s="14"/>
      <c r="B1240" s="236"/>
      <c r="C1240" s="237"/>
      <c r="D1240" s="227" t="s">
        <v>153</v>
      </c>
      <c r="E1240" s="238" t="s">
        <v>21</v>
      </c>
      <c r="F1240" s="239" t="s">
        <v>1085</v>
      </c>
      <c r="G1240" s="237"/>
      <c r="H1240" s="240">
        <v>4.94</v>
      </c>
      <c r="I1240" s="241"/>
      <c r="J1240" s="237"/>
      <c r="K1240" s="237"/>
      <c r="L1240" s="242"/>
      <c r="M1240" s="243"/>
      <c r="N1240" s="244"/>
      <c r="O1240" s="244"/>
      <c r="P1240" s="244"/>
      <c r="Q1240" s="244"/>
      <c r="R1240" s="244"/>
      <c r="S1240" s="244"/>
      <c r="T1240" s="245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46" t="s">
        <v>153</v>
      </c>
      <c r="AU1240" s="246" t="s">
        <v>82</v>
      </c>
      <c r="AV1240" s="14" t="s">
        <v>82</v>
      </c>
      <c r="AW1240" s="14" t="s">
        <v>34</v>
      </c>
      <c r="AX1240" s="14" t="s">
        <v>73</v>
      </c>
      <c r="AY1240" s="246" t="s">
        <v>142</v>
      </c>
    </row>
    <row r="1241" spans="1:51" s="15" customFormat="1" ht="12">
      <c r="A1241" s="15"/>
      <c r="B1241" s="247"/>
      <c r="C1241" s="248"/>
      <c r="D1241" s="227" t="s">
        <v>153</v>
      </c>
      <c r="E1241" s="249" t="s">
        <v>21</v>
      </c>
      <c r="F1241" s="250" t="s">
        <v>171</v>
      </c>
      <c r="G1241" s="248"/>
      <c r="H1241" s="251">
        <v>917.924</v>
      </c>
      <c r="I1241" s="252"/>
      <c r="J1241" s="248"/>
      <c r="K1241" s="248"/>
      <c r="L1241" s="253"/>
      <c r="M1241" s="254"/>
      <c r="N1241" s="255"/>
      <c r="O1241" s="255"/>
      <c r="P1241" s="255"/>
      <c r="Q1241" s="255"/>
      <c r="R1241" s="255"/>
      <c r="S1241" s="255"/>
      <c r="T1241" s="256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T1241" s="257" t="s">
        <v>153</v>
      </c>
      <c r="AU1241" s="257" t="s">
        <v>82</v>
      </c>
      <c r="AV1241" s="15" t="s">
        <v>149</v>
      </c>
      <c r="AW1241" s="15" t="s">
        <v>34</v>
      </c>
      <c r="AX1241" s="15" t="s">
        <v>80</v>
      </c>
      <c r="AY1241" s="257" t="s">
        <v>142</v>
      </c>
    </row>
    <row r="1242" spans="1:65" s="2" customFormat="1" ht="24.15" customHeight="1">
      <c r="A1242" s="40"/>
      <c r="B1242" s="41"/>
      <c r="C1242" s="207" t="s">
        <v>1086</v>
      </c>
      <c r="D1242" s="207" t="s">
        <v>144</v>
      </c>
      <c r="E1242" s="208" t="s">
        <v>1087</v>
      </c>
      <c r="F1242" s="209" t="s">
        <v>1088</v>
      </c>
      <c r="G1242" s="210" t="s">
        <v>147</v>
      </c>
      <c r="H1242" s="211">
        <v>1667.394</v>
      </c>
      <c r="I1242" s="212"/>
      <c r="J1242" s="213">
        <f>ROUND(I1242*H1242,2)</f>
        <v>0</v>
      </c>
      <c r="K1242" s="209" t="s">
        <v>148</v>
      </c>
      <c r="L1242" s="46"/>
      <c r="M1242" s="214" t="s">
        <v>21</v>
      </c>
      <c r="N1242" s="215" t="s">
        <v>44</v>
      </c>
      <c r="O1242" s="86"/>
      <c r="P1242" s="216">
        <f>O1242*H1242</f>
        <v>0</v>
      </c>
      <c r="Q1242" s="216">
        <v>0.12966</v>
      </c>
      <c r="R1242" s="216">
        <f>Q1242*H1242</f>
        <v>216.19430604</v>
      </c>
      <c r="S1242" s="216">
        <v>0</v>
      </c>
      <c r="T1242" s="217">
        <f>S1242*H1242</f>
        <v>0</v>
      </c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0"/>
      <c r="AE1242" s="40"/>
      <c r="AR1242" s="218" t="s">
        <v>149</v>
      </c>
      <c r="AT1242" s="218" t="s">
        <v>144</v>
      </c>
      <c r="AU1242" s="218" t="s">
        <v>82</v>
      </c>
      <c r="AY1242" s="19" t="s">
        <v>142</v>
      </c>
      <c r="BE1242" s="219">
        <f>IF(N1242="základní",J1242,0)</f>
        <v>0</v>
      </c>
      <c r="BF1242" s="219">
        <f>IF(N1242="snížená",J1242,0)</f>
        <v>0</v>
      </c>
      <c r="BG1242" s="219">
        <f>IF(N1242="zákl. přenesená",J1242,0)</f>
        <v>0</v>
      </c>
      <c r="BH1242" s="219">
        <f>IF(N1242="sníž. přenesená",J1242,0)</f>
        <v>0</v>
      </c>
      <c r="BI1242" s="219">
        <f>IF(N1242="nulová",J1242,0)</f>
        <v>0</v>
      </c>
      <c r="BJ1242" s="19" t="s">
        <v>80</v>
      </c>
      <c r="BK1242" s="219">
        <f>ROUND(I1242*H1242,2)</f>
        <v>0</v>
      </c>
      <c r="BL1242" s="19" t="s">
        <v>149</v>
      </c>
      <c r="BM1242" s="218" t="s">
        <v>1089</v>
      </c>
    </row>
    <row r="1243" spans="1:47" s="2" customFormat="1" ht="12">
      <c r="A1243" s="40"/>
      <c r="B1243" s="41"/>
      <c r="C1243" s="42"/>
      <c r="D1243" s="220" t="s">
        <v>151</v>
      </c>
      <c r="E1243" s="42"/>
      <c r="F1243" s="221" t="s">
        <v>1090</v>
      </c>
      <c r="G1243" s="42"/>
      <c r="H1243" s="42"/>
      <c r="I1243" s="222"/>
      <c r="J1243" s="42"/>
      <c r="K1243" s="42"/>
      <c r="L1243" s="46"/>
      <c r="M1243" s="223"/>
      <c r="N1243" s="224"/>
      <c r="O1243" s="86"/>
      <c r="P1243" s="86"/>
      <c r="Q1243" s="86"/>
      <c r="R1243" s="86"/>
      <c r="S1243" s="86"/>
      <c r="T1243" s="87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0"/>
      <c r="AE1243" s="40"/>
      <c r="AT1243" s="19" t="s">
        <v>151</v>
      </c>
      <c r="AU1243" s="19" t="s">
        <v>82</v>
      </c>
    </row>
    <row r="1244" spans="1:51" s="13" customFormat="1" ht="12">
      <c r="A1244" s="13"/>
      <c r="B1244" s="225"/>
      <c r="C1244" s="226"/>
      <c r="D1244" s="227" t="s">
        <v>153</v>
      </c>
      <c r="E1244" s="228" t="s">
        <v>21</v>
      </c>
      <c r="F1244" s="229" t="s">
        <v>154</v>
      </c>
      <c r="G1244" s="226"/>
      <c r="H1244" s="228" t="s">
        <v>21</v>
      </c>
      <c r="I1244" s="230"/>
      <c r="J1244" s="226"/>
      <c r="K1244" s="226"/>
      <c r="L1244" s="231"/>
      <c r="M1244" s="232"/>
      <c r="N1244" s="233"/>
      <c r="O1244" s="233"/>
      <c r="P1244" s="233"/>
      <c r="Q1244" s="233"/>
      <c r="R1244" s="233"/>
      <c r="S1244" s="233"/>
      <c r="T1244" s="234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T1244" s="235" t="s">
        <v>153</v>
      </c>
      <c r="AU1244" s="235" t="s">
        <v>82</v>
      </c>
      <c r="AV1244" s="13" t="s">
        <v>80</v>
      </c>
      <c r="AW1244" s="13" t="s">
        <v>34</v>
      </c>
      <c r="AX1244" s="13" t="s">
        <v>73</v>
      </c>
      <c r="AY1244" s="235" t="s">
        <v>142</v>
      </c>
    </row>
    <row r="1245" spans="1:51" s="13" customFormat="1" ht="12">
      <c r="A1245" s="13"/>
      <c r="B1245" s="225"/>
      <c r="C1245" s="226"/>
      <c r="D1245" s="227" t="s">
        <v>153</v>
      </c>
      <c r="E1245" s="228" t="s">
        <v>21</v>
      </c>
      <c r="F1245" s="229" t="s">
        <v>182</v>
      </c>
      <c r="G1245" s="226"/>
      <c r="H1245" s="228" t="s">
        <v>21</v>
      </c>
      <c r="I1245" s="230"/>
      <c r="J1245" s="226"/>
      <c r="K1245" s="226"/>
      <c r="L1245" s="231"/>
      <c r="M1245" s="232"/>
      <c r="N1245" s="233"/>
      <c r="O1245" s="233"/>
      <c r="P1245" s="233"/>
      <c r="Q1245" s="233"/>
      <c r="R1245" s="233"/>
      <c r="S1245" s="233"/>
      <c r="T1245" s="234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35" t="s">
        <v>153</v>
      </c>
      <c r="AU1245" s="235" t="s">
        <v>82</v>
      </c>
      <c r="AV1245" s="13" t="s">
        <v>80</v>
      </c>
      <c r="AW1245" s="13" t="s">
        <v>34</v>
      </c>
      <c r="AX1245" s="13" t="s">
        <v>73</v>
      </c>
      <c r="AY1245" s="235" t="s">
        <v>142</v>
      </c>
    </row>
    <row r="1246" spans="1:51" s="14" customFormat="1" ht="12">
      <c r="A1246" s="14"/>
      <c r="B1246" s="236"/>
      <c r="C1246" s="237"/>
      <c r="D1246" s="227" t="s">
        <v>153</v>
      </c>
      <c r="E1246" s="238" t="s">
        <v>21</v>
      </c>
      <c r="F1246" s="239" t="s">
        <v>1061</v>
      </c>
      <c r="G1246" s="237"/>
      <c r="H1246" s="240">
        <v>640.44</v>
      </c>
      <c r="I1246" s="241"/>
      <c r="J1246" s="237"/>
      <c r="K1246" s="237"/>
      <c r="L1246" s="242"/>
      <c r="M1246" s="243"/>
      <c r="N1246" s="244"/>
      <c r="O1246" s="244"/>
      <c r="P1246" s="244"/>
      <c r="Q1246" s="244"/>
      <c r="R1246" s="244"/>
      <c r="S1246" s="244"/>
      <c r="T1246" s="245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46" t="s">
        <v>153</v>
      </c>
      <c r="AU1246" s="246" t="s">
        <v>82</v>
      </c>
      <c r="AV1246" s="14" t="s">
        <v>82</v>
      </c>
      <c r="AW1246" s="14" t="s">
        <v>34</v>
      </c>
      <c r="AX1246" s="14" t="s">
        <v>73</v>
      </c>
      <c r="AY1246" s="246" t="s">
        <v>142</v>
      </c>
    </row>
    <row r="1247" spans="1:51" s="14" customFormat="1" ht="12">
      <c r="A1247" s="14"/>
      <c r="B1247" s="236"/>
      <c r="C1247" s="237"/>
      <c r="D1247" s="227" t="s">
        <v>153</v>
      </c>
      <c r="E1247" s="238" t="s">
        <v>21</v>
      </c>
      <c r="F1247" s="239" t="s">
        <v>1062</v>
      </c>
      <c r="G1247" s="237"/>
      <c r="H1247" s="240">
        <v>8.58</v>
      </c>
      <c r="I1247" s="241"/>
      <c r="J1247" s="237"/>
      <c r="K1247" s="237"/>
      <c r="L1247" s="242"/>
      <c r="M1247" s="243"/>
      <c r="N1247" s="244"/>
      <c r="O1247" s="244"/>
      <c r="P1247" s="244"/>
      <c r="Q1247" s="244"/>
      <c r="R1247" s="244"/>
      <c r="S1247" s="244"/>
      <c r="T1247" s="245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T1247" s="246" t="s">
        <v>153</v>
      </c>
      <c r="AU1247" s="246" t="s">
        <v>82</v>
      </c>
      <c r="AV1247" s="14" t="s">
        <v>82</v>
      </c>
      <c r="AW1247" s="14" t="s">
        <v>34</v>
      </c>
      <c r="AX1247" s="14" t="s">
        <v>73</v>
      </c>
      <c r="AY1247" s="246" t="s">
        <v>142</v>
      </c>
    </row>
    <row r="1248" spans="1:51" s="13" customFormat="1" ht="12">
      <c r="A1248" s="13"/>
      <c r="B1248" s="225"/>
      <c r="C1248" s="226"/>
      <c r="D1248" s="227" t="s">
        <v>153</v>
      </c>
      <c r="E1248" s="228" t="s">
        <v>21</v>
      </c>
      <c r="F1248" s="229" t="s">
        <v>198</v>
      </c>
      <c r="G1248" s="226"/>
      <c r="H1248" s="228" t="s">
        <v>21</v>
      </c>
      <c r="I1248" s="230"/>
      <c r="J1248" s="226"/>
      <c r="K1248" s="226"/>
      <c r="L1248" s="231"/>
      <c r="M1248" s="232"/>
      <c r="N1248" s="233"/>
      <c r="O1248" s="233"/>
      <c r="P1248" s="233"/>
      <c r="Q1248" s="233"/>
      <c r="R1248" s="233"/>
      <c r="S1248" s="233"/>
      <c r="T1248" s="234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5" t="s">
        <v>153</v>
      </c>
      <c r="AU1248" s="235" t="s">
        <v>82</v>
      </c>
      <c r="AV1248" s="13" t="s">
        <v>80</v>
      </c>
      <c r="AW1248" s="13" t="s">
        <v>34</v>
      </c>
      <c r="AX1248" s="13" t="s">
        <v>73</v>
      </c>
      <c r="AY1248" s="235" t="s">
        <v>142</v>
      </c>
    </row>
    <row r="1249" spans="1:51" s="14" customFormat="1" ht="12">
      <c r="A1249" s="14"/>
      <c r="B1249" s="236"/>
      <c r="C1249" s="237"/>
      <c r="D1249" s="227" t="s">
        <v>153</v>
      </c>
      <c r="E1249" s="238" t="s">
        <v>21</v>
      </c>
      <c r="F1249" s="239" t="s">
        <v>1063</v>
      </c>
      <c r="G1249" s="237"/>
      <c r="H1249" s="240">
        <v>149.6</v>
      </c>
      <c r="I1249" s="241"/>
      <c r="J1249" s="237"/>
      <c r="K1249" s="237"/>
      <c r="L1249" s="242"/>
      <c r="M1249" s="243"/>
      <c r="N1249" s="244"/>
      <c r="O1249" s="244"/>
      <c r="P1249" s="244"/>
      <c r="Q1249" s="244"/>
      <c r="R1249" s="244"/>
      <c r="S1249" s="244"/>
      <c r="T1249" s="245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T1249" s="246" t="s">
        <v>153</v>
      </c>
      <c r="AU1249" s="246" t="s">
        <v>82</v>
      </c>
      <c r="AV1249" s="14" t="s">
        <v>82</v>
      </c>
      <c r="AW1249" s="14" t="s">
        <v>34</v>
      </c>
      <c r="AX1249" s="14" t="s">
        <v>73</v>
      </c>
      <c r="AY1249" s="246" t="s">
        <v>142</v>
      </c>
    </row>
    <row r="1250" spans="1:51" s="13" customFormat="1" ht="12">
      <c r="A1250" s="13"/>
      <c r="B1250" s="225"/>
      <c r="C1250" s="226"/>
      <c r="D1250" s="227" t="s">
        <v>153</v>
      </c>
      <c r="E1250" s="228" t="s">
        <v>21</v>
      </c>
      <c r="F1250" s="229" t="s">
        <v>201</v>
      </c>
      <c r="G1250" s="226"/>
      <c r="H1250" s="228" t="s">
        <v>21</v>
      </c>
      <c r="I1250" s="230"/>
      <c r="J1250" s="226"/>
      <c r="K1250" s="226"/>
      <c r="L1250" s="231"/>
      <c r="M1250" s="232"/>
      <c r="N1250" s="233"/>
      <c r="O1250" s="233"/>
      <c r="P1250" s="233"/>
      <c r="Q1250" s="233"/>
      <c r="R1250" s="233"/>
      <c r="S1250" s="233"/>
      <c r="T1250" s="234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35" t="s">
        <v>153</v>
      </c>
      <c r="AU1250" s="235" t="s">
        <v>82</v>
      </c>
      <c r="AV1250" s="13" t="s">
        <v>80</v>
      </c>
      <c r="AW1250" s="13" t="s">
        <v>34</v>
      </c>
      <c r="AX1250" s="13" t="s">
        <v>73</v>
      </c>
      <c r="AY1250" s="235" t="s">
        <v>142</v>
      </c>
    </row>
    <row r="1251" spans="1:51" s="14" customFormat="1" ht="12">
      <c r="A1251" s="14"/>
      <c r="B1251" s="236"/>
      <c r="C1251" s="237"/>
      <c r="D1251" s="227" t="s">
        <v>153</v>
      </c>
      <c r="E1251" s="238" t="s">
        <v>21</v>
      </c>
      <c r="F1251" s="239" t="s">
        <v>1064</v>
      </c>
      <c r="G1251" s="237"/>
      <c r="H1251" s="240">
        <v>43.47</v>
      </c>
      <c r="I1251" s="241"/>
      <c r="J1251" s="237"/>
      <c r="K1251" s="237"/>
      <c r="L1251" s="242"/>
      <c r="M1251" s="243"/>
      <c r="N1251" s="244"/>
      <c r="O1251" s="244"/>
      <c r="P1251" s="244"/>
      <c r="Q1251" s="244"/>
      <c r="R1251" s="244"/>
      <c r="S1251" s="244"/>
      <c r="T1251" s="245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46" t="s">
        <v>153</v>
      </c>
      <c r="AU1251" s="246" t="s">
        <v>82</v>
      </c>
      <c r="AV1251" s="14" t="s">
        <v>82</v>
      </c>
      <c r="AW1251" s="14" t="s">
        <v>34</v>
      </c>
      <c r="AX1251" s="14" t="s">
        <v>73</v>
      </c>
      <c r="AY1251" s="246" t="s">
        <v>142</v>
      </c>
    </row>
    <row r="1252" spans="1:51" s="13" customFormat="1" ht="12">
      <c r="A1252" s="13"/>
      <c r="B1252" s="225"/>
      <c r="C1252" s="226"/>
      <c r="D1252" s="227" t="s">
        <v>153</v>
      </c>
      <c r="E1252" s="228" t="s">
        <v>21</v>
      </c>
      <c r="F1252" s="229" t="s">
        <v>203</v>
      </c>
      <c r="G1252" s="226"/>
      <c r="H1252" s="228" t="s">
        <v>21</v>
      </c>
      <c r="I1252" s="230"/>
      <c r="J1252" s="226"/>
      <c r="K1252" s="226"/>
      <c r="L1252" s="231"/>
      <c r="M1252" s="232"/>
      <c r="N1252" s="233"/>
      <c r="O1252" s="233"/>
      <c r="P1252" s="233"/>
      <c r="Q1252" s="233"/>
      <c r="R1252" s="233"/>
      <c r="S1252" s="233"/>
      <c r="T1252" s="234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5" t="s">
        <v>153</v>
      </c>
      <c r="AU1252" s="235" t="s">
        <v>82</v>
      </c>
      <c r="AV1252" s="13" t="s">
        <v>80</v>
      </c>
      <c r="AW1252" s="13" t="s">
        <v>34</v>
      </c>
      <c r="AX1252" s="13" t="s">
        <v>73</v>
      </c>
      <c r="AY1252" s="235" t="s">
        <v>142</v>
      </c>
    </row>
    <row r="1253" spans="1:51" s="14" customFormat="1" ht="12">
      <c r="A1253" s="14"/>
      <c r="B1253" s="236"/>
      <c r="C1253" s="237"/>
      <c r="D1253" s="227" t="s">
        <v>153</v>
      </c>
      <c r="E1253" s="238" t="s">
        <v>21</v>
      </c>
      <c r="F1253" s="239" t="s">
        <v>1065</v>
      </c>
      <c r="G1253" s="237"/>
      <c r="H1253" s="240">
        <v>17.76</v>
      </c>
      <c r="I1253" s="241"/>
      <c r="J1253" s="237"/>
      <c r="K1253" s="237"/>
      <c r="L1253" s="242"/>
      <c r="M1253" s="243"/>
      <c r="N1253" s="244"/>
      <c r="O1253" s="244"/>
      <c r="P1253" s="244"/>
      <c r="Q1253" s="244"/>
      <c r="R1253" s="244"/>
      <c r="S1253" s="244"/>
      <c r="T1253" s="245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6" t="s">
        <v>153</v>
      </c>
      <c r="AU1253" s="246" t="s">
        <v>82</v>
      </c>
      <c r="AV1253" s="14" t="s">
        <v>82</v>
      </c>
      <c r="AW1253" s="14" t="s">
        <v>34</v>
      </c>
      <c r="AX1253" s="14" t="s">
        <v>73</v>
      </c>
      <c r="AY1253" s="246" t="s">
        <v>142</v>
      </c>
    </row>
    <row r="1254" spans="1:51" s="13" customFormat="1" ht="12">
      <c r="A1254" s="13"/>
      <c r="B1254" s="225"/>
      <c r="C1254" s="226"/>
      <c r="D1254" s="227" t="s">
        <v>153</v>
      </c>
      <c r="E1254" s="228" t="s">
        <v>21</v>
      </c>
      <c r="F1254" s="229" t="s">
        <v>205</v>
      </c>
      <c r="G1254" s="226"/>
      <c r="H1254" s="228" t="s">
        <v>21</v>
      </c>
      <c r="I1254" s="230"/>
      <c r="J1254" s="226"/>
      <c r="K1254" s="226"/>
      <c r="L1254" s="231"/>
      <c r="M1254" s="232"/>
      <c r="N1254" s="233"/>
      <c r="O1254" s="233"/>
      <c r="P1254" s="233"/>
      <c r="Q1254" s="233"/>
      <c r="R1254" s="233"/>
      <c r="S1254" s="233"/>
      <c r="T1254" s="234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35" t="s">
        <v>153</v>
      </c>
      <c r="AU1254" s="235" t="s">
        <v>82</v>
      </c>
      <c r="AV1254" s="13" t="s">
        <v>80</v>
      </c>
      <c r="AW1254" s="13" t="s">
        <v>34</v>
      </c>
      <c r="AX1254" s="13" t="s">
        <v>73</v>
      </c>
      <c r="AY1254" s="235" t="s">
        <v>142</v>
      </c>
    </row>
    <row r="1255" spans="1:51" s="14" customFormat="1" ht="12">
      <c r="A1255" s="14"/>
      <c r="B1255" s="236"/>
      <c r="C1255" s="237"/>
      <c r="D1255" s="227" t="s">
        <v>153</v>
      </c>
      <c r="E1255" s="238" t="s">
        <v>21</v>
      </c>
      <c r="F1255" s="239" t="s">
        <v>1066</v>
      </c>
      <c r="G1255" s="237"/>
      <c r="H1255" s="240">
        <v>27.28</v>
      </c>
      <c r="I1255" s="241"/>
      <c r="J1255" s="237"/>
      <c r="K1255" s="237"/>
      <c r="L1255" s="242"/>
      <c r="M1255" s="243"/>
      <c r="N1255" s="244"/>
      <c r="O1255" s="244"/>
      <c r="P1255" s="244"/>
      <c r="Q1255" s="244"/>
      <c r="R1255" s="244"/>
      <c r="S1255" s="244"/>
      <c r="T1255" s="245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46" t="s">
        <v>153</v>
      </c>
      <c r="AU1255" s="246" t="s">
        <v>82</v>
      </c>
      <c r="AV1255" s="14" t="s">
        <v>82</v>
      </c>
      <c r="AW1255" s="14" t="s">
        <v>34</v>
      </c>
      <c r="AX1255" s="14" t="s">
        <v>73</v>
      </c>
      <c r="AY1255" s="246" t="s">
        <v>142</v>
      </c>
    </row>
    <row r="1256" spans="1:51" s="13" customFormat="1" ht="12">
      <c r="A1256" s="13"/>
      <c r="B1256" s="225"/>
      <c r="C1256" s="226"/>
      <c r="D1256" s="227" t="s">
        <v>153</v>
      </c>
      <c r="E1256" s="228" t="s">
        <v>21</v>
      </c>
      <c r="F1256" s="229" t="s">
        <v>207</v>
      </c>
      <c r="G1256" s="226"/>
      <c r="H1256" s="228" t="s">
        <v>21</v>
      </c>
      <c r="I1256" s="230"/>
      <c r="J1256" s="226"/>
      <c r="K1256" s="226"/>
      <c r="L1256" s="231"/>
      <c r="M1256" s="232"/>
      <c r="N1256" s="233"/>
      <c r="O1256" s="233"/>
      <c r="P1256" s="233"/>
      <c r="Q1256" s="233"/>
      <c r="R1256" s="233"/>
      <c r="S1256" s="233"/>
      <c r="T1256" s="234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T1256" s="235" t="s">
        <v>153</v>
      </c>
      <c r="AU1256" s="235" t="s">
        <v>82</v>
      </c>
      <c r="AV1256" s="13" t="s">
        <v>80</v>
      </c>
      <c r="AW1256" s="13" t="s">
        <v>34</v>
      </c>
      <c r="AX1256" s="13" t="s">
        <v>73</v>
      </c>
      <c r="AY1256" s="235" t="s">
        <v>142</v>
      </c>
    </row>
    <row r="1257" spans="1:51" s="14" customFormat="1" ht="12">
      <c r="A1257" s="14"/>
      <c r="B1257" s="236"/>
      <c r="C1257" s="237"/>
      <c r="D1257" s="227" t="s">
        <v>153</v>
      </c>
      <c r="E1257" s="238" t="s">
        <v>21</v>
      </c>
      <c r="F1257" s="239" t="s">
        <v>1067</v>
      </c>
      <c r="G1257" s="237"/>
      <c r="H1257" s="240">
        <v>28.8</v>
      </c>
      <c r="I1257" s="241"/>
      <c r="J1257" s="237"/>
      <c r="K1257" s="237"/>
      <c r="L1257" s="242"/>
      <c r="M1257" s="243"/>
      <c r="N1257" s="244"/>
      <c r="O1257" s="244"/>
      <c r="P1257" s="244"/>
      <c r="Q1257" s="244"/>
      <c r="R1257" s="244"/>
      <c r="S1257" s="244"/>
      <c r="T1257" s="245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T1257" s="246" t="s">
        <v>153</v>
      </c>
      <c r="AU1257" s="246" t="s">
        <v>82</v>
      </c>
      <c r="AV1257" s="14" t="s">
        <v>82</v>
      </c>
      <c r="AW1257" s="14" t="s">
        <v>34</v>
      </c>
      <c r="AX1257" s="14" t="s">
        <v>73</v>
      </c>
      <c r="AY1257" s="246" t="s">
        <v>142</v>
      </c>
    </row>
    <row r="1258" spans="1:51" s="13" customFormat="1" ht="12">
      <c r="A1258" s="13"/>
      <c r="B1258" s="225"/>
      <c r="C1258" s="226"/>
      <c r="D1258" s="227" t="s">
        <v>153</v>
      </c>
      <c r="E1258" s="228" t="s">
        <v>21</v>
      </c>
      <c r="F1258" s="229" t="s">
        <v>186</v>
      </c>
      <c r="G1258" s="226"/>
      <c r="H1258" s="228" t="s">
        <v>21</v>
      </c>
      <c r="I1258" s="230"/>
      <c r="J1258" s="226"/>
      <c r="K1258" s="226"/>
      <c r="L1258" s="231"/>
      <c r="M1258" s="232"/>
      <c r="N1258" s="233"/>
      <c r="O1258" s="233"/>
      <c r="P1258" s="233"/>
      <c r="Q1258" s="233"/>
      <c r="R1258" s="233"/>
      <c r="S1258" s="233"/>
      <c r="T1258" s="234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5" t="s">
        <v>153</v>
      </c>
      <c r="AU1258" s="235" t="s">
        <v>82</v>
      </c>
      <c r="AV1258" s="13" t="s">
        <v>80</v>
      </c>
      <c r="AW1258" s="13" t="s">
        <v>34</v>
      </c>
      <c r="AX1258" s="13" t="s">
        <v>73</v>
      </c>
      <c r="AY1258" s="235" t="s">
        <v>142</v>
      </c>
    </row>
    <row r="1259" spans="1:51" s="14" customFormat="1" ht="12">
      <c r="A1259" s="14"/>
      <c r="B1259" s="236"/>
      <c r="C1259" s="237"/>
      <c r="D1259" s="227" t="s">
        <v>153</v>
      </c>
      <c r="E1259" s="238" t="s">
        <v>21</v>
      </c>
      <c r="F1259" s="239" t="s">
        <v>1068</v>
      </c>
      <c r="G1259" s="237"/>
      <c r="H1259" s="240">
        <v>14.96</v>
      </c>
      <c r="I1259" s="241"/>
      <c r="J1259" s="237"/>
      <c r="K1259" s="237"/>
      <c r="L1259" s="242"/>
      <c r="M1259" s="243"/>
      <c r="N1259" s="244"/>
      <c r="O1259" s="244"/>
      <c r="P1259" s="244"/>
      <c r="Q1259" s="244"/>
      <c r="R1259" s="244"/>
      <c r="S1259" s="244"/>
      <c r="T1259" s="245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46" t="s">
        <v>153</v>
      </c>
      <c r="AU1259" s="246" t="s">
        <v>82</v>
      </c>
      <c r="AV1259" s="14" t="s">
        <v>82</v>
      </c>
      <c r="AW1259" s="14" t="s">
        <v>34</v>
      </c>
      <c r="AX1259" s="14" t="s">
        <v>73</v>
      </c>
      <c r="AY1259" s="246" t="s">
        <v>142</v>
      </c>
    </row>
    <row r="1260" spans="1:51" s="13" customFormat="1" ht="12">
      <c r="A1260" s="13"/>
      <c r="B1260" s="225"/>
      <c r="C1260" s="226"/>
      <c r="D1260" s="227" t="s">
        <v>153</v>
      </c>
      <c r="E1260" s="228" t="s">
        <v>21</v>
      </c>
      <c r="F1260" s="229" t="s">
        <v>210</v>
      </c>
      <c r="G1260" s="226"/>
      <c r="H1260" s="228" t="s">
        <v>21</v>
      </c>
      <c r="I1260" s="230"/>
      <c r="J1260" s="226"/>
      <c r="K1260" s="226"/>
      <c r="L1260" s="231"/>
      <c r="M1260" s="232"/>
      <c r="N1260" s="233"/>
      <c r="O1260" s="233"/>
      <c r="P1260" s="233"/>
      <c r="Q1260" s="233"/>
      <c r="R1260" s="233"/>
      <c r="S1260" s="233"/>
      <c r="T1260" s="234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5" t="s">
        <v>153</v>
      </c>
      <c r="AU1260" s="235" t="s">
        <v>82</v>
      </c>
      <c r="AV1260" s="13" t="s">
        <v>80</v>
      </c>
      <c r="AW1260" s="13" t="s">
        <v>34</v>
      </c>
      <c r="AX1260" s="13" t="s">
        <v>73</v>
      </c>
      <c r="AY1260" s="235" t="s">
        <v>142</v>
      </c>
    </row>
    <row r="1261" spans="1:51" s="14" customFormat="1" ht="12">
      <c r="A1261" s="14"/>
      <c r="B1261" s="236"/>
      <c r="C1261" s="237"/>
      <c r="D1261" s="227" t="s">
        <v>153</v>
      </c>
      <c r="E1261" s="238" t="s">
        <v>21</v>
      </c>
      <c r="F1261" s="239" t="s">
        <v>1069</v>
      </c>
      <c r="G1261" s="237"/>
      <c r="H1261" s="240">
        <v>188.32</v>
      </c>
      <c r="I1261" s="241"/>
      <c r="J1261" s="237"/>
      <c r="K1261" s="237"/>
      <c r="L1261" s="242"/>
      <c r="M1261" s="243"/>
      <c r="N1261" s="244"/>
      <c r="O1261" s="244"/>
      <c r="P1261" s="244"/>
      <c r="Q1261" s="244"/>
      <c r="R1261" s="244"/>
      <c r="S1261" s="244"/>
      <c r="T1261" s="245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46" t="s">
        <v>153</v>
      </c>
      <c r="AU1261" s="246" t="s">
        <v>82</v>
      </c>
      <c r="AV1261" s="14" t="s">
        <v>82</v>
      </c>
      <c r="AW1261" s="14" t="s">
        <v>34</v>
      </c>
      <c r="AX1261" s="14" t="s">
        <v>73</v>
      </c>
      <c r="AY1261" s="246" t="s">
        <v>142</v>
      </c>
    </row>
    <row r="1262" spans="1:51" s="13" customFormat="1" ht="12">
      <c r="A1262" s="13"/>
      <c r="B1262" s="225"/>
      <c r="C1262" s="226"/>
      <c r="D1262" s="227" t="s">
        <v>153</v>
      </c>
      <c r="E1262" s="228" t="s">
        <v>21</v>
      </c>
      <c r="F1262" s="229" t="s">
        <v>155</v>
      </c>
      <c r="G1262" s="226"/>
      <c r="H1262" s="228" t="s">
        <v>21</v>
      </c>
      <c r="I1262" s="230"/>
      <c r="J1262" s="226"/>
      <c r="K1262" s="226"/>
      <c r="L1262" s="231"/>
      <c r="M1262" s="232"/>
      <c r="N1262" s="233"/>
      <c r="O1262" s="233"/>
      <c r="P1262" s="233"/>
      <c r="Q1262" s="233"/>
      <c r="R1262" s="233"/>
      <c r="S1262" s="233"/>
      <c r="T1262" s="234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5" t="s">
        <v>153</v>
      </c>
      <c r="AU1262" s="235" t="s">
        <v>82</v>
      </c>
      <c r="AV1262" s="13" t="s">
        <v>80</v>
      </c>
      <c r="AW1262" s="13" t="s">
        <v>34</v>
      </c>
      <c r="AX1262" s="13" t="s">
        <v>73</v>
      </c>
      <c r="AY1262" s="235" t="s">
        <v>142</v>
      </c>
    </row>
    <row r="1263" spans="1:51" s="14" customFormat="1" ht="12">
      <c r="A1263" s="14"/>
      <c r="B1263" s="236"/>
      <c r="C1263" s="237"/>
      <c r="D1263" s="227" t="s">
        <v>153</v>
      </c>
      <c r="E1263" s="238" t="s">
        <v>21</v>
      </c>
      <c r="F1263" s="239" t="s">
        <v>1070</v>
      </c>
      <c r="G1263" s="237"/>
      <c r="H1263" s="240">
        <v>330.44</v>
      </c>
      <c r="I1263" s="241"/>
      <c r="J1263" s="237"/>
      <c r="K1263" s="237"/>
      <c r="L1263" s="242"/>
      <c r="M1263" s="243"/>
      <c r="N1263" s="244"/>
      <c r="O1263" s="244"/>
      <c r="P1263" s="244"/>
      <c r="Q1263" s="244"/>
      <c r="R1263" s="244"/>
      <c r="S1263" s="244"/>
      <c r="T1263" s="245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6" t="s">
        <v>153</v>
      </c>
      <c r="AU1263" s="246" t="s">
        <v>82</v>
      </c>
      <c r="AV1263" s="14" t="s">
        <v>82</v>
      </c>
      <c r="AW1263" s="14" t="s">
        <v>34</v>
      </c>
      <c r="AX1263" s="14" t="s">
        <v>73</v>
      </c>
      <c r="AY1263" s="246" t="s">
        <v>142</v>
      </c>
    </row>
    <row r="1264" spans="1:51" s="13" customFormat="1" ht="12">
      <c r="A1264" s="13"/>
      <c r="B1264" s="225"/>
      <c r="C1264" s="226"/>
      <c r="D1264" s="227" t="s">
        <v>153</v>
      </c>
      <c r="E1264" s="228" t="s">
        <v>21</v>
      </c>
      <c r="F1264" s="229" t="s">
        <v>213</v>
      </c>
      <c r="G1264" s="226"/>
      <c r="H1264" s="228" t="s">
        <v>21</v>
      </c>
      <c r="I1264" s="230"/>
      <c r="J1264" s="226"/>
      <c r="K1264" s="226"/>
      <c r="L1264" s="231"/>
      <c r="M1264" s="232"/>
      <c r="N1264" s="233"/>
      <c r="O1264" s="233"/>
      <c r="P1264" s="233"/>
      <c r="Q1264" s="233"/>
      <c r="R1264" s="233"/>
      <c r="S1264" s="233"/>
      <c r="T1264" s="234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T1264" s="235" t="s">
        <v>153</v>
      </c>
      <c r="AU1264" s="235" t="s">
        <v>82</v>
      </c>
      <c r="AV1264" s="13" t="s">
        <v>80</v>
      </c>
      <c r="AW1264" s="13" t="s">
        <v>34</v>
      </c>
      <c r="AX1264" s="13" t="s">
        <v>73</v>
      </c>
      <c r="AY1264" s="235" t="s">
        <v>142</v>
      </c>
    </row>
    <row r="1265" spans="1:51" s="14" customFormat="1" ht="12">
      <c r="A1265" s="14"/>
      <c r="B1265" s="236"/>
      <c r="C1265" s="237"/>
      <c r="D1265" s="227" t="s">
        <v>153</v>
      </c>
      <c r="E1265" s="238" t="s">
        <v>21</v>
      </c>
      <c r="F1265" s="239" t="s">
        <v>243</v>
      </c>
      <c r="G1265" s="237"/>
      <c r="H1265" s="240">
        <v>6.46</v>
      </c>
      <c r="I1265" s="241"/>
      <c r="J1265" s="237"/>
      <c r="K1265" s="237"/>
      <c r="L1265" s="242"/>
      <c r="M1265" s="243"/>
      <c r="N1265" s="244"/>
      <c r="O1265" s="244"/>
      <c r="P1265" s="244"/>
      <c r="Q1265" s="244"/>
      <c r="R1265" s="244"/>
      <c r="S1265" s="244"/>
      <c r="T1265" s="245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46" t="s">
        <v>153</v>
      </c>
      <c r="AU1265" s="246" t="s">
        <v>82</v>
      </c>
      <c r="AV1265" s="14" t="s">
        <v>82</v>
      </c>
      <c r="AW1265" s="14" t="s">
        <v>34</v>
      </c>
      <c r="AX1265" s="14" t="s">
        <v>73</v>
      </c>
      <c r="AY1265" s="246" t="s">
        <v>142</v>
      </c>
    </row>
    <row r="1266" spans="1:51" s="13" customFormat="1" ht="12">
      <c r="A1266" s="13"/>
      <c r="B1266" s="225"/>
      <c r="C1266" s="226"/>
      <c r="D1266" s="227" t="s">
        <v>153</v>
      </c>
      <c r="E1266" s="228" t="s">
        <v>21</v>
      </c>
      <c r="F1266" s="229" t="s">
        <v>215</v>
      </c>
      <c r="G1266" s="226"/>
      <c r="H1266" s="228" t="s">
        <v>21</v>
      </c>
      <c r="I1266" s="230"/>
      <c r="J1266" s="226"/>
      <c r="K1266" s="226"/>
      <c r="L1266" s="231"/>
      <c r="M1266" s="232"/>
      <c r="N1266" s="233"/>
      <c r="O1266" s="233"/>
      <c r="P1266" s="233"/>
      <c r="Q1266" s="233"/>
      <c r="R1266" s="233"/>
      <c r="S1266" s="233"/>
      <c r="T1266" s="234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T1266" s="235" t="s">
        <v>153</v>
      </c>
      <c r="AU1266" s="235" t="s">
        <v>82</v>
      </c>
      <c r="AV1266" s="13" t="s">
        <v>80</v>
      </c>
      <c r="AW1266" s="13" t="s">
        <v>34</v>
      </c>
      <c r="AX1266" s="13" t="s">
        <v>73</v>
      </c>
      <c r="AY1266" s="235" t="s">
        <v>142</v>
      </c>
    </row>
    <row r="1267" spans="1:51" s="14" customFormat="1" ht="12">
      <c r="A1267" s="14"/>
      <c r="B1267" s="236"/>
      <c r="C1267" s="237"/>
      <c r="D1267" s="227" t="s">
        <v>153</v>
      </c>
      <c r="E1267" s="238" t="s">
        <v>21</v>
      </c>
      <c r="F1267" s="239" t="s">
        <v>216</v>
      </c>
      <c r="G1267" s="237"/>
      <c r="H1267" s="240">
        <v>15</v>
      </c>
      <c r="I1267" s="241"/>
      <c r="J1267" s="237"/>
      <c r="K1267" s="237"/>
      <c r="L1267" s="242"/>
      <c r="M1267" s="243"/>
      <c r="N1267" s="244"/>
      <c r="O1267" s="244"/>
      <c r="P1267" s="244"/>
      <c r="Q1267" s="244"/>
      <c r="R1267" s="244"/>
      <c r="S1267" s="244"/>
      <c r="T1267" s="245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T1267" s="246" t="s">
        <v>153</v>
      </c>
      <c r="AU1267" s="246" t="s">
        <v>82</v>
      </c>
      <c r="AV1267" s="14" t="s">
        <v>82</v>
      </c>
      <c r="AW1267" s="14" t="s">
        <v>34</v>
      </c>
      <c r="AX1267" s="14" t="s">
        <v>73</v>
      </c>
      <c r="AY1267" s="246" t="s">
        <v>142</v>
      </c>
    </row>
    <row r="1268" spans="1:51" s="13" customFormat="1" ht="12">
      <c r="A1268" s="13"/>
      <c r="B1268" s="225"/>
      <c r="C1268" s="226"/>
      <c r="D1268" s="227" t="s">
        <v>153</v>
      </c>
      <c r="E1268" s="228" t="s">
        <v>21</v>
      </c>
      <c r="F1268" s="229" t="s">
        <v>217</v>
      </c>
      <c r="G1268" s="226"/>
      <c r="H1268" s="228" t="s">
        <v>21</v>
      </c>
      <c r="I1268" s="230"/>
      <c r="J1268" s="226"/>
      <c r="K1268" s="226"/>
      <c r="L1268" s="231"/>
      <c r="M1268" s="232"/>
      <c r="N1268" s="233"/>
      <c r="O1268" s="233"/>
      <c r="P1268" s="233"/>
      <c r="Q1268" s="233"/>
      <c r="R1268" s="233"/>
      <c r="S1268" s="233"/>
      <c r="T1268" s="234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35" t="s">
        <v>153</v>
      </c>
      <c r="AU1268" s="235" t="s">
        <v>82</v>
      </c>
      <c r="AV1268" s="13" t="s">
        <v>80</v>
      </c>
      <c r="AW1268" s="13" t="s">
        <v>34</v>
      </c>
      <c r="AX1268" s="13" t="s">
        <v>73</v>
      </c>
      <c r="AY1268" s="235" t="s">
        <v>142</v>
      </c>
    </row>
    <row r="1269" spans="1:51" s="14" customFormat="1" ht="12">
      <c r="A1269" s="14"/>
      <c r="B1269" s="236"/>
      <c r="C1269" s="237"/>
      <c r="D1269" s="227" t="s">
        <v>153</v>
      </c>
      <c r="E1269" s="238" t="s">
        <v>21</v>
      </c>
      <c r="F1269" s="239" t="s">
        <v>244</v>
      </c>
      <c r="G1269" s="237"/>
      <c r="H1269" s="240">
        <v>3</v>
      </c>
      <c r="I1269" s="241"/>
      <c r="J1269" s="237"/>
      <c r="K1269" s="237"/>
      <c r="L1269" s="242"/>
      <c r="M1269" s="243"/>
      <c r="N1269" s="244"/>
      <c r="O1269" s="244"/>
      <c r="P1269" s="244"/>
      <c r="Q1269" s="244"/>
      <c r="R1269" s="244"/>
      <c r="S1269" s="244"/>
      <c r="T1269" s="245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46" t="s">
        <v>153</v>
      </c>
      <c r="AU1269" s="246" t="s">
        <v>82</v>
      </c>
      <c r="AV1269" s="14" t="s">
        <v>82</v>
      </c>
      <c r="AW1269" s="14" t="s">
        <v>34</v>
      </c>
      <c r="AX1269" s="14" t="s">
        <v>73</v>
      </c>
      <c r="AY1269" s="246" t="s">
        <v>142</v>
      </c>
    </row>
    <row r="1270" spans="1:51" s="13" customFormat="1" ht="12">
      <c r="A1270" s="13"/>
      <c r="B1270" s="225"/>
      <c r="C1270" s="226"/>
      <c r="D1270" s="227" t="s">
        <v>153</v>
      </c>
      <c r="E1270" s="228" t="s">
        <v>21</v>
      </c>
      <c r="F1270" s="229" t="s">
        <v>219</v>
      </c>
      <c r="G1270" s="226"/>
      <c r="H1270" s="228" t="s">
        <v>21</v>
      </c>
      <c r="I1270" s="230"/>
      <c r="J1270" s="226"/>
      <c r="K1270" s="226"/>
      <c r="L1270" s="231"/>
      <c r="M1270" s="232"/>
      <c r="N1270" s="233"/>
      <c r="O1270" s="233"/>
      <c r="P1270" s="233"/>
      <c r="Q1270" s="233"/>
      <c r="R1270" s="233"/>
      <c r="S1270" s="233"/>
      <c r="T1270" s="234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T1270" s="235" t="s">
        <v>153</v>
      </c>
      <c r="AU1270" s="235" t="s">
        <v>82</v>
      </c>
      <c r="AV1270" s="13" t="s">
        <v>80</v>
      </c>
      <c r="AW1270" s="13" t="s">
        <v>34</v>
      </c>
      <c r="AX1270" s="13" t="s">
        <v>73</v>
      </c>
      <c r="AY1270" s="235" t="s">
        <v>142</v>
      </c>
    </row>
    <row r="1271" spans="1:51" s="14" customFormat="1" ht="12">
      <c r="A1271" s="14"/>
      <c r="B1271" s="236"/>
      <c r="C1271" s="237"/>
      <c r="D1271" s="227" t="s">
        <v>153</v>
      </c>
      <c r="E1271" s="238" t="s">
        <v>21</v>
      </c>
      <c r="F1271" s="239" t="s">
        <v>220</v>
      </c>
      <c r="G1271" s="237"/>
      <c r="H1271" s="240">
        <v>3.6</v>
      </c>
      <c r="I1271" s="241"/>
      <c r="J1271" s="237"/>
      <c r="K1271" s="237"/>
      <c r="L1271" s="242"/>
      <c r="M1271" s="243"/>
      <c r="N1271" s="244"/>
      <c r="O1271" s="244"/>
      <c r="P1271" s="244"/>
      <c r="Q1271" s="244"/>
      <c r="R1271" s="244"/>
      <c r="S1271" s="244"/>
      <c r="T1271" s="245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46" t="s">
        <v>153</v>
      </c>
      <c r="AU1271" s="246" t="s">
        <v>82</v>
      </c>
      <c r="AV1271" s="14" t="s">
        <v>82</v>
      </c>
      <c r="AW1271" s="14" t="s">
        <v>34</v>
      </c>
      <c r="AX1271" s="14" t="s">
        <v>73</v>
      </c>
      <c r="AY1271" s="246" t="s">
        <v>142</v>
      </c>
    </row>
    <row r="1272" spans="1:51" s="13" customFormat="1" ht="12">
      <c r="A1272" s="13"/>
      <c r="B1272" s="225"/>
      <c r="C1272" s="226"/>
      <c r="D1272" s="227" t="s">
        <v>153</v>
      </c>
      <c r="E1272" s="228" t="s">
        <v>21</v>
      </c>
      <c r="F1272" s="229" t="s">
        <v>221</v>
      </c>
      <c r="G1272" s="226"/>
      <c r="H1272" s="228" t="s">
        <v>21</v>
      </c>
      <c r="I1272" s="230"/>
      <c r="J1272" s="226"/>
      <c r="K1272" s="226"/>
      <c r="L1272" s="231"/>
      <c r="M1272" s="232"/>
      <c r="N1272" s="233"/>
      <c r="O1272" s="233"/>
      <c r="P1272" s="233"/>
      <c r="Q1272" s="233"/>
      <c r="R1272" s="233"/>
      <c r="S1272" s="233"/>
      <c r="T1272" s="234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T1272" s="235" t="s">
        <v>153</v>
      </c>
      <c r="AU1272" s="235" t="s">
        <v>82</v>
      </c>
      <c r="AV1272" s="13" t="s">
        <v>80</v>
      </c>
      <c r="AW1272" s="13" t="s">
        <v>34</v>
      </c>
      <c r="AX1272" s="13" t="s">
        <v>73</v>
      </c>
      <c r="AY1272" s="235" t="s">
        <v>142</v>
      </c>
    </row>
    <row r="1273" spans="1:51" s="14" customFormat="1" ht="12">
      <c r="A1273" s="14"/>
      <c r="B1273" s="236"/>
      <c r="C1273" s="237"/>
      <c r="D1273" s="227" t="s">
        <v>153</v>
      </c>
      <c r="E1273" s="238" t="s">
        <v>21</v>
      </c>
      <c r="F1273" s="239" t="s">
        <v>245</v>
      </c>
      <c r="G1273" s="237"/>
      <c r="H1273" s="240">
        <v>1.8</v>
      </c>
      <c r="I1273" s="241"/>
      <c r="J1273" s="237"/>
      <c r="K1273" s="237"/>
      <c r="L1273" s="242"/>
      <c r="M1273" s="243"/>
      <c r="N1273" s="244"/>
      <c r="O1273" s="244"/>
      <c r="P1273" s="244"/>
      <c r="Q1273" s="244"/>
      <c r="R1273" s="244"/>
      <c r="S1273" s="244"/>
      <c r="T1273" s="245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46" t="s">
        <v>153</v>
      </c>
      <c r="AU1273" s="246" t="s">
        <v>82</v>
      </c>
      <c r="AV1273" s="14" t="s">
        <v>82</v>
      </c>
      <c r="AW1273" s="14" t="s">
        <v>34</v>
      </c>
      <c r="AX1273" s="14" t="s">
        <v>73</v>
      </c>
      <c r="AY1273" s="246" t="s">
        <v>142</v>
      </c>
    </row>
    <row r="1274" spans="1:51" s="13" customFormat="1" ht="12">
      <c r="A1274" s="13"/>
      <c r="B1274" s="225"/>
      <c r="C1274" s="226"/>
      <c r="D1274" s="227" t="s">
        <v>153</v>
      </c>
      <c r="E1274" s="228" t="s">
        <v>21</v>
      </c>
      <c r="F1274" s="229" t="s">
        <v>223</v>
      </c>
      <c r="G1274" s="226"/>
      <c r="H1274" s="228" t="s">
        <v>21</v>
      </c>
      <c r="I1274" s="230"/>
      <c r="J1274" s="226"/>
      <c r="K1274" s="226"/>
      <c r="L1274" s="231"/>
      <c r="M1274" s="232"/>
      <c r="N1274" s="233"/>
      <c r="O1274" s="233"/>
      <c r="P1274" s="233"/>
      <c r="Q1274" s="233"/>
      <c r="R1274" s="233"/>
      <c r="S1274" s="233"/>
      <c r="T1274" s="234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T1274" s="235" t="s">
        <v>153</v>
      </c>
      <c r="AU1274" s="235" t="s">
        <v>82</v>
      </c>
      <c r="AV1274" s="13" t="s">
        <v>80</v>
      </c>
      <c r="AW1274" s="13" t="s">
        <v>34</v>
      </c>
      <c r="AX1274" s="13" t="s">
        <v>73</v>
      </c>
      <c r="AY1274" s="235" t="s">
        <v>142</v>
      </c>
    </row>
    <row r="1275" spans="1:51" s="14" customFormat="1" ht="12">
      <c r="A1275" s="14"/>
      <c r="B1275" s="236"/>
      <c r="C1275" s="237"/>
      <c r="D1275" s="227" t="s">
        <v>153</v>
      </c>
      <c r="E1275" s="238" t="s">
        <v>21</v>
      </c>
      <c r="F1275" s="239" t="s">
        <v>224</v>
      </c>
      <c r="G1275" s="237"/>
      <c r="H1275" s="240">
        <v>1.344</v>
      </c>
      <c r="I1275" s="241"/>
      <c r="J1275" s="237"/>
      <c r="K1275" s="237"/>
      <c r="L1275" s="242"/>
      <c r="M1275" s="243"/>
      <c r="N1275" s="244"/>
      <c r="O1275" s="244"/>
      <c r="P1275" s="244"/>
      <c r="Q1275" s="244"/>
      <c r="R1275" s="244"/>
      <c r="S1275" s="244"/>
      <c r="T1275" s="245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46" t="s">
        <v>153</v>
      </c>
      <c r="AU1275" s="246" t="s">
        <v>82</v>
      </c>
      <c r="AV1275" s="14" t="s">
        <v>82</v>
      </c>
      <c r="AW1275" s="14" t="s">
        <v>34</v>
      </c>
      <c r="AX1275" s="14" t="s">
        <v>73</v>
      </c>
      <c r="AY1275" s="246" t="s">
        <v>142</v>
      </c>
    </row>
    <row r="1276" spans="1:51" s="13" customFormat="1" ht="12">
      <c r="A1276" s="13"/>
      <c r="B1276" s="225"/>
      <c r="C1276" s="226"/>
      <c r="D1276" s="227" t="s">
        <v>153</v>
      </c>
      <c r="E1276" s="228" t="s">
        <v>21</v>
      </c>
      <c r="F1276" s="229" t="s">
        <v>1071</v>
      </c>
      <c r="G1276" s="226"/>
      <c r="H1276" s="228" t="s">
        <v>21</v>
      </c>
      <c r="I1276" s="230"/>
      <c r="J1276" s="226"/>
      <c r="K1276" s="226"/>
      <c r="L1276" s="231"/>
      <c r="M1276" s="232"/>
      <c r="N1276" s="233"/>
      <c r="O1276" s="233"/>
      <c r="P1276" s="233"/>
      <c r="Q1276" s="233"/>
      <c r="R1276" s="233"/>
      <c r="S1276" s="233"/>
      <c r="T1276" s="234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T1276" s="235" t="s">
        <v>153</v>
      </c>
      <c r="AU1276" s="235" t="s">
        <v>82</v>
      </c>
      <c r="AV1276" s="13" t="s">
        <v>80</v>
      </c>
      <c r="AW1276" s="13" t="s">
        <v>34</v>
      </c>
      <c r="AX1276" s="13" t="s">
        <v>73</v>
      </c>
      <c r="AY1276" s="235" t="s">
        <v>142</v>
      </c>
    </row>
    <row r="1277" spans="1:51" s="14" customFormat="1" ht="12">
      <c r="A1277" s="14"/>
      <c r="B1277" s="236"/>
      <c r="C1277" s="237"/>
      <c r="D1277" s="227" t="s">
        <v>153</v>
      </c>
      <c r="E1277" s="238" t="s">
        <v>21</v>
      </c>
      <c r="F1277" s="239" t="s">
        <v>226</v>
      </c>
      <c r="G1277" s="237"/>
      <c r="H1277" s="240">
        <v>0.6</v>
      </c>
      <c r="I1277" s="241"/>
      <c r="J1277" s="237"/>
      <c r="K1277" s="237"/>
      <c r="L1277" s="242"/>
      <c r="M1277" s="243"/>
      <c r="N1277" s="244"/>
      <c r="O1277" s="244"/>
      <c r="P1277" s="244"/>
      <c r="Q1277" s="244"/>
      <c r="R1277" s="244"/>
      <c r="S1277" s="244"/>
      <c r="T1277" s="245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46" t="s">
        <v>153</v>
      </c>
      <c r="AU1277" s="246" t="s">
        <v>82</v>
      </c>
      <c r="AV1277" s="14" t="s">
        <v>82</v>
      </c>
      <c r="AW1277" s="14" t="s">
        <v>34</v>
      </c>
      <c r="AX1277" s="14" t="s">
        <v>73</v>
      </c>
      <c r="AY1277" s="246" t="s">
        <v>142</v>
      </c>
    </row>
    <row r="1278" spans="1:51" s="13" customFormat="1" ht="12">
      <c r="A1278" s="13"/>
      <c r="B1278" s="225"/>
      <c r="C1278" s="226"/>
      <c r="D1278" s="227" t="s">
        <v>153</v>
      </c>
      <c r="E1278" s="228" t="s">
        <v>21</v>
      </c>
      <c r="F1278" s="229" t="s">
        <v>227</v>
      </c>
      <c r="G1278" s="226"/>
      <c r="H1278" s="228" t="s">
        <v>21</v>
      </c>
      <c r="I1278" s="230"/>
      <c r="J1278" s="226"/>
      <c r="K1278" s="226"/>
      <c r="L1278" s="231"/>
      <c r="M1278" s="232"/>
      <c r="N1278" s="233"/>
      <c r="O1278" s="233"/>
      <c r="P1278" s="233"/>
      <c r="Q1278" s="233"/>
      <c r="R1278" s="233"/>
      <c r="S1278" s="233"/>
      <c r="T1278" s="234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T1278" s="235" t="s">
        <v>153</v>
      </c>
      <c r="AU1278" s="235" t="s">
        <v>82</v>
      </c>
      <c r="AV1278" s="13" t="s">
        <v>80</v>
      </c>
      <c r="AW1278" s="13" t="s">
        <v>34</v>
      </c>
      <c r="AX1278" s="13" t="s">
        <v>73</v>
      </c>
      <c r="AY1278" s="235" t="s">
        <v>142</v>
      </c>
    </row>
    <row r="1279" spans="1:51" s="14" customFormat="1" ht="12">
      <c r="A1279" s="14"/>
      <c r="B1279" s="236"/>
      <c r="C1279" s="237"/>
      <c r="D1279" s="227" t="s">
        <v>153</v>
      </c>
      <c r="E1279" s="238" t="s">
        <v>21</v>
      </c>
      <c r="F1279" s="239" t="s">
        <v>246</v>
      </c>
      <c r="G1279" s="237"/>
      <c r="H1279" s="240">
        <v>7.2</v>
      </c>
      <c r="I1279" s="241"/>
      <c r="J1279" s="237"/>
      <c r="K1279" s="237"/>
      <c r="L1279" s="242"/>
      <c r="M1279" s="243"/>
      <c r="N1279" s="244"/>
      <c r="O1279" s="244"/>
      <c r="P1279" s="244"/>
      <c r="Q1279" s="244"/>
      <c r="R1279" s="244"/>
      <c r="S1279" s="244"/>
      <c r="T1279" s="245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6" t="s">
        <v>153</v>
      </c>
      <c r="AU1279" s="246" t="s">
        <v>82</v>
      </c>
      <c r="AV1279" s="14" t="s">
        <v>82</v>
      </c>
      <c r="AW1279" s="14" t="s">
        <v>34</v>
      </c>
      <c r="AX1279" s="14" t="s">
        <v>73</v>
      </c>
      <c r="AY1279" s="246" t="s">
        <v>142</v>
      </c>
    </row>
    <row r="1280" spans="1:51" s="13" customFormat="1" ht="12">
      <c r="A1280" s="13"/>
      <c r="B1280" s="225"/>
      <c r="C1280" s="226"/>
      <c r="D1280" s="227" t="s">
        <v>153</v>
      </c>
      <c r="E1280" s="228" t="s">
        <v>21</v>
      </c>
      <c r="F1280" s="229" t="s">
        <v>1072</v>
      </c>
      <c r="G1280" s="226"/>
      <c r="H1280" s="228" t="s">
        <v>21</v>
      </c>
      <c r="I1280" s="230"/>
      <c r="J1280" s="226"/>
      <c r="K1280" s="226"/>
      <c r="L1280" s="231"/>
      <c r="M1280" s="232"/>
      <c r="N1280" s="233"/>
      <c r="O1280" s="233"/>
      <c r="P1280" s="233"/>
      <c r="Q1280" s="233"/>
      <c r="R1280" s="233"/>
      <c r="S1280" s="233"/>
      <c r="T1280" s="234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T1280" s="235" t="s">
        <v>153</v>
      </c>
      <c r="AU1280" s="235" t="s">
        <v>82</v>
      </c>
      <c r="AV1280" s="13" t="s">
        <v>80</v>
      </c>
      <c r="AW1280" s="13" t="s">
        <v>34</v>
      </c>
      <c r="AX1280" s="13" t="s">
        <v>73</v>
      </c>
      <c r="AY1280" s="235" t="s">
        <v>142</v>
      </c>
    </row>
    <row r="1281" spans="1:51" s="13" customFormat="1" ht="12">
      <c r="A1281" s="13"/>
      <c r="B1281" s="225"/>
      <c r="C1281" s="226"/>
      <c r="D1281" s="227" t="s">
        <v>153</v>
      </c>
      <c r="E1281" s="228" t="s">
        <v>21</v>
      </c>
      <c r="F1281" s="229" t="s">
        <v>1043</v>
      </c>
      <c r="G1281" s="226"/>
      <c r="H1281" s="228" t="s">
        <v>21</v>
      </c>
      <c r="I1281" s="230"/>
      <c r="J1281" s="226"/>
      <c r="K1281" s="226"/>
      <c r="L1281" s="231"/>
      <c r="M1281" s="232"/>
      <c r="N1281" s="233"/>
      <c r="O1281" s="233"/>
      <c r="P1281" s="233"/>
      <c r="Q1281" s="233"/>
      <c r="R1281" s="233"/>
      <c r="S1281" s="233"/>
      <c r="T1281" s="234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5" t="s">
        <v>153</v>
      </c>
      <c r="AU1281" s="235" t="s">
        <v>82</v>
      </c>
      <c r="AV1281" s="13" t="s">
        <v>80</v>
      </c>
      <c r="AW1281" s="13" t="s">
        <v>34</v>
      </c>
      <c r="AX1281" s="13" t="s">
        <v>73</v>
      </c>
      <c r="AY1281" s="235" t="s">
        <v>142</v>
      </c>
    </row>
    <row r="1282" spans="1:51" s="14" customFormat="1" ht="12">
      <c r="A1282" s="14"/>
      <c r="B1282" s="236"/>
      <c r="C1282" s="237"/>
      <c r="D1282" s="227" t="s">
        <v>153</v>
      </c>
      <c r="E1282" s="238" t="s">
        <v>21</v>
      </c>
      <c r="F1282" s="239" t="s">
        <v>1073</v>
      </c>
      <c r="G1282" s="237"/>
      <c r="H1282" s="240">
        <v>172.62</v>
      </c>
      <c r="I1282" s="241"/>
      <c r="J1282" s="237"/>
      <c r="K1282" s="237"/>
      <c r="L1282" s="242"/>
      <c r="M1282" s="243"/>
      <c r="N1282" s="244"/>
      <c r="O1282" s="244"/>
      <c r="P1282" s="244"/>
      <c r="Q1282" s="244"/>
      <c r="R1282" s="244"/>
      <c r="S1282" s="244"/>
      <c r="T1282" s="245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46" t="s">
        <v>153</v>
      </c>
      <c r="AU1282" s="246" t="s">
        <v>82</v>
      </c>
      <c r="AV1282" s="14" t="s">
        <v>82</v>
      </c>
      <c r="AW1282" s="14" t="s">
        <v>34</v>
      </c>
      <c r="AX1282" s="14" t="s">
        <v>73</v>
      </c>
      <c r="AY1282" s="246" t="s">
        <v>142</v>
      </c>
    </row>
    <row r="1283" spans="1:51" s="13" customFormat="1" ht="12">
      <c r="A1283" s="13"/>
      <c r="B1283" s="225"/>
      <c r="C1283" s="226"/>
      <c r="D1283" s="227" t="s">
        <v>153</v>
      </c>
      <c r="E1283" s="228" t="s">
        <v>21</v>
      </c>
      <c r="F1283" s="229" t="s">
        <v>186</v>
      </c>
      <c r="G1283" s="226"/>
      <c r="H1283" s="228" t="s">
        <v>21</v>
      </c>
      <c r="I1283" s="230"/>
      <c r="J1283" s="226"/>
      <c r="K1283" s="226"/>
      <c r="L1283" s="231"/>
      <c r="M1283" s="232"/>
      <c r="N1283" s="233"/>
      <c r="O1283" s="233"/>
      <c r="P1283" s="233"/>
      <c r="Q1283" s="233"/>
      <c r="R1283" s="233"/>
      <c r="S1283" s="233"/>
      <c r="T1283" s="234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T1283" s="235" t="s">
        <v>153</v>
      </c>
      <c r="AU1283" s="235" t="s">
        <v>82</v>
      </c>
      <c r="AV1283" s="13" t="s">
        <v>80</v>
      </c>
      <c r="AW1283" s="13" t="s">
        <v>34</v>
      </c>
      <c r="AX1283" s="13" t="s">
        <v>73</v>
      </c>
      <c r="AY1283" s="235" t="s">
        <v>142</v>
      </c>
    </row>
    <row r="1284" spans="1:51" s="14" customFormat="1" ht="12">
      <c r="A1284" s="14"/>
      <c r="B1284" s="236"/>
      <c r="C1284" s="237"/>
      <c r="D1284" s="227" t="s">
        <v>153</v>
      </c>
      <c r="E1284" s="238" t="s">
        <v>21</v>
      </c>
      <c r="F1284" s="239" t="s">
        <v>1074</v>
      </c>
      <c r="G1284" s="237"/>
      <c r="H1284" s="240">
        <v>3.06</v>
      </c>
      <c r="I1284" s="241"/>
      <c r="J1284" s="237"/>
      <c r="K1284" s="237"/>
      <c r="L1284" s="242"/>
      <c r="M1284" s="243"/>
      <c r="N1284" s="244"/>
      <c r="O1284" s="244"/>
      <c r="P1284" s="244"/>
      <c r="Q1284" s="244"/>
      <c r="R1284" s="244"/>
      <c r="S1284" s="244"/>
      <c r="T1284" s="245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46" t="s">
        <v>153</v>
      </c>
      <c r="AU1284" s="246" t="s">
        <v>82</v>
      </c>
      <c r="AV1284" s="14" t="s">
        <v>82</v>
      </c>
      <c r="AW1284" s="14" t="s">
        <v>34</v>
      </c>
      <c r="AX1284" s="14" t="s">
        <v>73</v>
      </c>
      <c r="AY1284" s="246" t="s">
        <v>142</v>
      </c>
    </row>
    <row r="1285" spans="1:51" s="13" customFormat="1" ht="12">
      <c r="A1285" s="13"/>
      <c r="B1285" s="225"/>
      <c r="C1285" s="226"/>
      <c r="D1285" s="227" t="s">
        <v>153</v>
      </c>
      <c r="E1285" s="228" t="s">
        <v>21</v>
      </c>
      <c r="F1285" s="229" t="s">
        <v>1075</v>
      </c>
      <c r="G1285" s="226"/>
      <c r="H1285" s="228" t="s">
        <v>21</v>
      </c>
      <c r="I1285" s="230"/>
      <c r="J1285" s="226"/>
      <c r="K1285" s="226"/>
      <c r="L1285" s="231"/>
      <c r="M1285" s="232"/>
      <c r="N1285" s="233"/>
      <c r="O1285" s="233"/>
      <c r="P1285" s="233"/>
      <c r="Q1285" s="233"/>
      <c r="R1285" s="233"/>
      <c r="S1285" s="233"/>
      <c r="T1285" s="234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35" t="s">
        <v>153</v>
      </c>
      <c r="AU1285" s="235" t="s">
        <v>82</v>
      </c>
      <c r="AV1285" s="13" t="s">
        <v>80</v>
      </c>
      <c r="AW1285" s="13" t="s">
        <v>34</v>
      </c>
      <c r="AX1285" s="13" t="s">
        <v>73</v>
      </c>
      <c r="AY1285" s="235" t="s">
        <v>142</v>
      </c>
    </row>
    <row r="1286" spans="1:51" s="14" customFormat="1" ht="12">
      <c r="A1286" s="14"/>
      <c r="B1286" s="236"/>
      <c r="C1286" s="237"/>
      <c r="D1286" s="227" t="s">
        <v>153</v>
      </c>
      <c r="E1286" s="238" t="s">
        <v>21</v>
      </c>
      <c r="F1286" s="239" t="s">
        <v>1074</v>
      </c>
      <c r="G1286" s="237"/>
      <c r="H1286" s="240">
        <v>3.06</v>
      </c>
      <c r="I1286" s="241"/>
      <c r="J1286" s="237"/>
      <c r="K1286" s="237"/>
      <c r="L1286" s="242"/>
      <c r="M1286" s="243"/>
      <c r="N1286" s="244"/>
      <c r="O1286" s="244"/>
      <c r="P1286" s="244"/>
      <c r="Q1286" s="244"/>
      <c r="R1286" s="244"/>
      <c r="S1286" s="244"/>
      <c r="T1286" s="245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46" t="s">
        <v>153</v>
      </c>
      <c r="AU1286" s="246" t="s">
        <v>82</v>
      </c>
      <c r="AV1286" s="14" t="s">
        <v>82</v>
      </c>
      <c r="AW1286" s="14" t="s">
        <v>34</v>
      </c>
      <c r="AX1286" s="14" t="s">
        <v>73</v>
      </c>
      <c r="AY1286" s="246" t="s">
        <v>142</v>
      </c>
    </row>
    <row r="1287" spans="1:51" s="15" customFormat="1" ht="12">
      <c r="A1287" s="15"/>
      <c r="B1287" s="247"/>
      <c r="C1287" s="248"/>
      <c r="D1287" s="227" t="s">
        <v>153</v>
      </c>
      <c r="E1287" s="249" t="s">
        <v>21</v>
      </c>
      <c r="F1287" s="250" t="s">
        <v>171</v>
      </c>
      <c r="G1287" s="248"/>
      <c r="H1287" s="251">
        <v>1667.394</v>
      </c>
      <c r="I1287" s="252"/>
      <c r="J1287" s="248"/>
      <c r="K1287" s="248"/>
      <c r="L1287" s="253"/>
      <c r="M1287" s="254"/>
      <c r="N1287" s="255"/>
      <c r="O1287" s="255"/>
      <c r="P1287" s="255"/>
      <c r="Q1287" s="255"/>
      <c r="R1287" s="255"/>
      <c r="S1287" s="255"/>
      <c r="T1287" s="256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T1287" s="257" t="s">
        <v>153</v>
      </c>
      <c r="AU1287" s="257" t="s">
        <v>82</v>
      </c>
      <c r="AV1287" s="15" t="s">
        <v>149</v>
      </c>
      <c r="AW1287" s="15" t="s">
        <v>34</v>
      </c>
      <c r="AX1287" s="15" t="s">
        <v>80</v>
      </c>
      <c r="AY1287" s="257" t="s">
        <v>142</v>
      </c>
    </row>
    <row r="1288" spans="1:65" s="2" customFormat="1" ht="24.15" customHeight="1">
      <c r="A1288" s="40"/>
      <c r="B1288" s="41"/>
      <c r="C1288" s="207" t="s">
        <v>1091</v>
      </c>
      <c r="D1288" s="207" t="s">
        <v>144</v>
      </c>
      <c r="E1288" s="208" t="s">
        <v>1092</v>
      </c>
      <c r="F1288" s="209" t="s">
        <v>1093</v>
      </c>
      <c r="G1288" s="210" t="s">
        <v>147</v>
      </c>
      <c r="H1288" s="211">
        <v>917.924</v>
      </c>
      <c r="I1288" s="212"/>
      <c r="J1288" s="213">
        <f>ROUND(I1288*H1288,2)</f>
        <v>0</v>
      </c>
      <c r="K1288" s="209" t="s">
        <v>148</v>
      </c>
      <c r="L1288" s="46"/>
      <c r="M1288" s="214" t="s">
        <v>21</v>
      </c>
      <c r="N1288" s="215" t="s">
        <v>44</v>
      </c>
      <c r="O1288" s="86"/>
      <c r="P1288" s="216">
        <f>O1288*H1288</f>
        <v>0</v>
      </c>
      <c r="Q1288" s="216">
        <v>0.12966</v>
      </c>
      <c r="R1288" s="216">
        <f>Q1288*H1288</f>
        <v>119.01802583999999</v>
      </c>
      <c r="S1288" s="216">
        <v>0</v>
      </c>
      <c r="T1288" s="217">
        <f>S1288*H1288</f>
        <v>0</v>
      </c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0"/>
      <c r="AE1288" s="40"/>
      <c r="AR1288" s="218" t="s">
        <v>149</v>
      </c>
      <c r="AT1288" s="218" t="s">
        <v>144</v>
      </c>
      <c r="AU1288" s="218" t="s">
        <v>82</v>
      </c>
      <c r="AY1288" s="19" t="s">
        <v>142</v>
      </c>
      <c r="BE1288" s="219">
        <f>IF(N1288="základní",J1288,0)</f>
        <v>0</v>
      </c>
      <c r="BF1288" s="219">
        <f>IF(N1288="snížená",J1288,0)</f>
        <v>0</v>
      </c>
      <c r="BG1288" s="219">
        <f>IF(N1288="zákl. přenesená",J1288,0)</f>
        <v>0</v>
      </c>
      <c r="BH1288" s="219">
        <f>IF(N1288="sníž. přenesená",J1288,0)</f>
        <v>0</v>
      </c>
      <c r="BI1288" s="219">
        <f>IF(N1288="nulová",J1288,0)</f>
        <v>0</v>
      </c>
      <c r="BJ1288" s="19" t="s">
        <v>80</v>
      </c>
      <c r="BK1288" s="219">
        <f>ROUND(I1288*H1288,2)</f>
        <v>0</v>
      </c>
      <c r="BL1288" s="19" t="s">
        <v>149</v>
      </c>
      <c r="BM1288" s="218" t="s">
        <v>1094</v>
      </c>
    </row>
    <row r="1289" spans="1:47" s="2" customFormat="1" ht="12">
      <c r="A1289" s="40"/>
      <c r="B1289" s="41"/>
      <c r="C1289" s="42"/>
      <c r="D1289" s="220" t="s">
        <v>151</v>
      </c>
      <c r="E1289" s="42"/>
      <c r="F1289" s="221" t="s">
        <v>1095</v>
      </c>
      <c r="G1289" s="42"/>
      <c r="H1289" s="42"/>
      <c r="I1289" s="222"/>
      <c r="J1289" s="42"/>
      <c r="K1289" s="42"/>
      <c r="L1289" s="46"/>
      <c r="M1289" s="223"/>
      <c r="N1289" s="224"/>
      <c r="O1289" s="86"/>
      <c r="P1289" s="86"/>
      <c r="Q1289" s="86"/>
      <c r="R1289" s="86"/>
      <c r="S1289" s="86"/>
      <c r="T1289" s="87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0"/>
      <c r="AE1289" s="40"/>
      <c r="AT1289" s="19" t="s">
        <v>151</v>
      </c>
      <c r="AU1289" s="19" t="s">
        <v>82</v>
      </c>
    </row>
    <row r="1290" spans="1:51" s="13" customFormat="1" ht="12">
      <c r="A1290" s="13"/>
      <c r="B1290" s="225"/>
      <c r="C1290" s="226"/>
      <c r="D1290" s="227" t="s">
        <v>153</v>
      </c>
      <c r="E1290" s="228" t="s">
        <v>21</v>
      </c>
      <c r="F1290" s="229" t="s">
        <v>154</v>
      </c>
      <c r="G1290" s="226"/>
      <c r="H1290" s="228" t="s">
        <v>21</v>
      </c>
      <c r="I1290" s="230"/>
      <c r="J1290" s="226"/>
      <c r="K1290" s="226"/>
      <c r="L1290" s="231"/>
      <c r="M1290" s="232"/>
      <c r="N1290" s="233"/>
      <c r="O1290" s="233"/>
      <c r="P1290" s="233"/>
      <c r="Q1290" s="233"/>
      <c r="R1290" s="233"/>
      <c r="S1290" s="233"/>
      <c r="T1290" s="234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35" t="s">
        <v>153</v>
      </c>
      <c r="AU1290" s="235" t="s">
        <v>82</v>
      </c>
      <c r="AV1290" s="13" t="s">
        <v>80</v>
      </c>
      <c r="AW1290" s="13" t="s">
        <v>34</v>
      </c>
      <c r="AX1290" s="13" t="s">
        <v>73</v>
      </c>
      <c r="AY1290" s="235" t="s">
        <v>142</v>
      </c>
    </row>
    <row r="1291" spans="1:51" s="13" customFormat="1" ht="12">
      <c r="A1291" s="13"/>
      <c r="B1291" s="225"/>
      <c r="C1291" s="226"/>
      <c r="D1291" s="227" t="s">
        <v>153</v>
      </c>
      <c r="E1291" s="228" t="s">
        <v>21</v>
      </c>
      <c r="F1291" s="229" t="s">
        <v>182</v>
      </c>
      <c r="G1291" s="226"/>
      <c r="H1291" s="228" t="s">
        <v>21</v>
      </c>
      <c r="I1291" s="230"/>
      <c r="J1291" s="226"/>
      <c r="K1291" s="226"/>
      <c r="L1291" s="231"/>
      <c r="M1291" s="232"/>
      <c r="N1291" s="233"/>
      <c r="O1291" s="233"/>
      <c r="P1291" s="233"/>
      <c r="Q1291" s="233"/>
      <c r="R1291" s="233"/>
      <c r="S1291" s="233"/>
      <c r="T1291" s="234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T1291" s="235" t="s">
        <v>153</v>
      </c>
      <c r="AU1291" s="235" t="s">
        <v>82</v>
      </c>
      <c r="AV1291" s="13" t="s">
        <v>80</v>
      </c>
      <c r="AW1291" s="13" t="s">
        <v>34</v>
      </c>
      <c r="AX1291" s="13" t="s">
        <v>73</v>
      </c>
      <c r="AY1291" s="235" t="s">
        <v>142</v>
      </c>
    </row>
    <row r="1292" spans="1:51" s="14" customFormat="1" ht="12">
      <c r="A1292" s="14"/>
      <c r="B1292" s="236"/>
      <c r="C1292" s="237"/>
      <c r="D1292" s="227" t="s">
        <v>153</v>
      </c>
      <c r="E1292" s="238" t="s">
        <v>21</v>
      </c>
      <c r="F1292" s="239" t="s">
        <v>1081</v>
      </c>
      <c r="G1292" s="237"/>
      <c r="H1292" s="240">
        <v>174.08</v>
      </c>
      <c r="I1292" s="241"/>
      <c r="J1292" s="237"/>
      <c r="K1292" s="237"/>
      <c r="L1292" s="242"/>
      <c r="M1292" s="243"/>
      <c r="N1292" s="244"/>
      <c r="O1292" s="244"/>
      <c r="P1292" s="244"/>
      <c r="Q1292" s="244"/>
      <c r="R1292" s="244"/>
      <c r="S1292" s="244"/>
      <c r="T1292" s="245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T1292" s="246" t="s">
        <v>153</v>
      </c>
      <c r="AU1292" s="246" t="s">
        <v>82</v>
      </c>
      <c r="AV1292" s="14" t="s">
        <v>82</v>
      </c>
      <c r="AW1292" s="14" t="s">
        <v>34</v>
      </c>
      <c r="AX1292" s="14" t="s">
        <v>73</v>
      </c>
      <c r="AY1292" s="246" t="s">
        <v>142</v>
      </c>
    </row>
    <row r="1293" spans="1:51" s="14" customFormat="1" ht="12">
      <c r="A1293" s="14"/>
      <c r="B1293" s="236"/>
      <c r="C1293" s="237"/>
      <c r="D1293" s="227" t="s">
        <v>153</v>
      </c>
      <c r="E1293" s="238" t="s">
        <v>21</v>
      </c>
      <c r="F1293" s="239" t="s">
        <v>1082</v>
      </c>
      <c r="G1293" s="237"/>
      <c r="H1293" s="240">
        <v>678.3</v>
      </c>
      <c r="I1293" s="241"/>
      <c r="J1293" s="237"/>
      <c r="K1293" s="237"/>
      <c r="L1293" s="242"/>
      <c r="M1293" s="243"/>
      <c r="N1293" s="244"/>
      <c r="O1293" s="244"/>
      <c r="P1293" s="244"/>
      <c r="Q1293" s="244"/>
      <c r="R1293" s="244"/>
      <c r="S1293" s="244"/>
      <c r="T1293" s="245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46" t="s">
        <v>153</v>
      </c>
      <c r="AU1293" s="246" t="s">
        <v>82</v>
      </c>
      <c r="AV1293" s="14" t="s">
        <v>82</v>
      </c>
      <c r="AW1293" s="14" t="s">
        <v>34</v>
      </c>
      <c r="AX1293" s="14" t="s">
        <v>73</v>
      </c>
      <c r="AY1293" s="246" t="s">
        <v>142</v>
      </c>
    </row>
    <row r="1294" spans="1:51" s="13" customFormat="1" ht="12">
      <c r="A1294" s="13"/>
      <c r="B1294" s="225"/>
      <c r="C1294" s="226"/>
      <c r="D1294" s="227" t="s">
        <v>153</v>
      </c>
      <c r="E1294" s="228" t="s">
        <v>21</v>
      </c>
      <c r="F1294" s="229" t="s">
        <v>184</v>
      </c>
      <c r="G1294" s="226"/>
      <c r="H1294" s="228" t="s">
        <v>21</v>
      </c>
      <c r="I1294" s="230"/>
      <c r="J1294" s="226"/>
      <c r="K1294" s="226"/>
      <c r="L1294" s="231"/>
      <c r="M1294" s="232"/>
      <c r="N1294" s="233"/>
      <c r="O1294" s="233"/>
      <c r="P1294" s="233"/>
      <c r="Q1294" s="233"/>
      <c r="R1294" s="233"/>
      <c r="S1294" s="233"/>
      <c r="T1294" s="234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35" t="s">
        <v>153</v>
      </c>
      <c r="AU1294" s="235" t="s">
        <v>82</v>
      </c>
      <c r="AV1294" s="13" t="s">
        <v>80</v>
      </c>
      <c r="AW1294" s="13" t="s">
        <v>34</v>
      </c>
      <c r="AX1294" s="13" t="s">
        <v>73</v>
      </c>
      <c r="AY1294" s="235" t="s">
        <v>142</v>
      </c>
    </row>
    <row r="1295" spans="1:51" s="14" customFormat="1" ht="12">
      <c r="A1295" s="14"/>
      <c r="B1295" s="236"/>
      <c r="C1295" s="237"/>
      <c r="D1295" s="227" t="s">
        <v>153</v>
      </c>
      <c r="E1295" s="238" t="s">
        <v>21</v>
      </c>
      <c r="F1295" s="239" t="s">
        <v>1083</v>
      </c>
      <c r="G1295" s="237"/>
      <c r="H1295" s="240">
        <v>21.6</v>
      </c>
      <c r="I1295" s="241"/>
      <c r="J1295" s="237"/>
      <c r="K1295" s="237"/>
      <c r="L1295" s="242"/>
      <c r="M1295" s="243"/>
      <c r="N1295" s="244"/>
      <c r="O1295" s="244"/>
      <c r="P1295" s="244"/>
      <c r="Q1295" s="244"/>
      <c r="R1295" s="244"/>
      <c r="S1295" s="244"/>
      <c r="T1295" s="245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46" t="s">
        <v>153</v>
      </c>
      <c r="AU1295" s="246" t="s">
        <v>82</v>
      </c>
      <c r="AV1295" s="14" t="s">
        <v>82</v>
      </c>
      <c r="AW1295" s="14" t="s">
        <v>34</v>
      </c>
      <c r="AX1295" s="14" t="s">
        <v>73</v>
      </c>
      <c r="AY1295" s="246" t="s">
        <v>142</v>
      </c>
    </row>
    <row r="1296" spans="1:51" s="13" customFormat="1" ht="12">
      <c r="A1296" s="13"/>
      <c r="B1296" s="225"/>
      <c r="C1296" s="226"/>
      <c r="D1296" s="227" t="s">
        <v>153</v>
      </c>
      <c r="E1296" s="228" t="s">
        <v>21</v>
      </c>
      <c r="F1296" s="229" t="s">
        <v>213</v>
      </c>
      <c r="G1296" s="226"/>
      <c r="H1296" s="228" t="s">
        <v>21</v>
      </c>
      <c r="I1296" s="230"/>
      <c r="J1296" s="226"/>
      <c r="K1296" s="226"/>
      <c r="L1296" s="231"/>
      <c r="M1296" s="232"/>
      <c r="N1296" s="233"/>
      <c r="O1296" s="233"/>
      <c r="P1296" s="233"/>
      <c r="Q1296" s="233"/>
      <c r="R1296" s="233"/>
      <c r="S1296" s="233"/>
      <c r="T1296" s="234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35" t="s">
        <v>153</v>
      </c>
      <c r="AU1296" s="235" t="s">
        <v>82</v>
      </c>
      <c r="AV1296" s="13" t="s">
        <v>80</v>
      </c>
      <c r="AW1296" s="13" t="s">
        <v>34</v>
      </c>
      <c r="AX1296" s="13" t="s">
        <v>73</v>
      </c>
      <c r="AY1296" s="235" t="s">
        <v>142</v>
      </c>
    </row>
    <row r="1297" spans="1:51" s="14" customFormat="1" ht="12">
      <c r="A1297" s="14"/>
      <c r="B1297" s="236"/>
      <c r="C1297" s="237"/>
      <c r="D1297" s="227" t="s">
        <v>153</v>
      </c>
      <c r="E1297" s="238" t="s">
        <v>21</v>
      </c>
      <c r="F1297" s="239" t="s">
        <v>243</v>
      </c>
      <c r="G1297" s="237"/>
      <c r="H1297" s="240">
        <v>6.46</v>
      </c>
      <c r="I1297" s="241"/>
      <c r="J1297" s="237"/>
      <c r="K1297" s="237"/>
      <c r="L1297" s="242"/>
      <c r="M1297" s="243"/>
      <c r="N1297" s="244"/>
      <c r="O1297" s="244"/>
      <c r="P1297" s="244"/>
      <c r="Q1297" s="244"/>
      <c r="R1297" s="244"/>
      <c r="S1297" s="244"/>
      <c r="T1297" s="245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46" t="s">
        <v>153</v>
      </c>
      <c r="AU1297" s="246" t="s">
        <v>82</v>
      </c>
      <c r="AV1297" s="14" t="s">
        <v>82</v>
      </c>
      <c r="AW1297" s="14" t="s">
        <v>34</v>
      </c>
      <c r="AX1297" s="14" t="s">
        <v>73</v>
      </c>
      <c r="AY1297" s="246" t="s">
        <v>142</v>
      </c>
    </row>
    <row r="1298" spans="1:51" s="13" customFormat="1" ht="12">
      <c r="A1298" s="13"/>
      <c r="B1298" s="225"/>
      <c r="C1298" s="226"/>
      <c r="D1298" s="227" t="s">
        <v>153</v>
      </c>
      <c r="E1298" s="228" t="s">
        <v>21</v>
      </c>
      <c r="F1298" s="229" t="s">
        <v>215</v>
      </c>
      <c r="G1298" s="226"/>
      <c r="H1298" s="228" t="s">
        <v>21</v>
      </c>
      <c r="I1298" s="230"/>
      <c r="J1298" s="226"/>
      <c r="K1298" s="226"/>
      <c r="L1298" s="231"/>
      <c r="M1298" s="232"/>
      <c r="N1298" s="233"/>
      <c r="O1298" s="233"/>
      <c r="P1298" s="233"/>
      <c r="Q1298" s="233"/>
      <c r="R1298" s="233"/>
      <c r="S1298" s="233"/>
      <c r="T1298" s="234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35" t="s">
        <v>153</v>
      </c>
      <c r="AU1298" s="235" t="s">
        <v>82</v>
      </c>
      <c r="AV1298" s="13" t="s">
        <v>80</v>
      </c>
      <c r="AW1298" s="13" t="s">
        <v>34</v>
      </c>
      <c r="AX1298" s="13" t="s">
        <v>73</v>
      </c>
      <c r="AY1298" s="235" t="s">
        <v>142</v>
      </c>
    </row>
    <row r="1299" spans="1:51" s="14" customFormat="1" ht="12">
      <c r="A1299" s="14"/>
      <c r="B1299" s="236"/>
      <c r="C1299" s="237"/>
      <c r="D1299" s="227" t="s">
        <v>153</v>
      </c>
      <c r="E1299" s="238" t="s">
        <v>21</v>
      </c>
      <c r="F1299" s="239" t="s">
        <v>216</v>
      </c>
      <c r="G1299" s="237"/>
      <c r="H1299" s="240">
        <v>15</v>
      </c>
      <c r="I1299" s="241"/>
      <c r="J1299" s="237"/>
      <c r="K1299" s="237"/>
      <c r="L1299" s="242"/>
      <c r="M1299" s="243"/>
      <c r="N1299" s="244"/>
      <c r="O1299" s="244"/>
      <c r="P1299" s="244"/>
      <c r="Q1299" s="244"/>
      <c r="R1299" s="244"/>
      <c r="S1299" s="244"/>
      <c r="T1299" s="245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46" t="s">
        <v>153</v>
      </c>
      <c r="AU1299" s="246" t="s">
        <v>82</v>
      </c>
      <c r="AV1299" s="14" t="s">
        <v>82</v>
      </c>
      <c r="AW1299" s="14" t="s">
        <v>34</v>
      </c>
      <c r="AX1299" s="14" t="s">
        <v>73</v>
      </c>
      <c r="AY1299" s="246" t="s">
        <v>142</v>
      </c>
    </row>
    <row r="1300" spans="1:51" s="13" customFormat="1" ht="12">
      <c r="A1300" s="13"/>
      <c r="B1300" s="225"/>
      <c r="C1300" s="226"/>
      <c r="D1300" s="227" t="s">
        <v>153</v>
      </c>
      <c r="E1300" s="228" t="s">
        <v>21</v>
      </c>
      <c r="F1300" s="229" t="s">
        <v>217</v>
      </c>
      <c r="G1300" s="226"/>
      <c r="H1300" s="228" t="s">
        <v>21</v>
      </c>
      <c r="I1300" s="230"/>
      <c r="J1300" s="226"/>
      <c r="K1300" s="226"/>
      <c r="L1300" s="231"/>
      <c r="M1300" s="232"/>
      <c r="N1300" s="233"/>
      <c r="O1300" s="233"/>
      <c r="P1300" s="233"/>
      <c r="Q1300" s="233"/>
      <c r="R1300" s="233"/>
      <c r="S1300" s="233"/>
      <c r="T1300" s="234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35" t="s">
        <v>153</v>
      </c>
      <c r="AU1300" s="235" t="s">
        <v>82</v>
      </c>
      <c r="AV1300" s="13" t="s">
        <v>80</v>
      </c>
      <c r="AW1300" s="13" t="s">
        <v>34</v>
      </c>
      <c r="AX1300" s="13" t="s">
        <v>73</v>
      </c>
      <c r="AY1300" s="235" t="s">
        <v>142</v>
      </c>
    </row>
    <row r="1301" spans="1:51" s="14" customFormat="1" ht="12">
      <c r="A1301" s="14"/>
      <c r="B1301" s="236"/>
      <c r="C1301" s="237"/>
      <c r="D1301" s="227" t="s">
        <v>153</v>
      </c>
      <c r="E1301" s="238" t="s">
        <v>21</v>
      </c>
      <c r="F1301" s="239" t="s">
        <v>244</v>
      </c>
      <c r="G1301" s="237"/>
      <c r="H1301" s="240">
        <v>3</v>
      </c>
      <c r="I1301" s="241"/>
      <c r="J1301" s="237"/>
      <c r="K1301" s="237"/>
      <c r="L1301" s="242"/>
      <c r="M1301" s="243"/>
      <c r="N1301" s="244"/>
      <c r="O1301" s="244"/>
      <c r="P1301" s="244"/>
      <c r="Q1301" s="244"/>
      <c r="R1301" s="244"/>
      <c r="S1301" s="244"/>
      <c r="T1301" s="245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46" t="s">
        <v>153</v>
      </c>
      <c r="AU1301" s="246" t="s">
        <v>82</v>
      </c>
      <c r="AV1301" s="14" t="s">
        <v>82</v>
      </c>
      <c r="AW1301" s="14" t="s">
        <v>34</v>
      </c>
      <c r="AX1301" s="14" t="s">
        <v>73</v>
      </c>
      <c r="AY1301" s="246" t="s">
        <v>142</v>
      </c>
    </row>
    <row r="1302" spans="1:51" s="13" customFormat="1" ht="12">
      <c r="A1302" s="13"/>
      <c r="B1302" s="225"/>
      <c r="C1302" s="226"/>
      <c r="D1302" s="227" t="s">
        <v>153</v>
      </c>
      <c r="E1302" s="228" t="s">
        <v>21</v>
      </c>
      <c r="F1302" s="229" t="s">
        <v>219</v>
      </c>
      <c r="G1302" s="226"/>
      <c r="H1302" s="228" t="s">
        <v>21</v>
      </c>
      <c r="I1302" s="230"/>
      <c r="J1302" s="226"/>
      <c r="K1302" s="226"/>
      <c r="L1302" s="231"/>
      <c r="M1302" s="232"/>
      <c r="N1302" s="233"/>
      <c r="O1302" s="233"/>
      <c r="P1302" s="233"/>
      <c r="Q1302" s="233"/>
      <c r="R1302" s="233"/>
      <c r="S1302" s="233"/>
      <c r="T1302" s="234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35" t="s">
        <v>153</v>
      </c>
      <c r="AU1302" s="235" t="s">
        <v>82</v>
      </c>
      <c r="AV1302" s="13" t="s">
        <v>80</v>
      </c>
      <c r="AW1302" s="13" t="s">
        <v>34</v>
      </c>
      <c r="AX1302" s="13" t="s">
        <v>73</v>
      </c>
      <c r="AY1302" s="235" t="s">
        <v>142</v>
      </c>
    </row>
    <row r="1303" spans="1:51" s="14" customFormat="1" ht="12">
      <c r="A1303" s="14"/>
      <c r="B1303" s="236"/>
      <c r="C1303" s="237"/>
      <c r="D1303" s="227" t="s">
        <v>153</v>
      </c>
      <c r="E1303" s="238" t="s">
        <v>21</v>
      </c>
      <c r="F1303" s="239" t="s">
        <v>220</v>
      </c>
      <c r="G1303" s="237"/>
      <c r="H1303" s="240">
        <v>3.6</v>
      </c>
      <c r="I1303" s="241"/>
      <c r="J1303" s="237"/>
      <c r="K1303" s="237"/>
      <c r="L1303" s="242"/>
      <c r="M1303" s="243"/>
      <c r="N1303" s="244"/>
      <c r="O1303" s="244"/>
      <c r="P1303" s="244"/>
      <c r="Q1303" s="244"/>
      <c r="R1303" s="244"/>
      <c r="S1303" s="244"/>
      <c r="T1303" s="245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46" t="s">
        <v>153</v>
      </c>
      <c r="AU1303" s="246" t="s">
        <v>82</v>
      </c>
      <c r="AV1303" s="14" t="s">
        <v>82</v>
      </c>
      <c r="AW1303" s="14" t="s">
        <v>34</v>
      </c>
      <c r="AX1303" s="14" t="s">
        <v>73</v>
      </c>
      <c r="AY1303" s="246" t="s">
        <v>142</v>
      </c>
    </row>
    <row r="1304" spans="1:51" s="13" customFormat="1" ht="12">
      <c r="A1304" s="13"/>
      <c r="B1304" s="225"/>
      <c r="C1304" s="226"/>
      <c r="D1304" s="227" t="s">
        <v>153</v>
      </c>
      <c r="E1304" s="228" t="s">
        <v>21</v>
      </c>
      <c r="F1304" s="229" t="s">
        <v>221</v>
      </c>
      <c r="G1304" s="226"/>
      <c r="H1304" s="228" t="s">
        <v>21</v>
      </c>
      <c r="I1304" s="230"/>
      <c r="J1304" s="226"/>
      <c r="K1304" s="226"/>
      <c r="L1304" s="231"/>
      <c r="M1304" s="232"/>
      <c r="N1304" s="233"/>
      <c r="O1304" s="233"/>
      <c r="P1304" s="233"/>
      <c r="Q1304" s="233"/>
      <c r="R1304" s="233"/>
      <c r="S1304" s="233"/>
      <c r="T1304" s="234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35" t="s">
        <v>153</v>
      </c>
      <c r="AU1304" s="235" t="s">
        <v>82</v>
      </c>
      <c r="AV1304" s="13" t="s">
        <v>80</v>
      </c>
      <c r="AW1304" s="13" t="s">
        <v>34</v>
      </c>
      <c r="AX1304" s="13" t="s">
        <v>73</v>
      </c>
      <c r="AY1304" s="235" t="s">
        <v>142</v>
      </c>
    </row>
    <row r="1305" spans="1:51" s="14" customFormat="1" ht="12">
      <c r="A1305" s="14"/>
      <c r="B1305" s="236"/>
      <c r="C1305" s="237"/>
      <c r="D1305" s="227" t="s">
        <v>153</v>
      </c>
      <c r="E1305" s="238" t="s">
        <v>21</v>
      </c>
      <c r="F1305" s="239" t="s">
        <v>245</v>
      </c>
      <c r="G1305" s="237"/>
      <c r="H1305" s="240">
        <v>1.8</v>
      </c>
      <c r="I1305" s="241"/>
      <c r="J1305" s="237"/>
      <c r="K1305" s="237"/>
      <c r="L1305" s="242"/>
      <c r="M1305" s="243"/>
      <c r="N1305" s="244"/>
      <c r="O1305" s="244"/>
      <c r="P1305" s="244"/>
      <c r="Q1305" s="244"/>
      <c r="R1305" s="244"/>
      <c r="S1305" s="244"/>
      <c r="T1305" s="245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46" t="s">
        <v>153</v>
      </c>
      <c r="AU1305" s="246" t="s">
        <v>82</v>
      </c>
      <c r="AV1305" s="14" t="s">
        <v>82</v>
      </c>
      <c r="AW1305" s="14" t="s">
        <v>34</v>
      </c>
      <c r="AX1305" s="14" t="s">
        <v>73</v>
      </c>
      <c r="AY1305" s="246" t="s">
        <v>142</v>
      </c>
    </row>
    <row r="1306" spans="1:51" s="13" customFormat="1" ht="12">
      <c r="A1306" s="13"/>
      <c r="B1306" s="225"/>
      <c r="C1306" s="226"/>
      <c r="D1306" s="227" t="s">
        <v>153</v>
      </c>
      <c r="E1306" s="228" t="s">
        <v>21</v>
      </c>
      <c r="F1306" s="229" t="s">
        <v>223</v>
      </c>
      <c r="G1306" s="226"/>
      <c r="H1306" s="228" t="s">
        <v>21</v>
      </c>
      <c r="I1306" s="230"/>
      <c r="J1306" s="226"/>
      <c r="K1306" s="226"/>
      <c r="L1306" s="231"/>
      <c r="M1306" s="232"/>
      <c r="N1306" s="233"/>
      <c r="O1306" s="233"/>
      <c r="P1306" s="233"/>
      <c r="Q1306" s="233"/>
      <c r="R1306" s="233"/>
      <c r="S1306" s="233"/>
      <c r="T1306" s="234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35" t="s">
        <v>153</v>
      </c>
      <c r="AU1306" s="235" t="s">
        <v>82</v>
      </c>
      <c r="AV1306" s="13" t="s">
        <v>80</v>
      </c>
      <c r="AW1306" s="13" t="s">
        <v>34</v>
      </c>
      <c r="AX1306" s="13" t="s">
        <v>73</v>
      </c>
      <c r="AY1306" s="235" t="s">
        <v>142</v>
      </c>
    </row>
    <row r="1307" spans="1:51" s="14" customFormat="1" ht="12">
      <c r="A1307" s="14"/>
      <c r="B1307" s="236"/>
      <c r="C1307" s="237"/>
      <c r="D1307" s="227" t="s">
        <v>153</v>
      </c>
      <c r="E1307" s="238" t="s">
        <v>21</v>
      </c>
      <c r="F1307" s="239" t="s">
        <v>224</v>
      </c>
      <c r="G1307" s="237"/>
      <c r="H1307" s="240">
        <v>1.344</v>
      </c>
      <c r="I1307" s="241"/>
      <c r="J1307" s="237"/>
      <c r="K1307" s="237"/>
      <c r="L1307" s="242"/>
      <c r="M1307" s="243"/>
      <c r="N1307" s="244"/>
      <c r="O1307" s="244"/>
      <c r="P1307" s="244"/>
      <c r="Q1307" s="244"/>
      <c r="R1307" s="244"/>
      <c r="S1307" s="244"/>
      <c r="T1307" s="245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46" t="s">
        <v>153</v>
      </c>
      <c r="AU1307" s="246" t="s">
        <v>82</v>
      </c>
      <c r="AV1307" s="14" t="s">
        <v>82</v>
      </c>
      <c r="AW1307" s="14" t="s">
        <v>34</v>
      </c>
      <c r="AX1307" s="14" t="s">
        <v>73</v>
      </c>
      <c r="AY1307" s="246" t="s">
        <v>142</v>
      </c>
    </row>
    <row r="1308" spans="1:51" s="13" customFormat="1" ht="12">
      <c r="A1308" s="13"/>
      <c r="B1308" s="225"/>
      <c r="C1308" s="226"/>
      <c r="D1308" s="227" t="s">
        <v>153</v>
      </c>
      <c r="E1308" s="228" t="s">
        <v>21</v>
      </c>
      <c r="F1308" s="229" t="s">
        <v>225</v>
      </c>
      <c r="G1308" s="226"/>
      <c r="H1308" s="228" t="s">
        <v>21</v>
      </c>
      <c r="I1308" s="230"/>
      <c r="J1308" s="226"/>
      <c r="K1308" s="226"/>
      <c r="L1308" s="231"/>
      <c r="M1308" s="232"/>
      <c r="N1308" s="233"/>
      <c r="O1308" s="233"/>
      <c r="P1308" s="233"/>
      <c r="Q1308" s="233"/>
      <c r="R1308" s="233"/>
      <c r="S1308" s="233"/>
      <c r="T1308" s="234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5" t="s">
        <v>153</v>
      </c>
      <c r="AU1308" s="235" t="s">
        <v>82</v>
      </c>
      <c r="AV1308" s="13" t="s">
        <v>80</v>
      </c>
      <c r="AW1308" s="13" t="s">
        <v>34</v>
      </c>
      <c r="AX1308" s="13" t="s">
        <v>73</v>
      </c>
      <c r="AY1308" s="235" t="s">
        <v>142</v>
      </c>
    </row>
    <row r="1309" spans="1:51" s="14" customFormat="1" ht="12">
      <c r="A1309" s="14"/>
      <c r="B1309" s="236"/>
      <c r="C1309" s="237"/>
      <c r="D1309" s="227" t="s">
        <v>153</v>
      </c>
      <c r="E1309" s="238" t="s">
        <v>21</v>
      </c>
      <c r="F1309" s="239" t="s">
        <v>226</v>
      </c>
      <c r="G1309" s="237"/>
      <c r="H1309" s="240">
        <v>0.6</v>
      </c>
      <c r="I1309" s="241"/>
      <c r="J1309" s="237"/>
      <c r="K1309" s="237"/>
      <c r="L1309" s="242"/>
      <c r="M1309" s="243"/>
      <c r="N1309" s="244"/>
      <c r="O1309" s="244"/>
      <c r="P1309" s="244"/>
      <c r="Q1309" s="244"/>
      <c r="R1309" s="244"/>
      <c r="S1309" s="244"/>
      <c r="T1309" s="245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6" t="s">
        <v>153</v>
      </c>
      <c r="AU1309" s="246" t="s">
        <v>82</v>
      </c>
      <c r="AV1309" s="14" t="s">
        <v>82</v>
      </c>
      <c r="AW1309" s="14" t="s">
        <v>34</v>
      </c>
      <c r="AX1309" s="14" t="s">
        <v>73</v>
      </c>
      <c r="AY1309" s="246" t="s">
        <v>142</v>
      </c>
    </row>
    <row r="1310" spans="1:51" s="13" customFormat="1" ht="12">
      <c r="A1310" s="13"/>
      <c r="B1310" s="225"/>
      <c r="C1310" s="226"/>
      <c r="D1310" s="227" t="s">
        <v>153</v>
      </c>
      <c r="E1310" s="228" t="s">
        <v>21</v>
      </c>
      <c r="F1310" s="229" t="s">
        <v>227</v>
      </c>
      <c r="G1310" s="226"/>
      <c r="H1310" s="228" t="s">
        <v>21</v>
      </c>
      <c r="I1310" s="230"/>
      <c r="J1310" s="226"/>
      <c r="K1310" s="226"/>
      <c r="L1310" s="231"/>
      <c r="M1310" s="232"/>
      <c r="N1310" s="233"/>
      <c r="O1310" s="233"/>
      <c r="P1310" s="233"/>
      <c r="Q1310" s="233"/>
      <c r="R1310" s="233"/>
      <c r="S1310" s="233"/>
      <c r="T1310" s="234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35" t="s">
        <v>153</v>
      </c>
      <c r="AU1310" s="235" t="s">
        <v>82</v>
      </c>
      <c r="AV1310" s="13" t="s">
        <v>80</v>
      </c>
      <c r="AW1310" s="13" t="s">
        <v>34</v>
      </c>
      <c r="AX1310" s="13" t="s">
        <v>73</v>
      </c>
      <c r="AY1310" s="235" t="s">
        <v>142</v>
      </c>
    </row>
    <row r="1311" spans="1:51" s="14" customFormat="1" ht="12">
      <c r="A1311" s="14"/>
      <c r="B1311" s="236"/>
      <c r="C1311" s="237"/>
      <c r="D1311" s="227" t="s">
        <v>153</v>
      </c>
      <c r="E1311" s="238" t="s">
        <v>21</v>
      </c>
      <c r="F1311" s="239" t="s">
        <v>246</v>
      </c>
      <c r="G1311" s="237"/>
      <c r="H1311" s="240">
        <v>7.2</v>
      </c>
      <c r="I1311" s="241"/>
      <c r="J1311" s="237"/>
      <c r="K1311" s="237"/>
      <c r="L1311" s="242"/>
      <c r="M1311" s="243"/>
      <c r="N1311" s="244"/>
      <c r="O1311" s="244"/>
      <c r="P1311" s="244"/>
      <c r="Q1311" s="244"/>
      <c r="R1311" s="244"/>
      <c r="S1311" s="244"/>
      <c r="T1311" s="245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46" t="s">
        <v>153</v>
      </c>
      <c r="AU1311" s="246" t="s">
        <v>82</v>
      </c>
      <c r="AV1311" s="14" t="s">
        <v>82</v>
      </c>
      <c r="AW1311" s="14" t="s">
        <v>34</v>
      </c>
      <c r="AX1311" s="14" t="s">
        <v>73</v>
      </c>
      <c r="AY1311" s="246" t="s">
        <v>142</v>
      </c>
    </row>
    <row r="1312" spans="1:51" s="13" customFormat="1" ht="12">
      <c r="A1312" s="13"/>
      <c r="B1312" s="225"/>
      <c r="C1312" s="226"/>
      <c r="D1312" s="227" t="s">
        <v>153</v>
      </c>
      <c r="E1312" s="228" t="s">
        <v>21</v>
      </c>
      <c r="F1312" s="229" t="s">
        <v>1084</v>
      </c>
      <c r="G1312" s="226"/>
      <c r="H1312" s="228" t="s">
        <v>21</v>
      </c>
      <c r="I1312" s="230"/>
      <c r="J1312" s="226"/>
      <c r="K1312" s="226"/>
      <c r="L1312" s="231"/>
      <c r="M1312" s="232"/>
      <c r="N1312" s="233"/>
      <c r="O1312" s="233"/>
      <c r="P1312" s="233"/>
      <c r="Q1312" s="233"/>
      <c r="R1312" s="233"/>
      <c r="S1312" s="233"/>
      <c r="T1312" s="234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35" t="s">
        <v>153</v>
      </c>
      <c r="AU1312" s="235" t="s">
        <v>82</v>
      </c>
      <c r="AV1312" s="13" t="s">
        <v>80</v>
      </c>
      <c r="AW1312" s="13" t="s">
        <v>34</v>
      </c>
      <c r="AX1312" s="13" t="s">
        <v>73</v>
      </c>
      <c r="AY1312" s="235" t="s">
        <v>142</v>
      </c>
    </row>
    <row r="1313" spans="1:51" s="14" customFormat="1" ht="12">
      <c r="A1313" s="14"/>
      <c r="B1313" s="236"/>
      <c r="C1313" s="237"/>
      <c r="D1313" s="227" t="s">
        <v>153</v>
      </c>
      <c r="E1313" s="238" t="s">
        <v>21</v>
      </c>
      <c r="F1313" s="239" t="s">
        <v>1085</v>
      </c>
      <c r="G1313" s="237"/>
      <c r="H1313" s="240">
        <v>4.94</v>
      </c>
      <c r="I1313" s="241"/>
      <c r="J1313" s="237"/>
      <c r="K1313" s="237"/>
      <c r="L1313" s="242"/>
      <c r="M1313" s="243"/>
      <c r="N1313" s="244"/>
      <c r="O1313" s="244"/>
      <c r="P1313" s="244"/>
      <c r="Q1313" s="244"/>
      <c r="R1313" s="244"/>
      <c r="S1313" s="244"/>
      <c r="T1313" s="245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46" t="s">
        <v>153</v>
      </c>
      <c r="AU1313" s="246" t="s">
        <v>82</v>
      </c>
      <c r="AV1313" s="14" t="s">
        <v>82</v>
      </c>
      <c r="AW1313" s="14" t="s">
        <v>34</v>
      </c>
      <c r="AX1313" s="14" t="s">
        <v>73</v>
      </c>
      <c r="AY1313" s="246" t="s">
        <v>142</v>
      </c>
    </row>
    <row r="1314" spans="1:51" s="15" customFormat="1" ht="12">
      <c r="A1314" s="15"/>
      <c r="B1314" s="247"/>
      <c r="C1314" s="248"/>
      <c r="D1314" s="227" t="s">
        <v>153</v>
      </c>
      <c r="E1314" s="249" t="s">
        <v>21</v>
      </c>
      <c r="F1314" s="250" t="s">
        <v>171</v>
      </c>
      <c r="G1314" s="248"/>
      <c r="H1314" s="251">
        <v>917.924</v>
      </c>
      <c r="I1314" s="252"/>
      <c r="J1314" s="248"/>
      <c r="K1314" s="248"/>
      <c r="L1314" s="253"/>
      <c r="M1314" s="254"/>
      <c r="N1314" s="255"/>
      <c r="O1314" s="255"/>
      <c r="P1314" s="255"/>
      <c r="Q1314" s="255"/>
      <c r="R1314" s="255"/>
      <c r="S1314" s="255"/>
      <c r="T1314" s="256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T1314" s="257" t="s">
        <v>153</v>
      </c>
      <c r="AU1314" s="257" t="s">
        <v>82</v>
      </c>
      <c r="AV1314" s="15" t="s">
        <v>149</v>
      </c>
      <c r="AW1314" s="15" t="s">
        <v>34</v>
      </c>
      <c r="AX1314" s="15" t="s">
        <v>80</v>
      </c>
      <c r="AY1314" s="257" t="s">
        <v>142</v>
      </c>
    </row>
    <row r="1315" spans="1:65" s="2" customFormat="1" ht="16.5" customHeight="1">
      <c r="A1315" s="40"/>
      <c r="B1315" s="41"/>
      <c r="C1315" s="207" t="s">
        <v>1096</v>
      </c>
      <c r="D1315" s="207" t="s">
        <v>144</v>
      </c>
      <c r="E1315" s="208" t="s">
        <v>1097</v>
      </c>
      <c r="F1315" s="209" t="s">
        <v>1098</v>
      </c>
      <c r="G1315" s="210" t="s">
        <v>147</v>
      </c>
      <c r="H1315" s="211">
        <v>6.36</v>
      </c>
      <c r="I1315" s="212"/>
      <c r="J1315" s="213">
        <f>ROUND(I1315*H1315,2)</f>
        <v>0</v>
      </c>
      <c r="K1315" s="209" t="s">
        <v>148</v>
      </c>
      <c r="L1315" s="46"/>
      <c r="M1315" s="214" t="s">
        <v>21</v>
      </c>
      <c r="N1315" s="215" t="s">
        <v>44</v>
      </c>
      <c r="O1315" s="86"/>
      <c r="P1315" s="216">
        <f>O1315*H1315</f>
        <v>0</v>
      </c>
      <c r="Q1315" s="216">
        <v>0.245349</v>
      </c>
      <c r="R1315" s="216">
        <f>Q1315*H1315</f>
        <v>1.56041964</v>
      </c>
      <c r="S1315" s="216">
        <v>0</v>
      </c>
      <c r="T1315" s="217">
        <f>S1315*H1315</f>
        <v>0</v>
      </c>
      <c r="U1315" s="40"/>
      <c r="V1315" s="40"/>
      <c r="W1315" s="40"/>
      <c r="X1315" s="40"/>
      <c r="Y1315" s="40"/>
      <c r="Z1315" s="40"/>
      <c r="AA1315" s="40"/>
      <c r="AB1315" s="40"/>
      <c r="AC1315" s="40"/>
      <c r="AD1315" s="40"/>
      <c r="AE1315" s="40"/>
      <c r="AR1315" s="218" t="s">
        <v>149</v>
      </c>
      <c r="AT1315" s="218" t="s">
        <v>144</v>
      </c>
      <c r="AU1315" s="218" t="s">
        <v>82</v>
      </c>
      <c r="AY1315" s="19" t="s">
        <v>142</v>
      </c>
      <c r="BE1315" s="219">
        <f>IF(N1315="základní",J1315,0)</f>
        <v>0</v>
      </c>
      <c r="BF1315" s="219">
        <f>IF(N1315="snížená",J1315,0)</f>
        <v>0</v>
      </c>
      <c r="BG1315" s="219">
        <f>IF(N1315="zákl. přenesená",J1315,0)</f>
        <v>0</v>
      </c>
      <c r="BH1315" s="219">
        <f>IF(N1315="sníž. přenesená",J1315,0)</f>
        <v>0</v>
      </c>
      <c r="BI1315" s="219">
        <f>IF(N1315="nulová",J1315,0)</f>
        <v>0</v>
      </c>
      <c r="BJ1315" s="19" t="s">
        <v>80</v>
      </c>
      <c r="BK1315" s="219">
        <f>ROUND(I1315*H1315,2)</f>
        <v>0</v>
      </c>
      <c r="BL1315" s="19" t="s">
        <v>149</v>
      </c>
      <c r="BM1315" s="218" t="s">
        <v>1099</v>
      </c>
    </row>
    <row r="1316" spans="1:47" s="2" customFormat="1" ht="12">
      <c r="A1316" s="40"/>
      <c r="B1316" s="41"/>
      <c r="C1316" s="42"/>
      <c r="D1316" s="220" t="s">
        <v>151</v>
      </c>
      <c r="E1316" s="42"/>
      <c r="F1316" s="221" t="s">
        <v>1100</v>
      </c>
      <c r="G1316" s="42"/>
      <c r="H1316" s="42"/>
      <c r="I1316" s="222"/>
      <c r="J1316" s="42"/>
      <c r="K1316" s="42"/>
      <c r="L1316" s="46"/>
      <c r="M1316" s="223"/>
      <c r="N1316" s="224"/>
      <c r="O1316" s="86"/>
      <c r="P1316" s="86"/>
      <c r="Q1316" s="86"/>
      <c r="R1316" s="86"/>
      <c r="S1316" s="86"/>
      <c r="T1316" s="87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0"/>
      <c r="AE1316" s="40"/>
      <c r="AT1316" s="19" t="s">
        <v>151</v>
      </c>
      <c r="AU1316" s="19" t="s">
        <v>82</v>
      </c>
    </row>
    <row r="1317" spans="1:51" s="13" customFormat="1" ht="12">
      <c r="A1317" s="13"/>
      <c r="B1317" s="225"/>
      <c r="C1317" s="226"/>
      <c r="D1317" s="227" t="s">
        <v>153</v>
      </c>
      <c r="E1317" s="228" t="s">
        <v>21</v>
      </c>
      <c r="F1317" s="229" t="s">
        <v>154</v>
      </c>
      <c r="G1317" s="226"/>
      <c r="H1317" s="228" t="s">
        <v>21</v>
      </c>
      <c r="I1317" s="230"/>
      <c r="J1317" s="226"/>
      <c r="K1317" s="226"/>
      <c r="L1317" s="231"/>
      <c r="M1317" s="232"/>
      <c r="N1317" s="233"/>
      <c r="O1317" s="233"/>
      <c r="P1317" s="233"/>
      <c r="Q1317" s="233"/>
      <c r="R1317" s="233"/>
      <c r="S1317" s="233"/>
      <c r="T1317" s="234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T1317" s="235" t="s">
        <v>153</v>
      </c>
      <c r="AU1317" s="235" t="s">
        <v>82</v>
      </c>
      <c r="AV1317" s="13" t="s">
        <v>80</v>
      </c>
      <c r="AW1317" s="13" t="s">
        <v>34</v>
      </c>
      <c r="AX1317" s="13" t="s">
        <v>73</v>
      </c>
      <c r="AY1317" s="235" t="s">
        <v>142</v>
      </c>
    </row>
    <row r="1318" spans="1:51" s="13" customFormat="1" ht="12">
      <c r="A1318" s="13"/>
      <c r="B1318" s="225"/>
      <c r="C1318" s="226"/>
      <c r="D1318" s="227" t="s">
        <v>153</v>
      </c>
      <c r="E1318" s="228" t="s">
        <v>21</v>
      </c>
      <c r="F1318" s="229" t="s">
        <v>155</v>
      </c>
      <c r="G1318" s="226"/>
      <c r="H1318" s="228" t="s">
        <v>21</v>
      </c>
      <c r="I1318" s="230"/>
      <c r="J1318" s="226"/>
      <c r="K1318" s="226"/>
      <c r="L1318" s="231"/>
      <c r="M1318" s="232"/>
      <c r="N1318" s="233"/>
      <c r="O1318" s="233"/>
      <c r="P1318" s="233"/>
      <c r="Q1318" s="233"/>
      <c r="R1318" s="233"/>
      <c r="S1318" s="233"/>
      <c r="T1318" s="234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5" t="s">
        <v>153</v>
      </c>
      <c r="AU1318" s="235" t="s">
        <v>82</v>
      </c>
      <c r="AV1318" s="13" t="s">
        <v>80</v>
      </c>
      <c r="AW1318" s="13" t="s">
        <v>34</v>
      </c>
      <c r="AX1318" s="13" t="s">
        <v>73</v>
      </c>
      <c r="AY1318" s="235" t="s">
        <v>142</v>
      </c>
    </row>
    <row r="1319" spans="1:51" s="14" customFormat="1" ht="12">
      <c r="A1319" s="14"/>
      <c r="B1319" s="236"/>
      <c r="C1319" s="237"/>
      <c r="D1319" s="227" t="s">
        <v>153</v>
      </c>
      <c r="E1319" s="238" t="s">
        <v>21</v>
      </c>
      <c r="F1319" s="239" t="s">
        <v>168</v>
      </c>
      <c r="G1319" s="237"/>
      <c r="H1319" s="240">
        <v>6.36</v>
      </c>
      <c r="I1319" s="241"/>
      <c r="J1319" s="237"/>
      <c r="K1319" s="237"/>
      <c r="L1319" s="242"/>
      <c r="M1319" s="243"/>
      <c r="N1319" s="244"/>
      <c r="O1319" s="244"/>
      <c r="P1319" s="244"/>
      <c r="Q1319" s="244"/>
      <c r="R1319" s="244"/>
      <c r="S1319" s="244"/>
      <c r="T1319" s="245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6" t="s">
        <v>153</v>
      </c>
      <c r="AU1319" s="246" t="s">
        <v>82</v>
      </c>
      <c r="AV1319" s="14" t="s">
        <v>82</v>
      </c>
      <c r="AW1319" s="14" t="s">
        <v>34</v>
      </c>
      <c r="AX1319" s="14" t="s">
        <v>80</v>
      </c>
      <c r="AY1319" s="246" t="s">
        <v>142</v>
      </c>
    </row>
    <row r="1320" spans="1:65" s="2" customFormat="1" ht="33" customHeight="1">
      <c r="A1320" s="40"/>
      <c r="B1320" s="41"/>
      <c r="C1320" s="207" t="s">
        <v>1101</v>
      </c>
      <c r="D1320" s="207" t="s">
        <v>144</v>
      </c>
      <c r="E1320" s="208" t="s">
        <v>1102</v>
      </c>
      <c r="F1320" s="209" t="s">
        <v>1103</v>
      </c>
      <c r="G1320" s="210" t="s">
        <v>147</v>
      </c>
      <c r="H1320" s="211">
        <v>2.52</v>
      </c>
      <c r="I1320" s="212"/>
      <c r="J1320" s="213">
        <f>ROUND(I1320*H1320,2)</f>
        <v>0</v>
      </c>
      <c r="K1320" s="209" t="s">
        <v>148</v>
      </c>
      <c r="L1320" s="46"/>
      <c r="M1320" s="214" t="s">
        <v>21</v>
      </c>
      <c r="N1320" s="215" t="s">
        <v>44</v>
      </c>
      <c r="O1320" s="86"/>
      <c r="P1320" s="216">
        <f>O1320*H1320</f>
        <v>0</v>
      </c>
      <c r="Q1320" s="216">
        <v>0.1837</v>
      </c>
      <c r="R1320" s="216">
        <f>Q1320*H1320</f>
        <v>0.462924</v>
      </c>
      <c r="S1320" s="216">
        <v>0</v>
      </c>
      <c r="T1320" s="217">
        <f>S1320*H1320</f>
        <v>0</v>
      </c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0"/>
      <c r="AE1320" s="40"/>
      <c r="AR1320" s="218" t="s">
        <v>149</v>
      </c>
      <c r="AT1320" s="218" t="s">
        <v>144</v>
      </c>
      <c r="AU1320" s="218" t="s">
        <v>82</v>
      </c>
      <c r="AY1320" s="19" t="s">
        <v>142</v>
      </c>
      <c r="BE1320" s="219">
        <f>IF(N1320="základní",J1320,0)</f>
        <v>0</v>
      </c>
      <c r="BF1320" s="219">
        <f>IF(N1320="snížená",J1320,0)</f>
        <v>0</v>
      </c>
      <c r="BG1320" s="219">
        <f>IF(N1320="zákl. přenesená",J1320,0)</f>
        <v>0</v>
      </c>
      <c r="BH1320" s="219">
        <f>IF(N1320="sníž. přenesená",J1320,0)</f>
        <v>0</v>
      </c>
      <c r="BI1320" s="219">
        <f>IF(N1320="nulová",J1320,0)</f>
        <v>0</v>
      </c>
      <c r="BJ1320" s="19" t="s">
        <v>80</v>
      </c>
      <c r="BK1320" s="219">
        <f>ROUND(I1320*H1320,2)</f>
        <v>0</v>
      </c>
      <c r="BL1320" s="19" t="s">
        <v>149</v>
      </c>
      <c r="BM1320" s="218" t="s">
        <v>1104</v>
      </c>
    </row>
    <row r="1321" spans="1:47" s="2" customFormat="1" ht="12">
      <c r="A1321" s="40"/>
      <c r="B1321" s="41"/>
      <c r="C1321" s="42"/>
      <c r="D1321" s="220" t="s">
        <v>151</v>
      </c>
      <c r="E1321" s="42"/>
      <c r="F1321" s="221" t="s">
        <v>1105</v>
      </c>
      <c r="G1321" s="42"/>
      <c r="H1321" s="42"/>
      <c r="I1321" s="222"/>
      <c r="J1321" s="42"/>
      <c r="K1321" s="42"/>
      <c r="L1321" s="46"/>
      <c r="M1321" s="223"/>
      <c r="N1321" s="224"/>
      <c r="O1321" s="86"/>
      <c r="P1321" s="86"/>
      <c r="Q1321" s="86"/>
      <c r="R1321" s="86"/>
      <c r="S1321" s="86"/>
      <c r="T1321" s="87"/>
      <c r="U1321" s="40"/>
      <c r="V1321" s="40"/>
      <c r="W1321" s="40"/>
      <c r="X1321" s="40"/>
      <c r="Y1321" s="40"/>
      <c r="Z1321" s="40"/>
      <c r="AA1321" s="40"/>
      <c r="AB1321" s="40"/>
      <c r="AC1321" s="40"/>
      <c r="AD1321" s="40"/>
      <c r="AE1321" s="40"/>
      <c r="AT1321" s="19" t="s">
        <v>151</v>
      </c>
      <c r="AU1321" s="19" t="s">
        <v>82</v>
      </c>
    </row>
    <row r="1322" spans="1:51" s="13" customFormat="1" ht="12">
      <c r="A1322" s="13"/>
      <c r="B1322" s="225"/>
      <c r="C1322" s="226"/>
      <c r="D1322" s="227" t="s">
        <v>153</v>
      </c>
      <c r="E1322" s="228" t="s">
        <v>21</v>
      </c>
      <c r="F1322" s="229" t="s">
        <v>154</v>
      </c>
      <c r="G1322" s="226"/>
      <c r="H1322" s="228" t="s">
        <v>21</v>
      </c>
      <c r="I1322" s="230"/>
      <c r="J1322" s="226"/>
      <c r="K1322" s="226"/>
      <c r="L1322" s="231"/>
      <c r="M1322" s="232"/>
      <c r="N1322" s="233"/>
      <c r="O1322" s="233"/>
      <c r="P1322" s="233"/>
      <c r="Q1322" s="233"/>
      <c r="R1322" s="233"/>
      <c r="S1322" s="233"/>
      <c r="T1322" s="234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35" t="s">
        <v>153</v>
      </c>
      <c r="AU1322" s="235" t="s">
        <v>82</v>
      </c>
      <c r="AV1322" s="13" t="s">
        <v>80</v>
      </c>
      <c r="AW1322" s="13" t="s">
        <v>34</v>
      </c>
      <c r="AX1322" s="13" t="s">
        <v>73</v>
      </c>
      <c r="AY1322" s="235" t="s">
        <v>142</v>
      </c>
    </row>
    <row r="1323" spans="1:51" s="13" customFormat="1" ht="12">
      <c r="A1323" s="13"/>
      <c r="B1323" s="225"/>
      <c r="C1323" s="226"/>
      <c r="D1323" s="227" t="s">
        <v>153</v>
      </c>
      <c r="E1323" s="228" t="s">
        <v>21</v>
      </c>
      <c r="F1323" s="229" t="s">
        <v>155</v>
      </c>
      <c r="G1323" s="226"/>
      <c r="H1323" s="228" t="s">
        <v>21</v>
      </c>
      <c r="I1323" s="230"/>
      <c r="J1323" s="226"/>
      <c r="K1323" s="226"/>
      <c r="L1323" s="231"/>
      <c r="M1323" s="232"/>
      <c r="N1323" s="233"/>
      <c r="O1323" s="233"/>
      <c r="P1323" s="233"/>
      <c r="Q1323" s="233"/>
      <c r="R1323" s="233"/>
      <c r="S1323" s="233"/>
      <c r="T1323" s="234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T1323" s="235" t="s">
        <v>153</v>
      </c>
      <c r="AU1323" s="235" t="s">
        <v>82</v>
      </c>
      <c r="AV1323" s="13" t="s">
        <v>80</v>
      </c>
      <c r="AW1323" s="13" t="s">
        <v>34</v>
      </c>
      <c r="AX1323" s="13" t="s">
        <v>73</v>
      </c>
      <c r="AY1323" s="235" t="s">
        <v>142</v>
      </c>
    </row>
    <row r="1324" spans="1:51" s="14" customFormat="1" ht="12">
      <c r="A1324" s="14"/>
      <c r="B1324" s="236"/>
      <c r="C1324" s="237"/>
      <c r="D1324" s="227" t="s">
        <v>153</v>
      </c>
      <c r="E1324" s="238" t="s">
        <v>21</v>
      </c>
      <c r="F1324" s="239" t="s">
        <v>156</v>
      </c>
      <c r="G1324" s="237"/>
      <c r="H1324" s="240">
        <v>2.52</v>
      </c>
      <c r="I1324" s="241"/>
      <c r="J1324" s="237"/>
      <c r="K1324" s="237"/>
      <c r="L1324" s="242"/>
      <c r="M1324" s="243"/>
      <c r="N1324" s="244"/>
      <c r="O1324" s="244"/>
      <c r="P1324" s="244"/>
      <c r="Q1324" s="244"/>
      <c r="R1324" s="244"/>
      <c r="S1324" s="244"/>
      <c r="T1324" s="245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T1324" s="246" t="s">
        <v>153</v>
      </c>
      <c r="AU1324" s="246" t="s">
        <v>82</v>
      </c>
      <c r="AV1324" s="14" t="s">
        <v>82</v>
      </c>
      <c r="AW1324" s="14" t="s">
        <v>34</v>
      </c>
      <c r="AX1324" s="14" t="s">
        <v>80</v>
      </c>
      <c r="AY1324" s="246" t="s">
        <v>142</v>
      </c>
    </row>
    <row r="1325" spans="1:65" s="2" customFormat="1" ht="16.5" customHeight="1">
      <c r="A1325" s="40"/>
      <c r="B1325" s="41"/>
      <c r="C1325" s="270" t="s">
        <v>1106</v>
      </c>
      <c r="D1325" s="270" t="s">
        <v>729</v>
      </c>
      <c r="E1325" s="271" t="s">
        <v>1107</v>
      </c>
      <c r="F1325" s="272" t="s">
        <v>1108</v>
      </c>
      <c r="G1325" s="273" t="s">
        <v>147</v>
      </c>
      <c r="H1325" s="274">
        <v>2.52</v>
      </c>
      <c r="I1325" s="275"/>
      <c r="J1325" s="276">
        <f>ROUND(I1325*H1325,2)</f>
        <v>0</v>
      </c>
      <c r="K1325" s="272" t="s">
        <v>148</v>
      </c>
      <c r="L1325" s="277"/>
      <c r="M1325" s="278" t="s">
        <v>21</v>
      </c>
      <c r="N1325" s="279" t="s">
        <v>44</v>
      </c>
      <c r="O1325" s="86"/>
      <c r="P1325" s="216">
        <f>O1325*H1325</f>
        <v>0</v>
      </c>
      <c r="Q1325" s="216">
        <v>0.222</v>
      </c>
      <c r="R1325" s="216">
        <f>Q1325*H1325</f>
        <v>0.55944</v>
      </c>
      <c r="S1325" s="216">
        <v>0</v>
      </c>
      <c r="T1325" s="217">
        <f>S1325*H1325</f>
        <v>0</v>
      </c>
      <c r="U1325" s="40"/>
      <c r="V1325" s="40"/>
      <c r="W1325" s="40"/>
      <c r="X1325" s="40"/>
      <c r="Y1325" s="40"/>
      <c r="Z1325" s="40"/>
      <c r="AA1325" s="40"/>
      <c r="AB1325" s="40"/>
      <c r="AC1325" s="40"/>
      <c r="AD1325" s="40"/>
      <c r="AE1325" s="40"/>
      <c r="AR1325" s="218" t="s">
        <v>235</v>
      </c>
      <c r="AT1325" s="218" t="s">
        <v>729</v>
      </c>
      <c r="AU1325" s="218" t="s">
        <v>82</v>
      </c>
      <c r="AY1325" s="19" t="s">
        <v>142</v>
      </c>
      <c r="BE1325" s="219">
        <f>IF(N1325="základní",J1325,0)</f>
        <v>0</v>
      </c>
      <c r="BF1325" s="219">
        <f>IF(N1325="snížená",J1325,0)</f>
        <v>0</v>
      </c>
      <c r="BG1325" s="219">
        <f>IF(N1325="zákl. přenesená",J1325,0)</f>
        <v>0</v>
      </c>
      <c r="BH1325" s="219">
        <f>IF(N1325="sníž. přenesená",J1325,0)</f>
        <v>0</v>
      </c>
      <c r="BI1325" s="219">
        <f>IF(N1325="nulová",J1325,0)</f>
        <v>0</v>
      </c>
      <c r="BJ1325" s="19" t="s">
        <v>80</v>
      </c>
      <c r="BK1325" s="219">
        <f>ROUND(I1325*H1325,2)</f>
        <v>0</v>
      </c>
      <c r="BL1325" s="19" t="s">
        <v>149</v>
      </c>
      <c r="BM1325" s="218" t="s">
        <v>1109</v>
      </c>
    </row>
    <row r="1326" spans="1:51" s="13" customFormat="1" ht="12">
      <c r="A1326" s="13"/>
      <c r="B1326" s="225"/>
      <c r="C1326" s="226"/>
      <c r="D1326" s="227" t="s">
        <v>153</v>
      </c>
      <c r="E1326" s="228" t="s">
        <v>21</v>
      </c>
      <c r="F1326" s="229" t="s">
        <v>154</v>
      </c>
      <c r="G1326" s="226"/>
      <c r="H1326" s="228" t="s">
        <v>21</v>
      </c>
      <c r="I1326" s="230"/>
      <c r="J1326" s="226"/>
      <c r="K1326" s="226"/>
      <c r="L1326" s="231"/>
      <c r="M1326" s="232"/>
      <c r="N1326" s="233"/>
      <c r="O1326" s="233"/>
      <c r="P1326" s="233"/>
      <c r="Q1326" s="233"/>
      <c r="R1326" s="233"/>
      <c r="S1326" s="233"/>
      <c r="T1326" s="234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35" t="s">
        <v>153</v>
      </c>
      <c r="AU1326" s="235" t="s">
        <v>82</v>
      </c>
      <c r="AV1326" s="13" t="s">
        <v>80</v>
      </c>
      <c r="AW1326" s="13" t="s">
        <v>34</v>
      </c>
      <c r="AX1326" s="13" t="s">
        <v>73</v>
      </c>
      <c r="AY1326" s="235" t="s">
        <v>142</v>
      </c>
    </row>
    <row r="1327" spans="1:51" s="13" customFormat="1" ht="12">
      <c r="A1327" s="13"/>
      <c r="B1327" s="225"/>
      <c r="C1327" s="226"/>
      <c r="D1327" s="227" t="s">
        <v>153</v>
      </c>
      <c r="E1327" s="228" t="s">
        <v>21</v>
      </c>
      <c r="F1327" s="229" t="s">
        <v>155</v>
      </c>
      <c r="G1327" s="226"/>
      <c r="H1327" s="228" t="s">
        <v>21</v>
      </c>
      <c r="I1327" s="230"/>
      <c r="J1327" s="226"/>
      <c r="K1327" s="226"/>
      <c r="L1327" s="231"/>
      <c r="M1327" s="232"/>
      <c r="N1327" s="233"/>
      <c r="O1327" s="233"/>
      <c r="P1327" s="233"/>
      <c r="Q1327" s="233"/>
      <c r="R1327" s="233"/>
      <c r="S1327" s="233"/>
      <c r="T1327" s="234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35" t="s">
        <v>153</v>
      </c>
      <c r="AU1327" s="235" t="s">
        <v>82</v>
      </c>
      <c r="AV1327" s="13" t="s">
        <v>80</v>
      </c>
      <c r="AW1327" s="13" t="s">
        <v>34</v>
      </c>
      <c r="AX1327" s="13" t="s">
        <v>73</v>
      </c>
      <c r="AY1327" s="235" t="s">
        <v>142</v>
      </c>
    </row>
    <row r="1328" spans="1:51" s="14" customFormat="1" ht="12">
      <c r="A1328" s="14"/>
      <c r="B1328" s="236"/>
      <c r="C1328" s="237"/>
      <c r="D1328" s="227" t="s">
        <v>153</v>
      </c>
      <c r="E1328" s="238" t="s">
        <v>21</v>
      </c>
      <c r="F1328" s="239" t="s">
        <v>156</v>
      </c>
      <c r="G1328" s="237"/>
      <c r="H1328" s="240">
        <v>2.52</v>
      </c>
      <c r="I1328" s="241"/>
      <c r="J1328" s="237"/>
      <c r="K1328" s="237"/>
      <c r="L1328" s="242"/>
      <c r="M1328" s="243"/>
      <c r="N1328" s="244"/>
      <c r="O1328" s="244"/>
      <c r="P1328" s="244"/>
      <c r="Q1328" s="244"/>
      <c r="R1328" s="244"/>
      <c r="S1328" s="244"/>
      <c r="T1328" s="245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46" t="s">
        <v>153</v>
      </c>
      <c r="AU1328" s="246" t="s">
        <v>82</v>
      </c>
      <c r="AV1328" s="14" t="s">
        <v>82</v>
      </c>
      <c r="AW1328" s="14" t="s">
        <v>34</v>
      </c>
      <c r="AX1328" s="14" t="s">
        <v>80</v>
      </c>
      <c r="AY1328" s="246" t="s">
        <v>142</v>
      </c>
    </row>
    <row r="1329" spans="1:65" s="2" customFormat="1" ht="37.8" customHeight="1">
      <c r="A1329" s="40"/>
      <c r="B1329" s="41"/>
      <c r="C1329" s="207" t="s">
        <v>1110</v>
      </c>
      <c r="D1329" s="207" t="s">
        <v>144</v>
      </c>
      <c r="E1329" s="208" t="s">
        <v>1111</v>
      </c>
      <c r="F1329" s="209" t="s">
        <v>1112</v>
      </c>
      <c r="G1329" s="210" t="s">
        <v>147</v>
      </c>
      <c r="H1329" s="211">
        <v>2.28</v>
      </c>
      <c r="I1329" s="212"/>
      <c r="J1329" s="213">
        <f>ROUND(I1329*H1329,2)</f>
        <v>0</v>
      </c>
      <c r="K1329" s="209" t="s">
        <v>148</v>
      </c>
      <c r="L1329" s="46"/>
      <c r="M1329" s="214" t="s">
        <v>21</v>
      </c>
      <c r="N1329" s="215" t="s">
        <v>44</v>
      </c>
      <c r="O1329" s="86"/>
      <c r="P1329" s="216">
        <f>O1329*H1329</f>
        <v>0</v>
      </c>
      <c r="Q1329" s="216">
        <v>0.10362</v>
      </c>
      <c r="R1329" s="216">
        <f>Q1329*H1329</f>
        <v>0.23625359999999998</v>
      </c>
      <c r="S1329" s="216">
        <v>0</v>
      </c>
      <c r="T1329" s="217">
        <f>S1329*H1329</f>
        <v>0</v>
      </c>
      <c r="U1329" s="40"/>
      <c r="V1329" s="40"/>
      <c r="W1329" s="40"/>
      <c r="X1329" s="40"/>
      <c r="Y1329" s="40"/>
      <c r="Z1329" s="40"/>
      <c r="AA1329" s="40"/>
      <c r="AB1329" s="40"/>
      <c r="AC1329" s="40"/>
      <c r="AD1329" s="40"/>
      <c r="AE1329" s="40"/>
      <c r="AR1329" s="218" t="s">
        <v>149</v>
      </c>
      <c r="AT1329" s="218" t="s">
        <v>144</v>
      </c>
      <c r="AU1329" s="218" t="s">
        <v>82</v>
      </c>
      <c r="AY1329" s="19" t="s">
        <v>142</v>
      </c>
      <c r="BE1329" s="219">
        <f>IF(N1329="základní",J1329,0)</f>
        <v>0</v>
      </c>
      <c r="BF1329" s="219">
        <f>IF(N1329="snížená",J1329,0)</f>
        <v>0</v>
      </c>
      <c r="BG1329" s="219">
        <f>IF(N1329="zákl. přenesená",J1329,0)</f>
        <v>0</v>
      </c>
      <c r="BH1329" s="219">
        <f>IF(N1329="sníž. přenesená",J1329,0)</f>
        <v>0</v>
      </c>
      <c r="BI1329" s="219">
        <f>IF(N1329="nulová",J1329,0)</f>
        <v>0</v>
      </c>
      <c r="BJ1329" s="19" t="s">
        <v>80</v>
      </c>
      <c r="BK1329" s="219">
        <f>ROUND(I1329*H1329,2)</f>
        <v>0</v>
      </c>
      <c r="BL1329" s="19" t="s">
        <v>149</v>
      </c>
      <c r="BM1329" s="218" t="s">
        <v>1113</v>
      </c>
    </row>
    <row r="1330" spans="1:47" s="2" customFormat="1" ht="12">
      <c r="A1330" s="40"/>
      <c r="B1330" s="41"/>
      <c r="C1330" s="42"/>
      <c r="D1330" s="220" t="s">
        <v>151</v>
      </c>
      <c r="E1330" s="42"/>
      <c r="F1330" s="221" t="s">
        <v>1114</v>
      </c>
      <c r="G1330" s="42"/>
      <c r="H1330" s="42"/>
      <c r="I1330" s="222"/>
      <c r="J1330" s="42"/>
      <c r="K1330" s="42"/>
      <c r="L1330" s="46"/>
      <c r="M1330" s="223"/>
      <c r="N1330" s="224"/>
      <c r="O1330" s="86"/>
      <c r="P1330" s="86"/>
      <c r="Q1330" s="86"/>
      <c r="R1330" s="86"/>
      <c r="S1330" s="86"/>
      <c r="T1330" s="87"/>
      <c r="U1330" s="40"/>
      <c r="V1330" s="40"/>
      <c r="W1330" s="40"/>
      <c r="X1330" s="40"/>
      <c r="Y1330" s="40"/>
      <c r="Z1330" s="40"/>
      <c r="AA1330" s="40"/>
      <c r="AB1330" s="40"/>
      <c r="AC1330" s="40"/>
      <c r="AD1330" s="40"/>
      <c r="AE1330" s="40"/>
      <c r="AT1330" s="19" t="s">
        <v>151</v>
      </c>
      <c r="AU1330" s="19" t="s">
        <v>82</v>
      </c>
    </row>
    <row r="1331" spans="1:51" s="13" customFormat="1" ht="12">
      <c r="A1331" s="13"/>
      <c r="B1331" s="225"/>
      <c r="C1331" s="226"/>
      <c r="D1331" s="227" t="s">
        <v>153</v>
      </c>
      <c r="E1331" s="228" t="s">
        <v>21</v>
      </c>
      <c r="F1331" s="229" t="s">
        <v>154</v>
      </c>
      <c r="G1331" s="226"/>
      <c r="H1331" s="228" t="s">
        <v>21</v>
      </c>
      <c r="I1331" s="230"/>
      <c r="J1331" s="226"/>
      <c r="K1331" s="226"/>
      <c r="L1331" s="231"/>
      <c r="M1331" s="232"/>
      <c r="N1331" s="233"/>
      <c r="O1331" s="233"/>
      <c r="P1331" s="233"/>
      <c r="Q1331" s="233"/>
      <c r="R1331" s="233"/>
      <c r="S1331" s="233"/>
      <c r="T1331" s="234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5" t="s">
        <v>153</v>
      </c>
      <c r="AU1331" s="235" t="s">
        <v>82</v>
      </c>
      <c r="AV1331" s="13" t="s">
        <v>80</v>
      </c>
      <c r="AW1331" s="13" t="s">
        <v>34</v>
      </c>
      <c r="AX1331" s="13" t="s">
        <v>73</v>
      </c>
      <c r="AY1331" s="235" t="s">
        <v>142</v>
      </c>
    </row>
    <row r="1332" spans="1:51" s="13" customFormat="1" ht="12">
      <c r="A1332" s="13"/>
      <c r="B1332" s="225"/>
      <c r="C1332" s="226"/>
      <c r="D1332" s="227" t="s">
        <v>153</v>
      </c>
      <c r="E1332" s="228" t="s">
        <v>21</v>
      </c>
      <c r="F1332" s="229" t="s">
        <v>155</v>
      </c>
      <c r="G1332" s="226"/>
      <c r="H1332" s="228" t="s">
        <v>21</v>
      </c>
      <c r="I1332" s="230"/>
      <c r="J1332" s="226"/>
      <c r="K1332" s="226"/>
      <c r="L1332" s="231"/>
      <c r="M1332" s="232"/>
      <c r="N1332" s="233"/>
      <c r="O1332" s="233"/>
      <c r="P1332" s="233"/>
      <c r="Q1332" s="233"/>
      <c r="R1332" s="233"/>
      <c r="S1332" s="233"/>
      <c r="T1332" s="234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T1332" s="235" t="s">
        <v>153</v>
      </c>
      <c r="AU1332" s="235" t="s">
        <v>82</v>
      </c>
      <c r="AV1332" s="13" t="s">
        <v>80</v>
      </c>
      <c r="AW1332" s="13" t="s">
        <v>34</v>
      </c>
      <c r="AX1332" s="13" t="s">
        <v>73</v>
      </c>
      <c r="AY1332" s="235" t="s">
        <v>142</v>
      </c>
    </row>
    <row r="1333" spans="1:51" s="14" customFormat="1" ht="12">
      <c r="A1333" s="14"/>
      <c r="B1333" s="236"/>
      <c r="C1333" s="237"/>
      <c r="D1333" s="227" t="s">
        <v>153</v>
      </c>
      <c r="E1333" s="238" t="s">
        <v>21</v>
      </c>
      <c r="F1333" s="239" t="s">
        <v>161</v>
      </c>
      <c r="G1333" s="237"/>
      <c r="H1333" s="240">
        <v>2.28</v>
      </c>
      <c r="I1333" s="241"/>
      <c r="J1333" s="237"/>
      <c r="K1333" s="237"/>
      <c r="L1333" s="242"/>
      <c r="M1333" s="243"/>
      <c r="N1333" s="244"/>
      <c r="O1333" s="244"/>
      <c r="P1333" s="244"/>
      <c r="Q1333" s="244"/>
      <c r="R1333" s="244"/>
      <c r="S1333" s="244"/>
      <c r="T1333" s="245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46" t="s">
        <v>153</v>
      </c>
      <c r="AU1333" s="246" t="s">
        <v>82</v>
      </c>
      <c r="AV1333" s="14" t="s">
        <v>82</v>
      </c>
      <c r="AW1333" s="14" t="s">
        <v>34</v>
      </c>
      <c r="AX1333" s="14" t="s">
        <v>80</v>
      </c>
      <c r="AY1333" s="246" t="s">
        <v>142</v>
      </c>
    </row>
    <row r="1334" spans="1:65" s="2" customFormat="1" ht="16.5" customHeight="1">
      <c r="A1334" s="40"/>
      <c r="B1334" s="41"/>
      <c r="C1334" s="270" t="s">
        <v>1115</v>
      </c>
      <c r="D1334" s="270" t="s">
        <v>729</v>
      </c>
      <c r="E1334" s="271" t="s">
        <v>1116</v>
      </c>
      <c r="F1334" s="272" t="s">
        <v>1117</v>
      </c>
      <c r="G1334" s="273" t="s">
        <v>147</v>
      </c>
      <c r="H1334" s="274">
        <v>2.348</v>
      </c>
      <c r="I1334" s="275"/>
      <c r="J1334" s="276">
        <f>ROUND(I1334*H1334,2)</f>
        <v>0</v>
      </c>
      <c r="K1334" s="272" t="s">
        <v>148</v>
      </c>
      <c r="L1334" s="277"/>
      <c r="M1334" s="278" t="s">
        <v>21</v>
      </c>
      <c r="N1334" s="279" t="s">
        <v>44</v>
      </c>
      <c r="O1334" s="86"/>
      <c r="P1334" s="216">
        <f>O1334*H1334</f>
        <v>0</v>
      </c>
      <c r="Q1334" s="216">
        <v>0.176</v>
      </c>
      <c r="R1334" s="216">
        <f>Q1334*H1334</f>
        <v>0.41324799999999995</v>
      </c>
      <c r="S1334" s="216">
        <v>0</v>
      </c>
      <c r="T1334" s="217">
        <f>S1334*H1334</f>
        <v>0</v>
      </c>
      <c r="U1334" s="40"/>
      <c r="V1334" s="40"/>
      <c r="W1334" s="40"/>
      <c r="X1334" s="40"/>
      <c r="Y1334" s="40"/>
      <c r="Z1334" s="40"/>
      <c r="AA1334" s="40"/>
      <c r="AB1334" s="40"/>
      <c r="AC1334" s="40"/>
      <c r="AD1334" s="40"/>
      <c r="AE1334" s="40"/>
      <c r="AR1334" s="218" t="s">
        <v>235</v>
      </c>
      <c r="AT1334" s="218" t="s">
        <v>729</v>
      </c>
      <c r="AU1334" s="218" t="s">
        <v>82</v>
      </c>
      <c r="AY1334" s="19" t="s">
        <v>142</v>
      </c>
      <c r="BE1334" s="219">
        <f>IF(N1334="základní",J1334,0)</f>
        <v>0</v>
      </c>
      <c r="BF1334" s="219">
        <f>IF(N1334="snížená",J1334,0)</f>
        <v>0</v>
      </c>
      <c r="BG1334" s="219">
        <f>IF(N1334="zákl. přenesená",J1334,0)</f>
        <v>0</v>
      </c>
      <c r="BH1334" s="219">
        <f>IF(N1334="sníž. přenesená",J1334,0)</f>
        <v>0</v>
      </c>
      <c r="BI1334" s="219">
        <f>IF(N1334="nulová",J1334,0)</f>
        <v>0</v>
      </c>
      <c r="BJ1334" s="19" t="s">
        <v>80</v>
      </c>
      <c r="BK1334" s="219">
        <f>ROUND(I1334*H1334,2)</f>
        <v>0</v>
      </c>
      <c r="BL1334" s="19" t="s">
        <v>149</v>
      </c>
      <c r="BM1334" s="218" t="s">
        <v>1118</v>
      </c>
    </row>
    <row r="1335" spans="1:51" s="13" customFormat="1" ht="12">
      <c r="A1335" s="13"/>
      <c r="B1335" s="225"/>
      <c r="C1335" s="226"/>
      <c r="D1335" s="227" t="s">
        <v>153</v>
      </c>
      <c r="E1335" s="228" t="s">
        <v>21</v>
      </c>
      <c r="F1335" s="229" t="s">
        <v>154</v>
      </c>
      <c r="G1335" s="226"/>
      <c r="H1335" s="228" t="s">
        <v>21</v>
      </c>
      <c r="I1335" s="230"/>
      <c r="J1335" s="226"/>
      <c r="K1335" s="226"/>
      <c r="L1335" s="231"/>
      <c r="M1335" s="232"/>
      <c r="N1335" s="233"/>
      <c r="O1335" s="233"/>
      <c r="P1335" s="233"/>
      <c r="Q1335" s="233"/>
      <c r="R1335" s="233"/>
      <c r="S1335" s="233"/>
      <c r="T1335" s="234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35" t="s">
        <v>153</v>
      </c>
      <c r="AU1335" s="235" t="s">
        <v>82</v>
      </c>
      <c r="AV1335" s="13" t="s">
        <v>80</v>
      </c>
      <c r="AW1335" s="13" t="s">
        <v>34</v>
      </c>
      <c r="AX1335" s="13" t="s">
        <v>73</v>
      </c>
      <c r="AY1335" s="235" t="s">
        <v>142</v>
      </c>
    </row>
    <row r="1336" spans="1:51" s="13" customFormat="1" ht="12">
      <c r="A1336" s="13"/>
      <c r="B1336" s="225"/>
      <c r="C1336" s="226"/>
      <c r="D1336" s="227" t="s">
        <v>153</v>
      </c>
      <c r="E1336" s="228" t="s">
        <v>21</v>
      </c>
      <c r="F1336" s="229" t="s">
        <v>155</v>
      </c>
      <c r="G1336" s="226"/>
      <c r="H1336" s="228" t="s">
        <v>21</v>
      </c>
      <c r="I1336" s="230"/>
      <c r="J1336" s="226"/>
      <c r="K1336" s="226"/>
      <c r="L1336" s="231"/>
      <c r="M1336" s="232"/>
      <c r="N1336" s="233"/>
      <c r="O1336" s="233"/>
      <c r="P1336" s="233"/>
      <c r="Q1336" s="233"/>
      <c r="R1336" s="233"/>
      <c r="S1336" s="233"/>
      <c r="T1336" s="234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5" t="s">
        <v>153</v>
      </c>
      <c r="AU1336" s="235" t="s">
        <v>82</v>
      </c>
      <c r="AV1336" s="13" t="s">
        <v>80</v>
      </c>
      <c r="AW1336" s="13" t="s">
        <v>34</v>
      </c>
      <c r="AX1336" s="13" t="s">
        <v>73</v>
      </c>
      <c r="AY1336" s="235" t="s">
        <v>142</v>
      </c>
    </row>
    <row r="1337" spans="1:51" s="14" customFormat="1" ht="12">
      <c r="A1337" s="14"/>
      <c r="B1337" s="236"/>
      <c r="C1337" s="237"/>
      <c r="D1337" s="227" t="s">
        <v>153</v>
      </c>
      <c r="E1337" s="238" t="s">
        <v>21</v>
      </c>
      <c r="F1337" s="239" t="s">
        <v>161</v>
      </c>
      <c r="G1337" s="237"/>
      <c r="H1337" s="240">
        <v>2.28</v>
      </c>
      <c r="I1337" s="241"/>
      <c r="J1337" s="237"/>
      <c r="K1337" s="237"/>
      <c r="L1337" s="242"/>
      <c r="M1337" s="243"/>
      <c r="N1337" s="244"/>
      <c r="O1337" s="244"/>
      <c r="P1337" s="244"/>
      <c r="Q1337" s="244"/>
      <c r="R1337" s="244"/>
      <c r="S1337" s="244"/>
      <c r="T1337" s="245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46" t="s">
        <v>153</v>
      </c>
      <c r="AU1337" s="246" t="s">
        <v>82</v>
      </c>
      <c r="AV1337" s="14" t="s">
        <v>82</v>
      </c>
      <c r="AW1337" s="14" t="s">
        <v>34</v>
      </c>
      <c r="AX1337" s="14" t="s">
        <v>80</v>
      </c>
      <c r="AY1337" s="246" t="s">
        <v>142</v>
      </c>
    </row>
    <row r="1338" spans="1:51" s="14" customFormat="1" ht="12">
      <c r="A1338" s="14"/>
      <c r="B1338" s="236"/>
      <c r="C1338" s="237"/>
      <c r="D1338" s="227" t="s">
        <v>153</v>
      </c>
      <c r="E1338" s="237"/>
      <c r="F1338" s="239" t="s">
        <v>1119</v>
      </c>
      <c r="G1338" s="237"/>
      <c r="H1338" s="240">
        <v>2.348</v>
      </c>
      <c r="I1338" s="241"/>
      <c r="J1338" s="237"/>
      <c r="K1338" s="237"/>
      <c r="L1338" s="242"/>
      <c r="M1338" s="243"/>
      <c r="N1338" s="244"/>
      <c r="O1338" s="244"/>
      <c r="P1338" s="244"/>
      <c r="Q1338" s="244"/>
      <c r="R1338" s="244"/>
      <c r="S1338" s="244"/>
      <c r="T1338" s="245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46" t="s">
        <v>153</v>
      </c>
      <c r="AU1338" s="246" t="s">
        <v>82</v>
      </c>
      <c r="AV1338" s="14" t="s">
        <v>82</v>
      </c>
      <c r="AW1338" s="14" t="s">
        <v>4</v>
      </c>
      <c r="AX1338" s="14" t="s">
        <v>80</v>
      </c>
      <c r="AY1338" s="246" t="s">
        <v>142</v>
      </c>
    </row>
    <row r="1339" spans="1:63" s="12" customFormat="1" ht="22.8" customHeight="1">
      <c r="A1339" s="12"/>
      <c r="B1339" s="191"/>
      <c r="C1339" s="192"/>
      <c r="D1339" s="193" t="s">
        <v>72</v>
      </c>
      <c r="E1339" s="205" t="s">
        <v>235</v>
      </c>
      <c r="F1339" s="205" t="s">
        <v>1120</v>
      </c>
      <c r="G1339" s="192"/>
      <c r="H1339" s="192"/>
      <c r="I1339" s="195"/>
      <c r="J1339" s="206">
        <f>BK1339</f>
        <v>0</v>
      </c>
      <c r="K1339" s="192"/>
      <c r="L1339" s="197"/>
      <c r="M1339" s="198"/>
      <c r="N1339" s="199"/>
      <c r="O1339" s="199"/>
      <c r="P1339" s="200">
        <f>SUM(P1340:P1606)</f>
        <v>0</v>
      </c>
      <c r="Q1339" s="199"/>
      <c r="R1339" s="200">
        <f>SUM(R1340:R1606)</f>
        <v>485.85717283800005</v>
      </c>
      <c r="S1339" s="199"/>
      <c r="T1339" s="201">
        <f>SUM(T1340:T1606)</f>
        <v>0</v>
      </c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R1339" s="202" t="s">
        <v>80</v>
      </c>
      <c r="AT1339" s="203" t="s">
        <v>72</v>
      </c>
      <c r="AU1339" s="203" t="s">
        <v>80</v>
      </c>
      <c r="AY1339" s="202" t="s">
        <v>142</v>
      </c>
      <c r="BK1339" s="204">
        <f>SUM(BK1340:BK1606)</f>
        <v>0</v>
      </c>
    </row>
    <row r="1340" spans="1:65" s="2" customFormat="1" ht="24.15" customHeight="1">
      <c r="A1340" s="40"/>
      <c r="B1340" s="41"/>
      <c r="C1340" s="207" t="s">
        <v>1121</v>
      </c>
      <c r="D1340" s="207" t="s">
        <v>144</v>
      </c>
      <c r="E1340" s="208" t="s">
        <v>1122</v>
      </c>
      <c r="F1340" s="209" t="s">
        <v>1123</v>
      </c>
      <c r="G1340" s="210" t="s">
        <v>268</v>
      </c>
      <c r="H1340" s="211">
        <v>125.86</v>
      </c>
      <c r="I1340" s="212"/>
      <c r="J1340" s="213">
        <f>ROUND(I1340*H1340,2)</f>
        <v>0</v>
      </c>
      <c r="K1340" s="209" t="s">
        <v>148</v>
      </c>
      <c r="L1340" s="46"/>
      <c r="M1340" s="214" t="s">
        <v>21</v>
      </c>
      <c r="N1340" s="215" t="s">
        <v>44</v>
      </c>
      <c r="O1340" s="86"/>
      <c r="P1340" s="216">
        <f>O1340*H1340</f>
        <v>0</v>
      </c>
      <c r="Q1340" s="216">
        <v>8.2E-05</v>
      </c>
      <c r="R1340" s="216">
        <f>Q1340*H1340</f>
        <v>0.01032052</v>
      </c>
      <c r="S1340" s="216">
        <v>0</v>
      </c>
      <c r="T1340" s="217">
        <f>S1340*H1340</f>
        <v>0</v>
      </c>
      <c r="U1340" s="40"/>
      <c r="V1340" s="40"/>
      <c r="W1340" s="40"/>
      <c r="X1340" s="40"/>
      <c r="Y1340" s="40"/>
      <c r="Z1340" s="40"/>
      <c r="AA1340" s="40"/>
      <c r="AB1340" s="40"/>
      <c r="AC1340" s="40"/>
      <c r="AD1340" s="40"/>
      <c r="AE1340" s="40"/>
      <c r="AR1340" s="218" t="s">
        <v>149</v>
      </c>
      <c r="AT1340" s="218" t="s">
        <v>144</v>
      </c>
      <c r="AU1340" s="218" t="s">
        <v>82</v>
      </c>
      <c r="AY1340" s="19" t="s">
        <v>142</v>
      </c>
      <c r="BE1340" s="219">
        <f>IF(N1340="základní",J1340,0)</f>
        <v>0</v>
      </c>
      <c r="BF1340" s="219">
        <f>IF(N1340="snížená",J1340,0)</f>
        <v>0</v>
      </c>
      <c r="BG1340" s="219">
        <f>IF(N1340="zákl. přenesená",J1340,0)</f>
        <v>0</v>
      </c>
      <c r="BH1340" s="219">
        <f>IF(N1340="sníž. přenesená",J1340,0)</f>
        <v>0</v>
      </c>
      <c r="BI1340" s="219">
        <f>IF(N1340="nulová",J1340,0)</f>
        <v>0</v>
      </c>
      <c r="BJ1340" s="19" t="s">
        <v>80</v>
      </c>
      <c r="BK1340" s="219">
        <f>ROUND(I1340*H1340,2)</f>
        <v>0</v>
      </c>
      <c r="BL1340" s="19" t="s">
        <v>149</v>
      </c>
      <c r="BM1340" s="218" t="s">
        <v>1124</v>
      </c>
    </row>
    <row r="1341" spans="1:47" s="2" customFormat="1" ht="12">
      <c r="A1341" s="40"/>
      <c r="B1341" s="41"/>
      <c r="C1341" s="42"/>
      <c r="D1341" s="220" t="s">
        <v>151</v>
      </c>
      <c r="E1341" s="42"/>
      <c r="F1341" s="221" t="s">
        <v>1125</v>
      </c>
      <c r="G1341" s="42"/>
      <c r="H1341" s="42"/>
      <c r="I1341" s="222"/>
      <c r="J1341" s="42"/>
      <c r="K1341" s="42"/>
      <c r="L1341" s="46"/>
      <c r="M1341" s="223"/>
      <c r="N1341" s="224"/>
      <c r="O1341" s="86"/>
      <c r="P1341" s="86"/>
      <c r="Q1341" s="86"/>
      <c r="R1341" s="86"/>
      <c r="S1341" s="86"/>
      <c r="T1341" s="87"/>
      <c r="U1341" s="40"/>
      <c r="V1341" s="40"/>
      <c r="W1341" s="40"/>
      <c r="X1341" s="40"/>
      <c r="Y1341" s="40"/>
      <c r="Z1341" s="40"/>
      <c r="AA1341" s="40"/>
      <c r="AB1341" s="40"/>
      <c r="AC1341" s="40"/>
      <c r="AD1341" s="40"/>
      <c r="AE1341" s="40"/>
      <c r="AT1341" s="19" t="s">
        <v>151</v>
      </c>
      <c r="AU1341" s="19" t="s">
        <v>82</v>
      </c>
    </row>
    <row r="1342" spans="1:51" s="14" customFormat="1" ht="12">
      <c r="A1342" s="14"/>
      <c r="B1342" s="236"/>
      <c r="C1342" s="237"/>
      <c r="D1342" s="227" t="s">
        <v>153</v>
      </c>
      <c r="E1342" s="238" t="s">
        <v>21</v>
      </c>
      <c r="F1342" s="239" t="s">
        <v>1126</v>
      </c>
      <c r="G1342" s="237"/>
      <c r="H1342" s="240">
        <v>99.8</v>
      </c>
      <c r="I1342" s="241"/>
      <c r="J1342" s="237"/>
      <c r="K1342" s="237"/>
      <c r="L1342" s="242"/>
      <c r="M1342" s="243"/>
      <c r="N1342" s="244"/>
      <c r="O1342" s="244"/>
      <c r="P1342" s="244"/>
      <c r="Q1342" s="244"/>
      <c r="R1342" s="244"/>
      <c r="S1342" s="244"/>
      <c r="T1342" s="245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46" t="s">
        <v>153</v>
      </c>
      <c r="AU1342" s="246" t="s">
        <v>82</v>
      </c>
      <c r="AV1342" s="14" t="s">
        <v>82</v>
      </c>
      <c r="AW1342" s="14" t="s">
        <v>34</v>
      </c>
      <c r="AX1342" s="14" t="s">
        <v>73</v>
      </c>
      <c r="AY1342" s="246" t="s">
        <v>142</v>
      </c>
    </row>
    <row r="1343" spans="1:51" s="14" customFormat="1" ht="12">
      <c r="A1343" s="14"/>
      <c r="B1343" s="236"/>
      <c r="C1343" s="237"/>
      <c r="D1343" s="227" t="s">
        <v>153</v>
      </c>
      <c r="E1343" s="238" t="s">
        <v>21</v>
      </c>
      <c r="F1343" s="239" t="s">
        <v>1127</v>
      </c>
      <c r="G1343" s="237"/>
      <c r="H1343" s="240">
        <v>12.4</v>
      </c>
      <c r="I1343" s="241"/>
      <c r="J1343" s="237"/>
      <c r="K1343" s="237"/>
      <c r="L1343" s="242"/>
      <c r="M1343" s="243"/>
      <c r="N1343" s="244"/>
      <c r="O1343" s="244"/>
      <c r="P1343" s="244"/>
      <c r="Q1343" s="244"/>
      <c r="R1343" s="244"/>
      <c r="S1343" s="244"/>
      <c r="T1343" s="245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46" t="s">
        <v>153</v>
      </c>
      <c r="AU1343" s="246" t="s">
        <v>82</v>
      </c>
      <c r="AV1343" s="14" t="s">
        <v>82</v>
      </c>
      <c r="AW1343" s="14" t="s">
        <v>34</v>
      </c>
      <c r="AX1343" s="14" t="s">
        <v>73</v>
      </c>
      <c r="AY1343" s="246" t="s">
        <v>142</v>
      </c>
    </row>
    <row r="1344" spans="1:51" s="14" customFormat="1" ht="12">
      <c r="A1344" s="14"/>
      <c r="B1344" s="236"/>
      <c r="C1344" s="237"/>
      <c r="D1344" s="227" t="s">
        <v>153</v>
      </c>
      <c r="E1344" s="238" t="s">
        <v>21</v>
      </c>
      <c r="F1344" s="239" t="s">
        <v>1128</v>
      </c>
      <c r="G1344" s="237"/>
      <c r="H1344" s="240">
        <v>11.8</v>
      </c>
      <c r="I1344" s="241"/>
      <c r="J1344" s="237"/>
      <c r="K1344" s="237"/>
      <c r="L1344" s="242"/>
      <c r="M1344" s="243"/>
      <c r="N1344" s="244"/>
      <c r="O1344" s="244"/>
      <c r="P1344" s="244"/>
      <c r="Q1344" s="244"/>
      <c r="R1344" s="244"/>
      <c r="S1344" s="244"/>
      <c r="T1344" s="245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T1344" s="246" t="s">
        <v>153</v>
      </c>
      <c r="AU1344" s="246" t="s">
        <v>82</v>
      </c>
      <c r="AV1344" s="14" t="s">
        <v>82</v>
      </c>
      <c r="AW1344" s="14" t="s">
        <v>34</v>
      </c>
      <c r="AX1344" s="14" t="s">
        <v>73</v>
      </c>
      <c r="AY1344" s="246" t="s">
        <v>142</v>
      </c>
    </row>
    <row r="1345" spans="1:51" s="15" customFormat="1" ht="12">
      <c r="A1345" s="15"/>
      <c r="B1345" s="247"/>
      <c r="C1345" s="248"/>
      <c r="D1345" s="227" t="s">
        <v>153</v>
      </c>
      <c r="E1345" s="249" t="s">
        <v>21</v>
      </c>
      <c r="F1345" s="250" t="s">
        <v>171</v>
      </c>
      <c r="G1345" s="248"/>
      <c r="H1345" s="251">
        <v>124</v>
      </c>
      <c r="I1345" s="252"/>
      <c r="J1345" s="248"/>
      <c r="K1345" s="248"/>
      <c r="L1345" s="253"/>
      <c r="M1345" s="254"/>
      <c r="N1345" s="255"/>
      <c r="O1345" s="255"/>
      <c r="P1345" s="255"/>
      <c r="Q1345" s="255"/>
      <c r="R1345" s="255"/>
      <c r="S1345" s="255"/>
      <c r="T1345" s="256"/>
      <c r="U1345" s="15"/>
      <c r="V1345" s="15"/>
      <c r="W1345" s="15"/>
      <c r="X1345" s="15"/>
      <c r="Y1345" s="15"/>
      <c r="Z1345" s="15"/>
      <c r="AA1345" s="15"/>
      <c r="AB1345" s="15"/>
      <c r="AC1345" s="15"/>
      <c r="AD1345" s="15"/>
      <c r="AE1345" s="15"/>
      <c r="AT1345" s="257" t="s">
        <v>153</v>
      </c>
      <c r="AU1345" s="257" t="s">
        <v>82</v>
      </c>
      <c r="AV1345" s="15" t="s">
        <v>149</v>
      </c>
      <c r="AW1345" s="15" t="s">
        <v>34</v>
      </c>
      <c r="AX1345" s="15" t="s">
        <v>73</v>
      </c>
      <c r="AY1345" s="257" t="s">
        <v>142</v>
      </c>
    </row>
    <row r="1346" spans="1:51" s="14" customFormat="1" ht="12">
      <c r="A1346" s="14"/>
      <c r="B1346" s="236"/>
      <c r="C1346" s="237"/>
      <c r="D1346" s="227" t="s">
        <v>153</v>
      </c>
      <c r="E1346" s="238" t="s">
        <v>21</v>
      </c>
      <c r="F1346" s="239" t="s">
        <v>1129</v>
      </c>
      <c r="G1346" s="237"/>
      <c r="H1346" s="240">
        <v>125.86</v>
      </c>
      <c r="I1346" s="241"/>
      <c r="J1346" s="237"/>
      <c r="K1346" s="237"/>
      <c r="L1346" s="242"/>
      <c r="M1346" s="243"/>
      <c r="N1346" s="244"/>
      <c r="O1346" s="244"/>
      <c r="P1346" s="244"/>
      <c r="Q1346" s="244"/>
      <c r="R1346" s="244"/>
      <c r="S1346" s="244"/>
      <c r="T1346" s="245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46" t="s">
        <v>153</v>
      </c>
      <c r="AU1346" s="246" t="s">
        <v>82</v>
      </c>
      <c r="AV1346" s="14" t="s">
        <v>82</v>
      </c>
      <c r="AW1346" s="14" t="s">
        <v>34</v>
      </c>
      <c r="AX1346" s="14" t="s">
        <v>80</v>
      </c>
      <c r="AY1346" s="246" t="s">
        <v>142</v>
      </c>
    </row>
    <row r="1347" spans="1:65" s="2" customFormat="1" ht="16.5" customHeight="1">
      <c r="A1347" s="40"/>
      <c r="B1347" s="41"/>
      <c r="C1347" s="270" t="s">
        <v>1130</v>
      </c>
      <c r="D1347" s="270" t="s">
        <v>729</v>
      </c>
      <c r="E1347" s="271" t="s">
        <v>1131</v>
      </c>
      <c r="F1347" s="272" t="s">
        <v>1132</v>
      </c>
      <c r="G1347" s="273" t="s">
        <v>268</v>
      </c>
      <c r="H1347" s="274">
        <v>125.86</v>
      </c>
      <c r="I1347" s="275"/>
      <c r="J1347" s="276">
        <f>ROUND(I1347*H1347,2)</f>
        <v>0</v>
      </c>
      <c r="K1347" s="272" t="s">
        <v>148</v>
      </c>
      <c r="L1347" s="277"/>
      <c r="M1347" s="278" t="s">
        <v>21</v>
      </c>
      <c r="N1347" s="279" t="s">
        <v>44</v>
      </c>
      <c r="O1347" s="86"/>
      <c r="P1347" s="216">
        <f>O1347*H1347</f>
        <v>0</v>
      </c>
      <c r="Q1347" s="216">
        <v>0.1</v>
      </c>
      <c r="R1347" s="216">
        <f>Q1347*H1347</f>
        <v>12.586</v>
      </c>
      <c r="S1347" s="216">
        <v>0</v>
      </c>
      <c r="T1347" s="217">
        <f>S1347*H1347</f>
        <v>0</v>
      </c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0"/>
      <c r="AE1347" s="40"/>
      <c r="AR1347" s="218" t="s">
        <v>235</v>
      </c>
      <c r="AT1347" s="218" t="s">
        <v>729</v>
      </c>
      <c r="AU1347" s="218" t="s">
        <v>82</v>
      </c>
      <c r="AY1347" s="19" t="s">
        <v>142</v>
      </c>
      <c r="BE1347" s="219">
        <f>IF(N1347="základní",J1347,0)</f>
        <v>0</v>
      </c>
      <c r="BF1347" s="219">
        <f>IF(N1347="snížená",J1347,0)</f>
        <v>0</v>
      </c>
      <c r="BG1347" s="219">
        <f>IF(N1347="zákl. přenesená",J1347,0)</f>
        <v>0</v>
      </c>
      <c r="BH1347" s="219">
        <f>IF(N1347="sníž. přenesená",J1347,0)</f>
        <v>0</v>
      </c>
      <c r="BI1347" s="219">
        <f>IF(N1347="nulová",J1347,0)</f>
        <v>0</v>
      </c>
      <c r="BJ1347" s="19" t="s">
        <v>80</v>
      </c>
      <c r="BK1347" s="219">
        <f>ROUND(I1347*H1347,2)</f>
        <v>0</v>
      </c>
      <c r="BL1347" s="19" t="s">
        <v>149</v>
      </c>
      <c r="BM1347" s="218" t="s">
        <v>1133</v>
      </c>
    </row>
    <row r="1348" spans="1:47" s="2" customFormat="1" ht="12">
      <c r="A1348" s="40"/>
      <c r="B1348" s="41"/>
      <c r="C1348" s="42"/>
      <c r="D1348" s="227" t="s">
        <v>271</v>
      </c>
      <c r="E1348" s="42"/>
      <c r="F1348" s="258" t="s">
        <v>1134</v>
      </c>
      <c r="G1348" s="42"/>
      <c r="H1348" s="42"/>
      <c r="I1348" s="222"/>
      <c r="J1348" s="42"/>
      <c r="K1348" s="42"/>
      <c r="L1348" s="46"/>
      <c r="M1348" s="223"/>
      <c r="N1348" s="224"/>
      <c r="O1348" s="86"/>
      <c r="P1348" s="86"/>
      <c r="Q1348" s="86"/>
      <c r="R1348" s="86"/>
      <c r="S1348" s="86"/>
      <c r="T1348" s="87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0"/>
      <c r="AE1348" s="40"/>
      <c r="AT1348" s="19" t="s">
        <v>271</v>
      </c>
      <c r="AU1348" s="19" t="s">
        <v>82</v>
      </c>
    </row>
    <row r="1349" spans="1:51" s="14" customFormat="1" ht="12">
      <c r="A1349" s="14"/>
      <c r="B1349" s="236"/>
      <c r="C1349" s="237"/>
      <c r="D1349" s="227" t="s">
        <v>153</v>
      </c>
      <c r="E1349" s="238" t="s">
        <v>21</v>
      </c>
      <c r="F1349" s="239" t="s">
        <v>1126</v>
      </c>
      <c r="G1349" s="237"/>
      <c r="H1349" s="240">
        <v>99.8</v>
      </c>
      <c r="I1349" s="241"/>
      <c r="J1349" s="237"/>
      <c r="K1349" s="237"/>
      <c r="L1349" s="242"/>
      <c r="M1349" s="243"/>
      <c r="N1349" s="244"/>
      <c r="O1349" s="244"/>
      <c r="P1349" s="244"/>
      <c r="Q1349" s="244"/>
      <c r="R1349" s="244"/>
      <c r="S1349" s="244"/>
      <c r="T1349" s="245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6" t="s">
        <v>153</v>
      </c>
      <c r="AU1349" s="246" t="s">
        <v>82</v>
      </c>
      <c r="AV1349" s="14" t="s">
        <v>82</v>
      </c>
      <c r="AW1349" s="14" t="s">
        <v>34</v>
      </c>
      <c r="AX1349" s="14" t="s">
        <v>73</v>
      </c>
      <c r="AY1349" s="246" t="s">
        <v>142</v>
      </c>
    </row>
    <row r="1350" spans="1:51" s="14" customFormat="1" ht="12">
      <c r="A1350" s="14"/>
      <c r="B1350" s="236"/>
      <c r="C1350" s="237"/>
      <c r="D1350" s="227" t="s">
        <v>153</v>
      </c>
      <c r="E1350" s="238" t="s">
        <v>21</v>
      </c>
      <c r="F1350" s="239" t="s">
        <v>1127</v>
      </c>
      <c r="G1350" s="237"/>
      <c r="H1350" s="240">
        <v>12.4</v>
      </c>
      <c r="I1350" s="241"/>
      <c r="J1350" s="237"/>
      <c r="K1350" s="237"/>
      <c r="L1350" s="242"/>
      <c r="M1350" s="243"/>
      <c r="N1350" s="244"/>
      <c r="O1350" s="244"/>
      <c r="P1350" s="244"/>
      <c r="Q1350" s="244"/>
      <c r="R1350" s="244"/>
      <c r="S1350" s="244"/>
      <c r="T1350" s="245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6" t="s">
        <v>153</v>
      </c>
      <c r="AU1350" s="246" t="s">
        <v>82</v>
      </c>
      <c r="AV1350" s="14" t="s">
        <v>82</v>
      </c>
      <c r="AW1350" s="14" t="s">
        <v>34</v>
      </c>
      <c r="AX1350" s="14" t="s">
        <v>73</v>
      </c>
      <c r="AY1350" s="246" t="s">
        <v>142</v>
      </c>
    </row>
    <row r="1351" spans="1:51" s="14" customFormat="1" ht="12">
      <c r="A1351" s="14"/>
      <c r="B1351" s="236"/>
      <c r="C1351" s="237"/>
      <c r="D1351" s="227" t="s">
        <v>153</v>
      </c>
      <c r="E1351" s="238" t="s">
        <v>21</v>
      </c>
      <c r="F1351" s="239" t="s">
        <v>1128</v>
      </c>
      <c r="G1351" s="237"/>
      <c r="H1351" s="240">
        <v>11.8</v>
      </c>
      <c r="I1351" s="241"/>
      <c r="J1351" s="237"/>
      <c r="K1351" s="237"/>
      <c r="L1351" s="242"/>
      <c r="M1351" s="243"/>
      <c r="N1351" s="244"/>
      <c r="O1351" s="244"/>
      <c r="P1351" s="244"/>
      <c r="Q1351" s="244"/>
      <c r="R1351" s="244"/>
      <c r="S1351" s="244"/>
      <c r="T1351" s="245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46" t="s">
        <v>153</v>
      </c>
      <c r="AU1351" s="246" t="s">
        <v>82</v>
      </c>
      <c r="AV1351" s="14" t="s">
        <v>82</v>
      </c>
      <c r="AW1351" s="14" t="s">
        <v>34</v>
      </c>
      <c r="AX1351" s="14" t="s">
        <v>73</v>
      </c>
      <c r="AY1351" s="246" t="s">
        <v>142</v>
      </c>
    </row>
    <row r="1352" spans="1:51" s="15" customFormat="1" ht="12">
      <c r="A1352" s="15"/>
      <c r="B1352" s="247"/>
      <c r="C1352" s="248"/>
      <c r="D1352" s="227" t="s">
        <v>153</v>
      </c>
      <c r="E1352" s="249" t="s">
        <v>21</v>
      </c>
      <c r="F1352" s="250" t="s">
        <v>171</v>
      </c>
      <c r="G1352" s="248"/>
      <c r="H1352" s="251">
        <v>124</v>
      </c>
      <c r="I1352" s="252"/>
      <c r="J1352" s="248"/>
      <c r="K1352" s="248"/>
      <c r="L1352" s="253"/>
      <c r="M1352" s="254"/>
      <c r="N1352" s="255"/>
      <c r="O1352" s="255"/>
      <c r="P1352" s="255"/>
      <c r="Q1352" s="255"/>
      <c r="R1352" s="255"/>
      <c r="S1352" s="255"/>
      <c r="T1352" s="256"/>
      <c r="U1352" s="15"/>
      <c r="V1352" s="15"/>
      <c r="W1352" s="15"/>
      <c r="X1352" s="15"/>
      <c r="Y1352" s="15"/>
      <c r="Z1352" s="15"/>
      <c r="AA1352" s="15"/>
      <c r="AB1352" s="15"/>
      <c r="AC1352" s="15"/>
      <c r="AD1352" s="15"/>
      <c r="AE1352" s="15"/>
      <c r="AT1352" s="257" t="s">
        <v>153</v>
      </c>
      <c r="AU1352" s="257" t="s">
        <v>82</v>
      </c>
      <c r="AV1352" s="15" t="s">
        <v>149</v>
      </c>
      <c r="AW1352" s="15" t="s">
        <v>34</v>
      </c>
      <c r="AX1352" s="15" t="s">
        <v>73</v>
      </c>
      <c r="AY1352" s="257" t="s">
        <v>142</v>
      </c>
    </row>
    <row r="1353" spans="1:51" s="14" customFormat="1" ht="12">
      <c r="A1353" s="14"/>
      <c r="B1353" s="236"/>
      <c r="C1353" s="237"/>
      <c r="D1353" s="227" t="s">
        <v>153</v>
      </c>
      <c r="E1353" s="238" t="s">
        <v>21</v>
      </c>
      <c r="F1353" s="239" t="s">
        <v>1129</v>
      </c>
      <c r="G1353" s="237"/>
      <c r="H1353" s="240">
        <v>125.86</v>
      </c>
      <c r="I1353" s="241"/>
      <c r="J1353" s="237"/>
      <c r="K1353" s="237"/>
      <c r="L1353" s="242"/>
      <c r="M1353" s="243"/>
      <c r="N1353" s="244"/>
      <c r="O1353" s="244"/>
      <c r="P1353" s="244"/>
      <c r="Q1353" s="244"/>
      <c r="R1353" s="244"/>
      <c r="S1353" s="244"/>
      <c r="T1353" s="245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46" t="s">
        <v>153</v>
      </c>
      <c r="AU1353" s="246" t="s">
        <v>82</v>
      </c>
      <c r="AV1353" s="14" t="s">
        <v>82</v>
      </c>
      <c r="AW1353" s="14" t="s">
        <v>34</v>
      </c>
      <c r="AX1353" s="14" t="s">
        <v>80</v>
      </c>
      <c r="AY1353" s="246" t="s">
        <v>142</v>
      </c>
    </row>
    <row r="1354" spans="1:65" s="2" customFormat="1" ht="24.15" customHeight="1">
      <c r="A1354" s="40"/>
      <c r="B1354" s="41"/>
      <c r="C1354" s="207" t="s">
        <v>1135</v>
      </c>
      <c r="D1354" s="207" t="s">
        <v>144</v>
      </c>
      <c r="E1354" s="208" t="s">
        <v>1136</v>
      </c>
      <c r="F1354" s="209" t="s">
        <v>1137</v>
      </c>
      <c r="G1354" s="210" t="s">
        <v>268</v>
      </c>
      <c r="H1354" s="211">
        <v>12.18</v>
      </c>
      <c r="I1354" s="212"/>
      <c r="J1354" s="213">
        <f>ROUND(I1354*H1354,2)</f>
        <v>0</v>
      </c>
      <c r="K1354" s="209" t="s">
        <v>148</v>
      </c>
      <c r="L1354" s="46"/>
      <c r="M1354" s="214" t="s">
        <v>21</v>
      </c>
      <c r="N1354" s="215" t="s">
        <v>44</v>
      </c>
      <c r="O1354" s="86"/>
      <c r="P1354" s="216">
        <f>O1354*H1354</f>
        <v>0</v>
      </c>
      <c r="Q1354" s="216">
        <v>0.000105</v>
      </c>
      <c r="R1354" s="216">
        <f>Q1354*H1354</f>
        <v>0.0012789</v>
      </c>
      <c r="S1354" s="216">
        <v>0</v>
      </c>
      <c r="T1354" s="217">
        <f>S1354*H1354</f>
        <v>0</v>
      </c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0"/>
      <c r="AE1354" s="40"/>
      <c r="AR1354" s="218" t="s">
        <v>149</v>
      </c>
      <c r="AT1354" s="218" t="s">
        <v>144</v>
      </c>
      <c r="AU1354" s="218" t="s">
        <v>82</v>
      </c>
      <c r="AY1354" s="19" t="s">
        <v>142</v>
      </c>
      <c r="BE1354" s="219">
        <f>IF(N1354="základní",J1354,0)</f>
        <v>0</v>
      </c>
      <c r="BF1354" s="219">
        <f>IF(N1354="snížená",J1354,0)</f>
        <v>0</v>
      </c>
      <c r="BG1354" s="219">
        <f>IF(N1354="zákl. přenesená",J1354,0)</f>
        <v>0</v>
      </c>
      <c r="BH1354" s="219">
        <f>IF(N1354="sníž. přenesená",J1354,0)</f>
        <v>0</v>
      </c>
      <c r="BI1354" s="219">
        <f>IF(N1354="nulová",J1354,0)</f>
        <v>0</v>
      </c>
      <c r="BJ1354" s="19" t="s">
        <v>80</v>
      </c>
      <c r="BK1354" s="219">
        <f>ROUND(I1354*H1354,2)</f>
        <v>0</v>
      </c>
      <c r="BL1354" s="19" t="s">
        <v>149</v>
      </c>
      <c r="BM1354" s="218" t="s">
        <v>1138</v>
      </c>
    </row>
    <row r="1355" spans="1:47" s="2" customFormat="1" ht="12">
      <c r="A1355" s="40"/>
      <c r="B1355" s="41"/>
      <c r="C1355" s="42"/>
      <c r="D1355" s="220" t="s">
        <v>151</v>
      </c>
      <c r="E1355" s="42"/>
      <c r="F1355" s="221" t="s">
        <v>1139</v>
      </c>
      <c r="G1355" s="42"/>
      <c r="H1355" s="42"/>
      <c r="I1355" s="222"/>
      <c r="J1355" s="42"/>
      <c r="K1355" s="42"/>
      <c r="L1355" s="46"/>
      <c r="M1355" s="223"/>
      <c r="N1355" s="224"/>
      <c r="O1355" s="86"/>
      <c r="P1355" s="86"/>
      <c r="Q1355" s="86"/>
      <c r="R1355" s="86"/>
      <c r="S1355" s="86"/>
      <c r="T1355" s="87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0"/>
      <c r="AE1355" s="40"/>
      <c r="AT1355" s="19" t="s">
        <v>151</v>
      </c>
      <c r="AU1355" s="19" t="s">
        <v>82</v>
      </c>
    </row>
    <row r="1356" spans="1:47" s="2" customFormat="1" ht="12">
      <c r="A1356" s="40"/>
      <c r="B1356" s="41"/>
      <c r="C1356" s="42"/>
      <c r="D1356" s="227" t="s">
        <v>271</v>
      </c>
      <c r="E1356" s="42"/>
      <c r="F1356" s="258" t="s">
        <v>1134</v>
      </c>
      <c r="G1356" s="42"/>
      <c r="H1356" s="42"/>
      <c r="I1356" s="222"/>
      <c r="J1356" s="42"/>
      <c r="K1356" s="42"/>
      <c r="L1356" s="46"/>
      <c r="M1356" s="223"/>
      <c r="N1356" s="224"/>
      <c r="O1356" s="86"/>
      <c r="P1356" s="86"/>
      <c r="Q1356" s="86"/>
      <c r="R1356" s="86"/>
      <c r="S1356" s="86"/>
      <c r="T1356" s="87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0"/>
      <c r="AE1356" s="40"/>
      <c r="AT1356" s="19" t="s">
        <v>271</v>
      </c>
      <c r="AU1356" s="19" t="s">
        <v>82</v>
      </c>
    </row>
    <row r="1357" spans="1:51" s="14" customFormat="1" ht="12">
      <c r="A1357" s="14"/>
      <c r="B1357" s="236"/>
      <c r="C1357" s="237"/>
      <c r="D1357" s="227" t="s">
        <v>153</v>
      </c>
      <c r="E1357" s="238" t="s">
        <v>21</v>
      </c>
      <c r="F1357" s="239" t="s">
        <v>1140</v>
      </c>
      <c r="G1357" s="237"/>
      <c r="H1357" s="240">
        <v>12.18</v>
      </c>
      <c r="I1357" s="241"/>
      <c r="J1357" s="237"/>
      <c r="K1357" s="237"/>
      <c r="L1357" s="242"/>
      <c r="M1357" s="243"/>
      <c r="N1357" s="244"/>
      <c r="O1357" s="244"/>
      <c r="P1357" s="244"/>
      <c r="Q1357" s="244"/>
      <c r="R1357" s="244"/>
      <c r="S1357" s="244"/>
      <c r="T1357" s="245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46" t="s">
        <v>153</v>
      </c>
      <c r="AU1357" s="246" t="s">
        <v>82</v>
      </c>
      <c r="AV1357" s="14" t="s">
        <v>82</v>
      </c>
      <c r="AW1357" s="14" t="s">
        <v>34</v>
      </c>
      <c r="AX1357" s="14" t="s">
        <v>80</v>
      </c>
      <c r="AY1357" s="246" t="s">
        <v>142</v>
      </c>
    </row>
    <row r="1358" spans="1:65" s="2" customFormat="1" ht="16.5" customHeight="1">
      <c r="A1358" s="40"/>
      <c r="B1358" s="41"/>
      <c r="C1358" s="270" t="s">
        <v>1141</v>
      </c>
      <c r="D1358" s="270" t="s">
        <v>729</v>
      </c>
      <c r="E1358" s="271" t="s">
        <v>1142</v>
      </c>
      <c r="F1358" s="272" t="s">
        <v>1143</v>
      </c>
      <c r="G1358" s="273" t="s">
        <v>268</v>
      </c>
      <c r="H1358" s="274">
        <v>12.18</v>
      </c>
      <c r="I1358" s="275"/>
      <c r="J1358" s="276">
        <f>ROUND(I1358*H1358,2)</f>
        <v>0</v>
      </c>
      <c r="K1358" s="272" t="s">
        <v>148</v>
      </c>
      <c r="L1358" s="277"/>
      <c r="M1358" s="278" t="s">
        <v>21</v>
      </c>
      <c r="N1358" s="279" t="s">
        <v>44</v>
      </c>
      <c r="O1358" s="86"/>
      <c r="P1358" s="216">
        <f>O1358*H1358</f>
        <v>0</v>
      </c>
      <c r="Q1358" s="216">
        <v>0.152</v>
      </c>
      <c r="R1358" s="216">
        <f>Q1358*H1358</f>
        <v>1.85136</v>
      </c>
      <c r="S1358" s="216">
        <v>0</v>
      </c>
      <c r="T1358" s="217">
        <f>S1358*H1358</f>
        <v>0</v>
      </c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0"/>
      <c r="AE1358" s="40"/>
      <c r="AR1358" s="218" t="s">
        <v>235</v>
      </c>
      <c r="AT1358" s="218" t="s">
        <v>729</v>
      </c>
      <c r="AU1358" s="218" t="s">
        <v>82</v>
      </c>
      <c r="AY1358" s="19" t="s">
        <v>142</v>
      </c>
      <c r="BE1358" s="219">
        <f>IF(N1358="základní",J1358,0)</f>
        <v>0</v>
      </c>
      <c r="BF1358" s="219">
        <f>IF(N1358="snížená",J1358,0)</f>
        <v>0</v>
      </c>
      <c r="BG1358" s="219">
        <f>IF(N1358="zákl. přenesená",J1358,0)</f>
        <v>0</v>
      </c>
      <c r="BH1358" s="219">
        <f>IF(N1358="sníž. přenesená",J1358,0)</f>
        <v>0</v>
      </c>
      <c r="BI1358" s="219">
        <f>IF(N1358="nulová",J1358,0)</f>
        <v>0</v>
      </c>
      <c r="BJ1358" s="19" t="s">
        <v>80</v>
      </c>
      <c r="BK1358" s="219">
        <f>ROUND(I1358*H1358,2)</f>
        <v>0</v>
      </c>
      <c r="BL1358" s="19" t="s">
        <v>149</v>
      </c>
      <c r="BM1358" s="218" t="s">
        <v>1144</v>
      </c>
    </row>
    <row r="1359" spans="1:47" s="2" customFormat="1" ht="12">
      <c r="A1359" s="40"/>
      <c r="B1359" s="41"/>
      <c r="C1359" s="42"/>
      <c r="D1359" s="227" t="s">
        <v>271</v>
      </c>
      <c r="E1359" s="42"/>
      <c r="F1359" s="258" t="s">
        <v>1134</v>
      </c>
      <c r="G1359" s="42"/>
      <c r="H1359" s="42"/>
      <c r="I1359" s="222"/>
      <c r="J1359" s="42"/>
      <c r="K1359" s="42"/>
      <c r="L1359" s="46"/>
      <c r="M1359" s="223"/>
      <c r="N1359" s="224"/>
      <c r="O1359" s="86"/>
      <c r="P1359" s="86"/>
      <c r="Q1359" s="86"/>
      <c r="R1359" s="86"/>
      <c r="S1359" s="86"/>
      <c r="T1359" s="87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0"/>
      <c r="AE1359" s="40"/>
      <c r="AT1359" s="19" t="s">
        <v>271</v>
      </c>
      <c r="AU1359" s="19" t="s">
        <v>82</v>
      </c>
    </row>
    <row r="1360" spans="1:51" s="14" customFormat="1" ht="12">
      <c r="A1360" s="14"/>
      <c r="B1360" s="236"/>
      <c r="C1360" s="237"/>
      <c r="D1360" s="227" t="s">
        <v>153</v>
      </c>
      <c r="E1360" s="238" t="s">
        <v>21</v>
      </c>
      <c r="F1360" s="239" t="s">
        <v>1140</v>
      </c>
      <c r="G1360" s="237"/>
      <c r="H1360" s="240">
        <v>12.18</v>
      </c>
      <c r="I1360" s="241"/>
      <c r="J1360" s="237"/>
      <c r="K1360" s="237"/>
      <c r="L1360" s="242"/>
      <c r="M1360" s="243"/>
      <c r="N1360" s="244"/>
      <c r="O1360" s="244"/>
      <c r="P1360" s="244"/>
      <c r="Q1360" s="244"/>
      <c r="R1360" s="244"/>
      <c r="S1360" s="244"/>
      <c r="T1360" s="245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46" t="s">
        <v>153</v>
      </c>
      <c r="AU1360" s="246" t="s">
        <v>82</v>
      </c>
      <c r="AV1360" s="14" t="s">
        <v>82</v>
      </c>
      <c r="AW1360" s="14" t="s">
        <v>34</v>
      </c>
      <c r="AX1360" s="14" t="s">
        <v>80</v>
      </c>
      <c r="AY1360" s="246" t="s">
        <v>142</v>
      </c>
    </row>
    <row r="1361" spans="1:65" s="2" customFormat="1" ht="24.15" customHeight="1">
      <c r="A1361" s="40"/>
      <c r="B1361" s="41"/>
      <c r="C1361" s="207" t="s">
        <v>1145</v>
      </c>
      <c r="D1361" s="207" t="s">
        <v>144</v>
      </c>
      <c r="E1361" s="208" t="s">
        <v>1146</v>
      </c>
      <c r="F1361" s="209" t="s">
        <v>1147</v>
      </c>
      <c r="G1361" s="210" t="s">
        <v>268</v>
      </c>
      <c r="H1361" s="211">
        <v>7.511</v>
      </c>
      <c r="I1361" s="212"/>
      <c r="J1361" s="213">
        <f>ROUND(I1361*H1361,2)</f>
        <v>0</v>
      </c>
      <c r="K1361" s="209" t="s">
        <v>148</v>
      </c>
      <c r="L1361" s="46"/>
      <c r="M1361" s="214" t="s">
        <v>21</v>
      </c>
      <c r="N1361" s="215" t="s">
        <v>44</v>
      </c>
      <c r="O1361" s="86"/>
      <c r="P1361" s="216">
        <f>O1361*H1361</f>
        <v>0</v>
      </c>
      <c r="Q1361" s="216">
        <v>0.000135</v>
      </c>
      <c r="R1361" s="216">
        <f>Q1361*H1361</f>
        <v>0.001013985</v>
      </c>
      <c r="S1361" s="216">
        <v>0</v>
      </c>
      <c r="T1361" s="217">
        <f>S1361*H1361</f>
        <v>0</v>
      </c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0"/>
      <c r="AE1361" s="40"/>
      <c r="AR1361" s="218" t="s">
        <v>149</v>
      </c>
      <c r="AT1361" s="218" t="s">
        <v>144</v>
      </c>
      <c r="AU1361" s="218" t="s">
        <v>82</v>
      </c>
      <c r="AY1361" s="19" t="s">
        <v>142</v>
      </c>
      <c r="BE1361" s="219">
        <f>IF(N1361="základní",J1361,0)</f>
        <v>0</v>
      </c>
      <c r="BF1361" s="219">
        <f>IF(N1361="snížená",J1361,0)</f>
        <v>0</v>
      </c>
      <c r="BG1361" s="219">
        <f>IF(N1361="zákl. přenesená",J1361,0)</f>
        <v>0</v>
      </c>
      <c r="BH1361" s="219">
        <f>IF(N1361="sníž. přenesená",J1361,0)</f>
        <v>0</v>
      </c>
      <c r="BI1361" s="219">
        <f>IF(N1361="nulová",J1361,0)</f>
        <v>0</v>
      </c>
      <c r="BJ1361" s="19" t="s">
        <v>80</v>
      </c>
      <c r="BK1361" s="219">
        <f>ROUND(I1361*H1361,2)</f>
        <v>0</v>
      </c>
      <c r="BL1361" s="19" t="s">
        <v>149</v>
      </c>
      <c r="BM1361" s="218" t="s">
        <v>1148</v>
      </c>
    </row>
    <row r="1362" spans="1:47" s="2" customFormat="1" ht="12">
      <c r="A1362" s="40"/>
      <c r="B1362" s="41"/>
      <c r="C1362" s="42"/>
      <c r="D1362" s="220" t="s">
        <v>151</v>
      </c>
      <c r="E1362" s="42"/>
      <c r="F1362" s="221" t="s">
        <v>1149</v>
      </c>
      <c r="G1362" s="42"/>
      <c r="H1362" s="42"/>
      <c r="I1362" s="222"/>
      <c r="J1362" s="42"/>
      <c r="K1362" s="42"/>
      <c r="L1362" s="46"/>
      <c r="M1362" s="223"/>
      <c r="N1362" s="224"/>
      <c r="O1362" s="86"/>
      <c r="P1362" s="86"/>
      <c r="Q1362" s="86"/>
      <c r="R1362" s="86"/>
      <c r="S1362" s="86"/>
      <c r="T1362" s="87"/>
      <c r="U1362" s="40"/>
      <c r="V1362" s="40"/>
      <c r="W1362" s="40"/>
      <c r="X1362" s="40"/>
      <c r="Y1362" s="40"/>
      <c r="Z1362" s="40"/>
      <c r="AA1362" s="40"/>
      <c r="AB1362" s="40"/>
      <c r="AC1362" s="40"/>
      <c r="AD1362" s="40"/>
      <c r="AE1362" s="40"/>
      <c r="AT1362" s="19" t="s">
        <v>151</v>
      </c>
      <c r="AU1362" s="19" t="s">
        <v>82</v>
      </c>
    </row>
    <row r="1363" spans="1:47" s="2" customFormat="1" ht="12">
      <c r="A1363" s="40"/>
      <c r="B1363" s="41"/>
      <c r="C1363" s="42"/>
      <c r="D1363" s="227" t="s">
        <v>271</v>
      </c>
      <c r="E1363" s="42"/>
      <c r="F1363" s="258" t="s">
        <v>1134</v>
      </c>
      <c r="G1363" s="42"/>
      <c r="H1363" s="42"/>
      <c r="I1363" s="222"/>
      <c r="J1363" s="42"/>
      <c r="K1363" s="42"/>
      <c r="L1363" s="46"/>
      <c r="M1363" s="223"/>
      <c r="N1363" s="224"/>
      <c r="O1363" s="86"/>
      <c r="P1363" s="86"/>
      <c r="Q1363" s="86"/>
      <c r="R1363" s="86"/>
      <c r="S1363" s="86"/>
      <c r="T1363" s="87"/>
      <c r="U1363" s="40"/>
      <c r="V1363" s="40"/>
      <c r="W1363" s="40"/>
      <c r="X1363" s="40"/>
      <c r="Y1363" s="40"/>
      <c r="Z1363" s="40"/>
      <c r="AA1363" s="40"/>
      <c r="AB1363" s="40"/>
      <c r="AC1363" s="40"/>
      <c r="AD1363" s="40"/>
      <c r="AE1363" s="40"/>
      <c r="AT1363" s="19" t="s">
        <v>271</v>
      </c>
      <c r="AU1363" s="19" t="s">
        <v>82</v>
      </c>
    </row>
    <row r="1364" spans="1:51" s="14" customFormat="1" ht="12">
      <c r="A1364" s="14"/>
      <c r="B1364" s="236"/>
      <c r="C1364" s="237"/>
      <c r="D1364" s="227" t="s">
        <v>153</v>
      </c>
      <c r="E1364" s="238" t="s">
        <v>21</v>
      </c>
      <c r="F1364" s="239" t="s">
        <v>1150</v>
      </c>
      <c r="G1364" s="237"/>
      <c r="H1364" s="240">
        <v>7.511</v>
      </c>
      <c r="I1364" s="241"/>
      <c r="J1364" s="237"/>
      <c r="K1364" s="237"/>
      <c r="L1364" s="242"/>
      <c r="M1364" s="243"/>
      <c r="N1364" s="244"/>
      <c r="O1364" s="244"/>
      <c r="P1364" s="244"/>
      <c r="Q1364" s="244"/>
      <c r="R1364" s="244"/>
      <c r="S1364" s="244"/>
      <c r="T1364" s="245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T1364" s="246" t="s">
        <v>153</v>
      </c>
      <c r="AU1364" s="246" t="s">
        <v>82</v>
      </c>
      <c r="AV1364" s="14" t="s">
        <v>82</v>
      </c>
      <c r="AW1364" s="14" t="s">
        <v>34</v>
      </c>
      <c r="AX1364" s="14" t="s">
        <v>80</v>
      </c>
      <c r="AY1364" s="246" t="s">
        <v>142</v>
      </c>
    </row>
    <row r="1365" spans="1:65" s="2" customFormat="1" ht="16.5" customHeight="1">
      <c r="A1365" s="40"/>
      <c r="B1365" s="41"/>
      <c r="C1365" s="270" t="s">
        <v>1151</v>
      </c>
      <c r="D1365" s="270" t="s">
        <v>729</v>
      </c>
      <c r="E1365" s="271" t="s">
        <v>1152</v>
      </c>
      <c r="F1365" s="272" t="s">
        <v>1153</v>
      </c>
      <c r="G1365" s="273" t="s">
        <v>268</v>
      </c>
      <c r="H1365" s="274">
        <v>7.511</v>
      </c>
      <c r="I1365" s="275"/>
      <c r="J1365" s="276">
        <f>ROUND(I1365*H1365,2)</f>
        <v>0</v>
      </c>
      <c r="K1365" s="272" t="s">
        <v>148</v>
      </c>
      <c r="L1365" s="277"/>
      <c r="M1365" s="278" t="s">
        <v>21</v>
      </c>
      <c r="N1365" s="279" t="s">
        <v>44</v>
      </c>
      <c r="O1365" s="86"/>
      <c r="P1365" s="216">
        <f>O1365*H1365</f>
        <v>0</v>
      </c>
      <c r="Q1365" s="216">
        <v>0.23</v>
      </c>
      <c r="R1365" s="216">
        <f>Q1365*H1365</f>
        <v>1.72753</v>
      </c>
      <c r="S1365" s="216">
        <v>0</v>
      </c>
      <c r="T1365" s="217">
        <f>S1365*H1365</f>
        <v>0</v>
      </c>
      <c r="U1365" s="40"/>
      <c r="V1365" s="40"/>
      <c r="W1365" s="40"/>
      <c r="X1365" s="40"/>
      <c r="Y1365" s="40"/>
      <c r="Z1365" s="40"/>
      <c r="AA1365" s="40"/>
      <c r="AB1365" s="40"/>
      <c r="AC1365" s="40"/>
      <c r="AD1365" s="40"/>
      <c r="AE1365" s="40"/>
      <c r="AR1365" s="218" t="s">
        <v>235</v>
      </c>
      <c r="AT1365" s="218" t="s">
        <v>729</v>
      </c>
      <c r="AU1365" s="218" t="s">
        <v>82</v>
      </c>
      <c r="AY1365" s="19" t="s">
        <v>142</v>
      </c>
      <c r="BE1365" s="219">
        <f>IF(N1365="základní",J1365,0)</f>
        <v>0</v>
      </c>
      <c r="BF1365" s="219">
        <f>IF(N1365="snížená",J1365,0)</f>
        <v>0</v>
      </c>
      <c r="BG1365" s="219">
        <f>IF(N1365="zákl. přenesená",J1365,0)</f>
        <v>0</v>
      </c>
      <c r="BH1365" s="219">
        <f>IF(N1365="sníž. přenesená",J1365,0)</f>
        <v>0</v>
      </c>
      <c r="BI1365" s="219">
        <f>IF(N1365="nulová",J1365,0)</f>
        <v>0</v>
      </c>
      <c r="BJ1365" s="19" t="s">
        <v>80</v>
      </c>
      <c r="BK1365" s="219">
        <f>ROUND(I1365*H1365,2)</f>
        <v>0</v>
      </c>
      <c r="BL1365" s="19" t="s">
        <v>149</v>
      </c>
      <c r="BM1365" s="218" t="s">
        <v>1154</v>
      </c>
    </row>
    <row r="1366" spans="1:47" s="2" customFormat="1" ht="12">
      <c r="A1366" s="40"/>
      <c r="B1366" s="41"/>
      <c r="C1366" s="42"/>
      <c r="D1366" s="227" t="s">
        <v>271</v>
      </c>
      <c r="E1366" s="42"/>
      <c r="F1366" s="258" t="s">
        <v>1134</v>
      </c>
      <c r="G1366" s="42"/>
      <c r="H1366" s="42"/>
      <c r="I1366" s="222"/>
      <c r="J1366" s="42"/>
      <c r="K1366" s="42"/>
      <c r="L1366" s="46"/>
      <c r="M1366" s="223"/>
      <c r="N1366" s="224"/>
      <c r="O1366" s="86"/>
      <c r="P1366" s="86"/>
      <c r="Q1366" s="86"/>
      <c r="R1366" s="86"/>
      <c r="S1366" s="86"/>
      <c r="T1366" s="87"/>
      <c r="U1366" s="40"/>
      <c r="V1366" s="40"/>
      <c r="W1366" s="40"/>
      <c r="X1366" s="40"/>
      <c r="Y1366" s="40"/>
      <c r="Z1366" s="40"/>
      <c r="AA1366" s="40"/>
      <c r="AB1366" s="40"/>
      <c r="AC1366" s="40"/>
      <c r="AD1366" s="40"/>
      <c r="AE1366" s="40"/>
      <c r="AT1366" s="19" t="s">
        <v>271</v>
      </c>
      <c r="AU1366" s="19" t="s">
        <v>82</v>
      </c>
    </row>
    <row r="1367" spans="1:51" s="14" customFormat="1" ht="12">
      <c r="A1367" s="14"/>
      <c r="B1367" s="236"/>
      <c r="C1367" s="237"/>
      <c r="D1367" s="227" t="s">
        <v>153</v>
      </c>
      <c r="E1367" s="238" t="s">
        <v>21</v>
      </c>
      <c r="F1367" s="239" t="s">
        <v>1150</v>
      </c>
      <c r="G1367" s="237"/>
      <c r="H1367" s="240">
        <v>7.511</v>
      </c>
      <c r="I1367" s="241"/>
      <c r="J1367" s="237"/>
      <c r="K1367" s="237"/>
      <c r="L1367" s="242"/>
      <c r="M1367" s="243"/>
      <c r="N1367" s="244"/>
      <c r="O1367" s="244"/>
      <c r="P1367" s="244"/>
      <c r="Q1367" s="244"/>
      <c r="R1367" s="244"/>
      <c r="S1367" s="244"/>
      <c r="T1367" s="245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46" t="s">
        <v>153</v>
      </c>
      <c r="AU1367" s="246" t="s">
        <v>82</v>
      </c>
      <c r="AV1367" s="14" t="s">
        <v>82</v>
      </c>
      <c r="AW1367" s="14" t="s">
        <v>34</v>
      </c>
      <c r="AX1367" s="14" t="s">
        <v>80</v>
      </c>
      <c r="AY1367" s="246" t="s">
        <v>142</v>
      </c>
    </row>
    <row r="1368" spans="1:65" s="2" customFormat="1" ht="24.15" customHeight="1">
      <c r="A1368" s="40"/>
      <c r="B1368" s="41"/>
      <c r="C1368" s="207" t="s">
        <v>1155</v>
      </c>
      <c r="D1368" s="207" t="s">
        <v>144</v>
      </c>
      <c r="E1368" s="208" t="s">
        <v>1156</v>
      </c>
      <c r="F1368" s="209" t="s">
        <v>1157</v>
      </c>
      <c r="G1368" s="210" t="s">
        <v>268</v>
      </c>
      <c r="H1368" s="211">
        <v>257.1</v>
      </c>
      <c r="I1368" s="212"/>
      <c r="J1368" s="213">
        <f>ROUND(I1368*H1368,2)</f>
        <v>0</v>
      </c>
      <c r="K1368" s="209" t="s">
        <v>148</v>
      </c>
      <c r="L1368" s="46"/>
      <c r="M1368" s="214" t="s">
        <v>21</v>
      </c>
      <c r="N1368" s="215" t="s">
        <v>44</v>
      </c>
      <c r="O1368" s="86"/>
      <c r="P1368" s="216">
        <f>O1368*H1368</f>
        <v>0</v>
      </c>
      <c r="Q1368" s="216">
        <v>0.000145</v>
      </c>
      <c r="R1368" s="216">
        <f>Q1368*H1368</f>
        <v>0.0372795</v>
      </c>
      <c r="S1368" s="216">
        <v>0</v>
      </c>
      <c r="T1368" s="217">
        <f>S1368*H1368</f>
        <v>0</v>
      </c>
      <c r="U1368" s="40"/>
      <c r="V1368" s="40"/>
      <c r="W1368" s="40"/>
      <c r="X1368" s="40"/>
      <c r="Y1368" s="40"/>
      <c r="Z1368" s="40"/>
      <c r="AA1368" s="40"/>
      <c r="AB1368" s="40"/>
      <c r="AC1368" s="40"/>
      <c r="AD1368" s="40"/>
      <c r="AE1368" s="40"/>
      <c r="AR1368" s="218" t="s">
        <v>149</v>
      </c>
      <c r="AT1368" s="218" t="s">
        <v>144</v>
      </c>
      <c r="AU1368" s="218" t="s">
        <v>82</v>
      </c>
      <c r="AY1368" s="19" t="s">
        <v>142</v>
      </c>
      <c r="BE1368" s="219">
        <f>IF(N1368="základní",J1368,0)</f>
        <v>0</v>
      </c>
      <c r="BF1368" s="219">
        <f>IF(N1368="snížená",J1368,0)</f>
        <v>0</v>
      </c>
      <c r="BG1368" s="219">
        <f>IF(N1368="zákl. přenesená",J1368,0)</f>
        <v>0</v>
      </c>
      <c r="BH1368" s="219">
        <f>IF(N1368="sníž. přenesená",J1368,0)</f>
        <v>0</v>
      </c>
      <c r="BI1368" s="219">
        <f>IF(N1368="nulová",J1368,0)</f>
        <v>0</v>
      </c>
      <c r="BJ1368" s="19" t="s">
        <v>80</v>
      </c>
      <c r="BK1368" s="219">
        <f>ROUND(I1368*H1368,2)</f>
        <v>0</v>
      </c>
      <c r="BL1368" s="19" t="s">
        <v>149</v>
      </c>
      <c r="BM1368" s="218" t="s">
        <v>1158</v>
      </c>
    </row>
    <row r="1369" spans="1:47" s="2" customFormat="1" ht="12">
      <c r="A1369" s="40"/>
      <c r="B1369" s="41"/>
      <c r="C1369" s="42"/>
      <c r="D1369" s="220" t="s">
        <v>151</v>
      </c>
      <c r="E1369" s="42"/>
      <c r="F1369" s="221" t="s">
        <v>1159</v>
      </c>
      <c r="G1369" s="42"/>
      <c r="H1369" s="42"/>
      <c r="I1369" s="222"/>
      <c r="J1369" s="42"/>
      <c r="K1369" s="42"/>
      <c r="L1369" s="46"/>
      <c r="M1369" s="223"/>
      <c r="N1369" s="224"/>
      <c r="O1369" s="86"/>
      <c r="P1369" s="86"/>
      <c r="Q1369" s="86"/>
      <c r="R1369" s="86"/>
      <c r="S1369" s="86"/>
      <c r="T1369" s="87"/>
      <c r="U1369" s="40"/>
      <c r="V1369" s="40"/>
      <c r="W1369" s="40"/>
      <c r="X1369" s="40"/>
      <c r="Y1369" s="40"/>
      <c r="Z1369" s="40"/>
      <c r="AA1369" s="40"/>
      <c r="AB1369" s="40"/>
      <c r="AC1369" s="40"/>
      <c r="AD1369" s="40"/>
      <c r="AE1369" s="40"/>
      <c r="AT1369" s="19" t="s">
        <v>151</v>
      </c>
      <c r="AU1369" s="19" t="s">
        <v>82</v>
      </c>
    </row>
    <row r="1370" spans="1:47" s="2" customFormat="1" ht="12">
      <c r="A1370" s="40"/>
      <c r="B1370" s="41"/>
      <c r="C1370" s="42"/>
      <c r="D1370" s="227" t="s">
        <v>271</v>
      </c>
      <c r="E1370" s="42"/>
      <c r="F1370" s="258" t="s">
        <v>1134</v>
      </c>
      <c r="G1370" s="42"/>
      <c r="H1370" s="42"/>
      <c r="I1370" s="222"/>
      <c r="J1370" s="42"/>
      <c r="K1370" s="42"/>
      <c r="L1370" s="46"/>
      <c r="M1370" s="223"/>
      <c r="N1370" s="224"/>
      <c r="O1370" s="86"/>
      <c r="P1370" s="86"/>
      <c r="Q1370" s="86"/>
      <c r="R1370" s="86"/>
      <c r="S1370" s="86"/>
      <c r="T1370" s="87"/>
      <c r="U1370" s="40"/>
      <c r="V1370" s="40"/>
      <c r="W1370" s="40"/>
      <c r="X1370" s="40"/>
      <c r="Y1370" s="40"/>
      <c r="Z1370" s="40"/>
      <c r="AA1370" s="40"/>
      <c r="AB1370" s="40"/>
      <c r="AC1370" s="40"/>
      <c r="AD1370" s="40"/>
      <c r="AE1370" s="40"/>
      <c r="AT1370" s="19" t="s">
        <v>271</v>
      </c>
      <c r="AU1370" s="19" t="s">
        <v>82</v>
      </c>
    </row>
    <row r="1371" spans="1:51" s="14" customFormat="1" ht="12">
      <c r="A1371" s="14"/>
      <c r="B1371" s="236"/>
      <c r="C1371" s="237"/>
      <c r="D1371" s="227" t="s">
        <v>153</v>
      </c>
      <c r="E1371" s="238" t="s">
        <v>21</v>
      </c>
      <c r="F1371" s="239" t="s">
        <v>1160</v>
      </c>
      <c r="G1371" s="237"/>
      <c r="H1371" s="240">
        <v>237.2</v>
      </c>
      <c r="I1371" s="241"/>
      <c r="J1371" s="237"/>
      <c r="K1371" s="237"/>
      <c r="L1371" s="242"/>
      <c r="M1371" s="243"/>
      <c r="N1371" s="244"/>
      <c r="O1371" s="244"/>
      <c r="P1371" s="244"/>
      <c r="Q1371" s="244"/>
      <c r="R1371" s="244"/>
      <c r="S1371" s="244"/>
      <c r="T1371" s="245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46" t="s">
        <v>153</v>
      </c>
      <c r="AU1371" s="246" t="s">
        <v>82</v>
      </c>
      <c r="AV1371" s="14" t="s">
        <v>82</v>
      </c>
      <c r="AW1371" s="14" t="s">
        <v>34</v>
      </c>
      <c r="AX1371" s="14" t="s">
        <v>73</v>
      </c>
      <c r="AY1371" s="246" t="s">
        <v>142</v>
      </c>
    </row>
    <row r="1372" spans="1:51" s="14" customFormat="1" ht="12">
      <c r="A1372" s="14"/>
      <c r="B1372" s="236"/>
      <c r="C1372" s="237"/>
      <c r="D1372" s="227" t="s">
        <v>153</v>
      </c>
      <c r="E1372" s="238" t="s">
        <v>21</v>
      </c>
      <c r="F1372" s="239" t="s">
        <v>1161</v>
      </c>
      <c r="G1372" s="237"/>
      <c r="H1372" s="240">
        <v>16.1</v>
      </c>
      <c r="I1372" s="241"/>
      <c r="J1372" s="237"/>
      <c r="K1372" s="237"/>
      <c r="L1372" s="242"/>
      <c r="M1372" s="243"/>
      <c r="N1372" s="244"/>
      <c r="O1372" s="244"/>
      <c r="P1372" s="244"/>
      <c r="Q1372" s="244"/>
      <c r="R1372" s="244"/>
      <c r="S1372" s="244"/>
      <c r="T1372" s="245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46" t="s">
        <v>153</v>
      </c>
      <c r="AU1372" s="246" t="s">
        <v>82</v>
      </c>
      <c r="AV1372" s="14" t="s">
        <v>82</v>
      </c>
      <c r="AW1372" s="14" t="s">
        <v>34</v>
      </c>
      <c r="AX1372" s="14" t="s">
        <v>73</v>
      </c>
      <c r="AY1372" s="246" t="s">
        <v>142</v>
      </c>
    </row>
    <row r="1373" spans="1:51" s="15" customFormat="1" ht="12">
      <c r="A1373" s="15"/>
      <c r="B1373" s="247"/>
      <c r="C1373" s="248"/>
      <c r="D1373" s="227" t="s">
        <v>153</v>
      </c>
      <c r="E1373" s="249" t="s">
        <v>21</v>
      </c>
      <c r="F1373" s="250" t="s">
        <v>171</v>
      </c>
      <c r="G1373" s="248"/>
      <c r="H1373" s="251">
        <v>253.29999999999998</v>
      </c>
      <c r="I1373" s="252"/>
      <c r="J1373" s="248"/>
      <c r="K1373" s="248"/>
      <c r="L1373" s="253"/>
      <c r="M1373" s="254"/>
      <c r="N1373" s="255"/>
      <c r="O1373" s="255"/>
      <c r="P1373" s="255"/>
      <c r="Q1373" s="255"/>
      <c r="R1373" s="255"/>
      <c r="S1373" s="255"/>
      <c r="T1373" s="256"/>
      <c r="U1373" s="15"/>
      <c r="V1373" s="15"/>
      <c r="W1373" s="15"/>
      <c r="X1373" s="15"/>
      <c r="Y1373" s="15"/>
      <c r="Z1373" s="15"/>
      <c r="AA1373" s="15"/>
      <c r="AB1373" s="15"/>
      <c r="AC1373" s="15"/>
      <c r="AD1373" s="15"/>
      <c r="AE1373" s="15"/>
      <c r="AT1373" s="257" t="s">
        <v>153</v>
      </c>
      <c r="AU1373" s="257" t="s">
        <v>82</v>
      </c>
      <c r="AV1373" s="15" t="s">
        <v>149</v>
      </c>
      <c r="AW1373" s="15" t="s">
        <v>34</v>
      </c>
      <c r="AX1373" s="15" t="s">
        <v>73</v>
      </c>
      <c r="AY1373" s="257" t="s">
        <v>142</v>
      </c>
    </row>
    <row r="1374" spans="1:51" s="14" customFormat="1" ht="12">
      <c r="A1374" s="14"/>
      <c r="B1374" s="236"/>
      <c r="C1374" s="237"/>
      <c r="D1374" s="227" t="s">
        <v>153</v>
      </c>
      <c r="E1374" s="238" t="s">
        <v>21</v>
      </c>
      <c r="F1374" s="239" t="s">
        <v>1162</v>
      </c>
      <c r="G1374" s="237"/>
      <c r="H1374" s="240">
        <v>257.1</v>
      </c>
      <c r="I1374" s="241"/>
      <c r="J1374" s="237"/>
      <c r="K1374" s="237"/>
      <c r="L1374" s="242"/>
      <c r="M1374" s="243"/>
      <c r="N1374" s="244"/>
      <c r="O1374" s="244"/>
      <c r="P1374" s="244"/>
      <c r="Q1374" s="244"/>
      <c r="R1374" s="244"/>
      <c r="S1374" s="244"/>
      <c r="T1374" s="245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46" t="s">
        <v>153</v>
      </c>
      <c r="AU1374" s="246" t="s">
        <v>82</v>
      </c>
      <c r="AV1374" s="14" t="s">
        <v>82</v>
      </c>
      <c r="AW1374" s="14" t="s">
        <v>34</v>
      </c>
      <c r="AX1374" s="14" t="s">
        <v>80</v>
      </c>
      <c r="AY1374" s="246" t="s">
        <v>142</v>
      </c>
    </row>
    <row r="1375" spans="1:65" s="2" customFormat="1" ht="16.5" customHeight="1">
      <c r="A1375" s="40"/>
      <c r="B1375" s="41"/>
      <c r="C1375" s="270" t="s">
        <v>1163</v>
      </c>
      <c r="D1375" s="270" t="s">
        <v>729</v>
      </c>
      <c r="E1375" s="271" t="s">
        <v>1164</v>
      </c>
      <c r="F1375" s="272" t="s">
        <v>1165</v>
      </c>
      <c r="G1375" s="273" t="s">
        <v>268</v>
      </c>
      <c r="H1375" s="274">
        <v>256.795</v>
      </c>
      <c r="I1375" s="275"/>
      <c r="J1375" s="276">
        <f>ROUND(I1375*H1375,2)</f>
        <v>0</v>
      </c>
      <c r="K1375" s="272" t="s">
        <v>148</v>
      </c>
      <c r="L1375" s="277"/>
      <c r="M1375" s="278" t="s">
        <v>21</v>
      </c>
      <c r="N1375" s="279" t="s">
        <v>44</v>
      </c>
      <c r="O1375" s="86"/>
      <c r="P1375" s="216">
        <f>O1375*H1375</f>
        <v>0</v>
      </c>
      <c r="Q1375" s="216">
        <v>0.326</v>
      </c>
      <c r="R1375" s="216">
        <f>Q1375*H1375</f>
        <v>83.71517000000001</v>
      </c>
      <c r="S1375" s="216">
        <v>0</v>
      </c>
      <c r="T1375" s="217">
        <f>S1375*H1375</f>
        <v>0</v>
      </c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0"/>
      <c r="AE1375" s="40"/>
      <c r="AR1375" s="218" t="s">
        <v>235</v>
      </c>
      <c r="AT1375" s="218" t="s">
        <v>729</v>
      </c>
      <c r="AU1375" s="218" t="s">
        <v>82</v>
      </c>
      <c r="AY1375" s="19" t="s">
        <v>142</v>
      </c>
      <c r="BE1375" s="219">
        <f>IF(N1375="základní",J1375,0)</f>
        <v>0</v>
      </c>
      <c r="BF1375" s="219">
        <f>IF(N1375="snížená",J1375,0)</f>
        <v>0</v>
      </c>
      <c r="BG1375" s="219">
        <f>IF(N1375="zákl. přenesená",J1375,0)</f>
        <v>0</v>
      </c>
      <c r="BH1375" s="219">
        <f>IF(N1375="sníž. přenesená",J1375,0)</f>
        <v>0</v>
      </c>
      <c r="BI1375" s="219">
        <f>IF(N1375="nulová",J1375,0)</f>
        <v>0</v>
      </c>
      <c r="BJ1375" s="19" t="s">
        <v>80</v>
      </c>
      <c r="BK1375" s="219">
        <f>ROUND(I1375*H1375,2)</f>
        <v>0</v>
      </c>
      <c r="BL1375" s="19" t="s">
        <v>149</v>
      </c>
      <c r="BM1375" s="218" t="s">
        <v>1166</v>
      </c>
    </row>
    <row r="1376" spans="1:47" s="2" customFormat="1" ht="12">
      <c r="A1376" s="40"/>
      <c r="B1376" s="41"/>
      <c r="C1376" s="42"/>
      <c r="D1376" s="227" t="s">
        <v>271</v>
      </c>
      <c r="E1376" s="42"/>
      <c r="F1376" s="258" t="s">
        <v>1134</v>
      </c>
      <c r="G1376" s="42"/>
      <c r="H1376" s="42"/>
      <c r="I1376" s="222"/>
      <c r="J1376" s="42"/>
      <c r="K1376" s="42"/>
      <c r="L1376" s="46"/>
      <c r="M1376" s="223"/>
      <c r="N1376" s="224"/>
      <c r="O1376" s="86"/>
      <c r="P1376" s="86"/>
      <c r="Q1376" s="86"/>
      <c r="R1376" s="86"/>
      <c r="S1376" s="86"/>
      <c r="T1376" s="87"/>
      <c r="U1376" s="40"/>
      <c r="V1376" s="40"/>
      <c r="W1376" s="40"/>
      <c r="X1376" s="40"/>
      <c r="Y1376" s="40"/>
      <c r="Z1376" s="40"/>
      <c r="AA1376" s="40"/>
      <c r="AB1376" s="40"/>
      <c r="AC1376" s="40"/>
      <c r="AD1376" s="40"/>
      <c r="AE1376" s="40"/>
      <c r="AT1376" s="19" t="s">
        <v>271</v>
      </c>
      <c r="AU1376" s="19" t="s">
        <v>82</v>
      </c>
    </row>
    <row r="1377" spans="1:51" s="13" customFormat="1" ht="12">
      <c r="A1377" s="13"/>
      <c r="B1377" s="225"/>
      <c r="C1377" s="226"/>
      <c r="D1377" s="227" t="s">
        <v>153</v>
      </c>
      <c r="E1377" s="228" t="s">
        <v>21</v>
      </c>
      <c r="F1377" s="229" t="s">
        <v>1043</v>
      </c>
      <c r="G1377" s="226"/>
      <c r="H1377" s="228" t="s">
        <v>21</v>
      </c>
      <c r="I1377" s="230"/>
      <c r="J1377" s="226"/>
      <c r="K1377" s="226"/>
      <c r="L1377" s="231"/>
      <c r="M1377" s="232"/>
      <c r="N1377" s="233"/>
      <c r="O1377" s="233"/>
      <c r="P1377" s="233"/>
      <c r="Q1377" s="233"/>
      <c r="R1377" s="233"/>
      <c r="S1377" s="233"/>
      <c r="T1377" s="234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5" t="s">
        <v>153</v>
      </c>
      <c r="AU1377" s="235" t="s">
        <v>82</v>
      </c>
      <c r="AV1377" s="13" t="s">
        <v>80</v>
      </c>
      <c r="AW1377" s="13" t="s">
        <v>34</v>
      </c>
      <c r="AX1377" s="13" t="s">
        <v>73</v>
      </c>
      <c r="AY1377" s="235" t="s">
        <v>142</v>
      </c>
    </row>
    <row r="1378" spans="1:51" s="14" customFormat="1" ht="12">
      <c r="A1378" s="14"/>
      <c r="B1378" s="236"/>
      <c r="C1378" s="237"/>
      <c r="D1378" s="227" t="s">
        <v>153</v>
      </c>
      <c r="E1378" s="238" t="s">
        <v>21</v>
      </c>
      <c r="F1378" s="239" t="s">
        <v>1160</v>
      </c>
      <c r="G1378" s="237"/>
      <c r="H1378" s="240">
        <v>237.2</v>
      </c>
      <c r="I1378" s="241"/>
      <c r="J1378" s="237"/>
      <c r="K1378" s="237"/>
      <c r="L1378" s="242"/>
      <c r="M1378" s="243"/>
      <c r="N1378" s="244"/>
      <c r="O1378" s="244"/>
      <c r="P1378" s="244"/>
      <c r="Q1378" s="244"/>
      <c r="R1378" s="244"/>
      <c r="S1378" s="244"/>
      <c r="T1378" s="245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46" t="s">
        <v>153</v>
      </c>
      <c r="AU1378" s="246" t="s">
        <v>82</v>
      </c>
      <c r="AV1378" s="14" t="s">
        <v>82</v>
      </c>
      <c r="AW1378" s="14" t="s">
        <v>34</v>
      </c>
      <c r="AX1378" s="14" t="s">
        <v>73</v>
      </c>
      <c r="AY1378" s="246" t="s">
        <v>142</v>
      </c>
    </row>
    <row r="1379" spans="1:51" s="13" customFormat="1" ht="12">
      <c r="A1379" s="13"/>
      <c r="B1379" s="225"/>
      <c r="C1379" s="226"/>
      <c r="D1379" s="227" t="s">
        <v>153</v>
      </c>
      <c r="E1379" s="228" t="s">
        <v>21</v>
      </c>
      <c r="F1379" s="229" t="s">
        <v>1167</v>
      </c>
      <c r="G1379" s="226"/>
      <c r="H1379" s="228" t="s">
        <v>21</v>
      </c>
      <c r="I1379" s="230"/>
      <c r="J1379" s="226"/>
      <c r="K1379" s="226"/>
      <c r="L1379" s="231"/>
      <c r="M1379" s="232"/>
      <c r="N1379" s="233"/>
      <c r="O1379" s="233"/>
      <c r="P1379" s="233"/>
      <c r="Q1379" s="233"/>
      <c r="R1379" s="233"/>
      <c r="S1379" s="233"/>
      <c r="T1379" s="234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5" t="s">
        <v>153</v>
      </c>
      <c r="AU1379" s="235" t="s">
        <v>82</v>
      </c>
      <c r="AV1379" s="13" t="s">
        <v>80</v>
      </c>
      <c r="AW1379" s="13" t="s">
        <v>34</v>
      </c>
      <c r="AX1379" s="13" t="s">
        <v>73</v>
      </c>
      <c r="AY1379" s="235" t="s">
        <v>142</v>
      </c>
    </row>
    <row r="1380" spans="1:51" s="14" customFormat="1" ht="12">
      <c r="A1380" s="14"/>
      <c r="B1380" s="236"/>
      <c r="C1380" s="237"/>
      <c r="D1380" s="227" t="s">
        <v>153</v>
      </c>
      <c r="E1380" s="238" t="s">
        <v>21</v>
      </c>
      <c r="F1380" s="239" t="s">
        <v>1161</v>
      </c>
      <c r="G1380" s="237"/>
      <c r="H1380" s="240">
        <v>16.1</v>
      </c>
      <c r="I1380" s="241"/>
      <c r="J1380" s="237"/>
      <c r="K1380" s="237"/>
      <c r="L1380" s="242"/>
      <c r="M1380" s="243"/>
      <c r="N1380" s="244"/>
      <c r="O1380" s="244"/>
      <c r="P1380" s="244"/>
      <c r="Q1380" s="244"/>
      <c r="R1380" s="244"/>
      <c r="S1380" s="244"/>
      <c r="T1380" s="245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46" t="s">
        <v>153</v>
      </c>
      <c r="AU1380" s="246" t="s">
        <v>82</v>
      </c>
      <c r="AV1380" s="14" t="s">
        <v>82</v>
      </c>
      <c r="AW1380" s="14" t="s">
        <v>34</v>
      </c>
      <c r="AX1380" s="14" t="s">
        <v>73</v>
      </c>
      <c r="AY1380" s="246" t="s">
        <v>142</v>
      </c>
    </row>
    <row r="1381" spans="1:51" s="15" customFormat="1" ht="12">
      <c r="A1381" s="15"/>
      <c r="B1381" s="247"/>
      <c r="C1381" s="248"/>
      <c r="D1381" s="227" t="s">
        <v>153</v>
      </c>
      <c r="E1381" s="249" t="s">
        <v>21</v>
      </c>
      <c r="F1381" s="250" t="s">
        <v>171</v>
      </c>
      <c r="G1381" s="248"/>
      <c r="H1381" s="251">
        <v>253.29999999999998</v>
      </c>
      <c r="I1381" s="252"/>
      <c r="J1381" s="248"/>
      <c r="K1381" s="248"/>
      <c r="L1381" s="253"/>
      <c r="M1381" s="254"/>
      <c r="N1381" s="255"/>
      <c r="O1381" s="255"/>
      <c r="P1381" s="255"/>
      <c r="Q1381" s="255"/>
      <c r="R1381" s="255"/>
      <c r="S1381" s="255"/>
      <c r="T1381" s="256"/>
      <c r="U1381" s="15"/>
      <c r="V1381" s="15"/>
      <c r="W1381" s="15"/>
      <c r="X1381" s="15"/>
      <c r="Y1381" s="15"/>
      <c r="Z1381" s="15"/>
      <c r="AA1381" s="15"/>
      <c r="AB1381" s="15"/>
      <c r="AC1381" s="15"/>
      <c r="AD1381" s="15"/>
      <c r="AE1381" s="15"/>
      <c r="AT1381" s="257" t="s">
        <v>153</v>
      </c>
      <c r="AU1381" s="257" t="s">
        <v>82</v>
      </c>
      <c r="AV1381" s="15" t="s">
        <v>149</v>
      </c>
      <c r="AW1381" s="15" t="s">
        <v>34</v>
      </c>
      <c r="AX1381" s="15" t="s">
        <v>73</v>
      </c>
      <c r="AY1381" s="257" t="s">
        <v>142</v>
      </c>
    </row>
    <row r="1382" spans="1:51" s="14" customFormat="1" ht="12">
      <c r="A1382" s="14"/>
      <c r="B1382" s="236"/>
      <c r="C1382" s="237"/>
      <c r="D1382" s="227" t="s">
        <v>153</v>
      </c>
      <c r="E1382" s="238" t="s">
        <v>21</v>
      </c>
      <c r="F1382" s="239" t="s">
        <v>1168</v>
      </c>
      <c r="G1382" s="237"/>
      <c r="H1382" s="240">
        <v>256.795</v>
      </c>
      <c r="I1382" s="241"/>
      <c r="J1382" s="237"/>
      <c r="K1382" s="237"/>
      <c r="L1382" s="242"/>
      <c r="M1382" s="243"/>
      <c r="N1382" s="244"/>
      <c r="O1382" s="244"/>
      <c r="P1382" s="244"/>
      <c r="Q1382" s="244"/>
      <c r="R1382" s="244"/>
      <c r="S1382" s="244"/>
      <c r="T1382" s="245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6" t="s">
        <v>153</v>
      </c>
      <c r="AU1382" s="246" t="s">
        <v>82</v>
      </c>
      <c r="AV1382" s="14" t="s">
        <v>82</v>
      </c>
      <c r="AW1382" s="14" t="s">
        <v>34</v>
      </c>
      <c r="AX1382" s="14" t="s">
        <v>80</v>
      </c>
      <c r="AY1382" s="246" t="s">
        <v>142</v>
      </c>
    </row>
    <row r="1383" spans="1:65" s="2" customFormat="1" ht="24.15" customHeight="1">
      <c r="A1383" s="40"/>
      <c r="B1383" s="41"/>
      <c r="C1383" s="207" t="s">
        <v>1169</v>
      </c>
      <c r="D1383" s="207" t="s">
        <v>144</v>
      </c>
      <c r="E1383" s="208" t="s">
        <v>1170</v>
      </c>
      <c r="F1383" s="209" t="s">
        <v>1171</v>
      </c>
      <c r="G1383" s="210" t="s">
        <v>268</v>
      </c>
      <c r="H1383" s="211">
        <v>241.57</v>
      </c>
      <c r="I1383" s="212"/>
      <c r="J1383" s="213">
        <f>ROUND(I1383*H1383,2)</f>
        <v>0</v>
      </c>
      <c r="K1383" s="209" t="s">
        <v>21</v>
      </c>
      <c r="L1383" s="46"/>
      <c r="M1383" s="214" t="s">
        <v>21</v>
      </c>
      <c r="N1383" s="215" t="s">
        <v>44</v>
      </c>
      <c r="O1383" s="86"/>
      <c r="P1383" s="216">
        <f>O1383*H1383</f>
        <v>0</v>
      </c>
      <c r="Q1383" s="216">
        <v>0.00015</v>
      </c>
      <c r="R1383" s="216">
        <f>Q1383*H1383</f>
        <v>0.0362355</v>
      </c>
      <c r="S1383" s="216">
        <v>0</v>
      </c>
      <c r="T1383" s="217">
        <f>S1383*H1383</f>
        <v>0</v>
      </c>
      <c r="U1383" s="40"/>
      <c r="V1383" s="40"/>
      <c r="W1383" s="40"/>
      <c r="X1383" s="40"/>
      <c r="Y1383" s="40"/>
      <c r="Z1383" s="40"/>
      <c r="AA1383" s="40"/>
      <c r="AB1383" s="40"/>
      <c r="AC1383" s="40"/>
      <c r="AD1383" s="40"/>
      <c r="AE1383" s="40"/>
      <c r="AR1383" s="218" t="s">
        <v>149</v>
      </c>
      <c r="AT1383" s="218" t="s">
        <v>144</v>
      </c>
      <c r="AU1383" s="218" t="s">
        <v>82</v>
      </c>
      <c r="AY1383" s="19" t="s">
        <v>142</v>
      </c>
      <c r="BE1383" s="219">
        <f>IF(N1383="základní",J1383,0)</f>
        <v>0</v>
      </c>
      <c r="BF1383" s="219">
        <f>IF(N1383="snížená",J1383,0)</f>
        <v>0</v>
      </c>
      <c r="BG1383" s="219">
        <f>IF(N1383="zákl. přenesená",J1383,0)</f>
        <v>0</v>
      </c>
      <c r="BH1383" s="219">
        <f>IF(N1383="sníž. přenesená",J1383,0)</f>
        <v>0</v>
      </c>
      <c r="BI1383" s="219">
        <f>IF(N1383="nulová",J1383,0)</f>
        <v>0</v>
      </c>
      <c r="BJ1383" s="19" t="s">
        <v>80</v>
      </c>
      <c r="BK1383" s="219">
        <f>ROUND(I1383*H1383,2)</f>
        <v>0</v>
      </c>
      <c r="BL1383" s="19" t="s">
        <v>149</v>
      </c>
      <c r="BM1383" s="218" t="s">
        <v>1172</v>
      </c>
    </row>
    <row r="1384" spans="1:47" s="2" customFormat="1" ht="12">
      <c r="A1384" s="40"/>
      <c r="B1384" s="41"/>
      <c r="C1384" s="42"/>
      <c r="D1384" s="227" t="s">
        <v>271</v>
      </c>
      <c r="E1384" s="42"/>
      <c r="F1384" s="258" t="s">
        <v>1134</v>
      </c>
      <c r="G1384" s="42"/>
      <c r="H1384" s="42"/>
      <c r="I1384" s="222"/>
      <c r="J1384" s="42"/>
      <c r="K1384" s="42"/>
      <c r="L1384" s="46"/>
      <c r="M1384" s="223"/>
      <c r="N1384" s="224"/>
      <c r="O1384" s="86"/>
      <c r="P1384" s="86"/>
      <c r="Q1384" s="86"/>
      <c r="R1384" s="86"/>
      <c r="S1384" s="86"/>
      <c r="T1384" s="87"/>
      <c r="U1384" s="40"/>
      <c r="V1384" s="40"/>
      <c r="W1384" s="40"/>
      <c r="X1384" s="40"/>
      <c r="Y1384" s="40"/>
      <c r="Z1384" s="40"/>
      <c r="AA1384" s="40"/>
      <c r="AB1384" s="40"/>
      <c r="AC1384" s="40"/>
      <c r="AD1384" s="40"/>
      <c r="AE1384" s="40"/>
      <c r="AT1384" s="19" t="s">
        <v>271</v>
      </c>
      <c r="AU1384" s="19" t="s">
        <v>82</v>
      </c>
    </row>
    <row r="1385" spans="1:51" s="14" customFormat="1" ht="12">
      <c r="A1385" s="14"/>
      <c r="B1385" s="236"/>
      <c r="C1385" s="237"/>
      <c r="D1385" s="227" t="s">
        <v>153</v>
      </c>
      <c r="E1385" s="238" t="s">
        <v>21</v>
      </c>
      <c r="F1385" s="239" t="s">
        <v>1173</v>
      </c>
      <c r="G1385" s="237"/>
      <c r="H1385" s="240">
        <v>226.1</v>
      </c>
      <c r="I1385" s="241"/>
      <c r="J1385" s="237"/>
      <c r="K1385" s="237"/>
      <c r="L1385" s="242"/>
      <c r="M1385" s="243"/>
      <c r="N1385" s="244"/>
      <c r="O1385" s="244"/>
      <c r="P1385" s="244"/>
      <c r="Q1385" s="244"/>
      <c r="R1385" s="244"/>
      <c r="S1385" s="244"/>
      <c r="T1385" s="245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46" t="s">
        <v>153</v>
      </c>
      <c r="AU1385" s="246" t="s">
        <v>82</v>
      </c>
      <c r="AV1385" s="14" t="s">
        <v>82</v>
      </c>
      <c r="AW1385" s="14" t="s">
        <v>34</v>
      </c>
      <c r="AX1385" s="14" t="s">
        <v>73</v>
      </c>
      <c r="AY1385" s="246" t="s">
        <v>142</v>
      </c>
    </row>
    <row r="1386" spans="1:51" s="14" customFormat="1" ht="12">
      <c r="A1386" s="14"/>
      <c r="B1386" s="236"/>
      <c r="C1386" s="237"/>
      <c r="D1386" s="227" t="s">
        <v>153</v>
      </c>
      <c r="E1386" s="238" t="s">
        <v>21</v>
      </c>
      <c r="F1386" s="239" t="s">
        <v>1174</v>
      </c>
      <c r="G1386" s="237"/>
      <c r="H1386" s="240">
        <v>12.1</v>
      </c>
      <c r="I1386" s="241"/>
      <c r="J1386" s="237"/>
      <c r="K1386" s="237"/>
      <c r="L1386" s="242"/>
      <c r="M1386" s="243"/>
      <c r="N1386" s="244"/>
      <c r="O1386" s="244"/>
      <c r="P1386" s="244"/>
      <c r="Q1386" s="244"/>
      <c r="R1386" s="244"/>
      <c r="S1386" s="244"/>
      <c r="T1386" s="245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46" t="s">
        <v>153</v>
      </c>
      <c r="AU1386" s="246" t="s">
        <v>82</v>
      </c>
      <c r="AV1386" s="14" t="s">
        <v>82</v>
      </c>
      <c r="AW1386" s="14" t="s">
        <v>34</v>
      </c>
      <c r="AX1386" s="14" t="s">
        <v>73</v>
      </c>
      <c r="AY1386" s="246" t="s">
        <v>142</v>
      </c>
    </row>
    <row r="1387" spans="1:51" s="15" customFormat="1" ht="12">
      <c r="A1387" s="15"/>
      <c r="B1387" s="247"/>
      <c r="C1387" s="248"/>
      <c r="D1387" s="227" t="s">
        <v>153</v>
      </c>
      <c r="E1387" s="249" t="s">
        <v>21</v>
      </c>
      <c r="F1387" s="250" t="s">
        <v>171</v>
      </c>
      <c r="G1387" s="248"/>
      <c r="H1387" s="251">
        <v>238.2</v>
      </c>
      <c r="I1387" s="252"/>
      <c r="J1387" s="248"/>
      <c r="K1387" s="248"/>
      <c r="L1387" s="253"/>
      <c r="M1387" s="254"/>
      <c r="N1387" s="255"/>
      <c r="O1387" s="255"/>
      <c r="P1387" s="255"/>
      <c r="Q1387" s="255"/>
      <c r="R1387" s="255"/>
      <c r="S1387" s="255"/>
      <c r="T1387" s="256"/>
      <c r="U1387" s="15"/>
      <c r="V1387" s="15"/>
      <c r="W1387" s="15"/>
      <c r="X1387" s="15"/>
      <c r="Y1387" s="15"/>
      <c r="Z1387" s="15"/>
      <c r="AA1387" s="15"/>
      <c r="AB1387" s="15"/>
      <c r="AC1387" s="15"/>
      <c r="AD1387" s="15"/>
      <c r="AE1387" s="15"/>
      <c r="AT1387" s="257" t="s">
        <v>153</v>
      </c>
      <c r="AU1387" s="257" t="s">
        <v>82</v>
      </c>
      <c r="AV1387" s="15" t="s">
        <v>149</v>
      </c>
      <c r="AW1387" s="15" t="s">
        <v>34</v>
      </c>
      <c r="AX1387" s="15" t="s">
        <v>73</v>
      </c>
      <c r="AY1387" s="257" t="s">
        <v>142</v>
      </c>
    </row>
    <row r="1388" spans="1:51" s="14" customFormat="1" ht="12">
      <c r="A1388" s="14"/>
      <c r="B1388" s="236"/>
      <c r="C1388" s="237"/>
      <c r="D1388" s="227" t="s">
        <v>153</v>
      </c>
      <c r="E1388" s="238" t="s">
        <v>21</v>
      </c>
      <c r="F1388" s="239" t="s">
        <v>1175</v>
      </c>
      <c r="G1388" s="237"/>
      <c r="H1388" s="240">
        <v>241.57</v>
      </c>
      <c r="I1388" s="241"/>
      <c r="J1388" s="237"/>
      <c r="K1388" s="237"/>
      <c r="L1388" s="242"/>
      <c r="M1388" s="243"/>
      <c r="N1388" s="244"/>
      <c r="O1388" s="244"/>
      <c r="P1388" s="244"/>
      <c r="Q1388" s="244"/>
      <c r="R1388" s="244"/>
      <c r="S1388" s="244"/>
      <c r="T1388" s="245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46" t="s">
        <v>153</v>
      </c>
      <c r="AU1388" s="246" t="s">
        <v>82</v>
      </c>
      <c r="AV1388" s="14" t="s">
        <v>82</v>
      </c>
      <c r="AW1388" s="14" t="s">
        <v>34</v>
      </c>
      <c r="AX1388" s="14" t="s">
        <v>80</v>
      </c>
      <c r="AY1388" s="246" t="s">
        <v>142</v>
      </c>
    </row>
    <row r="1389" spans="1:65" s="2" customFormat="1" ht="16.5" customHeight="1">
      <c r="A1389" s="40"/>
      <c r="B1389" s="41"/>
      <c r="C1389" s="270" t="s">
        <v>1176</v>
      </c>
      <c r="D1389" s="270" t="s">
        <v>729</v>
      </c>
      <c r="E1389" s="271" t="s">
        <v>1177</v>
      </c>
      <c r="F1389" s="272" t="s">
        <v>1178</v>
      </c>
      <c r="G1389" s="273" t="s">
        <v>268</v>
      </c>
      <c r="H1389" s="274">
        <v>241.57</v>
      </c>
      <c r="I1389" s="275"/>
      <c r="J1389" s="276">
        <f>ROUND(I1389*H1389,2)</f>
        <v>0</v>
      </c>
      <c r="K1389" s="272" t="s">
        <v>21</v>
      </c>
      <c r="L1389" s="277"/>
      <c r="M1389" s="278" t="s">
        <v>21</v>
      </c>
      <c r="N1389" s="279" t="s">
        <v>44</v>
      </c>
      <c r="O1389" s="86"/>
      <c r="P1389" s="216">
        <f>O1389*H1389</f>
        <v>0</v>
      </c>
      <c r="Q1389" s="216">
        <v>0.326</v>
      </c>
      <c r="R1389" s="216">
        <f>Q1389*H1389</f>
        <v>78.75182</v>
      </c>
      <c r="S1389" s="216">
        <v>0</v>
      </c>
      <c r="T1389" s="217">
        <f>S1389*H1389</f>
        <v>0</v>
      </c>
      <c r="U1389" s="40"/>
      <c r="V1389" s="40"/>
      <c r="W1389" s="40"/>
      <c r="X1389" s="40"/>
      <c r="Y1389" s="40"/>
      <c r="Z1389" s="40"/>
      <c r="AA1389" s="40"/>
      <c r="AB1389" s="40"/>
      <c r="AC1389" s="40"/>
      <c r="AD1389" s="40"/>
      <c r="AE1389" s="40"/>
      <c r="AR1389" s="218" t="s">
        <v>235</v>
      </c>
      <c r="AT1389" s="218" t="s">
        <v>729</v>
      </c>
      <c r="AU1389" s="218" t="s">
        <v>82</v>
      </c>
      <c r="AY1389" s="19" t="s">
        <v>142</v>
      </c>
      <c r="BE1389" s="219">
        <f>IF(N1389="základní",J1389,0)</f>
        <v>0</v>
      </c>
      <c r="BF1389" s="219">
        <f>IF(N1389="snížená",J1389,0)</f>
        <v>0</v>
      </c>
      <c r="BG1389" s="219">
        <f>IF(N1389="zákl. přenesená",J1389,0)</f>
        <v>0</v>
      </c>
      <c r="BH1389" s="219">
        <f>IF(N1389="sníž. přenesená",J1389,0)</f>
        <v>0</v>
      </c>
      <c r="BI1389" s="219">
        <f>IF(N1389="nulová",J1389,0)</f>
        <v>0</v>
      </c>
      <c r="BJ1389" s="19" t="s">
        <v>80</v>
      </c>
      <c r="BK1389" s="219">
        <f>ROUND(I1389*H1389,2)</f>
        <v>0</v>
      </c>
      <c r="BL1389" s="19" t="s">
        <v>149</v>
      </c>
      <c r="BM1389" s="218" t="s">
        <v>1179</v>
      </c>
    </row>
    <row r="1390" spans="1:47" s="2" customFormat="1" ht="12">
      <c r="A1390" s="40"/>
      <c r="B1390" s="41"/>
      <c r="C1390" s="42"/>
      <c r="D1390" s="227" t="s">
        <v>271</v>
      </c>
      <c r="E1390" s="42"/>
      <c r="F1390" s="258" t="s">
        <v>1134</v>
      </c>
      <c r="G1390" s="42"/>
      <c r="H1390" s="42"/>
      <c r="I1390" s="222"/>
      <c r="J1390" s="42"/>
      <c r="K1390" s="42"/>
      <c r="L1390" s="46"/>
      <c r="M1390" s="223"/>
      <c r="N1390" s="224"/>
      <c r="O1390" s="86"/>
      <c r="P1390" s="86"/>
      <c r="Q1390" s="86"/>
      <c r="R1390" s="86"/>
      <c r="S1390" s="86"/>
      <c r="T1390" s="87"/>
      <c r="U1390" s="40"/>
      <c r="V1390" s="40"/>
      <c r="W1390" s="40"/>
      <c r="X1390" s="40"/>
      <c r="Y1390" s="40"/>
      <c r="Z1390" s="40"/>
      <c r="AA1390" s="40"/>
      <c r="AB1390" s="40"/>
      <c r="AC1390" s="40"/>
      <c r="AD1390" s="40"/>
      <c r="AE1390" s="40"/>
      <c r="AT1390" s="19" t="s">
        <v>271</v>
      </c>
      <c r="AU1390" s="19" t="s">
        <v>82</v>
      </c>
    </row>
    <row r="1391" spans="1:51" s="13" customFormat="1" ht="12">
      <c r="A1391" s="13"/>
      <c r="B1391" s="225"/>
      <c r="C1391" s="226"/>
      <c r="D1391" s="227" t="s">
        <v>153</v>
      </c>
      <c r="E1391" s="228" t="s">
        <v>21</v>
      </c>
      <c r="F1391" s="229" t="s">
        <v>1043</v>
      </c>
      <c r="G1391" s="226"/>
      <c r="H1391" s="228" t="s">
        <v>21</v>
      </c>
      <c r="I1391" s="230"/>
      <c r="J1391" s="226"/>
      <c r="K1391" s="226"/>
      <c r="L1391" s="231"/>
      <c r="M1391" s="232"/>
      <c r="N1391" s="233"/>
      <c r="O1391" s="233"/>
      <c r="P1391" s="233"/>
      <c r="Q1391" s="233"/>
      <c r="R1391" s="233"/>
      <c r="S1391" s="233"/>
      <c r="T1391" s="234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5" t="s">
        <v>153</v>
      </c>
      <c r="AU1391" s="235" t="s">
        <v>82</v>
      </c>
      <c r="AV1391" s="13" t="s">
        <v>80</v>
      </c>
      <c r="AW1391" s="13" t="s">
        <v>34</v>
      </c>
      <c r="AX1391" s="13" t="s">
        <v>73</v>
      </c>
      <c r="AY1391" s="235" t="s">
        <v>142</v>
      </c>
    </row>
    <row r="1392" spans="1:51" s="14" customFormat="1" ht="12">
      <c r="A1392" s="14"/>
      <c r="B1392" s="236"/>
      <c r="C1392" s="237"/>
      <c r="D1392" s="227" t="s">
        <v>153</v>
      </c>
      <c r="E1392" s="238" t="s">
        <v>21</v>
      </c>
      <c r="F1392" s="239" t="s">
        <v>1173</v>
      </c>
      <c r="G1392" s="237"/>
      <c r="H1392" s="240">
        <v>226.1</v>
      </c>
      <c r="I1392" s="241"/>
      <c r="J1392" s="237"/>
      <c r="K1392" s="237"/>
      <c r="L1392" s="242"/>
      <c r="M1392" s="243"/>
      <c r="N1392" s="244"/>
      <c r="O1392" s="244"/>
      <c r="P1392" s="244"/>
      <c r="Q1392" s="244"/>
      <c r="R1392" s="244"/>
      <c r="S1392" s="244"/>
      <c r="T1392" s="245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46" t="s">
        <v>153</v>
      </c>
      <c r="AU1392" s="246" t="s">
        <v>82</v>
      </c>
      <c r="AV1392" s="14" t="s">
        <v>82</v>
      </c>
      <c r="AW1392" s="14" t="s">
        <v>34</v>
      </c>
      <c r="AX1392" s="14" t="s">
        <v>73</v>
      </c>
      <c r="AY1392" s="246" t="s">
        <v>142</v>
      </c>
    </row>
    <row r="1393" spans="1:51" s="13" customFormat="1" ht="12">
      <c r="A1393" s="13"/>
      <c r="B1393" s="225"/>
      <c r="C1393" s="226"/>
      <c r="D1393" s="227" t="s">
        <v>153</v>
      </c>
      <c r="E1393" s="228" t="s">
        <v>21</v>
      </c>
      <c r="F1393" s="229" t="s">
        <v>962</v>
      </c>
      <c r="G1393" s="226"/>
      <c r="H1393" s="228" t="s">
        <v>21</v>
      </c>
      <c r="I1393" s="230"/>
      <c r="J1393" s="226"/>
      <c r="K1393" s="226"/>
      <c r="L1393" s="231"/>
      <c r="M1393" s="232"/>
      <c r="N1393" s="233"/>
      <c r="O1393" s="233"/>
      <c r="P1393" s="233"/>
      <c r="Q1393" s="233"/>
      <c r="R1393" s="233"/>
      <c r="S1393" s="233"/>
      <c r="T1393" s="234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35" t="s">
        <v>153</v>
      </c>
      <c r="AU1393" s="235" t="s">
        <v>82</v>
      </c>
      <c r="AV1393" s="13" t="s">
        <v>80</v>
      </c>
      <c r="AW1393" s="13" t="s">
        <v>34</v>
      </c>
      <c r="AX1393" s="13" t="s">
        <v>73</v>
      </c>
      <c r="AY1393" s="235" t="s">
        <v>142</v>
      </c>
    </row>
    <row r="1394" spans="1:51" s="14" customFormat="1" ht="12">
      <c r="A1394" s="14"/>
      <c r="B1394" s="236"/>
      <c r="C1394" s="237"/>
      <c r="D1394" s="227" t="s">
        <v>153</v>
      </c>
      <c r="E1394" s="238" t="s">
        <v>21</v>
      </c>
      <c r="F1394" s="239" t="s">
        <v>1174</v>
      </c>
      <c r="G1394" s="237"/>
      <c r="H1394" s="240">
        <v>12.1</v>
      </c>
      <c r="I1394" s="241"/>
      <c r="J1394" s="237"/>
      <c r="K1394" s="237"/>
      <c r="L1394" s="242"/>
      <c r="M1394" s="243"/>
      <c r="N1394" s="244"/>
      <c r="O1394" s="244"/>
      <c r="P1394" s="244"/>
      <c r="Q1394" s="244"/>
      <c r="R1394" s="244"/>
      <c r="S1394" s="244"/>
      <c r="T1394" s="245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46" t="s">
        <v>153</v>
      </c>
      <c r="AU1394" s="246" t="s">
        <v>82</v>
      </c>
      <c r="AV1394" s="14" t="s">
        <v>82</v>
      </c>
      <c r="AW1394" s="14" t="s">
        <v>34</v>
      </c>
      <c r="AX1394" s="14" t="s">
        <v>73</v>
      </c>
      <c r="AY1394" s="246" t="s">
        <v>142</v>
      </c>
    </row>
    <row r="1395" spans="1:51" s="15" customFormat="1" ht="12">
      <c r="A1395" s="15"/>
      <c r="B1395" s="247"/>
      <c r="C1395" s="248"/>
      <c r="D1395" s="227" t="s">
        <v>153</v>
      </c>
      <c r="E1395" s="249" t="s">
        <v>21</v>
      </c>
      <c r="F1395" s="250" t="s">
        <v>171</v>
      </c>
      <c r="G1395" s="248"/>
      <c r="H1395" s="251">
        <v>238.2</v>
      </c>
      <c r="I1395" s="252"/>
      <c r="J1395" s="248"/>
      <c r="K1395" s="248"/>
      <c r="L1395" s="253"/>
      <c r="M1395" s="254"/>
      <c r="N1395" s="255"/>
      <c r="O1395" s="255"/>
      <c r="P1395" s="255"/>
      <c r="Q1395" s="255"/>
      <c r="R1395" s="255"/>
      <c r="S1395" s="255"/>
      <c r="T1395" s="256"/>
      <c r="U1395" s="15"/>
      <c r="V1395" s="15"/>
      <c r="W1395" s="15"/>
      <c r="X1395" s="15"/>
      <c r="Y1395" s="15"/>
      <c r="Z1395" s="15"/>
      <c r="AA1395" s="15"/>
      <c r="AB1395" s="15"/>
      <c r="AC1395" s="15"/>
      <c r="AD1395" s="15"/>
      <c r="AE1395" s="15"/>
      <c r="AT1395" s="257" t="s">
        <v>153</v>
      </c>
      <c r="AU1395" s="257" t="s">
        <v>82</v>
      </c>
      <c r="AV1395" s="15" t="s">
        <v>149</v>
      </c>
      <c r="AW1395" s="15" t="s">
        <v>34</v>
      </c>
      <c r="AX1395" s="15" t="s">
        <v>73</v>
      </c>
      <c r="AY1395" s="257" t="s">
        <v>142</v>
      </c>
    </row>
    <row r="1396" spans="1:51" s="14" customFormat="1" ht="12">
      <c r="A1396" s="14"/>
      <c r="B1396" s="236"/>
      <c r="C1396" s="237"/>
      <c r="D1396" s="227" t="s">
        <v>153</v>
      </c>
      <c r="E1396" s="238" t="s">
        <v>21</v>
      </c>
      <c r="F1396" s="239" t="s">
        <v>1175</v>
      </c>
      <c r="G1396" s="237"/>
      <c r="H1396" s="240">
        <v>241.57</v>
      </c>
      <c r="I1396" s="241"/>
      <c r="J1396" s="237"/>
      <c r="K1396" s="237"/>
      <c r="L1396" s="242"/>
      <c r="M1396" s="243"/>
      <c r="N1396" s="244"/>
      <c r="O1396" s="244"/>
      <c r="P1396" s="244"/>
      <c r="Q1396" s="244"/>
      <c r="R1396" s="244"/>
      <c r="S1396" s="244"/>
      <c r="T1396" s="245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T1396" s="246" t="s">
        <v>153</v>
      </c>
      <c r="AU1396" s="246" t="s">
        <v>82</v>
      </c>
      <c r="AV1396" s="14" t="s">
        <v>82</v>
      </c>
      <c r="AW1396" s="14" t="s">
        <v>34</v>
      </c>
      <c r="AX1396" s="14" t="s">
        <v>80</v>
      </c>
      <c r="AY1396" s="246" t="s">
        <v>142</v>
      </c>
    </row>
    <row r="1397" spans="1:65" s="2" customFormat="1" ht="24.15" customHeight="1">
      <c r="A1397" s="40"/>
      <c r="B1397" s="41"/>
      <c r="C1397" s="207" t="s">
        <v>1180</v>
      </c>
      <c r="D1397" s="207" t="s">
        <v>144</v>
      </c>
      <c r="E1397" s="208" t="s">
        <v>1181</v>
      </c>
      <c r="F1397" s="209" t="s">
        <v>1182</v>
      </c>
      <c r="G1397" s="210" t="s">
        <v>268</v>
      </c>
      <c r="H1397" s="211">
        <v>95.2</v>
      </c>
      <c r="I1397" s="212"/>
      <c r="J1397" s="213">
        <f>ROUND(I1397*H1397,2)</f>
        <v>0</v>
      </c>
      <c r="K1397" s="209" t="s">
        <v>148</v>
      </c>
      <c r="L1397" s="46"/>
      <c r="M1397" s="214" t="s">
        <v>21</v>
      </c>
      <c r="N1397" s="215" t="s">
        <v>44</v>
      </c>
      <c r="O1397" s="86"/>
      <c r="P1397" s="216">
        <f>O1397*H1397</f>
        <v>0</v>
      </c>
      <c r="Q1397" s="216">
        <v>2.92E-05</v>
      </c>
      <c r="R1397" s="216">
        <f>Q1397*H1397</f>
        <v>0.0027798400000000004</v>
      </c>
      <c r="S1397" s="216">
        <v>0</v>
      </c>
      <c r="T1397" s="217">
        <f>S1397*H1397</f>
        <v>0</v>
      </c>
      <c r="U1397" s="40"/>
      <c r="V1397" s="40"/>
      <c r="W1397" s="40"/>
      <c r="X1397" s="40"/>
      <c r="Y1397" s="40"/>
      <c r="Z1397" s="40"/>
      <c r="AA1397" s="40"/>
      <c r="AB1397" s="40"/>
      <c r="AC1397" s="40"/>
      <c r="AD1397" s="40"/>
      <c r="AE1397" s="40"/>
      <c r="AR1397" s="218" t="s">
        <v>149</v>
      </c>
      <c r="AT1397" s="218" t="s">
        <v>144</v>
      </c>
      <c r="AU1397" s="218" t="s">
        <v>82</v>
      </c>
      <c r="AY1397" s="19" t="s">
        <v>142</v>
      </c>
      <c r="BE1397" s="219">
        <f>IF(N1397="základní",J1397,0)</f>
        <v>0</v>
      </c>
      <c r="BF1397" s="219">
        <f>IF(N1397="snížená",J1397,0)</f>
        <v>0</v>
      </c>
      <c r="BG1397" s="219">
        <f>IF(N1397="zákl. přenesená",J1397,0)</f>
        <v>0</v>
      </c>
      <c r="BH1397" s="219">
        <f>IF(N1397="sníž. přenesená",J1397,0)</f>
        <v>0</v>
      </c>
      <c r="BI1397" s="219">
        <f>IF(N1397="nulová",J1397,0)</f>
        <v>0</v>
      </c>
      <c r="BJ1397" s="19" t="s">
        <v>80</v>
      </c>
      <c r="BK1397" s="219">
        <f>ROUND(I1397*H1397,2)</f>
        <v>0</v>
      </c>
      <c r="BL1397" s="19" t="s">
        <v>149</v>
      </c>
      <c r="BM1397" s="218" t="s">
        <v>1183</v>
      </c>
    </row>
    <row r="1398" spans="1:47" s="2" customFormat="1" ht="12">
      <c r="A1398" s="40"/>
      <c r="B1398" s="41"/>
      <c r="C1398" s="42"/>
      <c r="D1398" s="220" t="s">
        <v>151</v>
      </c>
      <c r="E1398" s="42"/>
      <c r="F1398" s="221" t="s">
        <v>1184</v>
      </c>
      <c r="G1398" s="42"/>
      <c r="H1398" s="42"/>
      <c r="I1398" s="222"/>
      <c r="J1398" s="42"/>
      <c r="K1398" s="42"/>
      <c r="L1398" s="46"/>
      <c r="M1398" s="223"/>
      <c r="N1398" s="224"/>
      <c r="O1398" s="86"/>
      <c r="P1398" s="86"/>
      <c r="Q1398" s="86"/>
      <c r="R1398" s="86"/>
      <c r="S1398" s="86"/>
      <c r="T1398" s="87"/>
      <c r="U1398" s="40"/>
      <c r="V1398" s="40"/>
      <c r="W1398" s="40"/>
      <c r="X1398" s="40"/>
      <c r="Y1398" s="40"/>
      <c r="Z1398" s="40"/>
      <c r="AA1398" s="40"/>
      <c r="AB1398" s="40"/>
      <c r="AC1398" s="40"/>
      <c r="AD1398" s="40"/>
      <c r="AE1398" s="40"/>
      <c r="AT1398" s="19" t="s">
        <v>151</v>
      </c>
      <c r="AU1398" s="19" t="s">
        <v>82</v>
      </c>
    </row>
    <row r="1399" spans="1:51" s="14" customFormat="1" ht="12">
      <c r="A1399" s="14"/>
      <c r="B1399" s="236"/>
      <c r="C1399" s="237"/>
      <c r="D1399" s="227" t="s">
        <v>153</v>
      </c>
      <c r="E1399" s="238" t="s">
        <v>21</v>
      </c>
      <c r="F1399" s="239" t="s">
        <v>1185</v>
      </c>
      <c r="G1399" s="237"/>
      <c r="H1399" s="240">
        <v>51.2</v>
      </c>
      <c r="I1399" s="241"/>
      <c r="J1399" s="237"/>
      <c r="K1399" s="237"/>
      <c r="L1399" s="242"/>
      <c r="M1399" s="243"/>
      <c r="N1399" s="244"/>
      <c r="O1399" s="244"/>
      <c r="P1399" s="244"/>
      <c r="Q1399" s="244"/>
      <c r="R1399" s="244"/>
      <c r="S1399" s="244"/>
      <c r="T1399" s="245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46" t="s">
        <v>153</v>
      </c>
      <c r="AU1399" s="246" t="s">
        <v>82</v>
      </c>
      <c r="AV1399" s="14" t="s">
        <v>82</v>
      </c>
      <c r="AW1399" s="14" t="s">
        <v>34</v>
      </c>
      <c r="AX1399" s="14" t="s">
        <v>73</v>
      </c>
      <c r="AY1399" s="246" t="s">
        <v>142</v>
      </c>
    </row>
    <row r="1400" spans="1:51" s="14" customFormat="1" ht="12">
      <c r="A1400" s="14"/>
      <c r="B1400" s="236"/>
      <c r="C1400" s="237"/>
      <c r="D1400" s="227" t="s">
        <v>153</v>
      </c>
      <c r="E1400" s="238" t="s">
        <v>21</v>
      </c>
      <c r="F1400" s="239" t="s">
        <v>585</v>
      </c>
      <c r="G1400" s="237"/>
      <c r="H1400" s="240">
        <v>44</v>
      </c>
      <c r="I1400" s="241"/>
      <c r="J1400" s="237"/>
      <c r="K1400" s="237"/>
      <c r="L1400" s="242"/>
      <c r="M1400" s="243"/>
      <c r="N1400" s="244"/>
      <c r="O1400" s="244"/>
      <c r="P1400" s="244"/>
      <c r="Q1400" s="244"/>
      <c r="R1400" s="244"/>
      <c r="S1400" s="244"/>
      <c r="T1400" s="245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T1400" s="246" t="s">
        <v>153</v>
      </c>
      <c r="AU1400" s="246" t="s">
        <v>82</v>
      </c>
      <c r="AV1400" s="14" t="s">
        <v>82</v>
      </c>
      <c r="AW1400" s="14" t="s">
        <v>34</v>
      </c>
      <c r="AX1400" s="14" t="s">
        <v>73</v>
      </c>
      <c r="AY1400" s="246" t="s">
        <v>142</v>
      </c>
    </row>
    <row r="1401" spans="1:51" s="15" customFormat="1" ht="12">
      <c r="A1401" s="15"/>
      <c r="B1401" s="247"/>
      <c r="C1401" s="248"/>
      <c r="D1401" s="227" t="s">
        <v>153</v>
      </c>
      <c r="E1401" s="249" t="s">
        <v>21</v>
      </c>
      <c r="F1401" s="250" t="s">
        <v>171</v>
      </c>
      <c r="G1401" s="248"/>
      <c r="H1401" s="251">
        <v>95.2</v>
      </c>
      <c r="I1401" s="252"/>
      <c r="J1401" s="248"/>
      <c r="K1401" s="248"/>
      <c r="L1401" s="253"/>
      <c r="M1401" s="254"/>
      <c r="N1401" s="255"/>
      <c r="O1401" s="255"/>
      <c r="P1401" s="255"/>
      <c r="Q1401" s="255"/>
      <c r="R1401" s="255"/>
      <c r="S1401" s="255"/>
      <c r="T1401" s="256"/>
      <c r="U1401" s="15"/>
      <c r="V1401" s="15"/>
      <c r="W1401" s="15"/>
      <c r="X1401" s="15"/>
      <c r="Y1401" s="15"/>
      <c r="Z1401" s="15"/>
      <c r="AA1401" s="15"/>
      <c r="AB1401" s="15"/>
      <c r="AC1401" s="15"/>
      <c r="AD1401" s="15"/>
      <c r="AE1401" s="15"/>
      <c r="AT1401" s="257" t="s">
        <v>153</v>
      </c>
      <c r="AU1401" s="257" t="s">
        <v>82</v>
      </c>
      <c r="AV1401" s="15" t="s">
        <v>149</v>
      </c>
      <c r="AW1401" s="15" t="s">
        <v>34</v>
      </c>
      <c r="AX1401" s="15" t="s">
        <v>80</v>
      </c>
      <c r="AY1401" s="257" t="s">
        <v>142</v>
      </c>
    </row>
    <row r="1402" spans="1:65" s="2" customFormat="1" ht="16.5" customHeight="1">
      <c r="A1402" s="40"/>
      <c r="B1402" s="41"/>
      <c r="C1402" s="270" t="s">
        <v>1186</v>
      </c>
      <c r="D1402" s="270" t="s">
        <v>729</v>
      </c>
      <c r="E1402" s="271" t="s">
        <v>1187</v>
      </c>
      <c r="F1402" s="272" t="s">
        <v>1188</v>
      </c>
      <c r="G1402" s="273" t="s">
        <v>797</v>
      </c>
      <c r="H1402" s="274">
        <v>38.08</v>
      </c>
      <c r="I1402" s="275"/>
      <c r="J1402" s="276">
        <f>ROUND(I1402*H1402,2)</f>
        <v>0</v>
      </c>
      <c r="K1402" s="272" t="s">
        <v>21</v>
      </c>
      <c r="L1402" s="277"/>
      <c r="M1402" s="278" t="s">
        <v>21</v>
      </c>
      <c r="N1402" s="279" t="s">
        <v>44</v>
      </c>
      <c r="O1402" s="86"/>
      <c r="P1402" s="216">
        <f>O1402*H1402</f>
        <v>0</v>
      </c>
      <c r="Q1402" s="216">
        <v>3.46</v>
      </c>
      <c r="R1402" s="216">
        <f>Q1402*H1402</f>
        <v>131.7568</v>
      </c>
      <c r="S1402" s="216">
        <v>0</v>
      </c>
      <c r="T1402" s="217">
        <f>S1402*H1402</f>
        <v>0</v>
      </c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0"/>
      <c r="AE1402" s="40"/>
      <c r="AR1402" s="218" t="s">
        <v>235</v>
      </c>
      <c r="AT1402" s="218" t="s">
        <v>729</v>
      </c>
      <c r="AU1402" s="218" t="s">
        <v>82</v>
      </c>
      <c r="AY1402" s="19" t="s">
        <v>142</v>
      </c>
      <c r="BE1402" s="219">
        <f>IF(N1402="základní",J1402,0)</f>
        <v>0</v>
      </c>
      <c r="BF1402" s="219">
        <f>IF(N1402="snížená",J1402,0)</f>
        <v>0</v>
      </c>
      <c r="BG1402" s="219">
        <f>IF(N1402="zákl. přenesená",J1402,0)</f>
        <v>0</v>
      </c>
      <c r="BH1402" s="219">
        <f>IF(N1402="sníž. přenesená",J1402,0)</f>
        <v>0</v>
      </c>
      <c r="BI1402" s="219">
        <f>IF(N1402="nulová",J1402,0)</f>
        <v>0</v>
      </c>
      <c r="BJ1402" s="19" t="s">
        <v>80</v>
      </c>
      <c r="BK1402" s="219">
        <f>ROUND(I1402*H1402,2)</f>
        <v>0</v>
      </c>
      <c r="BL1402" s="19" t="s">
        <v>149</v>
      </c>
      <c r="BM1402" s="218" t="s">
        <v>1189</v>
      </c>
    </row>
    <row r="1403" spans="1:51" s="14" customFormat="1" ht="12">
      <c r="A1403" s="14"/>
      <c r="B1403" s="236"/>
      <c r="C1403" s="237"/>
      <c r="D1403" s="227" t="s">
        <v>153</v>
      </c>
      <c r="E1403" s="238" t="s">
        <v>21</v>
      </c>
      <c r="F1403" s="239" t="s">
        <v>1185</v>
      </c>
      <c r="G1403" s="237"/>
      <c r="H1403" s="240">
        <v>51.2</v>
      </c>
      <c r="I1403" s="241"/>
      <c r="J1403" s="237"/>
      <c r="K1403" s="237"/>
      <c r="L1403" s="242"/>
      <c r="M1403" s="243"/>
      <c r="N1403" s="244"/>
      <c r="O1403" s="244"/>
      <c r="P1403" s="244"/>
      <c r="Q1403" s="244"/>
      <c r="R1403" s="244"/>
      <c r="S1403" s="244"/>
      <c r="T1403" s="245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46" t="s">
        <v>153</v>
      </c>
      <c r="AU1403" s="246" t="s">
        <v>82</v>
      </c>
      <c r="AV1403" s="14" t="s">
        <v>82</v>
      </c>
      <c r="AW1403" s="14" t="s">
        <v>34</v>
      </c>
      <c r="AX1403" s="14" t="s">
        <v>73</v>
      </c>
      <c r="AY1403" s="246" t="s">
        <v>142</v>
      </c>
    </row>
    <row r="1404" spans="1:51" s="14" customFormat="1" ht="12">
      <c r="A1404" s="14"/>
      <c r="B1404" s="236"/>
      <c r="C1404" s="237"/>
      <c r="D1404" s="227" t="s">
        <v>153</v>
      </c>
      <c r="E1404" s="238" t="s">
        <v>21</v>
      </c>
      <c r="F1404" s="239" t="s">
        <v>585</v>
      </c>
      <c r="G1404" s="237"/>
      <c r="H1404" s="240">
        <v>44</v>
      </c>
      <c r="I1404" s="241"/>
      <c r="J1404" s="237"/>
      <c r="K1404" s="237"/>
      <c r="L1404" s="242"/>
      <c r="M1404" s="243"/>
      <c r="N1404" s="244"/>
      <c r="O1404" s="244"/>
      <c r="P1404" s="244"/>
      <c r="Q1404" s="244"/>
      <c r="R1404" s="244"/>
      <c r="S1404" s="244"/>
      <c r="T1404" s="245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46" t="s">
        <v>153</v>
      </c>
      <c r="AU1404" s="246" t="s">
        <v>82</v>
      </c>
      <c r="AV1404" s="14" t="s">
        <v>82</v>
      </c>
      <c r="AW1404" s="14" t="s">
        <v>34</v>
      </c>
      <c r="AX1404" s="14" t="s">
        <v>73</v>
      </c>
      <c r="AY1404" s="246" t="s">
        <v>142</v>
      </c>
    </row>
    <row r="1405" spans="1:51" s="15" customFormat="1" ht="12">
      <c r="A1405" s="15"/>
      <c r="B1405" s="247"/>
      <c r="C1405" s="248"/>
      <c r="D1405" s="227" t="s">
        <v>153</v>
      </c>
      <c r="E1405" s="249" t="s">
        <v>21</v>
      </c>
      <c r="F1405" s="250" t="s">
        <v>171</v>
      </c>
      <c r="G1405" s="248"/>
      <c r="H1405" s="251">
        <v>95.2</v>
      </c>
      <c r="I1405" s="252"/>
      <c r="J1405" s="248"/>
      <c r="K1405" s="248"/>
      <c r="L1405" s="253"/>
      <c r="M1405" s="254"/>
      <c r="N1405" s="255"/>
      <c r="O1405" s="255"/>
      <c r="P1405" s="255"/>
      <c r="Q1405" s="255"/>
      <c r="R1405" s="255"/>
      <c r="S1405" s="255"/>
      <c r="T1405" s="256"/>
      <c r="U1405" s="15"/>
      <c r="V1405" s="15"/>
      <c r="W1405" s="15"/>
      <c r="X1405" s="15"/>
      <c r="Y1405" s="15"/>
      <c r="Z1405" s="15"/>
      <c r="AA1405" s="15"/>
      <c r="AB1405" s="15"/>
      <c r="AC1405" s="15"/>
      <c r="AD1405" s="15"/>
      <c r="AE1405" s="15"/>
      <c r="AT1405" s="257" t="s">
        <v>153</v>
      </c>
      <c r="AU1405" s="257" t="s">
        <v>82</v>
      </c>
      <c r="AV1405" s="15" t="s">
        <v>149</v>
      </c>
      <c r="AW1405" s="15" t="s">
        <v>34</v>
      </c>
      <c r="AX1405" s="15" t="s">
        <v>73</v>
      </c>
      <c r="AY1405" s="257" t="s">
        <v>142</v>
      </c>
    </row>
    <row r="1406" spans="1:51" s="14" customFormat="1" ht="12">
      <c r="A1406" s="14"/>
      <c r="B1406" s="236"/>
      <c r="C1406" s="237"/>
      <c r="D1406" s="227" t="s">
        <v>153</v>
      </c>
      <c r="E1406" s="238" t="s">
        <v>21</v>
      </c>
      <c r="F1406" s="239" t="s">
        <v>1190</v>
      </c>
      <c r="G1406" s="237"/>
      <c r="H1406" s="240">
        <v>38.08</v>
      </c>
      <c r="I1406" s="241"/>
      <c r="J1406" s="237"/>
      <c r="K1406" s="237"/>
      <c r="L1406" s="242"/>
      <c r="M1406" s="243"/>
      <c r="N1406" s="244"/>
      <c r="O1406" s="244"/>
      <c r="P1406" s="244"/>
      <c r="Q1406" s="244"/>
      <c r="R1406" s="244"/>
      <c r="S1406" s="244"/>
      <c r="T1406" s="245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46" t="s">
        <v>153</v>
      </c>
      <c r="AU1406" s="246" t="s">
        <v>82</v>
      </c>
      <c r="AV1406" s="14" t="s">
        <v>82</v>
      </c>
      <c r="AW1406" s="14" t="s">
        <v>34</v>
      </c>
      <c r="AX1406" s="14" t="s">
        <v>80</v>
      </c>
      <c r="AY1406" s="246" t="s">
        <v>142</v>
      </c>
    </row>
    <row r="1407" spans="1:65" s="2" customFormat="1" ht="21.75" customHeight="1">
      <c r="A1407" s="40"/>
      <c r="B1407" s="41"/>
      <c r="C1407" s="207" t="s">
        <v>1191</v>
      </c>
      <c r="D1407" s="207" t="s">
        <v>144</v>
      </c>
      <c r="E1407" s="208" t="s">
        <v>1192</v>
      </c>
      <c r="F1407" s="209" t="s">
        <v>1193</v>
      </c>
      <c r="G1407" s="210" t="s">
        <v>268</v>
      </c>
      <c r="H1407" s="211">
        <v>176.6</v>
      </c>
      <c r="I1407" s="212"/>
      <c r="J1407" s="213">
        <f>ROUND(I1407*H1407,2)</f>
        <v>0</v>
      </c>
      <c r="K1407" s="209" t="s">
        <v>21</v>
      </c>
      <c r="L1407" s="46"/>
      <c r="M1407" s="214" t="s">
        <v>21</v>
      </c>
      <c r="N1407" s="215" t="s">
        <v>44</v>
      </c>
      <c r="O1407" s="86"/>
      <c r="P1407" s="216">
        <f>O1407*H1407</f>
        <v>0</v>
      </c>
      <c r="Q1407" s="216">
        <v>1E-05</v>
      </c>
      <c r="R1407" s="216">
        <f>Q1407*H1407</f>
        <v>0.001766</v>
      </c>
      <c r="S1407" s="216">
        <v>0</v>
      </c>
      <c r="T1407" s="217">
        <f>S1407*H1407</f>
        <v>0</v>
      </c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0"/>
      <c r="AE1407" s="40"/>
      <c r="AR1407" s="218" t="s">
        <v>149</v>
      </c>
      <c r="AT1407" s="218" t="s">
        <v>144</v>
      </c>
      <c r="AU1407" s="218" t="s">
        <v>82</v>
      </c>
      <c r="AY1407" s="19" t="s">
        <v>142</v>
      </c>
      <c r="BE1407" s="219">
        <f>IF(N1407="základní",J1407,0)</f>
        <v>0</v>
      </c>
      <c r="BF1407" s="219">
        <f>IF(N1407="snížená",J1407,0)</f>
        <v>0</v>
      </c>
      <c r="BG1407" s="219">
        <f>IF(N1407="zákl. přenesená",J1407,0)</f>
        <v>0</v>
      </c>
      <c r="BH1407" s="219">
        <f>IF(N1407="sníž. přenesená",J1407,0)</f>
        <v>0</v>
      </c>
      <c r="BI1407" s="219">
        <f>IF(N1407="nulová",J1407,0)</f>
        <v>0</v>
      </c>
      <c r="BJ1407" s="19" t="s">
        <v>80</v>
      </c>
      <c r="BK1407" s="219">
        <f>ROUND(I1407*H1407,2)</f>
        <v>0</v>
      </c>
      <c r="BL1407" s="19" t="s">
        <v>149</v>
      </c>
      <c r="BM1407" s="218" t="s">
        <v>1194</v>
      </c>
    </row>
    <row r="1408" spans="1:51" s="14" customFormat="1" ht="12">
      <c r="A1408" s="14"/>
      <c r="B1408" s="236"/>
      <c r="C1408" s="237"/>
      <c r="D1408" s="227" t="s">
        <v>153</v>
      </c>
      <c r="E1408" s="238" t="s">
        <v>21</v>
      </c>
      <c r="F1408" s="239" t="s">
        <v>1195</v>
      </c>
      <c r="G1408" s="237"/>
      <c r="H1408" s="240">
        <v>176.6</v>
      </c>
      <c r="I1408" s="241"/>
      <c r="J1408" s="237"/>
      <c r="K1408" s="237"/>
      <c r="L1408" s="242"/>
      <c r="M1408" s="243"/>
      <c r="N1408" s="244"/>
      <c r="O1408" s="244"/>
      <c r="P1408" s="244"/>
      <c r="Q1408" s="244"/>
      <c r="R1408" s="244"/>
      <c r="S1408" s="244"/>
      <c r="T1408" s="245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46" t="s">
        <v>153</v>
      </c>
      <c r="AU1408" s="246" t="s">
        <v>82</v>
      </c>
      <c r="AV1408" s="14" t="s">
        <v>82</v>
      </c>
      <c r="AW1408" s="14" t="s">
        <v>34</v>
      </c>
      <c r="AX1408" s="14" t="s">
        <v>80</v>
      </c>
      <c r="AY1408" s="246" t="s">
        <v>142</v>
      </c>
    </row>
    <row r="1409" spans="1:65" s="2" customFormat="1" ht="16.5" customHeight="1">
      <c r="A1409" s="40"/>
      <c r="B1409" s="41"/>
      <c r="C1409" s="270" t="s">
        <v>1196</v>
      </c>
      <c r="D1409" s="270" t="s">
        <v>729</v>
      </c>
      <c r="E1409" s="271" t="s">
        <v>1197</v>
      </c>
      <c r="F1409" s="272" t="s">
        <v>1198</v>
      </c>
      <c r="G1409" s="273" t="s">
        <v>268</v>
      </c>
      <c r="H1409" s="274">
        <v>209.183</v>
      </c>
      <c r="I1409" s="275"/>
      <c r="J1409" s="276">
        <f>ROUND(I1409*H1409,2)</f>
        <v>0</v>
      </c>
      <c r="K1409" s="272" t="s">
        <v>148</v>
      </c>
      <c r="L1409" s="277"/>
      <c r="M1409" s="278" t="s">
        <v>21</v>
      </c>
      <c r="N1409" s="279" t="s">
        <v>44</v>
      </c>
      <c r="O1409" s="86"/>
      <c r="P1409" s="216">
        <f>O1409*H1409</f>
        <v>0</v>
      </c>
      <c r="Q1409" s="216">
        <v>0.0023</v>
      </c>
      <c r="R1409" s="216">
        <f>Q1409*H1409</f>
        <v>0.48112089999999996</v>
      </c>
      <c r="S1409" s="216">
        <v>0</v>
      </c>
      <c r="T1409" s="217">
        <f>S1409*H1409</f>
        <v>0</v>
      </c>
      <c r="U1409" s="40"/>
      <c r="V1409" s="40"/>
      <c r="W1409" s="40"/>
      <c r="X1409" s="40"/>
      <c r="Y1409" s="40"/>
      <c r="Z1409" s="40"/>
      <c r="AA1409" s="40"/>
      <c r="AB1409" s="40"/>
      <c r="AC1409" s="40"/>
      <c r="AD1409" s="40"/>
      <c r="AE1409" s="40"/>
      <c r="AR1409" s="218" t="s">
        <v>235</v>
      </c>
      <c r="AT1409" s="218" t="s">
        <v>729</v>
      </c>
      <c r="AU1409" s="218" t="s">
        <v>82</v>
      </c>
      <c r="AY1409" s="19" t="s">
        <v>142</v>
      </c>
      <c r="BE1409" s="219">
        <f>IF(N1409="základní",J1409,0)</f>
        <v>0</v>
      </c>
      <c r="BF1409" s="219">
        <f>IF(N1409="snížená",J1409,0)</f>
        <v>0</v>
      </c>
      <c r="BG1409" s="219">
        <f>IF(N1409="zákl. přenesená",J1409,0)</f>
        <v>0</v>
      </c>
      <c r="BH1409" s="219">
        <f>IF(N1409="sníž. přenesená",J1409,0)</f>
        <v>0</v>
      </c>
      <c r="BI1409" s="219">
        <f>IF(N1409="nulová",J1409,0)</f>
        <v>0</v>
      </c>
      <c r="BJ1409" s="19" t="s">
        <v>80</v>
      </c>
      <c r="BK1409" s="219">
        <f>ROUND(I1409*H1409,2)</f>
        <v>0</v>
      </c>
      <c r="BL1409" s="19" t="s">
        <v>149</v>
      </c>
      <c r="BM1409" s="218" t="s">
        <v>1199</v>
      </c>
    </row>
    <row r="1410" spans="1:51" s="14" customFormat="1" ht="12">
      <c r="A1410" s="14"/>
      <c r="B1410" s="236"/>
      <c r="C1410" s="237"/>
      <c r="D1410" s="227" t="s">
        <v>153</v>
      </c>
      <c r="E1410" s="238" t="s">
        <v>21</v>
      </c>
      <c r="F1410" s="239" t="s">
        <v>1195</v>
      </c>
      <c r="G1410" s="237"/>
      <c r="H1410" s="240">
        <v>176.6</v>
      </c>
      <c r="I1410" s="241"/>
      <c r="J1410" s="237"/>
      <c r="K1410" s="237"/>
      <c r="L1410" s="242"/>
      <c r="M1410" s="243"/>
      <c r="N1410" s="244"/>
      <c r="O1410" s="244"/>
      <c r="P1410" s="244"/>
      <c r="Q1410" s="244"/>
      <c r="R1410" s="244"/>
      <c r="S1410" s="244"/>
      <c r="T1410" s="245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46" t="s">
        <v>153</v>
      </c>
      <c r="AU1410" s="246" t="s">
        <v>82</v>
      </c>
      <c r="AV1410" s="14" t="s">
        <v>82</v>
      </c>
      <c r="AW1410" s="14" t="s">
        <v>34</v>
      </c>
      <c r="AX1410" s="14" t="s">
        <v>80</v>
      </c>
      <c r="AY1410" s="246" t="s">
        <v>142</v>
      </c>
    </row>
    <row r="1411" spans="1:51" s="14" customFormat="1" ht="12">
      <c r="A1411" s="14"/>
      <c r="B1411" s="236"/>
      <c r="C1411" s="237"/>
      <c r="D1411" s="227" t="s">
        <v>153</v>
      </c>
      <c r="E1411" s="237"/>
      <c r="F1411" s="239" t="s">
        <v>1200</v>
      </c>
      <c r="G1411" s="237"/>
      <c r="H1411" s="240">
        <v>209.183</v>
      </c>
      <c r="I1411" s="241"/>
      <c r="J1411" s="237"/>
      <c r="K1411" s="237"/>
      <c r="L1411" s="242"/>
      <c r="M1411" s="243"/>
      <c r="N1411" s="244"/>
      <c r="O1411" s="244"/>
      <c r="P1411" s="244"/>
      <c r="Q1411" s="244"/>
      <c r="R1411" s="244"/>
      <c r="S1411" s="244"/>
      <c r="T1411" s="245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46" t="s">
        <v>153</v>
      </c>
      <c r="AU1411" s="246" t="s">
        <v>82</v>
      </c>
      <c r="AV1411" s="14" t="s">
        <v>82</v>
      </c>
      <c r="AW1411" s="14" t="s">
        <v>4</v>
      </c>
      <c r="AX1411" s="14" t="s">
        <v>80</v>
      </c>
      <c r="AY1411" s="246" t="s">
        <v>142</v>
      </c>
    </row>
    <row r="1412" spans="1:65" s="2" customFormat="1" ht="21.75" customHeight="1">
      <c r="A1412" s="40"/>
      <c r="B1412" s="41"/>
      <c r="C1412" s="207" t="s">
        <v>1201</v>
      </c>
      <c r="D1412" s="207" t="s">
        <v>144</v>
      </c>
      <c r="E1412" s="208" t="s">
        <v>1202</v>
      </c>
      <c r="F1412" s="209" t="s">
        <v>1203</v>
      </c>
      <c r="G1412" s="210" t="s">
        <v>268</v>
      </c>
      <c r="H1412" s="211">
        <v>86.2</v>
      </c>
      <c r="I1412" s="212"/>
      <c r="J1412" s="213">
        <f>ROUND(I1412*H1412,2)</f>
        <v>0</v>
      </c>
      <c r="K1412" s="209" t="s">
        <v>148</v>
      </c>
      <c r="L1412" s="46"/>
      <c r="M1412" s="214" t="s">
        <v>21</v>
      </c>
      <c r="N1412" s="215" t="s">
        <v>44</v>
      </c>
      <c r="O1412" s="86"/>
      <c r="P1412" s="216">
        <f>O1412*H1412</f>
        <v>0</v>
      </c>
      <c r="Q1412" s="216">
        <v>1.3E-05</v>
      </c>
      <c r="R1412" s="216">
        <f>Q1412*H1412</f>
        <v>0.0011206</v>
      </c>
      <c r="S1412" s="216">
        <v>0</v>
      </c>
      <c r="T1412" s="217">
        <f>S1412*H1412</f>
        <v>0</v>
      </c>
      <c r="U1412" s="40"/>
      <c r="V1412" s="40"/>
      <c r="W1412" s="40"/>
      <c r="X1412" s="40"/>
      <c r="Y1412" s="40"/>
      <c r="Z1412" s="40"/>
      <c r="AA1412" s="40"/>
      <c r="AB1412" s="40"/>
      <c r="AC1412" s="40"/>
      <c r="AD1412" s="40"/>
      <c r="AE1412" s="40"/>
      <c r="AR1412" s="218" t="s">
        <v>149</v>
      </c>
      <c r="AT1412" s="218" t="s">
        <v>144</v>
      </c>
      <c r="AU1412" s="218" t="s">
        <v>82</v>
      </c>
      <c r="AY1412" s="19" t="s">
        <v>142</v>
      </c>
      <c r="BE1412" s="219">
        <f>IF(N1412="základní",J1412,0)</f>
        <v>0</v>
      </c>
      <c r="BF1412" s="219">
        <f>IF(N1412="snížená",J1412,0)</f>
        <v>0</v>
      </c>
      <c r="BG1412" s="219">
        <f>IF(N1412="zákl. přenesená",J1412,0)</f>
        <v>0</v>
      </c>
      <c r="BH1412" s="219">
        <f>IF(N1412="sníž. přenesená",J1412,0)</f>
        <v>0</v>
      </c>
      <c r="BI1412" s="219">
        <f>IF(N1412="nulová",J1412,0)</f>
        <v>0</v>
      </c>
      <c r="BJ1412" s="19" t="s">
        <v>80</v>
      </c>
      <c r="BK1412" s="219">
        <f>ROUND(I1412*H1412,2)</f>
        <v>0</v>
      </c>
      <c r="BL1412" s="19" t="s">
        <v>149</v>
      </c>
      <c r="BM1412" s="218" t="s">
        <v>1204</v>
      </c>
    </row>
    <row r="1413" spans="1:47" s="2" customFormat="1" ht="12">
      <c r="A1413" s="40"/>
      <c r="B1413" s="41"/>
      <c r="C1413" s="42"/>
      <c r="D1413" s="220" t="s">
        <v>151</v>
      </c>
      <c r="E1413" s="42"/>
      <c r="F1413" s="221" t="s">
        <v>1205</v>
      </c>
      <c r="G1413" s="42"/>
      <c r="H1413" s="42"/>
      <c r="I1413" s="222"/>
      <c r="J1413" s="42"/>
      <c r="K1413" s="42"/>
      <c r="L1413" s="46"/>
      <c r="M1413" s="223"/>
      <c r="N1413" s="224"/>
      <c r="O1413" s="86"/>
      <c r="P1413" s="86"/>
      <c r="Q1413" s="86"/>
      <c r="R1413" s="86"/>
      <c r="S1413" s="86"/>
      <c r="T1413" s="87"/>
      <c r="U1413" s="40"/>
      <c r="V1413" s="40"/>
      <c r="W1413" s="40"/>
      <c r="X1413" s="40"/>
      <c r="Y1413" s="40"/>
      <c r="Z1413" s="40"/>
      <c r="AA1413" s="40"/>
      <c r="AB1413" s="40"/>
      <c r="AC1413" s="40"/>
      <c r="AD1413" s="40"/>
      <c r="AE1413" s="40"/>
      <c r="AT1413" s="19" t="s">
        <v>151</v>
      </c>
      <c r="AU1413" s="19" t="s">
        <v>82</v>
      </c>
    </row>
    <row r="1414" spans="1:51" s="14" customFormat="1" ht="12">
      <c r="A1414" s="14"/>
      <c r="B1414" s="236"/>
      <c r="C1414" s="237"/>
      <c r="D1414" s="227" t="s">
        <v>153</v>
      </c>
      <c r="E1414" s="238" t="s">
        <v>21</v>
      </c>
      <c r="F1414" s="239" t="s">
        <v>1206</v>
      </c>
      <c r="G1414" s="237"/>
      <c r="H1414" s="240">
        <v>86.2</v>
      </c>
      <c r="I1414" s="241"/>
      <c r="J1414" s="237"/>
      <c r="K1414" s="237"/>
      <c r="L1414" s="242"/>
      <c r="M1414" s="243"/>
      <c r="N1414" s="244"/>
      <c r="O1414" s="244"/>
      <c r="P1414" s="244"/>
      <c r="Q1414" s="244"/>
      <c r="R1414" s="244"/>
      <c r="S1414" s="244"/>
      <c r="T1414" s="245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46" t="s">
        <v>153</v>
      </c>
      <c r="AU1414" s="246" t="s">
        <v>82</v>
      </c>
      <c r="AV1414" s="14" t="s">
        <v>82</v>
      </c>
      <c r="AW1414" s="14" t="s">
        <v>34</v>
      </c>
      <c r="AX1414" s="14" t="s">
        <v>80</v>
      </c>
      <c r="AY1414" s="246" t="s">
        <v>142</v>
      </c>
    </row>
    <row r="1415" spans="1:65" s="2" customFormat="1" ht="16.5" customHeight="1">
      <c r="A1415" s="40"/>
      <c r="B1415" s="41"/>
      <c r="C1415" s="270" t="s">
        <v>1207</v>
      </c>
      <c r="D1415" s="270" t="s">
        <v>729</v>
      </c>
      <c r="E1415" s="271" t="s">
        <v>1208</v>
      </c>
      <c r="F1415" s="272" t="s">
        <v>1209</v>
      </c>
      <c r="G1415" s="273" t="s">
        <v>268</v>
      </c>
      <c r="H1415" s="274">
        <v>102.104</v>
      </c>
      <c r="I1415" s="275"/>
      <c r="J1415" s="276">
        <f>ROUND(I1415*H1415,2)</f>
        <v>0</v>
      </c>
      <c r="K1415" s="272" t="s">
        <v>148</v>
      </c>
      <c r="L1415" s="277"/>
      <c r="M1415" s="278" t="s">
        <v>21</v>
      </c>
      <c r="N1415" s="279" t="s">
        <v>44</v>
      </c>
      <c r="O1415" s="86"/>
      <c r="P1415" s="216">
        <f>O1415*H1415</f>
        <v>0</v>
      </c>
      <c r="Q1415" s="216">
        <v>0.00338</v>
      </c>
      <c r="R1415" s="216">
        <f>Q1415*H1415</f>
        <v>0.34511152</v>
      </c>
      <c r="S1415" s="216">
        <v>0</v>
      </c>
      <c r="T1415" s="217">
        <f>S1415*H1415</f>
        <v>0</v>
      </c>
      <c r="U1415" s="40"/>
      <c r="V1415" s="40"/>
      <c r="W1415" s="40"/>
      <c r="X1415" s="40"/>
      <c r="Y1415" s="40"/>
      <c r="Z1415" s="40"/>
      <c r="AA1415" s="40"/>
      <c r="AB1415" s="40"/>
      <c r="AC1415" s="40"/>
      <c r="AD1415" s="40"/>
      <c r="AE1415" s="40"/>
      <c r="AR1415" s="218" t="s">
        <v>235</v>
      </c>
      <c r="AT1415" s="218" t="s">
        <v>729</v>
      </c>
      <c r="AU1415" s="218" t="s">
        <v>82</v>
      </c>
      <c r="AY1415" s="19" t="s">
        <v>142</v>
      </c>
      <c r="BE1415" s="219">
        <f>IF(N1415="základní",J1415,0)</f>
        <v>0</v>
      </c>
      <c r="BF1415" s="219">
        <f>IF(N1415="snížená",J1415,0)</f>
        <v>0</v>
      </c>
      <c r="BG1415" s="219">
        <f>IF(N1415="zákl. přenesená",J1415,0)</f>
        <v>0</v>
      </c>
      <c r="BH1415" s="219">
        <f>IF(N1415="sníž. přenesená",J1415,0)</f>
        <v>0</v>
      </c>
      <c r="BI1415" s="219">
        <f>IF(N1415="nulová",J1415,0)</f>
        <v>0</v>
      </c>
      <c r="BJ1415" s="19" t="s">
        <v>80</v>
      </c>
      <c r="BK1415" s="219">
        <f>ROUND(I1415*H1415,2)</f>
        <v>0</v>
      </c>
      <c r="BL1415" s="19" t="s">
        <v>149</v>
      </c>
      <c r="BM1415" s="218" t="s">
        <v>1210</v>
      </c>
    </row>
    <row r="1416" spans="1:51" s="14" customFormat="1" ht="12">
      <c r="A1416" s="14"/>
      <c r="B1416" s="236"/>
      <c r="C1416" s="237"/>
      <c r="D1416" s="227" t="s">
        <v>153</v>
      </c>
      <c r="E1416" s="238" t="s">
        <v>21</v>
      </c>
      <c r="F1416" s="239" t="s">
        <v>1206</v>
      </c>
      <c r="G1416" s="237"/>
      <c r="H1416" s="240">
        <v>86.2</v>
      </c>
      <c r="I1416" s="241"/>
      <c r="J1416" s="237"/>
      <c r="K1416" s="237"/>
      <c r="L1416" s="242"/>
      <c r="M1416" s="243"/>
      <c r="N1416" s="244"/>
      <c r="O1416" s="244"/>
      <c r="P1416" s="244"/>
      <c r="Q1416" s="244"/>
      <c r="R1416" s="244"/>
      <c r="S1416" s="244"/>
      <c r="T1416" s="245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T1416" s="246" t="s">
        <v>153</v>
      </c>
      <c r="AU1416" s="246" t="s">
        <v>82</v>
      </c>
      <c r="AV1416" s="14" t="s">
        <v>82</v>
      </c>
      <c r="AW1416" s="14" t="s">
        <v>34</v>
      </c>
      <c r="AX1416" s="14" t="s">
        <v>80</v>
      </c>
      <c r="AY1416" s="246" t="s">
        <v>142</v>
      </c>
    </row>
    <row r="1417" spans="1:51" s="14" customFormat="1" ht="12">
      <c r="A1417" s="14"/>
      <c r="B1417" s="236"/>
      <c r="C1417" s="237"/>
      <c r="D1417" s="227" t="s">
        <v>153</v>
      </c>
      <c r="E1417" s="237"/>
      <c r="F1417" s="239" t="s">
        <v>1211</v>
      </c>
      <c r="G1417" s="237"/>
      <c r="H1417" s="240">
        <v>102.104</v>
      </c>
      <c r="I1417" s="241"/>
      <c r="J1417" s="237"/>
      <c r="K1417" s="237"/>
      <c r="L1417" s="242"/>
      <c r="M1417" s="243"/>
      <c r="N1417" s="244"/>
      <c r="O1417" s="244"/>
      <c r="P1417" s="244"/>
      <c r="Q1417" s="244"/>
      <c r="R1417" s="244"/>
      <c r="S1417" s="244"/>
      <c r="T1417" s="245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46" t="s">
        <v>153</v>
      </c>
      <c r="AU1417" s="246" t="s">
        <v>82</v>
      </c>
      <c r="AV1417" s="14" t="s">
        <v>82</v>
      </c>
      <c r="AW1417" s="14" t="s">
        <v>4</v>
      </c>
      <c r="AX1417" s="14" t="s">
        <v>80</v>
      </c>
      <c r="AY1417" s="246" t="s">
        <v>142</v>
      </c>
    </row>
    <row r="1418" spans="1:65" s="2" customFormat="1" ht="24.15" customHeight="1">
      <c r="A1418" s="40"/>
      <c r="B1418" s="41"/>
      <c r="C1418" s="207" t="s">
        <v>1212</v>
      </c>
      <c r="D1418" s="207" t="s">
        <v>144</v>
      </c>
      <c r="E1418" s="208" t="s">
        <v>1213</v>
      </c>
      <c r="F1418" s="209" t="s">
        <v>1214</v>
      </c>
      <c r="G1418" s="210" t="s">
        <v>797</v>
      </c>
      <c r="H1418" s="211">
        <v>62</v>
      </c>
      <c r="I1418" s="212"/>
      <c r="J1418" s="213">
        <f>ROUND(I1418*H1418,2)</f>
        <v>0</v>
      </c>
      <c r="K1418" s="209" t="s">
        <v>148</v>
      </c>
      <c r="L1418" s="46"/>
      <c r="M1418" s="214" t="s">
        <v>21</v>
      </c>
      <c r="N1418" s="215" t="s">
        <v>44</v>
      </c>
      <c r="O1418" s="86"/>
      <c r="P1418" s="216">
        <f>O1418*H1418</f>
        <v>0</v>
      </c>
      <c r="Q1418" s="216">
        <v>8.125E-05</v>
      </c>
      <c r="R1418" s="216">
        <f>Q1418*H1418</f>
        <v>0.0050374999999999994</v>
      </c>
      <c r="S1418" s="216">
        <v>0</v>
      </c>
      <c r="T1418" s="217">
        <f>S1418*H1418</f>
        <v>0</v>
      </c>
      <c r="U1418" s="40"/>
      <c r="V1418" s="40"/>
      <c r="W1418" s="40"/>
      <c r="X1418" s="40"/>
      <c r="Y1418" s="40"/>
      <c r="Z1418" s="40"/>
      <c r="AA1418" s="40"/>
      <c r="AB1418" s="40"/>
      <c r="AC1418" s="40"/>
      <c r="AD1418" s="40"/>
      <c r="AE1418" s="40"/>
      <c r="AR1418" s="218" t="s">
        <v>149</v>
      </c>
      <c r="AT1418" s="218" t="s">
        <v>144</v>
      </c>
      <c r="AU1418" s="218" t="s">
        <v>82</v>
      </c>
      <c r="AY1418" s="19" t="s">
        <v>142</v>
      </c>
      <c r="BE1418" s="219">
        <f>IF(N1418="základní",J1418,0)</f>
        <v>0</v>
      </c>
      <c r="BF1418" s="219">
        <f>IF(N1418="snížená",J1418,0)</f>
        <v>0</v>
      </c>
      <c r="BG1418" s="219">
        <f>IF(N1418="zákl. přenesená",J1418,0)</f>
        <v>0</v>
      </c>
      <c r="BH1418" s="219">
        <f>IF(N1418="sníž. přenesená",J1418,0)</f>
        <v>0</v>
      </c>
      <c r="BI1418" s="219">
        <f>IF(N1418="nulová",J1418,0)</f>
        <v>0</v>
      </c>
      <c r="BJ1418" s="19" t="s">
        <v>80</v>
      </c>
      <c r="BK1418" s="219">
        <f>ROUND(I1418*H1418,2)</f>
        <v>0</v>
      </c>
      <c r="BL1418" s="19" t="s">
        <v>149</v>
      </c>
      <c r="BM1418" s="218" t="s">
        <v>1215</v>
      </c>
    </row>
    <row r="1419" spans="1:47" s="2" customFormat="1" ht="12">
      <c r="A1419" s="40"/>
      <c r="B1419" s="41"/>
      <c r="C1419" s="42"/>
      <c r="D1419" s="220" t="s">
        <v>151</v>
      </c>
      <c r="E1419" s="42"/>
      <c r="F1419" s="221" t="s">
        <v>1216</v>
      </c>
      <c r="G1419" s="42"/>
      <c r="H1419" s="42"/>
      <c r="I1419" s="222"/>
      <c r="J1419" s="42"/>
      <c r="K1419" s="42"/>
      <c r="L1419" s="46"/>
      <c r="M1419" s="223"/>
      <c r="N1419" s="224"/>
      <c r="O1419" s="86"/>
      <c r="P1419" s="86"/>
      <c r="Q1419" s="86"/>
      <c r="R1419" s="86"/>
      <c r="S1419" s="86"/>
      <c r="T1419" s="87"/>
      <c r="U1419" s="40"/>
      <c r="V1419" s="40"/>
      <c r="W1419" s="40"/>
      <c r="X1419" s="40"/>
      <c r="Y1419" s="40"/>
      <c r="Z1419" s="40"/>
      <c r="AA1419" s="40"/>
      <c r="AB1419" s="40"/>
      <c r="AC1419" s="40"/>
      <c r="AD1419" s="40"/>
      <c r="AE1419" s="40"/>
      <c r="AT1419" s="19" t="s">
        <v>151</v>
      </c>
      <c r="AU1419" s="19" t="s">
        <v>82</v>
      </c>
    </row>
    <row r="1420" spans="1:47" s="2" customFormat="1" ht="12">
      <c r="A1420" s="40"/>
      <c r="B1420" s="41"/>
      <c r="C1420" s="42"/>
      <c r="D1420" s="227" t="s">
        <v>271</v>
      </c>
      <c r="E1420" s="42"/>
      <c r="F1420" s="258" t="s">
        <v>1217</v>
      </c>
      <c r="G1420" s="42"/>
      <c r="H1420" s="42"/>
      <c r="I1420" s="222"/>
      <c r="J1420" s="42"/>
      <c r="K1420" s="42"/>
      <c r="L1420" s="46"/>
      <c r="M1420" s="223"/>
      <c r="N1420" s="224"/>
      <c r="O1420" s="86"/>
      <c r="P1420" s="86"/>
      <c r="Q1420" s="86"/>
      <c r="R1420" s="86"/>
      <c r="S1420" s="86"/>
      <c r="T1420" s="87"/>
      <c r="U1420" s="40"/>
      <c r="V1420" s="40"/>
      <c r="W1420" s="40"/>
      <c r="X1420" s="40"/>
      <c r="Y1420" s="40"/>
      <c r="Z1420" s="40"/>
      <c r="AA1420" s="40"/>
      <c r="AB1420" s="40"/>
      <c r="AC1420" s="40"/>
      <c r="AD1420" s="40"/>
      <c r="AE1420" s="40"/>
      <c r="AT1420" s="19" t="s">
        <v>271</v>
      </c>
      <c r="AU1420" s="19" t="s">
        <v>82</v>
      </c>
    </row>
    <row r="1421" spans="1:51" s="14" customFormat="1" ht="12">
      <c r="A1421" s="14"/>
      <c r="B1421" s="236"/>
      <c r="C1421" s="237"/>
      <c r="D1421" s="227" t="s">
        <v>153</v>
      </c>
      <c r="E1421" s="238" t="s">
        <v>21</v>
      </c>
      <c r="F1421" s="239" t="s">
        <v>787</v>
      </c>
      <c r="G1421" s="237"/>
      <c r="H1421" s="240">
        <v>62</v>
      </c>
      <c r="I1421" s="241"/>
      <c r="J1421" s="237"/>
      <c r="K1421" s="237"/>
      <c r="L1421" s="242"/>
      <c r="M1421" s="243"/>
      <c r="N1421" s="244"/>
      <c r="O1421" s="244"/>
      <c r="P1421" s="244"/>
      <c r="Q1421" s="244"/>
      <c r="R1421" s="244"/>
      <c r="S1421" s="244"/>
      <c r="T1421" s="245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46" t="s">
        <v>153</v>
      </c>
      <c r="AU1421" s="246" t="s">
        <v>82</v>
      </c>
      <c r="AV1421" s="14" t="s">
        <v>82</v>
      </c>
      <c r="AW1421" s="14" t="s">
        <v>34</v>
      </c>
      <c r="AX1421" s="14" t="s">
        <v>80</v>
      </c>
      <c r="AY1421" s="246" t="s">
        <v>142</v>
      </c>
    </row>
    <row r="1422" spans="1:65" s="2" customFormat="1" ht="16.5" customHeight="1">
      <c r="A1422" s="40"/>
      <c r="B1422" s="41"/>
      <c r="C1422" s="270" t="s">
        <v>1218</v>
      </c>
      <c r="D1422" s="270" t="s">
        <v>729</v>
      </c>
      <c r="E1422" s="271" t="s">
        <v>1219</v>
      </c>
      <c r="F1422" s="272" t="s">
        <v>1220</v>
      </c>
      <c r="G1422" s="273" t="s">
        <v>797</v>
      </c>
      <c r="H1422" s="274">
        <v>62</v>
      </c>
      <c r="I1422" s="275"/>
      <c r="J1422" s="276">
        <f>ROUND(I1422*H1422,2)</f>
        <v>0</v>
      </c>
      <c r="K1422" s="272" t="s">
        <v>148</v>
      </c>
      <c r="L1422" s="277"/>
      <c r="M1422" s="278" t="s">
        <v>21</v>
      </c>
      <c r="N1422" s="279" t="s">
        <v>44</v>
      </c>
      <c r="O1422" s="86"/>
      <c r="P1422" s="216">
        <f>O1422*H1422</f>
        <v>0</v>
      </c>
      <c r="Q1422" s="216">
        <v>0.0008</v>
      </c>
      <c r="R1422" s="216">
        <f>Q1422*H1422</f>
        <v>0.049600000000000005</v>
      </c>
      <c r="S1422" s="216">
        <v>0</v>
      </c>
      <c r="T1422" s="217">
        <f>S1422*H1422</f>
        <v>0</v>
      </c>
      <c r="U1422" s="40"/>
      <c r="V1422" s="40"/>
      <c r="W1422" s="40"/>
      <c r="X1422" s="40"/>
      <c r="Y1422" s="40"/>
      <c r="Z1422" s="40"/>
      <c r="AA1422" s="40"/>
      <c r="AB1422" s="40"/>
      <c r="AC1422" s="40"/>
      <c r="AD1422" s="40"/>
      <c r="AE1422" s="40"/>
      <c r="AR1422" s="218" t="s">
        <v>235</v>
      </c>
      <c r="AT1422" s="218" t="s">
        <v>729</v>
      </c>
      <c r="AU1422" s="218" t="s">
        <v>82</v>
      </c>
      <c r="AY1422" s="19" t="s">
        <v>142</v>
      </c>
      <c r="BE1422" s="219">
        <f>IF(N1422="základní",J1422,0)</f>
        <v>0</v>
      </c>
      <c r="BF1422" s="219">
        <f>IF(N1422="snížená",J1422,0)</f>
        <v>0</v>
      </c>
      <c r="BG1422" s="219">
        <f>IF(N1422="zákl. přenesená",J1422,0)</f>
        <v>0</v>
      </c>
      <c r="BH1422" s="219">
        <f>IF(N1422="sníž. přenesená",J1422,0)</f>
        <v>0</v>
      </c>
      <c r="BI1422" s="219">
        <f>IF(N1422="nulová",J1422,0)</f>
        <v>0</v>
      </c>
      <c r="BJ1422" s="19" t="s">
        <v>80</v>
      </c>
      <c r="BK1422" s="219">
        <f>ROUND(I1422*H1422,2)</f>
        <v>0</v>
      </c>
      <c r="BL1422" s="19" t="s">
        <v>149</v>
      </c>
      <c r="BM1422" s="218" t="s">
        <v>1221</v>
      </c>
    </row>
    <row r="1423" spans="1:47" s="2" customFormat="1" ht="12">
      <c r="A1423" s="40"/>
      <c r="B1423" s="41"/>
      <c r="C1423" s="42"/>
      <c r="D1423" s="227" t="s">
        <v>271</v>
      </c>
      <c r="E1423" s="42"/>
      <c r="F1423" s="258" t="s">
        <v>1217</v>
      </c>
      <c r="G1423" s="42"/>
      <c r="H1423" s="42"/>
      <c r="I1423" s="222"/>
      <c r="J1423" s="42"/>
      <c r="K1423" s="42"/>
      <c r="L1423" s="46"/>
      <c r="M1423" s="223"/>
      <c r="N1423" s="224"/>
      <c r="O1423" s="86"/>
      <c r="P1423" s="86"/>
      <c r="Q1423" s="86"/>
      <c r="R1423" s="86"/>
      <c r="S1423" s="86"/>
      <c r="T1423" s="87"/>
      <c r="U1423" s="40"/>
      <c r="V1423" s="40"/>
      <c r="W1423" s="40"/>
      <c r="X1423" s="40"/>
      <c r="Y1423" s="40"/>
      <c r="Z1423" s="40"/>
      <c r="AA1423" s="40"/>
      <c r="AB1423" s="40"/>
      <c r="AC1423" s="40"/>
      <c r="AD1423" s="40"/>
      <c r="AE1423" s="40"/>
      <c r="AT1423" s="19" t="s">
        <v>271</v>
      </c>
      <c r="AU1423" s="19" t="s">
        <v>82</v>
      </c>
    </row>
    <row r="1424" spans="1:51" s="14" customFormat="1" ht="12">
      <c r="A1424" s="14"/>
      <c r="B1424" s="236"/>
      <c r="C1424" s="237"/>
      <c r="D1424" s="227" t="s">
        <v>153</v>
      </c>
      <c r="E1424" s="238" t="s">
        <v>21</v>
      </c>
      <c r="F1424" s="239" t="s">
        <v>1222</v>
      </c>
      <c r="G1424" s="237"/>
      <c r="H1424" s="240">
        <v>62</v>
      </c>
      <c r="I1424" s="241"/>
      <c r="J1424" s="237"/>
      <c r="K1424" s="237"/>
      <c r="L1424" s="242"/>
      <c r="M1424" s="243"/>
      <c r="N1424" s="244"/>
      <c r="O1424" s="244"/>
      <c r="P1424" s="244"/>
      <c r="Q1424" s="244"/>
      <c r="R1424" s="244"/>
      <c r="S1424" s="244"/>
      <c r="T1424" s="245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46" t="s">
        <v>153</v>
      </c>
      <c r="AU1424" s="246" t="s">
        <v>82</v>
      </c>
      <c r="AV1424" s="14" t="s">
        <v>82</v>
      </c>
      <c r="AW1424" s="14" t="s">
        <v>34</v>
      </c>
      <c r="AX1424" s="14" t="s">
        <v>80</v>
      </c>
      <c r="AY1424" s="246" t="s">
        <v>142</v>
      </c>
    </row>
    <row r="1425" spans="1:65" s="2" customFormat="1" ht="24.15" customHeight="1">
      <c r="A1425" s="40"/>
      <c r="B1425" s="41"/>
      <c r="C1425" s="207" t="s">
        <v>1223</v>
      </c>
      <c r="D1425" s="207" t="s">
        <v>144</v>
      </c>
      <c r="E1425" s="208" t="s">
        <v>1224</v>
      </c>
      <c r="F1425" s="209" t="s">
        <v>1225</v>
      </c>
      <c r="G1425" s="210" t="s">
        <v>797</v>
      </c>
      <c r="H1425" s="211">
        <v>82</v>
      </c>
      <c r="I1425" s="212"/>
      <c r="J1425" s="213">
        <f>ROUND(I1425*H1425,2)</f>
        <v>0</v>
      </c>
      <c r="K1425" s="209" t="s">
        <v>148</v>
      </c>
      <c r="L1425" s="46"/>
      <c r="M1425" s="214" t="s">
        <v>21</v>
      </c>
      <c r="N1425" s="215" t="s">
        <v>44</v>
      </c>
      <c r="O1425" s="86"/>
      <c r="P1425" s="216">
        <f>O1425*H1425</f>
        <v>0</v>
      </c>
      <c r="Q1425" s="216">
        <v>3.75E-06</v>
      </c>
      <c r="R1425" s="216">
        <f>Q1425*H1425</f>
        <v>0.0003075</v>
      </c>
      <c r="S1425" s="216">
        <v>0</v>
      </c>
      <c r="T1425" s="217">
        <f>S1425*H1425</f>
        <v>0</v>
      </c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0"/>
      <c r="AE1425" s="40"/>
      <c r="AR1425" s="218" t="s">
        <v>149</v>
      </c>
      <c r="AT1425" s="218" t="s">
        <v>144</v>
      </c>
      <c r="AU1425" s="218" t="s">
        <v>82</v>
      </c>
      <c r="AY1425" s="19" t="s">
        <v>142</v>
      </c>
      <c r="BE1425" s="219">
        <f>IF(N1425="základní",J1425,0)</f>
        <v>0</v>
      </c>
      <c r="BF1425" s="219">
        <f>IF(N1425="snížená",J1425,0)</f>
        <v>0</v>
      </c>
      <c r="BG1425" s="219">
        <f>IF(N1425="zákl. přenesená",J1425,0)</f>
        <v>0</v>
      </c>
      <c r="BH1425" s="219">
        <f>IF(N1425="sníž. přenesená",J1425,0)</f>
        <v>0</v>
      </c>
      <c r="BI1425" s="219">
        <f>IF(N1425="nulová",J1425,0)</f>
        <v>0</v>
      </c>
      <c r="BJ1425" s="19" t="s">
        <v>80</v>
      </c>
      <c r="BK1425" s="219">
        <f>ROUND(I1425*H1425,2)</f>
        <v>0</v>
      </c>
      <c r="BL1425" s="19" t="s">
        <v>149</v>
      </c>
      <c r="BM1425" s="218" t="s">
        <v>1226</v>
      </c>
    </row>
    <row r="1426" spans="1:47" s="2" customFormat="1" ht="12">
      <c r="A1426" s="40"/>
      <c r="B1426" s="41"/>
      <c r="C1426" s="42"/>
      <c r="D1426" s="220" t="s">
        <v>151</v>
      </c>
      <c r="E1426" s="42"/>
      <c r="F1426" s="221" t="s">
        <v>1227</v>
      </c>
      <c r="G1426" s="42"/>
      <c r="H1426" s="42"/>
      <c r="I1426" s="222"/>
      <c r="J1426" s="42"/>
      <c r="K1426" s="42"/>
      <c r="L1426" s="46"/>
      <c r="M1426" s="223"/>
      <c r="N1426" s="224"/>
      <c r="O1426" s="86"/>
      <c r="P1426" s="86"/>
      <c r="Q1426" s="86"/>
      <c r="R1426" s="86"/>
      <c r="S1426" s="86"/>
      <c r="T1426" s="87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0"/>
      <c r="AE1426" s="40"/>
      <c r="AT1426" s="19" t="s">
        <v>151</v>
      </c>
      <c r="AU1426" s="19" t="s">
        <v>82</v>
      </c>
    </row>
    <row r="1427" spans="1:51" s="14" customFormat="1" ht="12">
      <c r="A1427" s="14"/>
      <c r="B1427" s="236"/>
      <c r="C1427" s="237"/>
      <c r="D1427" s="227" t="s">
        <v>153</v>
      </c>
      <c r="E1427" s="238" t="s">
        <v>21</v>
      </c>
      <c r="F1427" s="239" t="s">
        <v>810</v>
      </c>
      <c r="G1427" s="237"/>
      <c r="H1427" s="240">
        <v>82</v>
      </c>
      <c r="I1427" s="241"/>
      <c r="J1427" s="237"/>
      <c r="K1427" s="237"/>
      <c r="L1427" s="242"/>
      <c r="M1427" s="243"/>
      <c r="N1427" s="244"/>
      <c r="O1427" s="244"/>
      <c r="P1427" s="244"/>
      <c r="Q1427" s="244"/>
      <c r="R1427" s="244"/>
      <c r="S1427" s="244"/>
      <c r="T1427" s="245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46" t="s">
        <v>153</v>
      </c>
      <c r="AU1427" s="246" t="s">
        <v>82</v>
      </c>
      <c r="AV1427" s="14" t="s">
        <v>82</v>
      </c>
      <c r="AW1427" s="14" t="s">
        <v>34</v>
      </c>
      <c r="AX1427" s="14" t="s">
        <v>80</v>
      </c>
      <c r="AY1427" s="246" t="s">
        <v>142</v>
      </c>
    </row>
    <row r="1428" spans="1:65" s="2" customFormat="1" ht="16.5" customHeight="1">
      <c r="A1428" s="40"/>
      <c r="B1428" s="41"/>
      <c r="C1428" s="270" t="s">
        <v>1228</v>
      </c>
      <c r="D1428" s="270" t="s">
        <v>729</v>
      </c>
      <c r="E1428" s="271" t="s">
        <v>1229</v>
      </c>
      <c r="F1428" s="272" t="s">
        <v>1230</v>
      </c>
      <c r="G1428" s="273" t="s">
        <v>797</v>
      </c>
      <c r="H1428" s="274">
        <v>82</v>
      </c>
      <c r="I1428" s="275"/>
      <c r="J1428" s="276">
        <f>ROUND(I1428*H1428,2)</f>
        <v>0</v>
      </c>
      <c r="K1428" s="272" t="s">
        <v>21</v>
      </c>
      <c r="L1428" s="277"/>
      <c r="M1428" s="278" t="s">
        <v>21</v>
      </c>
      <c r="N1428" s="279" t="s">
        <v>44</v>
      </c>
      <c r="O1428" s="86"/>
      <c r="P1428" s="216">
        <f>O1428*H1428</f>
        <v>0</v>
      </c>
      <c r="Q1428" s="216">
        <v>0</v>
      </c>
      <c r="R1428" s="216">
        <f>Q1428*H1428</f>
        <v>0</v>
      </c>
      <c r="S1428" s="216">
        <v>0</v>
      </c>
      <c r="T1428" s="217">
        <f>S1428*H1428</f>
        <v>0</v>
      </c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0"/>
      <c r="AE1428" s="40"/>
      <c r="AR1428" s="218" t="s">
        <v>235</v>
      </c>
      <c r="AT1428" s="218" t="s">
        <v>729</v>
      </c>
      <c r="AU1428" s="218" t="s">
        <v>82</v>
      </c>
      <c r="AY1428" s="19" t="s">
        <v>142</v>
      </c>
      <c r="BE1428" s="219">
        <f>IF(N1428="základní",J1428,0)</f>
        <v>0</v>
      </c>
      <c r="BF1428" s="219">
        <f>IF(N1428="snížená",J1428,0)</f>
        <v>0</v>
      </c>
      <c r="BG1428" s="219">
        <f>IF(N1428="zákl. přenesená",J1428,0)</f>
        <v>0</v>
      </c>
      <c r="BH1428" s="219">
        <f>IF(N1428="sníž. přenesená",J1428,0)</f>
        <v>0</v>
      </c>
      <c r="BI1428" s="219">
        <f>IF(N1428="nulová",J1428,0)</f>
        <v>0</v>
      </c>
      <c r="BJ1428" s="19" t="s">
        <v>80</v>
      </c>
      <c r="BK1428" s="219">
        <f>ROUND(I1428*H1428,2)</f>
        <v>0</v>
      </c>
      <c r="BL1428" s="19" t="s">
        <v>149</v>
      </c>
      <c r="BM1428" s="218" t="s">
        <v>1231</v>
      </c>
    </row>
    <row r="1429" spans="1:47" s="2" customFormat="1" ht="12">
      <c r="A1429" s="40"/>
      <c r="B1429" s="41"/>
      <c r="C1429" s="42"/>
      <c r="D1429" s="227" t="s">
        <v>271</v>
      </c>
      <c r="E1429" s="42"/>
      <c r="F1429" s="258" t="s">
        <v>1232</v>
      </c>
      <c r="G1429" s="42"/>
      <c r="H1429" s="42"/>
      <c r="I1429" s="222"/>
      <c r="J1429" s="42"/>
      <c r="K1429" s="42"/>
      <c r="L1429" s="46"/>
      <c r="M1429" s="223"/>
      <c r="N1429" s="224"/>
      <c r="O1429" s="86"/>
      <c r="P1429" s="86"/>
      <c r="Q1429" s="86"/>
      <c r="R1429" s="86"/>
      <c r="S1429" s="86"/>
      <c r="T1429" s="87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0"/>
      <c r="AE1429" s="40"/>
      <c r="AT1429" s="19" t="s">
        <v>271</v>
      </c>
      <c r="AU1429" s="19" t="s">
        <v>82</v>
      </c>
    </row>
    <row r="1430" spans="1:51" s="13" customFormat="1" ht="12">
      <c r="A1430" s="13"/>
      <c r="B1430" s="225"/>
      <c r="C1430" s="226"/>
      <c r="D1430" s="227" t="s">
        <v>153</v>
      </c>
      <c r="E1430" s="228" t="s">
        <v>21</v>
      </c>
      <c r="F1430" s="229" t="s">
        <v>815</v>
      </c>
      <c r="G1430" s="226"/>
      <c r="H1430" s="228" t="s">
        <v>21</v>
      </c>
      <c r="I1430" s="230"/>
      <c r="J1430" s="226"/>
      <c r="K1430" s="226"/>
      <c r="L1430" s="231"/>
      <c r="M1430" s="232"/>
      <c r="N1430" s="233"/>
      <c r="O1430" s="233"/>
      <c r="P1430" s="233"/>
      <c r="Q1430" s="233"/>
      <c r="R1430" s="233"/>
      <c r="S1430" s="233"/>
      <c r="T1430" s="234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T1430" s="235" t="s">
        <v>153</v>
      </c>
      <c r="AU1430" s="235" t="s">
        <v>82</v>
      </c>
      <c r="AV1430" s="13" t="s">
        <v>80</v>
      </c>
      <c r="AW1430" s="13" t="s">
        <v>34</v>
      </c>
      <c r="AX1430" s="13" t="s">
        <v>73</v>
      </c>
      <c r="AY1430" s="235" t="s">
        <v>142</v>
      </c>
    </row>
    <row r="1431" spans="1:51" s="14" customFormat="1" ht="12">
      <c r="A1431" s="14"/>
      <c r="B1431" s="236"/>
      <c r="C1431" s="237"/>
      <c r="D1431" s="227" t="s">
        <v>153</v>
      </c>
      <c r="E1431" s="238" t="s">
        <v>21</v>
      </c>
      <c r="F1431" s="239" t="s">
        <v>810</v>
      </c>
      <c r="G1431" s="237"/>
      <c r="H1431" s="240">
        <v>82</v>
      </c>
      <c r="I1431" s="241"/>
      <c r="J1431" s="237"/>
      <c r="K1431" s="237"/>
      <c r="L1431" s="242"/>
      <c r="M1431" s="243"/>
      <c r="N1431" s="244"/>
      <c r="O1431" s="244"/>
      <c r="P1431" s="244"/>
      <c r="Q1431" s="244"/>
      <c r="R1431" s="244"/>
      <c r="S1431" s="244"/>
      <c r="T1431" s="245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T1431" s="246" t="s">
        <v>153</v>
      </c>
      <c r="AU1431" s="246" t="s">
        <v>82</v>
      </c>
      <c r="AV1431" s="14" t="s">
        <v>82</v>
      </c>
      <c r="AW1431" s="14" t="s">
        <v>34</v>
      </c>
      <c r="AX1431" s="14" t="s">
        <v>80</v>
      </c>
      <c r="AY1431" s="246" t="s">
        <v>142</v>
      </c>
    </row>
    <row r="1432" spans="1:65" s="2" customFormat="1" ht="24.15" customHeight="1">
      <c r="A1432" s="40"/>
      <c r="B1432" s="41"/>
      <c r="C1432" s="207" t="s">
        <v>1233</v>
      </c>
      <c r="D1432" s="207" t="s">
        <v>144</v>
      </c>
      <c r="E1432" s="208" t="s">
        <v>1234</v>
      </c>
      <c r="F1432" s="209" t="s">
        <v>1235</v>
      </c>
      <c r="G1432" s="210" t="s">
        <v>797</v>
      </c>
      <c r="H1432" s="211">
        <v>48</v>
      </c>
      <c r="I1432" s="212"/>
      <c r="J1432" s="213">
        <f>ROUND(I1432*H1432,2)</f>
        <v>0</v>
      </c>
      <c r="K1432" s="209" t="s">
        <v>148</v>
      </c>
      <c r="L1432" s="46"/>
      <c r="M1432" s="214" t="s">
        <v>21</v>
      </c>
      <c r="N1432" s="215" t="s">
        <v>44</v>
      </c>
      <c r="O1432" s="86"/>
      <c r="P1432" s="216">
        <f>O1432*H1432</f>
        <v>0</v>
      </c>
      <c r="Q1432" s="216">
        <v>0.0001019</v>
      </c>
      <c r="R1432" s="216">
        <f>Q1432*H1432</f>
        <v>0.0048912</v>
      </c>
      <c r="S1432" s="216">
        <v>0</v>
      </c>
      <c r="T1432" s="217">
        <f>S1432*H1432</f>
        <v>0</v>
      </c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0"/>
      <c r="AE1432" s="40"/>
      <c r="AR1432" s="218" t="s">
        <v>149</v>
      </c>
      <c r="AT1432" s="218" t="s">
        <v>144</v>
      </c>
      <c r="AU1432" s="218" t="s">
        <v>82</v>
      </c>
      <c r="AY1432" s="19" t="s">
        <v>142</v>
      </c>
      <c r="BE1432" s="219">
        <f>IF(N1432="základní",J1432,0)</f>
        <v>0</v>
      </c>
      <c r="BF1432" s="219">
        <f>IF(N1432="snížená",J1432,0)</f>
        <v>0</v>
      </c>
      <c r="BG1432" s="219">
        <f>IF(N1432="zákl. přenesená",J1432,0)</f>
        <v>0</v>
      </c>
      <c r="BH1432" s="219">
        <f>IF(N1432="sníž. přenesená",J1432,0)</f>
        <v>0</v>
      </c>
      <c r="BI1432" s="219">
        <f>IF(N1432="nulová",J1432,0)</f>
        <v>0</v>
      </c>
      <c r="BJ1432" s="19" t="s">
        <v>80</v>
      </c>
      <c r="BK1432" s="219">
        <f>ROUND(I1432*H1432,2)</f>
        <v>0</v>
      </c>
      <c r="BL1432" s="19" t="s">
        <v>149</v>
      </c>
      <c r="BM1432" s="218" t="s">
        <v>1236</v>
      </c>
    </row>
    <row r="1433" spans="1:47" s="2" customFormat="1" ht="12">
      <c r="A1433" s="40"/>
      <c r="B1433" s="41"/>
      <c r="C1433" s="42"/>
      <c r="D1433" s="220" t="s">
        <v>151</v>
      </c>
      <c r="E1433" s="42"/>
      <c r="F1433" s="221" t="s">
        <v>1237</v>
      </c>
      <c r="G1433" s="42"/>
      <c r="H1433" s="42"/>
      <c r="I1433" s="222"/>
      <c r="J1433" s="42"/>
      <c r="K1433" s="42"/>
      <c r="L1433" s="46"/>
      <c r="M1433" s="223"/>
      <c r="N1433" s="224"/>
      <c r="O1433" s="86"/>
      <c r="P1433" s="86"/>
      <c r="Q1433" s="86"/>
      <c r="R1433" s="86"/>
      <c r="S1433" s="86"/>
      <c r="T1433" s="87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0"/>
      <c r="AE1433" s="40"/>
      <c r="AT1433" s="19" t="s">
        <v>151</v>
      </c>
      <c r="AU1433" s="19" t="s">
        <v>82</v>
      </c>
    </row>
    <row r="1434" spans="1:51" s="14" customFormat="1" ht="12">
      <c r="A1434" s="14"/>
      <c r="B1434" s="236"/>
      <c r="C1434" s="237"/>
      <c r="D1434" s="227" t="s">
        <v>153</v>
      </c>
      <c r="E1434" s="238" t="s">
        <v>21</v>
      </c>
      <c r="F1434" s="239" t="s">
        <v>1238</v>
      </c>
      <c r="G1434" s="237"/>
      <c r="H1434" s="240">
        <v>48</v>
      </c>
      <c r="I1434" s="241"/>
      <c r="J1434" s="237"/>
      <c r="K1434" s="237"/>
      <c r="L1434" s="242"/>
      <c r="M1434" s="243"/>
      <c r="N1434" s="244"/>
      <c r="O1434" s="244"/>
      <c r="P1434" s="244"/>
      <c r="Q1434" s="244"/>
      <c r="R1434" s="244"/>
      <c r="S1434" s="244"/>
      <c r="T1434" s="245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T1434" s="246" t="s">
        <v>153</v>
      </c>
      <c r="AU1434" s="246" t="s">
        <v>82</v>
      </c>
      <c r="AV1434" s="14" t="s">
        <v>82</v>
      </c>
      <c r="AW1434" s="14" t="s">
        <v>34</v>
      </c>
      <c r="AX1434" s="14" t="s">
        <v>80</v>
      </c>
      <c r="AY1434" s="246" t="s">
        <v>142</v>
      </c>
    </row>
    <row r="1435" spans="1:65" s="2" customFormat="1" ht="16.5" customHeight="1">
      <c r="A1435" s="40"/>
      <c r="B1435" s="41"/>
      <c r="C1435" s="270" t="s">
        <v>1239</v>
      </c>
      <c r="D1435" s="270" t="s">
        <v>729</v>
      </c>
      <c r="E1435" s="271" t="s">
        <v>1240</v>
      </c>
      <c r="F1435" s="272" t="s">
        <v>1241</v>
      </c>
      <c r="G1435" s="273" t="s">
        <v>797</v>
      </c>
      <c r="H1435" s="274">
        <v>48</v>
      </c>
      <c r="I1435" s="275"/>
      <c r="J1435" s="276">
        <f>ROUND(I1435*H1435,2)</f>
        <v>0</v>
      </c>
      <c r="K1435" s="272" t="s">
        <v>148</v>
      </c>
      <c r="L1435" s="277"/>
      <c r="M1435" s="278" t="s">
        <v>21</v>
      </c>
      <c r="N1435" s="279" t="s">
        <v>44</v>
      </c>
      <c r="O1435" s="86"/>
      <c r="P1435" s="216">
        <f>O1435*H1435</f>
        <v>0</v>
      </c>
      <c r="Q1435" s="216">
        <v>0.0015</v>
      </c>
      <c r="R1435" s="216">
        <f>Q1435*H1435</f>
        <v>0.07200000000000001</v>
      </c>
      <c r="S1435" s="216">
        <v>0</v>
      </c>
      <c r="T1435" s="217">
        <f>S1435*H1435</f>
        <v>0</v>
      </c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0"/>
      <c r="AE1435" s="40"/>
      <c r="AR1435" s="218" t="s">
        <v>235</v>
      </c>
      <c r="AT1435" s="218" t="s">
        <v>729</v>
      </c>
      <c r="AU1435" s="218" t="s">
        <v>82</v>
      </c>
      <c r="AY1435" s="19" t="s">
        <v>142</v>
      </c>
      <c r="BE1435" s="219">
        <f>IF(N1435="základní",J1435,0)</f>
        <v>0</v>
      </c>
      <c r="BF1435" s="219">
        <f>IF(N1435="snížená",J1435,0)</f>
        <v>0</v>
      </c>
      <c r="BG1435" s="219">
        <f>IF(N1435="zákl. přenesená",J1435,0)</f>
        <v>0</v>
      </c>
      <c r="BH1435" s="219">
        <f>IF(N1435="sníž. přenesená",J1435,0)</f>
        <v>0</v>
      </c>
      <c r="BI1435" s="219">
        <f>IF(N1435="nulová",J1435,0)</f>
        <v>0</v>
      </c>
      <c r="BJ1435" s="19" t="s">
        <v>80</v>
      </c>
      <c r="BK1435" s="219">
        <f>ROUND(I1435*H1435,2)</f>
        <v>0</v>
      </c>
      <c r="BL1435" s="19" t="s">
        <v>149</v>
      </c>
      <c r="BM1435" s="218" t="s">
        <v>1242</v>
      </c>
    </row>
    <row r="1436" spans="1:47" s="2" customFormat="1" ht="12">
      <c r="A1436" s="40"/>
      <c r="B1436" s="41"/>
      <c r="C1436" s="42"/>
      <c r="D1436" s="227" t="s">
        <v>271</v>
      </c>
      <c r="E1436" s="42"/>
      <c r="F1436" s="258" t="s">
        <v>1217</v>
      </c>
      <c r="G1436" s="42"/>
      <c r="H1436" s="42"/>
      <c r="I1436" s="222"/>
      <c r="J1436" s="42"/>
      <c r="K1436" s="42"/>
      <c r="L1436" s="46"/>
      <c r="M1436" s="223"/>
      <c r="N1436" s="224"/>
      <c r="O1436" s="86"/>
      <c r="P1436" s="86"/>
      <c r="Q1436" s="86"/>
      <c r="R1436" s="86"/>
      <c r="S1436" s="86"/>
      <c r="T1436" s="87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0"/>
      <c r="AE1436" s="40"/>
      <c r="AT1436" s="19" t="s">
        <v>271</v>
      </c>
      <c r="AU1436" s="19" t="s">
        <v>82</v>
      </c>
    </row>
    <row r="1437" spans="1:51" s="14" customFormat="1" ht="12">
      <c r="A1437" s="14"/>
      <c r="B1437" s="236"/>
      <c r="C1437" s="237"/>
      <c r="D1437" s="227" t="s">
        <v>153</v>
      </c>
      <c r="E1437" s="238" t="s">
        <v>21</v>
      </c>
      <c r="F1437" s="239" t="s">
        <v>1238</v>
      </c>
      <c r="G1437" s="237"/>
      <c r="H1437" s="240">
        <v>48</v>
      </c>
      <c r="I1437" s="241"/>
      <c r="J1437" s="237"/>
      <c r="K1437" s="237"/>
      <c r="L1437" s="242"/>
      <c r="M1437" s="243"/>
      <c r="N1437" s="244"/>
      <c r="O1437" s="244"/>
      <c r="P1437" s="244"/>
      <c r="Q1437" s="244"/>
      <c r="R1437" s="244"/>
      <c r="S1437" s="244"/>
      <c r="T1437" s="245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T1437" s="246" t="s">
        <v>153</v>
      </c>
      <c r="AU1437" s="246" t="s">
        <v>82</v>
      </c>
      <c r="AV1437" s="14" t="s">
        <v>82</v>
      </c>
      <c r="AW1437" s="14" t="s">
        <v>34</v>
      </c>
      <c r="AX1437" s="14" t="s">
        <v>80</v>
      </c>
      <c r="AY1437" s="246" t="s">
        <v>142</v>
      </c>
    </row>
    <row r="1438" spans="1:65" s="2" customFormat="1" ht="24.15" customHeight="1">
      <c r="A1438" s="40"/>
      <c r="B1438" s="41"/>
      <c r="C1438" s="207" t="s">
        <v>1243</v>
      </c>
      <c r="D1438" s="207" t="s">
        <v>144</v>
      </c>
      <c r="E1438" s="208" t="s">
        <v>1244</v>
      </c>
      <c r="F1438" s="209" t="s">
        <v>1245</v>
      </c>
      <c r="G1438" s="210" t="s">
        <v>268</v>
      </c>
      <c r="H1438" s="211">
        <v>126</v>
      </c>
      <c r="I1438" s="212"/>
      <c r="J1438" s="213">
        <f>ROUND(I1438*H1438,2)</f>
        <v>0</v>
      </c>
      <c r="K1438" s="209" t="s">
        <v>148</v>
      </c>
      <c r="L1438" s="46"/>
      <c r="M1438" s="214" t="s">
        <v>21</v>
      </c>
      <c r="N1438" s="215" t="s">
        <v>44</v>
      </c>
      <c r="O1438" s="86"/>
      <c r="P1438" s="216">
        <f>O1438*H1438</f>
        <v>0</v>
      </c>
      <c r="Q1438" s="216">
        <v>3.2E-05</v>
      </c>
      <c r="R1438" s="216">
        <f>Q1438*H1438</f>
        <v>0.004032</v>
      </c>
      <c r="S1438" s="216">
        <v>0</v>
      </c>
      <c r="T1438" s="217">
        <f>S1438*H1438</f>
        <v>0</v>
      </c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0"/>
      <c r="AE1438" s="40"/>
      <c r="AR1438" s="218" t="s">
        <v>149</v>
      </c>
      <c r="AT1438" s="218" t="s">
        <v>144</v>
      </c>
      <c r="AU1438" s="218" t="s">
        <v>82</v>
      </c>
      <c r="AY1438" s="19" t="s">
        <v>142</v>
      </c>
      <c r="BE1438" s="219">
        <f>IF(N1438="základní",J1438,0)</f>
        <v>0</v>
      </c>
      <c r="BF1438" s="219">
        <f>IF(N1438="snížená",J1438,0)</f>
        <v>0</v>
      </c>
      <c r="BG1438" s="219">
        <f>IF(N1438="zákl. přenesená",J1438,0)</f>
        <v>0</v>
      </c>
      <c r="BH1438" s="219">
        <f>IF(N1438="sníž. přenesená",J1438,0)</f>
        <v>0</v>
      </c>
      <c r="BI1438" s="219">
        <f>IF(N1438="nulová",J1438,0)</f>
        <v>0</v>
      </c>
      <c r="BJ1438" s="19" t="s">
        <v>80</v>
      </c>
      <c r="BK1438" s="219">
        <f>ROUND(I1438*H1438,2)</f>
        <v>0</v>
      </c>
      <c r="BL1438" s="19" t="s">
        <v>149</v>
      </c>
      <c r="BM1438" s="218" t="s">
        <v>1246</v>
      </c>
    </row>
    <row r="1439" spans="1:47" s="2" customFormat="1" ht="12">
      <c r="A1439" s="40"/>
      <c r="B1439" s="41"/>
      <c r="C1439" s="42"/>
      <c r="D1439" s="220" t="s">
        <v>151</v>
      </c>
      <c r="E1439" s="42"/>
      <c r="F1439" s="221" t="s">
        <v>1247</v>
      </c>
      <c r="G1439" s="42"/>
      <c r="H1439" s="42"/>
      <c r="I1439" s="222"/>
      <c r="J1439" s="42"/>
      <c r="K1439" s="42"/>
      <c r="L1439" s="46"/>
      <c r="M1439" s="223"/>
      <c r="N1439" s="224"/>
      <c r="O1439" s="86"/>
      <c r="P1439" s="86"/>
      <c r="Q1439" s="86"/>
      <c r="R1439" s="86"/>
      <c r="S1439" s="86"/>
      <c r="T1439" s="87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0"/>
      <c r="AE1439" s="40"/>
      <c r="AT1439" s="19" t="s">
        <v>151</v>
      </c>
      <c r="AU1439" s="19" t="s">
        <v>82</v>
      </c>
    </row>
    <row r="1440" spans="1:47" s="2" customFormat="1" ht="12">
      <c r="A1440" s="40"/>
      <c r="B1440" s="41"/>
      <c r="C1440" s="42"/>
      <c r="D1440" s="227" t="s">
        <v>271</v>
      </c>
      <c r="E1440" s="42"/>
      <c r="F1440" s="258" t="s">
        <v>1248</v>
      </c>
      <c r="G1440" s="42"/>
      <c r="H1440" s="42"/>
      <c r="I1440" s="222"/>
      <c r="J1440" s="42"/>
      <c r="K1440" s="42"/>
      <c r="L1440" s="46"/>
      <c r="M1440" s="223"/>
      <c r="N1440" s="224"/>
      <c r="O1440" s="86"/>
      <c r="P1440" s="86"/>
      <c r="Q1440" s="86"/>
      <c r="R1440" s="86"/>
      <c r="S1440" s="86"/>
      <c r="T1440" s="87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0"/>
      <c r="AE1440" s="40"/>
      <c r="AT1440" s="19" t="s">
        <v>271</v>
      </c>
      <c r="AU1440" s="19" t="s">
        <v>82</v>
      </c>
    </row>
    <row r="1441" spans="1:51" s="14" customFormat="1" ht="12">
      <c r="A1441" s="14"/>
      <c r="B1441" s="236"/>
      <c r="C1441" s="237"/>
      <c r="D1441" s="227" t="s">
        <v>153</v>
      </c>
      <c r="E1441" s="238" t="s">
        <v>21</v>
      </c>
      <c r="F1441" s="239" t="s">
        <v>1249</v>
      </c>
      <c r="G1441" s="237"/>
      <c r="H1441" s="240">
        <v>126</v>
      </c>
      <c r="I1441" s="241"/>
      <c r="J1441" s="237"/>
      <c r="K1441" s="237"/>
      <c r="L1441" s="242"/>
      <c r="M1441" s="243"/>
      <c r="N1441" s="244"/>
      <c r="O1441" s="244"/>
      <c r="P1441" s="244"/>
      <c r="Q1441" s="244"/>
      <c r="R1441" s="244"/>
      <c r="S1441" s="244"/>
      <c r="T1441" s="245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46" t="s">
        <v>153</v>
      </c>
      <c r="AU1441" s="246" t="s">
        <v>82</v>
      </c>
      <c r="AV1441" s="14" t="s">
        <v>82</v>
      </c>
      <c r="AW1441" s="14" t="s">
        <v>34</v>
      </c>
      <c r="AX1441" s="14" t="s">
        <v>80</v>
      </c>
      <c r="AY1441" s="246" t="s">
        <v>142</v>
      </c>
    </row>
    <row r="1442" spans="1:65" s="2" customFormat="1" ht="16.5" customHeight="1">
      <c r="A1442" s="40"/>
      <c r="B1442" s="41"/>
      <c r="C1442" s="270" t="s">
        <v>1250</v>
      </c>
      <c r="D1442" s="270" t="s">
        <v>729</v>
      </c>
      <c r="E1442" s="271" t="s">
        <v>1251</v>
      </c>
      <c r="F1442" s="272" t="s">
        <v>1252</v>
      </c>
      <c r="G1442" s="273" t="s">
        <v>797</v>
      </c>
      <c r="H1442" s="274">
        <v>7</v>
      </c>
      <c r="I1442" s="275"/>
      <c r="J1442" s="276">
        <f>ROUND(I1442*H1442,2)</f>
        <v>0</v>
      </c>
      <c r="K1442" s="272" t="s">
        <v>21</v>
      </c>
      <c r="L1442" s="277"/>
      <c r="M1442" s="278" t="s">
        <v>21</v>
      </c>
      <c r="N1442" s="279" t="s">
        <v>44</v>
      </c>
      <c r="O1442" s="86"/>
      <c r="P1442" s="216">
        <f>O1442*H1442</f>
        <v>0</v>
      </c>
      <c r="Q1442" s="216">
        <v>0.221</v>
      </c>
      <c r="R1442" s="216">
        <f>Q1442*H1442</f>
        <v>1.547</v>
      </c>
      <c r="S1442" s="216">
        <v>0</v>
      </c>
      <c r="T1442" s="217">
        <f>S1442*H1442</f>
        <v>0</v>
      </c>
      <c r="U1442" s="40"/>
      <c r="V1442" s="40"/>
      <c r="W1442" s="40"/>
      <c r="X1442" s="40"/>
      <c r="Y1442" s="40"/>
      <c r="Z1442" s="40"/>
      <c r="AA1442" s="40"/>
      <c r="AB1442" s="40"/>
      <c r="AC1442" s="40"/>
      <c r="AD1442" s="40"/>
      <c r="AE1442" s="40"/>
      <c r="AR1442" s="218" t="s">
        <v>235</v>
      </c>
      <c r="AT1442" s="218" t="s">
        <v>729</v>
      </c>
      <c r="AU1442" s="218" t="s">
        <v>82</v>
      </c>
      <c r="AY1442" s="19" t="s">
        <v>142</v>
      </c>
      <c r="BE1442" s="219">
        <f>IF(N1442="základní",J1442,0)</f>
        <v>0</v>
      </c>
      <c r="BF1442" s="219">
        <f>IF(N1442="snížená",J1442,0)</f>
        <v>0</v>
      </c>
      <c r="BG1442" s="219">
        <f>IF(N1442="zákl. přenesená",J1442,0)</f>
        <v>0</v>
      </c>
      <c r="BH1442" s="219">
        <f>IF(N1442="sníž. přenesená",J1442,0)</f>
        <v>0</v>
      </c>
      <c r="BI1442" s="219">
        <f>IF(N1442="nulová",J1442,0)</f>
        <v>0</v>
      </c>
      <c r="BJ1442" s="19" t="s">
        <v>80</v>
      </c>
      <c r="BK1442" s="219">
        <f>ROUND(I1442*H1442,2)</f>
        <v>0</v>
      </c>
      <c r="BL1442" s="19" t="s">
        <v>149</v>
      </c>
      <c r="BM1442" s="218" t="s">
        <v>1253</v>
      </c>
    </row>
    <row r="1443" spans="1:47" s="2" customFormat="1" ht="12">
      <c r="A1443" s="40"/>
      <c r="B1443" s="41"/>
      <c r="C1443" s="42"/>
      <c r="D1443" s="227" t="s">
        <v>271</v>
      </c>
      <c r="E1443" s="42"/>
      <c r="F1443" s="258" t="s">
        <v>1254</v>
      </c>
      <c r="G1443" s="42"/>
      <c r="H1443" s="42"/>
      <c r="I1443" s="222"/>
      <c r="J1443" s="42"/>
      <c r="K1443" s="42"/>
      <c r="L1443" s="46"/>
      <c r="M1443" s="223"/>
      <c r="N1443" s="224"/>
      <c r="O1443" s="86"/>
      <c r="P1443" s="86"/>
      <c r="Q1443" s="86"/>
      <c r="R1443" s="86"/>
      <c r="S1443" s="86"/>
      <c r="T1443" s="87"/>
      <c r="U1443" s="40"/>
      <c r="V1443" s="40"/>
      <c r="W1443" s="40"/>
      <c r="X1443" s="40"/>
      <c r="Y1443" s="40"/>
      <c r="Z1443" s="40"/>
      <c r="AA1443" s="40"/>
      <c r="AB1443" s="40"/>
      <c r="AC1443" s="40"/>
      <c r="AD1443" s="40"/>
      <c r="AE1443" s="40"/>
      <c r="AT1443" s="19" t="s">
        <v>271</v>
      </c>
      <c r="AU1443" s="19" t="s">
        <v>82</v>
      </c>
    </row>
    <row r="1444" spans="1:51" s="14" customFormat="1" ht="12">
      <c r="A1444" s="14"/>
      <c r="B1444" s="236"/>
      <c r="C1444" s="237"/>
      <c r="D1444" s="227" t="s">
        <v>153</v>
      </c>
      <c r="E1444" s="238" t="s">
        <v>21</v>
      </c>
      <c r="F1444" s="239" t="s">
        <v>229</v>
      </c>
      <c r="G1444" s="237"/>
      <c r="H1444" s="240">
        <v>7</v>
      </c>
      <c r="I1444" s="241"/>
      <c r="J1444" s="237"/>
      <c r="K1444" s="237"/>
      <c r="L1444" s="242"/>
      <c r="M1444" s="243"/>
      <c r="N1444" s="244"/>
      <c r="O1444" s="244"/>
      <c r="P1444" s="244"/>
      <c r="Q1444" s="244"/>
      <c r="R1444" s="244"/>
      <c r="S1444" s="244"/>
      <c r="T1444" s="245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T1444" s="246" t="s">
        <v>153</v>
      </c>
      <c r="AU1444" s="246" t="s">
        <v>82</v>
      </c>
      <c r="AV1444" s="14" t="s">
        <v>82</v>
      </c>
      <c r="AW1444" s="14" t="s">
        <v>34</v>
      </c>
      <c r="AX1444" s="14" t="s">
        <v>80</v>
      </c>
      <c r="AY1444" s="246" t="s">
        <v>142</v>
      </c>
    </row>
    <row r="1445" spans="1:65" s="2" customFormat="1" ht="24.15" customHeight="1">
      <c r="A1445" s="40"/>
      <c r="B1445" s="41"/>
      <c r="C1445" s="207" t="s">
        <v>1255</v>
      </c>
      <c r="D1445" s="207" t="s">
        <v>144</v>
      </c>
      <c r="E1445" s="208" t="s">
        <v>1256</v>
      </c>
      <c r="F1445" s="209" t="s">
        <v>1257</v>
      </c>
      <c r="G1445" s="210" t="s">
        <v>268</v>
      </c>
      <c r="H1445" s="211">
        <v>126</v>
      </c>
      <c r="I1445" s="212"/>
      <c r="J1445" s="213">
        <f>ROUND(I1445*H1445,2)</f>
        <v>0</v>
      </c>
      <c r="K1445" s="209" t="s">
        <v>21</v>
      </c>
      <c r="L1445" s="46"/>
      <c r="M1445" s="214" t="s">
        <v>21</v>
      </c>
      <c r="N1445" s="215" t="s">
        <v>44</v>
      </c>
      <c r="O1445" s="86"/>
      <c r="P1445" s="216">
        <f>O1445*H1445</f>
        <v>0</v>
      </c>
      <c r="Q1445" s="216">
        <v>3E-05</v>
      </c>
      <c r="R1445" s="216">
        <f>Q1445*H1445</f>
        <v>0.00378</v>
      </c>
      <c r="S1445" s="216">
        <v>0</v>
      </c>
      <c r="T1445" s="217">
        <f>S1445*H1445</f>
        <v>0</v>
      </c>
      <c r="U1445" s="40"/>
      <c r="V1445" s="40"/>
      <c r="W1445" s="40"/>
      <c r="X1445" s="40"/>
      <c r="Y1445" s="40"/>
      <c r="Z1445" s="40"/>
      <c r="AA1445" s="40"/>
      <c r="AB1445" s="40"/>
      <c r="AC1445" s="40"/>
      <c r="AD1445" s="40"/>
      <c r="AE1445" s="40"/>
      <c r="AR1445" s="218" t="s">
        <v>149</v>
      </c>
      <c r="AT1445" s="218" t="s">
        <v>144</v>
      </c>
      <c r="AU1445" s="218" t="s">
        <v>82</v>
      </c>
      <c r="AY1445" s="19" t="s">
        <v>142</v>
      </c>
      <c r="BE1445" s="219">
        <f>IF(N1445="základní",J1445,0)</f>
        <v>0</v>
      </c>
      <c r="BF1445" s="219">
        <f>IF(N1445="snížená",J1445,0)</f>
        <v>0</v>
      </c>
      <c r="BG1445" s="219">
        <f>IF(N1445="zákl. přenesená",J1445,0)</f>
        <v>0</v>
      </c>
      <c r="BH1445" s="219">
        <f>IF(N1445="sníž. přenesená",J1445,0)</f>
        <v>0</v>
      </c>
      <c r="BI1445" s="219">
        <f>IF(N1445="nulová",J1445,0)</f>
        <v>0</v>
      </c>
      <c r="BJ1445" s="19" t="s">
        <v>80</v>
      </c>
      <c r="BK1445" s="219">
        <f>ROUND(I1445*H1445,2)</f>
        <v>0</v>
      </c>
      <c r="BL1445" s="19" t="s">
        <v>149</v>
      </c>
      <c r="BM1445" s="218" t="s">
        <v>1258</v>
      </c>
    </row>
    <row r="1446" spans="1:47" s="2" customFormat="1" ht="12">
      <c r="A1446" s="40"/>
      <c r="B1446" s="41"/>
      <c r="C1446" s="42"/>
      <c r="D1446" s="227" t="s">
        <v>271</v>
      </c>
      <c r="E1446" s="42"/>
      <c r="F1446" s="258" t="s">
        <v>1248</v>
      </c>
      <c r="G1446" s="42"/>
      <c r="H1446" s="42"/>
      <c r="I1446" s="222"/>
      <c r="J1446" s="42"/>
      <c r="K1446" s="42"/>
      <c r="L1446" s="46"/>
      <c r="M1446" s="223"/>
      <c r="N1446" s="224"/>
      <c r="O1446" s="86"/>
      <c r="P1446" s="86"/>
      <c r="Q1446" s="86"/>
      <c r="R1446" s="86"/>
      <c r="S1446" s="86"/>
      <c r="T1446" s="87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0"/>
      <c r="AE1446" s="40"/>
      <c r="AT1446" s="19" t="s">
        <v>271</v>
      </c>
      <c r="AU1446" s="19" t="s">
        <v>82</v>
      </c>
    </row>
    <row r="1447" spans="1:51" s="14" customFormat="1" ht="12">
      <c r="A1447" s="14"/>
      <c r="B1447" s="236"/>
      <c r="C1447" s="237"/>
      <c r="D1447" s="227" t="s">
        <v>153</v>
      </c>
      <c r="E1447" s="238" t="s">
        <v>21</v>
      </c>
      <c r="F1447" s="239" t="s">
        <v>1249</v>
      </c>
      <c r="G1447" s="237"/>
      <c r="H1447" s="240">
        <v>126</v>
      </c>
      <c r="I1447" s="241"/>
      <c r="J1447" s="237"/>
      <c r="K1447" s="237"/>
      <c r="L1447" s="242"/>
      <c r="M1447" s="243"/>
      <c r="N1447" s="244"/>
      <c r="O1447" s="244"/>
      <c r="P1447" s="244"/>
      <c r="Q1447" s="244"/>
      <c r="R1447" s="244"/>
      <c r="S1447" s="244"/>
      <c r="T1447" s="245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46" t="s">
        <v>153</v>
      </c>
      <c r="AU1447" s="246" t="s">
        <v>82</v>
      </c>
      <c r="AV1447" s="14" t="s">
        <v>82</v>
      </c>
      <c r="AW1447" s="14" t="s">
        <v>34</v>
      </c>
      <c r="AX1447" s="14" t="s">
        <v>80</v>
      </c>
      <c r="AY1447" s="246" t="s">
        <v>142</v>
      </c>
    </row>
    <row r="1448" spans="1:65" s="2" customFormat="1" ht="16.5" customHeight="1">
      <c r="A1448" s="40"/>
      <c r="B1448" s="41"/>
      <c r="C1448" s="207" t="s">
        <v>1259</v>
      </c>
      <c r="D1448" s="207" t="s">
        <v>144</v>
      </c>
      <c r="E1448" s="208" t="s">
        <v>1260</v>
      </c>
      <c r="F1448" s="209" t="s">
        <v>1261</v>
      </c>
      <c r="G1448" s="210" t="s">
        <v>268</v>
      </c>
      <c r="H1448" s="211">
        <v>41</v>
      </c>
      <c r="I1448" s="212"/>
      <c r="J1448" s="213">
        <f>ROUND(I1448*H1448,2)</f>
        <v>0</v>
      </c>
      <c r="K1448" s="209" t="s">
        <v>21</v>
      </c>
      <c r="L1448" s="46"/>
      <c r="M1448" s="214" t="s">
        <v>21</v>
      </c>
      <c r="N1448" s="215" t="s">
        <v>44</v>
      </c>
      <c r="O1448" s="86"/>
      <c r="P1448" s="216">
        <f>O1448*H1448</f>
        <v>0</v>
      </c>
      <c r="Q1448" s="216">
        <v>3E-05</v>
      </c>
      <c r="R1448" s="216">
        <f>Q1448*H1448</f>
        <v>0.00123</v>
      </c>
      <c r="S1448" s="216">
        <v>0</v>
      </c>
      <c r="T1448" s="217">
        <f>S1448*H1448</f>
        <v>0</v>
      </c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0"/>
      <c r="AE1448" s="40"/>
      <c r="AR1448" s="218" t="s">
        <v>149</v>
      </c>
      <c r="AT1448" s="218" t="s">
        <v>144</v>
      </c>
      <c r="AU1448" s="218" t="s">
        <v>82</v>
      </c>
      <c r="AY1448" s="19" t="s">
        <v>142</v>
      </c>
      <c r="BE1448" s="219">
        <f>IF(N1448="základní",J1448,0)</f>
        <v>0</v>
      </c>
      <c r="BF1448" s="219">
        <f>IF(N1448="snížená",J1448,0)</f>
        <v>0</v>
      </c>
      <c r="BG1448" s="219">
        <f>IF(N1448="zákl. přenesená",J1448,0)</f>
        <v>0</v>
      </c>
      <c r="BH1448" s="219">
        <f>IF(N1448="sníž. přenesená",J1448,0)</f>
        <v>0</v>
      </c>
      <c r="BI1448" s="219">
        <f>IF(N1448="nulová",J1448,0)</f>
        <v>0</v>
      </c>
      <c r="BJ1448" s="19" t="s">
        <v>80</v>
      </c>
      <c r="BK1448" s="219">
        <f>ROUND(I1448*H1448,2)</f>
        <v>0</v>
      </c>
      <c r="BL1448" s="19" t="s">
        <v>149</v>
      </c>
      <c r="BM1448" s="218" t="s">
        <v>1262</v>
      </c>
    </row>
    <row r="1449" spans="1:47" s="2" customFormat="1" ht="12">
      <c r="A1449" s="40"/>
      <c r="B1449" s="41"/>
      <c r="C1449" s="42"/>
      <c r="D1449" s="227" t="s">
        <v>271</v>
      </c>
      <c r="E1449" s="42"/>
      <c r="F1449" s="258" t="s">
        <v>1263</v>
      </c>
      <c r="G1449" s="42"/>
      <c r="H1449" s="42"/>
      <c r="I1449" s="222"/>
      <c r="J1449" s="42"/>
      <c r="K1449" s="42"/>
      <c r="L1449" s="46"/>
      <c r="M1449" s="223"/>
      <c r="N1449" s="224"/>
      <c r="O1449" s="86"/>
      <c r="P1449" s="86"/>
      <c r="Q1449" s="86"/>
      <c r="R1449" s="86"/>
      <c r="S1449" s="86"/>
      <c r="T1449" s="87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0"/>
      <c r="AE1449" s="40"/>
      <c r="AT1449" s="19" t="s">
        <v>271</v>
      </c>
      <c r="AU1449" s="19" t="s">
        <v>82</v>
      </c>
    </row>
    <row r="1450" spans="1:51" s="14" customFormat="1" ht="12">
      <c r="A1450" s="14"/>
      <c r="B1450" s="236"/>
      <c r="C1450" s="237"/>
      <c r="D1450" s="227" t="s">
        <v>153</v>
      </c>
      <c r="E1450" s="238" t="s">
        <v>21</v>
      </c>
      <c r="F1450" s="239" t="s">
        <v>1264</v>
      </c>
      <c r="G1450" s="237"/>
      <c r="H1450" s="240">
        <v>41</v>
      </c>
      <c r="I1450" s="241"/>
      <c r="J1450" s="237"/>
      <c r="K1450" s="237"/>
      <c r="L1450" s="242"/>
      <c r="M1450" s="243"/>
      <c r="N1450" s="244"/>
      <c r="O1450" s="244"/>
      <c r="P1450" s="244"/>
      <c r="Q1450" s="244"/>
      <c r="R1450" s="244"/>
      <c r="S1450" s="244"/>
      <c r="T1450" s="245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T1450" s="246" t="s">
        <v>153</v>
      </c>
      <c r="AU1450" s="246" t="s">
        <v>82</v>
      </c>
      <c r="AV1450" s="14" t="s">
        <v>82</v>
      </c>
      <c r="AW1450" s="14" t="s">
        <v>34</v>
      </c>
      <c r="AX1450" s="14" t="s">
        <v>80</v>
      </c>
      <c r="AY1450" s="246" t="s">
        <v>142</v>
      </c>
    </row>
    <row r="1451" spans="1:65" s="2" customFormat="1" ht="16.5" customHeight="1">
      <c r="A1451" s="40"/>
      <c r="B1451" s="41"/>
      <c r="C1451" s="270" t="s">
        <v>1265</v>
      </c>
      <c r="D1451" s="270" t="s">
        <v>729</v>
      </c>
      <c r="E1451" s="271" t="s">
        <v>1266</v>
      </c>
      <c r="F1451" s="272" t="s">
        <v>1267</v>
      </c>
      <c r="G1451" s="273" t="s">
        <v>797</v>
      </c>
      <c r="H1451" s="274">
        <v>1</v>
      </c>
      <c r="I1451" s="275"/>
      <c r="J1451" s="276">
        <f>ROUND(I1451*H1451,2)</f>
        <v>0</v>
      </c>
      <c r="K1451" s="272" t="s">
        <v>21</v>
      </c>
      <c r="L1451" s="277"/>
      <c r="M1451" s="278" t="s">
        <v>21</v>
      </c>
      <c r="N1451" s="279" t="s">
        <v>44</v>
      </c>
      <c r="O1451" s="86"/>
      <c r="P1451" s="216">
        <f>O1451*H1451</f>
        <v>0</v>
      </c>
      <c r="Q1451" s="216">
        <v>0.221</v>
      </c>
      <c r="R1451" s="216">
        <f>Q1451*H1451</f>
        <v>0.221</v>
      </c>
      <c r="S1451" s="216">
        <v>0</v>
      </c>
      <c r="T1451" s="217">
        <f>S1451*H1451</f>
        <v>0</v>
      </c>
      <c r="U1451" s="40"/>
      <c r="V1451" s="40"/>
      <c r="W1451" s="40"/>
      <c r="X1451" s="40"/>
      <c r="Y1451" s="40"/>
      <c r="Z1451" s="40"/>
      <c r="AA1451" s="40"/>
      <c r="AB1451" s="40"/>
      <c r="AC1451" s="40"/>
      <c r="AD1451" s="40"/>
      <c r="AE1451" s="40"/>
      <c r="AR1451" s="218" t="s">
        <v>235</v>
      </c>
      <c r="AT1451" s="218" t="s">
        <v>729</v>
      </c>
      <c r="AU1451" s="218" t="s">
        <v>82</v>
      </c>
      <c r="AY1451" s="19" t="s">
        <v>142</v>
      </c>
      <c r="BE1451" s="219">
        <f>IF(N1451="základní",J1451,0)</f>
        <v>0</v>
      </c>
      <c r="BF1451" s="219">
        <f>IF(N1451="snížená",J1451,0)</f>
        <v>0</v>
      </c>
      <c r="BG1451" s="219">
        <f>IF(N1451="zákl. přenesená",J1451,0)</f>
        <v>0</v>
      </c>
      <c r="BH1451" s="219">
        <f>IF(N1451="sníž. přenesená",J1451,0)</f>
        <v>0</v>
      </c>
      <c r="BI1451" s="219">
        <f>IF(N1451="nulová",J1451,0)</f>
        <v>0</v>
      </c>
      <c r="BJ1451" s="19" t="s">
        <v>80</v>
      </c>
      <c r="BK1451" s="219">
        <f>ROUND(I1451*H1451,2)</f>
        <v>0</v>
      </c>
      <c r="BL1451" s="19" t="s">
        <v>149</v>
      </c>
      <c r="BM1451" s="218" t="s">
        <v>1268</v>
      </c>
    </row>
    <row r="1452" spans="1:47" s="2" customFormat="1" ht="12">
      <c r="A1452" s="40"/>
      <c r="B1452" s="41"/>
      <c r="C1452" s="42"/>
      <c r="D1452" s="227" t="s">
        <v>271</v>
      </c>
      <c r="E1452" s="42"/>
      <c r="F1452" s="258" t="s">
        <v>1269</v>
      </c>
      <c r="G1452" s="42"/>
      <c r="H1452" s="42"/>
      <c r="I1452" s="222"/>
      <c r="J1452" s="42"/>
      <c r="K1452" s="42"/>
      <c r="L1452" s="46"/>
      <c r="M1452" s="223"/>
      <c r="N1452" s="224"/>
      <c r="O1452" s="86"/>
      <c r="P1452" s="86"/>
      <c r="Q1452" s="86"/>
      <c r="R1452" s="86"/>
      <c r="S1452" s="86"/>
      <c r="T1452" s="87"/>
      <c r="U1452" s="40"/>
      <c r="V1452" s="40"/>
      <c r="W1452" s="40"/>
      <c r="X1452" s="40"/>
      <c r="Y1452" s="40"/>
      <c r="Z1452" s="40"/>
      <c r="AA1452" s="40"/>
      <c r="AB1452" s="40"/>
      <c r="AC1452" s="40"/>
      <c r="AD1452" s="40"/>
      <c r="AE1452" s="40"/>
      <c r="AT1452" s="19" t="s">
        <v>271</v>
      </c>
      <c r="AU1452" s="19" t="s">
        <v>82</v>
      </c>
    </row>
    <row r="1453" spans="1:51" s="14" customFormat="1" ht="12">
      <c r="A1453" s="14"/>
      <c r="B1453" s="236"/>
      <c r="C1453" s="237"/>
      <c r="D1453" s="227" t="s">
        <v>153</v>
      </c>
      <c r="E1453" s="238" t="s">
        <v>21</v>
      </c>
      <c r="F1453" s="239" t="s">
        <v>80</v>
      </c>
      <c r="G1453" s="237"/>
      <c r="H1453" s="240">
        <v>1</v>
      </c>
      <c r="I1453" s="241"/>
      <c r="J1453" s="237"/>
      <c r="K1453" s="237"/>
      <c r="L1453" s="242"/>
      <c r="M1453" s="243"/>
      <c r="N1453" s="244"/>
      <c r="O1453" s="244"/>
      <c r="P1453" s="244"/>
      <c r="Q1453" s="244"/>
      <c r="R1453" s="244"/>
      <c r="S1453" s="244"/>
      <c r="T1453" s="245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46" t="s">
        <v>153</v>
      </c>
      <c r="AU1453" s="246" t="s">
        <v>82</v>
      </c>
      <c r="AV1453" s="14" t="s">
        <v>82</v>
      </c>
      <c r="AW1453" s="14" t="s">
        <v>34</v>
      </c>
      <c r="AX1453" s="14" t="s">
        <v>80</v>
      </c>
      <c r="AY1453" s="246" t="s">
        <v>142</v>
      </c>
    </row>
    <row r="1454" spans="1:65" s="2" customFormat="1" ht="16.5" customHeight="1">
      <c r="A1454" s="40"/>
      <c r="B1454" s="41"/>
      <c r="C1454" s="207" t="s">
        <v>1270</v>
      </c>
      <c r="D1454" s="207" t="s">
        <v>144</v>
      </c>
      <c r="E1454" s="208" t="s">
        <v>1271</v>
      </c>
      <c r="F1454" s="209" t="s">
        <v>1272</v>
      </c>
      <c r="G1454" s="210" t="s">
        <v>268</v>
      </c>
      <c r="H1454" s="211">
        <v>41</v>
      </c>
      <c r="I1454" s="212"/>
      <c r="J1454" s="213">
        <f>ROUND(I1454*H1454,2)</f>
        <v>0</v>
      </c>
      <c r="K1454" s="209" t="s">
        <v>21</v>
      </c>
      <c r="L1454" s="46"/>
      <c r="M1454" s="214" t="s">
        <v>21</v>
      </c>
      <c r="N1454" s="215" t="s">
        <v>44</v>
      </c>
      <c r="O1454" s="86"/>
      <c r="P1454" s="216">
        <f>O1454*H1454</f>
        <v>0</v>
      </c>
      <c r="Q1454" s="216">
        <v>3E-05</v>
      </c>
      <c r="R1454" s="216">
        <f>Q1454*H1454</f>
        <v>0.00123</v>
      </c>
      <c r="S1454" s="216">
        <v>0</v>
      </c>
      <c r="T1454" s="217">
        <f>S1454*H1454</f>
        <v>0</v>
      </c>
      <c r="U1454" s="40"/>
      <c r="V1454" s="40"/>
      <c r="W1454" s="40"/>
      <c r="X1454" s="40"/>
      <c r="Y1454" s="40"/>
      <c r="Z1454" s="40"/>
      <c r="AA1454" s="40"/>
      <c r="AB1454" s="40"/>
      <c r="AC1454" s="40"/>
      <c r="AD1454" s="40"/>
      <c r="AE1454" s="40"/>
      <c r="AR1454" s="218" t="s">
        <v>149</v>
      </c>
      <c r="AT1454" s="218" t="s">
        <v>144</v>
      </c>
      <c r="AU1454" s="218" t="s">
        <v>82</v>
      </c>
      <c r="AY1454" s="19" t="s">
        <v>142</v>
      </c>
      <c r="BE1454" s="219">
        <f>IF(N1454="základní",J1454,0)</f>
        <v>0</v>
      </c>
      <c r="BF1454" s="219">
        <f>IF(N1454="snížená",J1454,0)</f>
        <v>0</v>
      </c>
      <c r="BG1454" s="219">
        <f>IF(N1454="zákl. přenesená",J1454,0)</f>
        <v>0</v>
      </c>
      <c r="BH1454" s="219">
        <f>IF(N1454="sníž. přenesená",J1454,0)</f>
        <v>0</v>
      </c>
      <c r="BI1454" s="219">
        <f>IF(N1454="nulová",J1454,0)</f>
        <v>0</v>
      </c>
      <c r="BJ1454" s="19" t="s">
        <v>80</v>
      </c>
      <c r="BK1454" s="219">
        <f>ROUND(I1454*H1454,2)</f>
        <v>0</v>
      </c>
      <c r="BL1454" s="19" t="s">
        <v>149</v>
      </c>
      <c r="BM1454" s="218" t="s">
        <v>1273</v>
      </c>
    </row>
    <row r="1455" spans="1:47" s="2" customFormat="1" ht="12">
      <c r="A1455" s="40"/>
      <c r="B1455" s="41"/>
      <c r="C1455" s="42"/>
      <c r="D1455" s="227" t="s">
        <v>271</v>
      </c>
      <c r="E1455" s="42"/>
      <c r="F1455" s="258" t="s">
        <v>1274</v>
      </c>
      <c r="G1455" s="42"/>
      <c r="H1455" s="42"/>
      <c r="I1455" s="222"/>
      <c r="J1455" s="42"/>
      <c r="K1455" s="42"/>
      <c r="L1455" s="46"/>
      <c r="M1455" s="223"/>
      <c r="N1455" s="224"/>
      <c r="O1455" s="86"/>
      <c r="P1455" s="86"/>
      <c r="Q1455" s="86"/>
      <c r="R1455" s="86"/>
      <c r="S1455" s="86"/>
      <c r="T1455" s="87"/>
      <c r="U1455" s="40"/>
      <c r="V1455" s="40"/>
      <c r="W1455" s="40"/>
      <c r="X1455" s="40"/>
      <c r="Y1455" s="40"/>
      <c r="Z1455" s="40"/>
      <c r="AA1455" s="40"/>
      <c r="AB1455" s="40"/>
      <c r="AC1455" s="40"/>
      <c r="AD1455" s="40"/>
      <c r="AE1455" s="40"/>
      <c r="AT1455" s="19" t="s">
        <v>271</v>
      </c>
      <c r="AU1455" s="19" t="s">
        <v>82</v>
      </c>
    </row>
    <row r="1456" spans="1:51" s="14" customFormat="1" ht="12">
      <c r="A1456" s="14"/>
      <c r="B1456" s="236"/>
      <c r="C1456" s="237"/>
      <c r="D1456" s="227" t="s">
        <v>153</v>
      </c>
      <c r="E1456" s="238" t="s">
        <v>21</v>
      </c>
      <c r="F1456" s="239" t="s">
        <v>1264</v>
      </c>
      <c r="G1456" s="237"/>
      <c r="H1456" s="240">
        <v>41</v>
      </c>
      <c r="I1456" s="241"/>
      <c r="J1456" s="237"/>
      <c r="K1456" s="237"/>
      <c r="L1456" s="242"/>
      <c r="M1456" s="243"/>
      <c r="N1456" s="244"/>
      <c r="O1456" s="244"/>
      <c r="P1456" s="244"/>
      <c r="Q1456" s="244"/>
      <c r="R1456" s="244"/>
      <c r="S1456" s="244"/>
      <c r="T1456" s="245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46" t="s">
        <v>153</v>
      </c>
      <c r="AU1456" s="246" t="s">
        <v>82</v>
      </c>
      <c r="AV1456" s="14" t="s">
        <v>82</v>
      </c>
      <c r="AW1456" s="14" t="s">
        <v>34</v>
      </c>
      <c r="AX1456" s="14" t="s">
        <v>80</v>
      </c>
      <c r="AY1456" s="246" t="s">
        <v>142</v>
      </c>
    </row>
    <row r="1457" spans="1:65" s="2" customFormat="1" ht="24.15" customHeight="1">
      <c r="A1457" s="40"/>
      <c r="B1457" s="41"/>
      <c r="C1457" s="207" t="s">
        <v>1275</v>
      </c>
      <c r="D1457" s="207" t="s">
        <v>144</v>
      </c>
      <c r="E1457" s="208" t="s">
        <v>1276</v>
      </c>
      <c r="F1457" s="209" t="s">
        <v>1277</v>
      </c>
      <c r="G1457" s="210" t="s">
        <v>268</v>
      </c>
      <c r="H1457" s="211">
        <v>50</v>
      </c>
      <c r="I1457" s="212"/>
      <c r="J1457" s="213">
        <f>ROUND(I1457*H1457,2)</f>
        <v>0</v>
      </c>
      <c r="K1457" s="209" t="s">
        <v>148</v>
      </c>
      <c r="L1457" s="46"/>
      <c r="M1457" s="214" t="s">
        <v>21</v>
      </c>
      <c r="N1457" s="215" t="s">
        <v>44</v>
      </c>
      <c r="O1457" s="86"/>
      <c r="P1457" s="216">
        <f>O1457*H1457</f>
        <v>0</v>
      </c>
      <c r="Q1457" s="216">
        <v>1.1E-05</v>
      </c>
      <c r="R1457" s="216">
        <f>Q1457*H1457</f>
        <v>0.00055</v>
      </c>
      <c r="S1457" s="216">
        <v>0</v>
      </c>
      <c r="T1457" s="217">
        <f>S1457*H1457</f>
        <v>0</v>
      </c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0"/>
      <c r="AE1457" s="40"/>
      <c r="AR1457" s="218" t="s">
        <v>149</v>
      </c>
      <c r="AT1457" s="218" t="s">
        <v>144</v>
      </c>
      <c r="AU1457" s="218" t="s">
        <v>82</v>
      </c>
      <c r="AY1457" s="19" t="s">
        <v>142</v>
      </c>
      <c r="BE1457" s="219">
        <f>IF(N1457="základní",J1457,0)</f>
        <v>0</v>
      </c>
      <c r="BF1457" s="219">
        <f>IF(N1457="snížená",J1457,0)</f>
        <v>0</v>
      </c>
      <c r="BG1457" s="219">
        <f>IF(N1457="zákl. přenesená",J1457,0)</f>
        <v>0</v>
      </c>
      <c r="BH1457" s="219">
        <f>IF(N1457="sníž. přenesená",J1457,0)</f>
        <v>0</v>
      </c>
      <c r="BI1457" s="219">
        <f>IF(N1457="nulová",J1457,0)</f>
        <v>0</v>
      </c>
      <c r="BJ1457" s="19" t="s">
        <v>80</v>
      </c>
      <c r="BK1457" s="219">
        <f>ROUND(I1457*H1457,2)</f>
        <v>0</v>
      </c>
      <c r="BL1457" s="19" t="s">
        <v>149</v>
      </c>
      <c r="BM1457" s="218" t="s">
        <v>1278</v>
      </c>
    </row>
    <row r="1458" spans="1:47" s="2" customFormat="1" ht="12">
      <c r="A1458" s="40"/>
      <c r="B1458" s="41"/>
      <c r="C1458" s="42"/>
      <c r="D1458" s="220" t="s">
        <v>151</v>
      </c>
      <c r="E1458" s="42"/>
      <c r="F1458" s="221" t="s">
        <v>1279</v>
      </c>
      <c r="G1458" s="42"/>
      <c r="H1458" s="42"/>
      <c r="I1458" s="222"/>
      <c r="J1458" s="42"/>
      <c r="K1458" s="42"/>
      <c r="L1458" s="46"/>
      <c r="M1458" s="223"/>
      <c r="N1458" s="224"/>
      <c r="O1458" s="86"/>
      <c r="P1458" s="86"/>
      <c r="Q1458" s="86"/>
      <c r="R1458" s="86"/>
      <c r="S1458" s="86"/>
      <c r="T1458" s="87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0"/>
      <c r="AE1458" s="40"/>
      <c r="AT1458" s="19" t="s">
        <v>151</v>
      </c>
      <c r="AU1458" s="19" t="s">
        <v>82</v>
      </c>
    </row>
    <row r="1459" spans="1:47" s="2" customFormat="1" ht="12">
      <c r="A1459" s="40"/>
      <c r="B1459" s="41"/>
      <c r="C1459" s="42"/>
      <c r="D1459" s="227" t="s">
        <v>271</v>
      </c>
      <c r="E1459" s="42"/>
      <c r="F1459" s="258" t="s">
        <v>1280</v>
      </c>
      <c r="G1459" s="42"/>
      <c r="H1459" s="42"/>
      <c r="I1459" s="222"/>
      <c r="J1459" s="42"/>
      <c r="K1459" s="42"/>
      <c r="L1459" s="46"/>
      <c r="M1459" s="223"/>
      <c r="N1459" s="224"/>
      <c r="O1459" s="86"/>
      <c r="P1459" s="86"/>
      <c r="Q1459" s="86"/>
      <c r="R1459" s="86"/>
      <c r="S1459" s="86"/>
      <c r="T1459" s="87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0"/>
      <c r="AE1459" s="40"/>
      <c r="AT1459" s="19" t="s">
        <v>271</v>
      </c>
      <c r="AU1459" s="19" t="s">
        <v>82</v>
      </c>
    </row>
    <row r="1460" spans="1:51" s="14" customFormat="1" ht="12">
      <c r="A1460" s="14"/>
      <c r="B1460" s="236"/>
      <c r="C1460" s="237"/>
      <c r="D1460" s="227" t="s">
        <v>153</v>
      </c>
      <c r="E1460" s="238" t="s">
        <v>21</v>
      </c>
      <c r="F1460" s="239" t="s">
        <v>638</v>
      </c>
      <c r="G1460" s="237"/>
      <c r="H1460" s="240">
        <v>50</v>
      </c>
      <c r="I1460" s="241"/>
      <c r="J1460" s="237"/>
      <c r="K1460" s="237"/>
      <c r="L1460" s="242"/>
      <c r="M1460" s="243"/>
      <c r="N1460" s="244"/>
      <c r="O1460" s="244"/>
      <c r="P1460" s="244"/>
      <c r="Q1460" s="244"/>
      <c r="R1460" s="244"/>
      <c r="S1460" s="244"/>
      <c r="T1460" s="245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T1460" s="246" t="s">
        <v>153</v>
      </c>
      <c r="AU1460" s="246" t="s">
        <v>82</v>
      </c>
      <c r="AV1460" s="14" t="s">
        <v>82</v>
      </c>
      <c r="AW1460" s="14" t="s">
        <v>34</v>
      </c>
      <c r="AX1460" s="14" t="s">
        <v>80</v>
      </c>
      <c r="AY1460" s="246" t="s">
        <v>142</v>
      </c>
    </row>
    <row r="1461" spans="1:65" s="2" customFormat="1" ht="16.5" customHeight="1">
      <c r="A1461" s="40"/>
      <c r="B1461" s="41"/>
      <c r="C1461" s="270" t="s">
        <v>1281</v>
      </c>
      <c r="D1461" s="270" t="s">
        <v>729</v>
      </c>
      <c r="E1461" s="271" t="s">
        <v>1282</v>
      </c>
      <c r="F1461" s="272" t="s">
        <v>1283</v>
      </c>
      <c r="G1461" s="273" t="s">
        <v>268</v>
      </c>
      <c r="H1461" s="274">
        <v>50</v>
      </c>
      <c r="I1461" s="275"/>
      <c r="J1461" s="276">
        <f>ROUND(I1461*H1461,2)</f>
        <v>0</v>
      </c>
      <c r="K1461" s="272" t="s">
        <v>148</v>
      </c>
      <c r="L1461" s="277"/>
      <c r="M1461" s="278" t="s">
        <v>21</v>
      </c>
      <c r="N1461" s="279" t="s">
        <v>44</v>
      </c>
      <c r="O1461" s="86"/>
      <c r="P1461" s="216">
        <f>O1461*H1461</f>
        <v>0</v>
      </c>
      <c r="Q1461" s="216">
        <v>0.00267</v>
      </c>
      <c r="R1461" s="216">
        <f>Q1461*H1461</f>
        <v>0.1335</v>
      </c>
      <c r="S1461" s="216">
        <v>0</v>
      </c>
      <c r="T1461" s="217">
        <f>S1461*H1461</f>
        <v>0</v>
      </c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0"/>
      <c r="AE1461" s="40"/>
      <c r="AR1461" s="218" t="s">
        <v>235</v>
      </c>
      <c r="AT1461" s="218" t="s">
        <v>729</v>
      </c>
      <c r="AU1461" s="218" t="s">
        <v>82</v>
      </c>
      <c r="AY1461" s="19" t="s">
        <v>142</v>
      </c>
      <c r="BE1461" s="219">
        <f>IF(N1461="základní",J1461,0)</f>
        <v>0</v>
      </c>
      <c r="BF1461" s="219">
        <f>IF(N1461="snížená",J1461,0)</f>
        <v>0</v>
      </c>
      <c r="BG1461" s="219">
        <f>IF(N1461="zákl. přenesená",J1461,0)</f>
        <v>0</v>
      </c>
      <c r="BH1461" s="219">
        <f>IF(N1461="sníž. přenesená",J1461,0)</f>
        <v>0</v>
      </c>
      <c r="BI1461" s="219">
        <f>IF(N1461="nulová",J1461,0)</f>
        <v>0</v>
      </c>
      <c r="BJ1461" s="19" t="s">
        <v>80</v>
      </c>
      <c r="BK1461" s="219">
        <f>ROUND(I1461*H1461,2)</f>
        <v>0</v>
      </c>
      <c r="BL1461" s="19" t="s">
        <v>149</v>
      </c>
      <c r="BM1461" s="218" t="s">
        <v>1284</v>
      </c>
    </row>
    <row r="1462" spans="1:47" s="2" customFormat="1" ht="12">
      <c r="A1462" s="40"/>
      <c r="B1462" s="41"/>
      <c r="C1462" s="42"/>
      <c r="D1462" s="227" t="s">
        <v>271</v>
      </c>
      <c r="E1462" s="42"/>
      <c r="F1462" s="258" t="s">
        <v>1285</v>
      </c>
      <c r="G1462" s="42"/>
      <c r="H1462" s="42"/>
      <c r="I1462" s="222"/>
      <c r="J1462" s="42"/>
      <c r="K1462" s="42"/>
      <c r="L1462" s="46"/>
      <c r="M1462" s="223"/>
      <c r="N1462" s="224"/>
      <c r="O1462" s="86"/>
      <c r="P1462" s="86"/>
      <c r="Q1462" s="86"/>
      <c r="R1462" s="86"/>
      <c r="S1462" s="86"/>
      <c r="T1462" s="87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0"/>
      <c r="AE1462" s="40"/>
      <c r="AT1462" s="19" t="s">
        <v>271</v>
      </c>
      <c r="AU1462" s="19" t="s">
        <v>82</v>
      </c>
    </row>
    <row r="1463" spans="1:51" s="14" customFormat="1" ht="12">
      <c r="A1463" s="14"/>
      <c r="B1463" s="236"/>
      <c r="C1463" s="237"/>
      <c r="D1463" s="227" t="s">
        <v>153</v>
      </c>
      <c r="E1463" s="238" t="s">
        <v>21</v>
      </c>
      <c r="F1463" s="239" t="s">
        <v>638</v>
      </c>
      <c r="G1463" s="237"/>
      <c r="H1463" s="240">
        <v>50</v>
      </c>
      <c r="I1463" s="241"/>
      <c r="J1463" s="237"/>
      <c r="K1463" s="237"/>
      <c r="L1463" s="242"/>
      <c r="M1463" s="243"/>
      <c r="N1463" s="244"/>
      <c r="O1463" s="244"/>
      <c r="P1463" s="244"/>
      <c r="Q1463" s="244"/>
      <c r="R1463" s="244"/>
      <c r="S1463" s="244"/>
      <c r="T1463" s="245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T1463" s="246" t="s">
        <v>153</v>
      </c>
      <c r="AU1463" s="246" t="s">
        <v>82</v>
      </c>
      <c r="AV1463" s="14" t="s">
        <v>82</v>
      </c>
      <c r="AW1463" s="14" t="s">
        <v>34</v>
      </c>
      <c r="AX1463" s="14" t="s">
        <v>80</v>
      </c>
      <c r="AY1463" s="246" t="s">
        <v>142</v>
      </c>
    </row>
    <row r="1464" spans="1:65" s="2" customFormat="1" ht="16.5" customHeight="1">
      <c r="A1464" s="40"/>
      <c r="B1464" s="41"/>
      <c r="C1464" s="207" t="s">
        <v>1286</v>
      </c>
      <c r="D1464" s="207" t="s">
        <v>144</v>
      </c>
      <c r="E1464" s="208" t="s">
        <v>1287</v>
      </c>
      <c r="F1464" s="209" t="s">
        <v>1288</v>
      </c>
      <c r="G1464" s="210" t="s">
        <v>887</v>
      </c>
      <c r="H1464" s="211">
        <v>1</v>
      </c>
      <c r="I1464" s="212"/>
      <c r="J1464" s="213">
        <f>ROUND(I1464*H1464,2)</f>
        <v>0</v>
      </c>
      <c r="K1464" s="209" t="s">
        <v>21</v>
      </c>
      <c r="L1464" s="46"/>
      <c r="M1464" s="214" t="s">
        <v>21</v>
      </c>
      <c r="N1464" s="215" t="s">
        <v>44</v>
      </c>
      <c r="O1464" s="86"/>
      <c r="P1464" s="216">
        <f>O1464*H1464</f>
        <v>0</v>
      </c>
      <c r="Q1464" s="216">
        <v>0</v>
      </c>
      <c r="R1464" s="216">
        <f>Q1464*H1464</f>
        <v>0</v>
      </c>
      <c r="S1464" s="216">
        <v>0</v>
      </c>
      <c r="T1464" s="217">
        <f>S1464*H1464</f>
        <v>0</v>
      </c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0"/>
      <c r="AE1464" s="40"/>
      <c r="AR1464" s="218" t="s">
        <v>149</v>
      </c>
      <c r="AT1464" s="218" t="s">
        <v>144</v>
      </c>
      <c r="AU1464" s="218" t="s">
        <v>82</v>
      </c>
      <c r="AY1464" s="19" t="s">
        <v>142</v>
      </c>
      <c r="BE1464" s="219">
        <f>IF(N1464="základní",J1464,0)</f>
        <v>0</v>
      </c>
      <c r="BF1464" s="219">
        <f>IF(N1464="snížená",J1464,0)</f>
        <v>0</v>
      </c>
      <c r="BG1464" s="219">
        <f>IF(N1464="zákl. přenesená",J1464,0)</f>
        <v>0</v>
      </c>
      <c r="BH1464" s="219">
        <f>IF(N1464="sníž. přenesená",J1464,0)</f>
        <v>0</v>
      </c>
      <c r="BI1464" s="219">
        <f>IF(N1464="nulová",J1464,0)</f>
        <v>0</v>
      </c>
      <c r="BJ1464" s="19" t="s">
        <v>80</v>
      </c>
      <c r="BK1464" s="219">
        <f>ROUND(I1464*H1464,2)</f>
        <v>0</v>
      </c>
      <c r="BL1464" s="19" t="s">
        <v>149</v>
      </c>
      <c r="BM1464" s="218" t="s">
        <v>1289</v>
      </c>
    </row>
    <row r="1465" spans="1:47" s="2" customFormat="1" ht="12">
      <c r="A1465" s="40"/>
      <c r="B1465" s="41"/>
      <c r="C1465" s="42"/>
      <c r="D1465" s="227" t="s">
        <v>271</v>
      </c>
      <c r="E1465" s="42"/>
      <c r="F1465" s="258" t="s">
        <v>1290</v>
      </c>
      <c r="G1465" s="42"/>
      <c r="H1465" s="42"/>
      <c r="I1465" s="222"/>
      <c r="J1465" s="42"/>
      <c r="K1465" s="42"/>
      <c r="L1465" s="46"/>
      <c r="M1465" s="223"/>
      <c r="N1465" s="224"/>
      <c r="O1465" s="86"/>
      <c r="P1465" s="86"/>
      <c r="Q1465" s="86"/>
      <c r="R1465" s="86"/>
      <c r="S1465" s="86"/>
      <c r="T1465" s="87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0"/>
      <c r="AE1465" s="40"/>
      <c r="AT1465" s="19" t="s">
        <v>271</v>
      </c>
      <c r="AU1465" s="19" t="s">
        <v>82</v>
      </c>
    </row>
    <row r="1466" spans="1:65" s="2" customFormat="1" ht="16.5" customHeight="1">
      <c r="A1466" s="40"/>
      <c r="B1466" s="41"/>
      <c r="C1466" s="207" t="s">
        <v>1291</v>
      </c>
      <c r="D1466" s="207" t="s">
        <v>144</v>
      </c>
      <c r="E1466" s="208" t="s">
        <v>1292</v>
      </c>
      <c r="F1466" s="209" t="s">
        <v>1293</v>
      </c>
      <c r="G1466" s="210" t="s">
        <v>797</v>
      </c>
      <c r="H1466" s="211">
        <v>29</v>
      </c>
      <c r="I1466" s="212"/>
      <c r="J1466" s="213">
        <f>ROUND(I1466*H1466,2)</f>
        <v>0</v>
      </c>
      <c r="K1466" s="209" t="s">
        <v>21</v>
      </c>
      <c r="L1466" s="46"/>
      <c r="M1466" s="214" t="s">
        <v>21</v>
      </c>
      <c r="N1466" s="215" t="s">
        <v>44</v>
      </c>
      <c r="O1466" s="86"/>
      <c r="P1466" s="216">
        <f>O1466*H1466</f>
        <v>0</v>
      </c>
      <c r="Q1466" s="216">
        <v>0.00017</v>
      </c>
      <c r="R1466" s="216">
        <f>Q1466*H1466</f>
        <v>0.00493</v>
      </c>
      <c r="S1466" s="216">
        <v>0</v>
      </c>
      <c r="T1466" s="217">
        <f>S1466*H1466</f>
        <v>0</v>
      </c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0"/>
      <c r="AE1466" s="40"/>
      <c r="AR1466" s="218" t="s">
        <v>149</v>
      </c>
      <c r="AT1466" s="218" t="s">
        <v>144</v>
      </c>
      <c r="AU1466" s="218" t="s">
        <v>82</v>
      </c>
      <c r="AY1466" s="19" t="s">
        <v>142</v>
      </c>
      <c r="BE1466" s="219">
        <f>IF(N1466="základní",J1466,0)</f>
        <v>0</v>
      </c>
      <c r="BF1466" s="219">
        <f>IF(N1466="snížená",J1466,0)</f>
        <v>0</v>
      </c>
      <c r="BG1466" s="219">
        <f>IF(N1466="zákl. přenesená",J1466,0)</f>
        <v>0</v>
      </c>
      <c r="BH1466" s="219">
        <f>IF(N1466="sníž. přenesená",J1466,0)</f>
        <v>0</v>
      </c>
      <c r="BI1466" s="219">
        <f>IF(N1466="nulová",J1466,0)</f>
        <v>0</v>
      </c>
      <c r="BJ1466" s="19" t="s">
        <v>80</v>
      </c>
      <c r="BK1466" s="219">
        <f>ROUND(I1466*H1466,2)</f>
        <v>0</v>
      </c>
      <c r="BL1466" s="19" t="s">
        <v>149</v>
      </c>
      <c r="BM1466" s="218" t="s">
        <v>1294</v>
      </c>
    </row>
    <row r="1467" spans="1:47" s="2" customFormat="1" ht="12">
      <c r="A1467" s="40"/>
      <c r="B1467" s="41"/>
      <c r="C1467" s="42"/>
      <c r="D1467" s="227" t="s">
        <v>271</v>
      </c>
      <c r="E1467" s="42"/>
      <c r="F1467" s="258" t="s">
        <v>1295</v>
      </c>
      <c r="G1467" s="42"/>
      <c r="H1467" s="42"/>
      <c r="I1467" s="222"/>
      <c r="J1467" s="42"/>
      <c r="K1467" s="42"/>
      <c r="L1467" s="46"/>
      <c r="M1467" s="223"/>
      <c r="N1467" s="224"/>
      <c r="O1467" s="86"/>
      <c r="P1467" s="86"/>
      <c r="Q1467" s="86"/>
      <c r="R1467" s="86"/>
      <c r="S1467" s="86"/>
      <c r="T1467" s="87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0"/>
      <c r="AE1467" s="40"/>
      <c r="AT1467" s="19" t="s">
        <v>271</v>
      </c>
      <c r="AU1467" s="19" t="s">
        <v>82</v>
      </c>
    </row>
    <row r="1468" spans="1:51" s="14" customFormat="1" ht="12">
      <c r="A1468" s="14"/>
      <c r="B1468" s="236"/>
      <c r="C1468" s="237"/>
      <c r="D1468" s="227" t="s">
        <v>153</v>
      </c>
      <c r="E1468" s="238" t="s">
        <v>21</v>
      </c>
      <c r="F1468" s="239" t="s">
        <v>1296</v>
      </c>
      <c r="G1468" s="237"/>
      <c r="H1468" s="240">
        <v>29</v>
      </c>
      <c r="I1468" s="241"/>
      <c r="J1468" s="237"/>
      <c r="K1468" s="237"/>
      <c r="L1468" s="242"/>
      <c r="M1468" s="243"/>
      <c r="N1468" s="244"/>
      <c r="O1468" s="244"/>
      <c r="P1468" s="244"/>
      <c r="Q1468" s="244"/>
      <c r="R1468" s="244"/>
      <c r="S1468" s="244"/>
      <c r="T1468" s="245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46" t="s">
        <v>153</v>
      </c>
      <c r="AU1468" s="246" t="s">
        <v>82</v>
      </c>
      <c r="AV1468" s="14" t="s">
        <v>82</v>
      </c>
      <c r="AW1468" s="14" t="s">
        <v>34</v>
      </c>
      <c r="AX1468" s="14" t="s">
        <v>80</v>
      </c>
      <c r="AY1468" s="246" t="s">
        <v>142</v>
      </c>
    </row>
    <row r="1469" spans="1:65" s="2" customFormat="1" ht="16.5" customHeight="1">
      <c r="A1469" s="40"/>
      <c r="B1469" s="41"/>
      <c r="C1469" s="270" t="s">
        <v>1297</v>
      </c>
      <c r="D1469" s="270" t="s">
        <v>729</v>
      </c>
      <c r="E1469" s="271" t="s">
        <v>1298</v>
      </c>
      <c r="F1469" s="272" t="s">
        <v>1299</v>
      </c>
      <c r="G1469" s="273" t="s">
        <v>797</v>
      </c>
      <c r="H1469" s="274">
        <v>15</v>
      </c>
      <c r="I1469" s="275"/>
      <c r="J1469" s="276">
        <f>ROUND(I1469*H1469,2)</f>
        <v>0</v>
      </c>
      <c r="K1469" s="272" t="s">
        <v>21</v>
      </c>
      <c r="L1469" s="277"/>
      <c r="M1469" s="278" t="s">
        <v>21</v>
      </c>
      <c r="N1469" s="279" t="s">
        <v>44</v>
      </c>
      <c r="O1469" s="86"/>
      <c r="P1469" s="216">
        <f>O1469*H1469</f>
        <v>0</v>
      </c>
      <c r="Q1469" s="216">
        <v>0</v>
      </c>
      <c r="R1469" s="216">
        <f>Q1469*H1469</f>
        <v>0</v>
      </c>
      <c r="S1469" s="216">
        <v>0</v>
      </c>
      <c r="T1469" s="217">
        <f>S1469*H1469</f>
        <v>0</v>
      </c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0"/>
      <c r="AE1469" s="40"/>
      <c r="AR1469" s="218" t="s">
        <v>235</v>
      </c>
      <c r="AT1469" s="218" t="s">
        <v>729</v>
      </c>
      <c r="AU1469" s="218" t="s">
        <v>82</v>
      </c>
      <c r="AY1469" s="19" t="s">
        <v>142</v>
      </c>
      <c r="BE1469" s="219">
        <f>IF(N1469="základní",J1469,0)</f>
        <v>0</v>
      </c>
      <c r="BF1469" s="219">
        <f>IF(N1469="snížená",J1469,0)</f>
        <v>0</v>
      </c>
      <c r="BG1469" s="219">
        <f>IF(N1469="zákl. přenesená",J1469,0)</f>
        <v>0</v>
      </c>
      <c r="BH1469" s="219">
        <f>IF(N1469="sníž. přenesená",J1469,0)</f>
        <v>0</v>
      </c>
      <c r="BI1469" s="219">
        <f>IF(N1469="nulová",J1469,0)</f>
        <v>0</v>
      </c>
      <c r="BJ1469" s="19" t="s">
        <v>80</v>
      </c>
      <c r="BK1469" s="219">
        <f>ROUND(I1469*H1469,2)</f>
        <v>0</v>
      </c>
      <c r="BL1469" s="19" t="s">
        <v>149</v>
      </c>
      <c r="BM1469" s="218" t="s">
        <v>1300</v>
      </c>
    </row>
    <row r="1470" spans="1:47" s="2" customFormat="1" ht="12">
      <c r="A1470" s="40"/>
      <c r="B1470" s="41"/>
      <c r="C1470" s="42"/>
      <c r="D1470" s="227" t="s">
        <v>271</v>
      </c>
      <c r="E1470" s="42"/>
      <c r="F1470" s="258" t="s">
        <v>1295</v>
      </c>
      <c r="G1470" s="42"/>
      <c r="H1470" s="42"/>
      <c r="I1470" s="222"/>
      <c r="J1470" s="42"/>
      <c r="K1470" s="42"/>
      <c r="L1470" s="46"/>
      <c r="M1470" s="223"/>
      <c r="N1470" s="224"/>
      <c r="O1470" s="86"/>
      <c r="P1470" s="86"/>
      <c r="Q1470" s="86"/>
      <c r="R1470" s="86"/>
      <c r="S1470" s="86"/>
      <c r="T1470" s="87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0"/>
      <c r="AE1470" s="40"/>
      <c r="AT1470" s="19" t="s">
        <v>271</v>
      </c>
      <c r="AU1470" s="19" t="s">
        <v>82</v>
      </c>
    </row>
    <row r="1471" spans="1:51" s="14" customFormat="1" ht="12">
      <c r="A1471" s="14"/>
      <c r="B1471" s="236"/>
      <c r="C1471" s="237"/>
      <c r="D1471" s="227" t="s">
        <v>153</v>
      </c>
      <c r="E1471" s="238" t="s">
        <v>21</v>
      </c>
      <c r="F1471" s="239" t="s">
        <v>8</v>
      </c>
      <c r="G1471" s="237"/>
      <c r="H1471" s="240">
        <v>15</v>
      </c>
      <c r="I1471" s="241"/>
      <c r="J1471" s="237"/>
      <c r="K1471" s="237"/>
      <c r="L1471" s="242"/>
      <c r="M1471" s="243"/>
      <c r="N1471" s="244"/>
      <c r="O1471" s="244"/>
      <c r="P1471" s="244"/>
      <c r="Q1471" s="244"/>
      <c r="R1471" s="244"/>
      <c r="S1471" s="244"/>
      <c r="T1471" s="245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46" t="s">
        <v>153</v>
      </c>
      <c r="AU1471" s="246" t="s">
        <v>82</v>
      </c>
      <c r="AV1471" s="14" t="s">
        <v>82</v>
      </c>
      <c r="AW1471" s="14" t="s">
        <v>34</v>
      </c>
      <c r="AX1471" s="14" t="s">
        <v>80</v>
      </c>
      <c r="AY1471" s="246" t="s">
        <v>142</v>
      </c>
    </row>
    <row r="1472" spans="1:65" s="2" customFormat="1" ht="16.5" customHeight="1">
      <c r="A1472" s="40"/>
      <c r="B1472" s="41"/>
      <c r="C1472" s="270" t="s">
        <v>1301</v>
      </c>
      <c r="D1472" s="270" t="s">
        <v>729</v>
      </c>
      <c r="E1472" s="271" t="s">
        <v>1302</v>
      </c>
      <c r="F1472" s="272" t="s">
        <v>1303</v>
      </c>
      <c r="G1472" s="273" t="s">
        <v>797</v>
      </c>
      <c r="H1472" s="274">
        <v>14</v>
      </c>
      <c r="I1472" s="275"/>
      <c r="J1472" s="276">
        <f>ROUND(I1472*H1472,2)</f>
        <v>0</v>
      </c>
      <c r="K1472" s="272" t="s">
        <v>21</v>
      </c>
      <c r="L1472" s="277"/>
      <c r="M1472" s="278" t="s">
        <v>21</v>
      </c>
      <c r="N1472" s="279" t="s">
        <v>44</v>
      </c>
      <c r="O1472" s="86"/>
      <c r="P1472" s="216">
        <f>O1472*H1472</f>
        <v>0</v>
      </c>
      <c r="Q1472" s="216">
        <v>0</v>
      </c>
      <c r="R1472" s="216">
        <f>Q1472*H1472</f>
        <v>0</v>
      </c>
      <c r="S1472" s="216">
        <v>0</v>
      </c>
      <c r="T1472" s="217">
        <f>S1472*H1472</f>
        <v>0</v>
      </c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0"/>
      <c r="AE1472" s="40"/>
      <c r="AR1472" s="218" t="s">
        <v>235</v>
      </c>
      <c r="AT1472" s="218" t="s">
        <v>729</v>
      </c>
      <c r="AU1472" s="218" t="s">
        <v>82</v>
      </c>
      <c r="AY1472" s="19" t="s">
        <v>142</v>
      </c>
      <c r="BE1472" s="219">
        <f>IF(N1472="základní",J1472,0)</f>
        <v>0</v>
      </c>
      <c r="BF1472" s="219">
        <f>IF(N1472="snížená",J1472,0)</f>
        <v>0</v>
      </c>
      <c r="BG1472" s="219">
        <f>IF(N1472="zákl. přenesená",J1472,0)</f>
        <v>0</v>
      </c>
      <c r="BH1472" s="219">
        <f>IF(N1472="sníž. přenesená",J1472,0)</f>
        <v>0</v>
      </c>
      <c r="BI1472" s="219">
        <f>IF(N1472="nulová",J1472,0)</f>
        <v>0</v>
      </c>
      <c r="BJ1472" s="19" t="s">
        <v>80</v>
      </c>
      <c r="BK1472" s="219">
        <f>ROUND(I1472*H1472,2)</f>
        <v>0</v>
      </c>
      <c r="BL1472" s="19" t="s">
        <v>149</v>
      </c>
      <c r="BM1472" s="218" t="s">
        <v>1304</v>
      </c>
    </row>
    <row r="1473" spans="1:47" s="2" customFormat="1" ht="12">
      <c r="A1473" s="40"/>
      <c r="B1473" s="41"/>
      <c r="C1473" s="42"/>
      <c r="D1473" s="227" t="s">
        <v>271</v>
      </c>
      <c r="E1473" s="42"/>
      <c r="F1473" s="258" t="s">
        <v>1305</v>
      </c>
      <c r="G1473" s="42"/>
      <c r="H1473" s="42"/>
      <c r="I1473" s="222"/>
      <c r="J1473" s="42"/>
      <c r="K1473" s="42"/>
      <c r="L1473" s="46"/>
      <c r="M1473" s="223"/>
      <c r="N1473" s="224"/>
      <c r="O1473" s="86"/>
      <c r="P1473" s="86"/>
      <c r="Q1473" s="86"/>
      <c r="R1473" s="86"/>
      <c r="S1473" s="86"/>
      <c r="T1473" s="87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0"/>
      <c r="AE1473" s="40"/>
      <c r="AT1473" s="19" t="s">
        <v>271</v>
      </c>
      <c r="AU1473" s="19" t="s">
        <v>82</v>
      </c>
    </row>
    <row r="1474" spans="1:51" s="14" customFormat="1" ht="12">
      <c r="A1474" s="14"/>
      <c r="B1474" s="236"/>
      <c r="C1474" s="237"/>
      <c r="D1474" s="227" t="s">
        <v>153</v>
      </c>
      <c r="E1474" s="238" t="s">
        <v>21</v>
      </c>
      <c r="F1474" s="239" t="s">
        <v>295</v>
      </c>
      <c r="G1474" s="237"/>
      <c r="H1474" s="240">
        <v>14</v>
      </c>
      <c r="I1474" s="241"/>
      <c r="J1474" s="237"/>
      <c r="K1474" s="237"/>
      <c r="L1474" s="242"/>
      <c r="M1474" s="243"/>
      <c r="N1474" s="244"/>
      <c r="O1474" s="244"/>
      <c r="P1474" s="244"/>
      <c r="Q1474" s="244"/>
      <c r="R1474" s="244"/>
      <c r="S1474" s="244"/>
      <c r="T1474" s="245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46" t="s">
        <v>153</v>
      </c>
      <c r="AU1474" s="246" t="s">
        <v>82</v>
      </c>
      <c r="AV1474" s="14" t="s">
        <v>82</v>
      </c>
      <c r="AW1474" s="14" t="s">
        <v>34</v>
      </c>
      <c r="AX1474" s="14" t="s">
        <v>80</v>
      </c>
      <c r="AY1474" s="246" t="s">
        <v>142</v>
      </c>
    </row>
    <row r="1475" spans="1:65" s="2" customFormat="1" ht="16.5" customHeight="1">
      <c r="A1475" s="40"/>
      <c r="B1475" s="41"/>
      <c r="C1475" s="207" t="s">
        <v>1306</v>
      </c>
      <c r="D1475" s="207" t="s">
        <v>144</v>
      </c>
      <c r="E1475" s="208" t="s">
        <v>1307</v>
      </c>
      <c r="F1475" s="209" t="s">
        <v>1308</v>
      </c>
      <c r="G1475" s="210" t="s">
        <v>797</v>
      </c>
      <c r="H1475" s="211">
        <v>26</v>
      </c>
      <c r="I1475" s="212"/>
      <c r="J1475" s="213">
        <f>ROUND(I1475*H1475,2)</f>
        <v>0</v>
      </c>
      <c r="K1475" s="209" t="s">
        <v>21</v>
      </c>
      <c r="L1475" s="46"/>
      <c r="M1475" s="214" t="s">
        <v>21</v>
      </c>
      <c r="N1475" s="215" t="s">
        <v>44</v>
      </c>
      <c r="O1475" s="86"/>
      <c r="P1475" s="216">
        <f>O1475*H1475</f>
        <v>0</v>
      </c>
      <c r="Q1475" s="216">
        <v>0.00017</v>
      </c>
      <c r="R1475" s="216">
        <f>Q1475*H1475</f>
        <v>0.00442</v>
      </c>
      <c r="S1475" s="216">
        <v>0</v>
      </c>
      <c r="T1475" s="217">
        <f>S1475*H1475</f>
        <v>0</v>
      </c>
      <c r="U1475" s="40"/>
      <c r="V1475" s="40"/>
      <c r="W1475" s="40"/>
      <c r="X1475" s="40"/>
      <c r="Y1475" s="40"/>
      <c r="Z1475" s="40"/>
      <c r="AA1475" s="40"/>
      <c r="AB1475" s="40"/>
      <c r="AC1475" s="40"/>
      <c r="AD1475" s="40"/>
      <c r="AE1475" s="40"/>
      <c r="AR1475" s="218" t="s">
        <v>149</v>
      </c>
      <c r="AT1475" s="218" t="s">
        <v>144</v>
      </c>
      <c r="AU1475" s="218" t="s">
        <v>82</v>
      </c>
      <c r="AY1475" s="19" t="s">
        <v>142</v>
      </c>
      <c r="BE1475" s="219">
        <f>IF(N1475="základní",J1475,0)</f>
        <v>0</v>
      </c>
      <c r="BF1475" s="219">
        <f>IF(N1475="snížená",J1475,0)</f>
        <v>0</v>
      </c>
      <c r="BG1475" s="219">
        <f>IF(N1475="zákl. přenesená",J1475,0)</f>
        <v>0</v>
      </c>
      <c r="BH1475" s="219">
        <f>IF(N1475="sníž. přenesená",J1475,0)</f>
        <v>0</v>
      </c>
      <c r="BI1475" s="219">
        <f>IF(N1475="nulová",J1475,0)</f>
        <v>0</v>
      </c>
      <c r="BJ1475" s="19" t="s">
        <v>80</v>
      </c>
      <c r="BK1475" s="219">
        <f>ROUND(I1475*H1475,2)</f>
        <v>0</v>
      </c>
      <c r="BL1475" s="19" t="s">
        <v>149</v>
      </c>
      <c r="BM1475" s="218" t="s">
        <v>1309</v>
      </c>
    </row>
    <row r="1476" spans="1:47" s="2" customFormat="1" ht="12">
      <c r="A1476" s="40"/>
      <c r="B1476" s="41"/>
      <c r="C1476" s="42"/>
      <c r="D1476" s="227" t="s">
        <v>271</v>
      </c>
      <c r="E1476" s="42"/>
      <c r="F1476" s="258" t="s">
        <v>1295</v>
      </c>
      <c r="G1476" s="42"/>
      <c r="H1476" s="42"/>
      <c r="I1476" s="222"/>
      <c r="J1476" s="42"/>
      <c r="K1476" s="42"/>
      <c r="L1476" s="46"/>
      <c r="M1476" s="223"/>
      <c r="N1476" s="224"/>
      <c r="O1476" s="86"/>
      <c r="P1476" s="86"/>
      <c r="Q1476" s="86"/>
      <c r="R1476" s="86"/>
      <c r="S1476" s="86"/>
      <c r="T1476" s="87"/>
      <c r="U1476" s="40"/>
      <c r="V1476" s="40"/>
      <c r="W1476" s="40"/>
      <c r="X1476" s="40"/>
      <c r="Y1476" s="40"/>
      <c r="Z1476" s="40"/>
      <c r="AA1476" s="40"/>
      <c r="AB1476" s="40"/>
      <c r="AC1476" s="40"/>
      <c r="AD1476" s="40"/>
      <c r="AE1476" s="40"/>
      <c r="AT1476" s="19" t="s">
        <v>271</v>
      </c>
      <c r="AU1476" s="19" t="s">
        <v>82</v>
      </c>
    </row>
    <row r="1477" spans="1:51" s="14" customFormat="1" ht="12">
      <c r="A1477" s="14"/>
      <c r="B1477" s="236"/>
      <c r="C1477" s="237"/>
      <c r="D1477" s="227" t="s">
        <v>153</v>
      </c>
      <c r="E1477" s="238" t="s">
        <v>21</v>
      </c>
      <c r="F1477" s="239" t="s">
        <v>1310</v>
      </c>
      <c r="G1477" s="237"/>
      <c r="H1477" s="240">
        <v>26</v>
      </c>
      <c r="I1477" s="241"/>
      <c r="J1477" s="237"/>
      <c r="K1477" s="237"/>
      <c r="L1477" s="242"/>
      <c r="M1477" s="243"/>
      <c r="N1477" s="244"/>
      <c r="O1477" s="244"/>
      <c r="P1477" s="244"/>
      <c r="Q1477" s="244"/>
      <c r="R1477" s="244"/>
      <c r="S1477" s="244"/>
      <c r="T1477" s="245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6" t="s">
        <v>153</v>
      </c>
      <c r="AU1477" s="246" t="s">
        <v>82</v>
      </c>
      <c r="AV1477" s="14" t="s">
        <v>82</v>
      </c>
      <c r="AW1477" s="14" t="s">
        <v>34</v>
      </c>
      <c r="AX1477" s="14" t="s">
        <v>80</v>
      </c>
      <c r="AY1477" s="246" t="s">
        <v>142</v>
      </c>
    </row>
    <row r="1478" spans="1:65" s="2" customFormat="1" ht="16.5" customHeight="1">
      <c r="A1478" s="40"/>
      <c r="B1478" s="41"/>
      <c r="C1478" s="270" t="s">
        <v>1311</v>
      </c>
      <c r="D1478" s="270" t="s">
        <v>729</v>
      </c>
      <c r="E1478" s="271" t="s">
        <v>1312</v>
      </c>
      <c r="F1478" s="272" t="s">
        <v>1313</v>
      </c>
      <c r="G1478" s="273" t="s">
        <v>797</v>
      </c>
      <c r="H1478" s="274">
        <v>15</v>
      </c>
      <c r="I1478" s="275"/>
      <c r="J1478" s="276">
        <f>ROUND(I1478*H1478,2)</f>
        <v>0</v>
      </c>
      <c r="K1478" s="272" t="s">
        <v>21</v>
      </c>
      <c r="L1478" s="277"/>
      <c r="M1478" s="278" t="s">
        <v>21</v>
      </c>
      <c r="N1478" s="279" t="s">
        <v>44</v>
      </c>
      <c r="O1478" s="86"/>
      <c r="P1478" s="216">
        <f>O1478*H1478</f>
        <v>0</v>
      </c>
      <c r="Q1478" s="216">
        <v>0</v>
      </c>
      <c r="R1478" s="216">
        <f>Q1478*H1478</f>
        <v>0</v>
      </c>
      <c r="S1478" s="216">
        <v>0</v>
      </c>
      <c r="T1478" s="217">
        <f>S1478*H1478</f>
        <v>0</v>
      </c>
      <c r="U1478" s="40"/>
      <c r="V1478" s="40"/>
      <c r="W1478" s="40"/>
      <c r="X1478" s="40"/>
      <c r="Y1478" s="40"/>
      <c r="Z1478" s="40"/>
      <c r="AA1478" s="40"/>
      <c r="AB1478" s="40"/>
      <c r="AC1478" s="40"/>
      <c r="AD1478" s="40"/>
      <c r="AE1478" s="40"/>
      <c r="AR1478" s="218" t="s">
        <v>235</v>
      </c>
      <c r="AT1478" s="218" t="s">
        <v>729</v>
      </c>
      <c r="AU1478" s="218" t="s">
        <v>82</v>
      </c>
      <c r="AY1478" s="19" t="s">
        <v>142</v>
      </c>
      <c r="BE1478" s="219">
        <f>IF(N1478="základní",J1478,0)</f>
        <v>0</v>
      </c>
      <c r="BF1478" s="219">
        <f>IF(N1478="snížená",J1478,0)</f>
        <v>0</v>
      </c>
      <c r="BG1478" s="219">
        <f>IF(N1478="zákl. přenesená",J1478,0)</f>
        <v>0</v>
      </c>
      <c r="BH1478" s="219">
        <f>IF(N1478="sníž. přenesená",J1478,0)</f>
        <v>0</v>
      </c>
      <c r="BI1478" s="219">
        <f>IF(N1478="nulová",J1478,0)</f>
        <v>0</v>
      </c>
      <c r="BJ1478" s="19" t="s">
        <v>80</v>
      </c>
      <c r="BK1478" s="219">
        <f>ROUND(I1478*H1478,2)</f>
        <v>0</v>
      </c>
      <c r="BL1478" s="19" t="s">
        <v>149</v>
      </c>
      <c r="BM1478" s="218" t="s">
        <v>1314</v>
      </c>
    </row>
    <row r="1479" spans="1:47" s="2" customFormat="1" ht="12">
      <c r="A1479" s="40"/>
      <c r="B1479" s="41"/>
      <c r="C1479" s="42"/>
      <c r="D1479" s="227" t="s">
        <v>271</v>
      </c>
      <c r="E1479" s="42"/>
      <c r="F1479" s="258" t="s">
        <v>1295</v>
      </c>
      <c r="G1479" s="42"/>
      <c r="H1479" s="42"/>
      <c r="I1479" s="222"/>
      <c r="J1479" s="42"/>
      <c r="K1479" s="42"/>
      <c r="L1479" s="46"/>
      <c r="M1479" s="223"/>
      <c r="N1479" s="224"/>
      <c r="O1479" s="86"/>
      <c r="P1479" s="86"/>
      <c r="Q1479" s="86"/>
      <c r="R1479" s="86"/>
      <c r="S1479" s="86"/>
      <c r="T1479" s="87"/>
      <c r="U1479" s="40"/>
      <c r="V1479" s="40"/>
      <c r="W1479" s="40"/>
      <c r="X1479" s="40"/>
      <c r="Y1479" s="40"/>
      <c r="Z1479" s="40"/>
      <c r="AA1479" s="40"/>
      <c r="AB1479" s="40"/>
      <c r="AC1479" s="40"/>
      <c r="AD1479" s="40"/>
      <c r="AE1479" s="40"/>
      <c r="AT1479" s="19" t="s">
        <v>271</v>
      </c>
      <c r="AU1479" s="19" t="s">
        <v>82</v>
      </c>
    </row>
    <row r="1480" spans="1:51" s="14" customFormat="1" ht="12">
      <c r="A1480" s="14"/>
      <c r="B1480" s="236"/>
      <c r="C1480" s="237"/>
      <c r="D1480" s="227" t="s">
        <v>153</v>
      </c>
      <c r="E1480" s="238" t="s">
        <v>21</v>
      </c>
      <c r="F1480" s="239" t="s">
        <v>8</v>
      </c>
      <c r="G1480" s="237"/>
      <c r="H1480" s="240">
        <v>15</v>
      </c>
      <c r="I1480" s="241"/>
      <c r="J1480" s="237"/>
      <c r="K1480" s="237"/>
      <c r="L1480" s="242"/>
      <c r="M1480" s="243"/>
      <c r="N1480" s="244"/>
      <c r="O1480" s="244"/>
      <c r="P1480" s="244"/>
      <c r="Q1480" s="244"/>
      <c r="R1480" s="244"/>
      <c r="S1480" s="244"/>
      <c r="T1480" s="245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46" t="s">
        <v>153</v>
      </c>
      <c r="AU1480" s="246" t="s">
        <v>82</v>
      </c>
      <c r="AV1480" s="14" t="s">
        <v>82</v>
      </c>
      <c r="AW1480" s="14" t="s">
        <v>34</v>
      </c>
      <c r="AX1480" s="14" t="s">
        <v>80</v>
      </c>
      <c r="AY1480" s="246" t="s">
        <v>142</v>
      </c>
    </row>
    <row r="1481" spans="1:65" s="2" customFormat="1" ht="16.5" customHeight="1">
      <c r="A1481" s="40"/>
      <c r="B1481" s="41"/>
      <c r="C1481" s="270" t="s">
        <v>1315</v>
      </c>
      <c r="D1481" s="270" t="s">
        <v>729</v>
      </c>
      <c r="E1481" s="271" t="s">
        <v>1316</v>
      </c>
      <c r="F1481" s="272" t="s">
        <v>1317</v>
      </c>
      <c r="G1481" s="273" t="s">
        <v>797</v>
      </c>
      <c r="H1481" s="274">
        <v>11</v>
      </c>
      <c r="I1481" s="275"/>
      <c r="J1481" s="276">
        <f>ROUND(I1481*H1481,2)</f>
        <v>0</v>
      </c>
      <c r="K1481" s="272" t="s">
        <v>21</v>
      </c>
      <c r="L1481" s="277"/>
      <c r="M1481" s="278" t="s">
        <v>21</v>
      </c>
      <c r="N1481" s="279" t="s">
        <v>44</v>
      </c>
      <c r="O1481" s="86"/>
      <c r="P1481" s="216">
        <f>O1481*H1481</f>
        <v>0</v>
      </c>
      <c r="Q1481" s="216">
        <v>0</v>
      </c>
      <c r="R1481" s="216">
        <f>Q1481*H1481</f>
        <v>0</v>
      </c>
      <c r="S1481" s="216">
        <v>0</v>
      </c>
      <c r="T1481" s="217">
        <f>S1481*H1481</f>
        <v>0</v>
      </c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0"/>
      <c r="AE1481" s="40"/>
      <c r="AR1481" s="218" t="s">
        <v>235</v>
      </c>
      <c r="AT1481" s="218" t="s">
        <v>729</v>
      </c>
      <c r="AU1481" s="218" t="s">
        <v>82</v>
      </c>
      <c r="AY1481" s="19" t="s">
        <v>142</v>
      </c>
      <c r="BE1481" s="219">
        <f>IF(N1481="základní",J1481,0)</f>
        <v>0</v>
      </c>
      <c r="BF1481" s="219">
        <f>IF(N1481="snížená",J1481,0)</f>
        <v>0</v>
      </c>
      <c r="BG1481" s="219">
        <f>IF(N1481="zákl. přenesená",J1481,0)</f>
        <v>0</v>
      </c>
      <c r="BH1481" s="219">
        <f>IF(N1481="sníž. přenesená",J1481,0)</f>
        <v>0</v>
      </c>
      <c r="BI1481" s="219">
        <f>IF(N1481="nulová",J1481,0)</f>
        <v>0</v>
      </c>
      <c r="BJ1481" s="19" t="s">
        <v>80</v>
      </c>
      <c r="BK1481" s="219">
        <f>ROUND(I1481*H1481,2)</f>
        <v>0</v>
      </c>
      <c r="BL1481" s="19" t="s">
        <v>149</v>
      </c>
      <c r="BM1481" s="218" t="s">
        <v>1318</v>
      </c>
    </row>
    <row r="1482" spans="1:51" s="14" customFormat="1" ht="12">
      <c r="A1482" s="14"/>
      <c r="B1482" s="236"/>
      <c r="C1482" s="237"/>
      <c r="D1482" s="227" t="s">
        <v>153</v>
      </c>
      <c r="E1482" s="238" t="s">
        <v>21</v>
      </c>
      <c r="F1482" s="239" t="s">
        <v>275</v>
      </c>
      <c r="G1482" s="237"/>
      <c r="H1482" s="240">
        <v>11</v>
      </c>
      <c r="I1482" s="241"/>
      <c r="J1482" s="237"/>
      <c r="K1482" s="237"/>
      <c r="L1482" s="242"/>
      <c r="M1482" s="243"/>
      <c r="N1482" s="244"/>
      <c r="O1482" s="244"/>
      <c r="P1482" s="244"/>
      <c r="Q1482" s="244"/>
      <c r="R1482" s="244"/>
      <c r="S1482" s="244"/>
      <c r="T1482" s="245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T1482" s="246" t="s">
        <v>153</v>
      </c>
      <c r="AU1482" s="246" t="s">
        <v>82</v>
      </c>
      <c r="AV1482" s="14" t="s">
        <v>82</v>
      </c>
      <c r="AW1482" s="14" t="s">
        <v>34</v>
      </c>
      <c r="AX1482" s="14" t="s">
        <v>80</v>
      </c>
      <c r="AY1482" s="246" t="s">
        <v>142</v>
      </c>
    </row>
    <row r="1483" spans="1:65" s="2" customFormat="1" ht="16.5" customHeight="1">
      <c r="A1483" s="40"/>
      <c r="B1483" s="41"/>
      <c r="C1483" s="207" t="s">
        <v>1319</v>
      </c>
      <c r="D1483" s="207" t="s">
        <v>144</v>
      </c>
      <c r="E1483" s="208" t="s">
        <v>1320</v>
      </c>
      <c r="F1483" s="209" t="s">
        <v>1321</v>
      </c>
      <c r="G1483" s="210" t="s">
        <v>797</v>
      </c>
      <c r="H1483" s="211">
        <v>64</v>
      </c>
      <c r="I1483" s="212"/>
      <c r="J1483" s="213">
        <f>ROUND(I1483*H1483,2)</f>
        <v>0</v>
      </c>
      <c r="K1483" s="209" t="s">
        <v>148</v>
      </c>
      <c r="L1483" s="46"/>
      <c r="M1483" s="214" t="s">
        <v>21</v>
      </c>
      <c r="N1483" s="215" t="s">
        <v>44</v>
      </c>
      <c r="O1483" s="86"/>
      <c r="P1483" s="216">
        <f>O1483*H1483</f>
        <v>0</v>
      </c>
      <c r="Q1483" s="216">
        <v>0.035728</v>
      </c>
      <c r="R1483" s="216">
        <f>Q1483*H1483</f>
        <v>2.286592</v>
      </c>
      <c r="S1483" s="216">
        <v>0</v>
      </c>
      <c r="T1483" s="217">
        <f>S1483*H1483</f>
        <v>0</v>
      </c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0"/>
      <c r="AE1483" s="40"/>
      <c r="AR1483" s="218" t="s">
        <v>149</v>
      </c>
      <c r="AT1483" s="218" t="s">
        <v>144</v>
      </c>
      <c r="AU1483" s="218" t="s">
        <v>82</v>
      </c>
      <c r="AY1483" s="19" t="s">
        <v>142</v>
      </c>
      <c r="BE1483" s="219">
        <f>IF(N1483="základní",J1483,0)</f>
        <v>0</v>
      </c>
      <c r="BF1483" s="219">
        <f>IF(N1483="snížená",J1483,0)</f>
        <v>0</v>
      </c>
      <c r="BG1483" s="219">
        <f>IF(N1483="zákl. přenesená",J1483,0)</f>
        <v>0</v>
      </c>
      <c r="BH1483" s="219">
        <f>IF(N1483="sníž. přenesená",J1483,0)</f>
        <v>0</v>
      </c>
      <c r="BI1483" s="219">
        <f>IF(N1483="nulová",J1483,0)</f>
        <v>0</v>
      </c>
      <c r="BJ1483" s="19" t="s">
        <v>80</v>
      </c>
      <c r="BK1483" s="219">
        <f>ROUND(I1483*H1483,2)</f>
        <v>0</v>
      </c>
      <c r="BL1483" s="19" t="s">
        <v>149</v>
      </c>
      <c r="BM1483" s="218" t="s">
        <v>1322</v>
      </c>
    </row>
    <row r="1484" spans="1:47" s="2" customFormat="1" ht="12">
      <c r="A1484" s="40"/>
      <c r="B1484" s="41"/>
      <c r="C1484" s="42"/>
      <c r="D1484" s="220" t="s">
        <v>151</v>
      </c>
      <c r="E1484" s="42"/>
      <c r="F1484" s="221" t="s">
        <v>1323</v>
      </c>
      <c r="G1484" s="42"/>
      <c r="H1484" s="42"/>
      <c r="I1484" s="222"/>
      <c r="J1484" s="42"/>
      <c r="K1484" s="42"/>
      <c r="L1484" s="46"/>
      <c r="M1484" s="223"/>
      <c r="N1484" s="224"/>
      <c r="O1484" s="86"/>
      <c r="P1484" s="86"/>
      <c r="Q1484" s="86"/>
      <c r="R1484" s="86"/>
      <c r="S1484" s="86"/>
      <c r="T1484" s="87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0"/>
      <c r="AE1484" s="40"/>
      <c r="AT1484" s="19" t="s">
        <v>151</v>
      </c>
      <c r="AU1484" s="19" t="s">
        <v>82</v>
      </c>
    </row>
    <row r="1485" spans="1:47" s="2" customFormat="1" ht="12">
      <c r="A1485" s="40"/>
      <c r="B1485" s="41"/>
      <c r="C1485" s="42"/>
      <c r="D1485" s="227" t="s">
        <v>271</v>
      </c>
      <c r="E1485" s="42"/>
      <c r="F1485" s="258" t="s">
        <v>1324</v>
      </c>
      <c r="G1485" s="42"/>
      <c r="H1485" s="42"/>
      <c r="I1485" s="222"/>
      <c r="J1485" s="42"/>
      <c r="K1485" s="42"/>
      <c r="L1485" s="46"/>
      <c r="M1485" s="223"/>
      <c r="N1485" s="224"/>
      <c r="O1485" s="86"/>
      <c r="P1485" s="86"/>
      <c r="Q1485" s="86"/>
      <c r="R1485" s="86"/>
      <c r="S1485" s="86"/>
      <c r="T1485" s="87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0"/>
      <c r="AE1485" s="40"/>
      <c r="AT1485" s="19" t="s">
        <v>271</v>
      </c>
      <c r="AU1485" s="19" t="s">
        <v>82</v>
      </c>
    </row>
    <row r="1486" spans="1:51" s="14" customFormat="1" ht="12">
      <c r="A1486" s="14"/>
      <c r="B1486" s="236"/>
      <c r="C1486" s="237"/>
      <c r="D1486" s="227" t="s">
        <v>153</v>
      </c>
      <c r="E1486" s="238" t="s">
        <v>21</v>
      </c>
      <c r="F1486" s="239" t="s">
        <v>800</v>
      </c>
      <c r="G1486" s="237"/>
      <c r="H1486" s="240">
        <v>64</v>
      </c>
      <c r="I1486" s="241"/>
      <c r="J1486" s="237"/>
      <c r="K1486" s="237"/>
      <c r="L1486" s="242"/>
      <c r="M1486" s="243"/>
      <c r="N1486" s="244"/>
      <c r="O1486" s="244"/>
      <c r="P1486" s="244"/>
      <c r="Q1486" s="244"/>
      <c r="R1486" s="244"/>
      <c r="S1486" s="244"/>
      <c r="T1486" s="245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T1486" s="246" t="s">
        <v>153</v>
      </c>
      <c r="AU1486" s="246" t="s">
        <v>82</v>
      </c>
      <c r="AV1486" s="14" t="s">
        <v>82</v>
      </c>
      <c r="AW1486" s="14" t="s">
        <v>34</v>
      </c>
      <c r="AX1486" s="14" t="s">
        <v>80</v>
      </c>
      <c r="AY1486" s="246" t="s">
        <v>142</v>
      </c>
    </row>
    <row r="1487" spans="1:65" s="2" customFormat="1" ht="16.5" customHeight="1">
      <c r="A1487" s="40"/>
      <c r="B1487" s="41"/>
      <c r="C1487" s="270" t="s">
        <v>1325</v>
      </c>
      <c r="D1487" s="270" t="s">
        <v>729</v>
      </c>
      <c r="E1487" s="271" t="s">
        <v>1326</v>
      </c>
      <c r="F1487" s="272" t="s">
        <v>1327</v>
      </c>
      <c r="G1487" s="273" t="s">
        <v>797</v>
      </c>
      <c r="H1487" s="274">
        <v>32.96</v>
      </c>
      <c r="I1487" s="275"/>
      <c r="J1487" s="276">
        <f>ROUND(I1487*H1487,2)</f>
        <v>0</v>
      </c>
      <c r="K1487" s="272" t="s">
        <v>148</v>
      </c>
      <c r="L1487" s="277"/>
      <c r="M1487" s="278" t="s">
        <v>21</v>
      </c>
      <c r="N1487" s="279" t="s">
        <v>44</v>
      </c>
      <c r="O1487" s="86"/>
      <c r="P1487" s="216">
        <f>O1487*H1487</f>
        <v>0</v>
      </c>
      <c r="Q1487" s="216">
        <v>0.002</v>
      </c>
      <c r="R1487" s="216">
        <f>Q1487*H1487</f>
        <v>0.06592</v>
      </c>
      <c r="S1487" s="216">
        <v>0</v>
      </c>
      <c r="T1487" s="217">
        <f>S1487*H1487</f>
        <v>0</v>
      </c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0"/>
      <c r="AE1487" s="40"/>
      <c r="AR1487" s="218" t="s">
        <v>235</v>
      </c>
      <c r="AT1487" s="218" t="s">
        <v>729</v>
      </c>
      <c r="AU1487" s="218" t="s">
        <v>82</v>
      </c>
      <c r="AY1487" s="19" t="s">
        <v>142</v>
      </c>
      <c r="BE1487" s="219">
        <f>IF(N1487="základní",J1487,0)</f>
        <v>0</v>
      </c>
      <c r="BF1487" s="219">
        <f>IF(N1487="snížená",J1487,0)</f>
        <v>0</v>
      </c>
      <c r="BG1487" s="219">
        <f>IF(N1487="zákl. přenesená",J1487,0)</f>
        <v>0</v>
      </c>
      <c r="BH1487" s="219">
        <f>IF(N1487="sníž. přenesená",J1487,0)</f>
        <v>0</v>
      </c>
      <c r="BI1487" s="219">
        <f>IF(N1487="nulová",J1487,0)</f>
        <v>0</v>
      </c>
      <c r="BJ1487" s="19" t="s">
        <v>80</v>
      </c>
      <c r="BK1487" s="219">
        <f>ROUND(I1487*H1487,2)</f>
        <v>0</v>
      </c>
      <c r="BL1487" s="19" t="s">
        <v>149</v>
      </c>
      <c r="BM1487" s="218" t="s">
        <v>1328</v>
      </c>
    </row>
    <row r="1488" spans="1:47" s="2" customFormat="1" ht="12">
      <c r="A1488" s="40"/>
      <c r="B1488" s="41"/>
      <c r="C1488" s="42"/>
      <c r="D1488" s="227" t="s">
        <v>271</v>
      </c>
      <c r="E1488" s="42"/>
      <c r="F1488" s="258" t="s">
        <v>1012</v>
      </c>
      <c r="G1488" s="42"/>
      <c r="H1488" s="42"/>
      <c r="I1488" s="222"/>
      <c r="J1488" s="42"/>
      <c r="K1488" s="42"/>
      <c r="L1488" s="46"/>
      <c r="M1488" s="223"/>
      <c r="N1488" s="224"/>
      <c r="O1488" s="86"/>
      <c r="P1488" s="86"/>
      <c r="Q1488" s="86"/>
      <c r="R1488" s="86"/>
      <c r="S1488" s="86"/>
      <c r="T1488" s="87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0"/>
      <c r="AE1488" s="40"/>
      <c r="AT1488" s="19" t="s">
        <v>271</v>
      </c>
      <c r="AU1488" s="19" t="s">
        <v>82</v>
      </c>
    </row>
    <row r="1489" spans="1:51" s="14" customFormat="1" ht="12">
      <c r="A1489" s="14"/>
      <c r="B1489" s="236"/>
      <c r="C1489" s="237"/>
      <c r="D1489" s="227" t="s">
        <v>153</v>
      </c>
      <c r="E1489" s="238" t="s">
        <v>21</v>
      </c>
      <c r="F1489" s="239" t="s">
        <v>484</v>
      </c>
      <c r="G1489" s="237"/>
      <c r="H1489" s="240">
        <v>32</v>
      </c>
      <c r="I1489" s="241"/>
      <c r="J1489" s="237"/>
      <c r="K1489" s="237"/>
      <c r="L1489" s="242"/>
      <c r="M1489" s="243"/>
      <c r="N1489" s="244"/>
      <c r="O1489" s="244"/>
      <c r="P1489" s="244"/>
      <c r="Q1489" s="244"/>
      <c r="R1489" s="244"/>
      <c r="S1489" s="244"/>
      <c r="T1489" s="245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46" t="s">
        <v>153</v>
      </c>
      <c r="AU1489" s="246" t="s">
        <v>82</v>
      </c>
      <c r="AV1489" s="14" t="s">
        <v>82</v>
      </c>
      <c r="AW1489" s="14" t="s">
        <v>34</v>
      </c>
      <c r="AX1489" s="14" t="s">
        <v>80</v>
      </c>
      <c r="AY1489" s="246" t="s">
        <v>142</v>
      </c>
    </row>
    <row r="1490" spans="1:51" s="14" customFormat="1" ht="12">
      <c r="A1490" s="14"/>
      <c r="B1490" s="236"/>
      <c r="C1490" s="237"/>
      <c r="D1490" s="227" t="s">
        <v>153</v>
      </c>
      <c r="E1490" s="237"/>
      <c r="F1490" s="239" t="s">
        <v>1329</v>
      </c>
      <c r="G1490" s="237"/>
      <c r="H1490" s="240">
        <v>32.96</v>
      </c>
      <c r="I1490" s="241"/>
      <c r="J1490" s="237"/>
      <c r="K1490" s="237"/>
      <c r="L1490" s="242"/>
      <c r="M1490" s="243"/>
      <c r="N1490" s="244"/>
      <c r="O1490" s="244"/>
      <c r="P1490" s="244"/>
      <c r="Q1490" s="244"/>
      <c r="R1490" s="244"/>
      <c r="S1490" s="244"/>
      <c r="T1490" s="245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T1490" s="246" t="s">
        <v>153</v>
      </c>
      <c r="AU1490" s="246" t="s">
        <v>82</v>
      </c>
      <c r="AV1490" s="14" t="s">
        <v>82</v>
      </c>
      <c r="AW1490" s="14" t="s">
        <v>4</v>
      </c>
      <c r="AX1490" s="14" t="s">
        <v>80</v>
      </c>
      <c r="AY1490" s="246" t="s">
        <v>142</v>
      </c>
    </row>
    <row r="1491" spans="1:65" s="2" customFormat="1" ht="16.5" customHeight="1">
      <c r="A1491" s="40"/>
      <c r="B1491" s="41"/>
      <c r="C1491" s="270" t="s">
        <v>1330</v>
      </c>
      <c r="D1491" s="270" t="s">
        <v>729</v>
      </c>
      <c r="E1491" s="271" t="s">
        <v>1331</v>
      </c>
      <c r="F1491" s="272" t="s">
        <v>1332</v>
      </c>
      <c r="G1491" s="273" t="s">
        <v>797</v>
      </c>
      <c r="H1491" s="274">
        <v>12.36</v>
      </c>
      <c r="I1491" s="275"/>
      <c r="J1491" s="276">
        <f>ROUND(I1491*H1491,2)</f>
        <v>0</v>
      </c>
      <c r="K1491" s="272" t="s">
        <v>148</v>
      </c>
      <c r="L1491" s="277"/>
      <c r="M1491" s="278" t="s">
        <v>21</v>
      </c>
      <c r="N1491" s="279" t="s">
        <v>44</v>
      </c>
      <c r="O1491" s="86"/>
      <c r="P1491" s="216">
        <f>O1491*H1491</f>
        <v>0</v>
      </c>
      <c r="Q1491" s="216">
        <v>0.003</v>
      </c>
      <c r="R1491" s="216">
        <f>Q1491*H1491</f>
        <v>0.03708</v>
      </c>
      <c r="S1491" s="216">
        <v>0</v>
      </c>
      <c r="T1491" s="217">
        <f>S1491*H1491</f>
        <v>0</v>
      </c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0"/>
      <c r="AE1491" s="40"/>
      <c r="AR1491" s="218" t="s">
        <v>235</v>
      </c>
      <c r="AT1491" s="218" t="s">
        <v>729</v>
      </c>
      <c r="AU1491" s="218" t="s">
        <v>82</v>
      </c>
      <c r="AY1491" s="19" t="s">
        <v>142</v>
      </c>
      <c r="BE1491" s="219">
        <f>IF(N1491="základní",J1491,0)</f>
        <v>0</v>
      </c>
      <c r="BF1491" s="219">
        <f>IF(N1491="snížená",J1491,0)</f>
        <v>0</v>
      </c>
      <c r="BG1491" s="219">
        <f>IF(N1491="zákl. přenesená",J1491,0)</f>
        <v>0</v>
      </c>
      <c r="BH1491" s="219">
        <f>IF(N1491="sníž. přenesená",J1491,0)</f>
        <v>0</v>
      </c>
      <c r="BI1491" s="219">
        <f>IF(N1491="nulová",J1491,0)</f>
        <v>0</v>
      </c>
      <c r="BJ1491" s="19" t="s">
        <v>80</v>
      </c>
      <c r="BK1491" s="219">
        <f>ROUND(I1491*H1491,2)</f>
        <v>0</v>
      </c>
      <c r="BL1491" s="19" t="s">
        <v>149</v>
      </c>
      <c r="BM1491" s="218" t="s">
        <v>1333</v>
      </c>
    </row>
    <row r="1492" spans="1:47" s="2" customFormat="1" ht="12">
      <c r="A1492" s="40"/>
      <c r="B1492" s="41"/>
      <c r="C1492" s="42"/>
      <c r="D1492" s="227" t="s">
        <v>271</v>
      </c>
      <c r="E1492" s="42"/>
      <c r="F1492" s="258" t="s">
        <v>1334</v>
      </c>
      <c r="G1492" s="42"/>
      <c r="H1492" s="42"/>
      <c r="I1492" s="222"/>
      <c r="J1492" s="42"/>
      <c r="K1492" s="42"/>
      <c r="L1492" s="46"/>
      <c r="M1492" s="223"/>
      <c r="N1492" s="224"/>
      <c r="O1492" s="86"/>
      <c r="P1492" s="86"/>
      <c r="Q1492" s="86"/>
      <c r="R1492" s="86"/>
      <c r="S1492" s="86"/>
      <c r="T1492" s="87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0"/>
      <c r="AE1492" s="40"/>
      <c r="AT1492" s="19" t="s">
        <v>271</v>
      </c>
      <c r="AU1492" s="19" t="s">
        <v>82</v>
      </c>
    </row>
    <row r="1493" spans="1:51" s="14" customFormat="1" ht="12">
      <c r="A1493" s="14"/>
      <c r="B1493" s="236"/>
      <c r="C1493" s="237"/>
      <c r="D1493" s="227" t="s">
        <v>153</v>
      </c>
      <c r="E1493" s="238" t="s">
        <v>21</v>
      </c>
      <c r="F1493" s="239" t="s">
        <v>281</v>
      </c>
      <c r="G1493" s="237"/>
      <c r="H1493" s="240">
        <v>12</v>
      </c>
      <c r="I1493" s="241"/>
      <c r="J1493" s="237"/>
      <c r="K1493" s="237"/>
      <c r="L1493" s="242"/>
      <c r="M1493" s="243"/>
      <c r="N1493" s="244"/>
      <c r="O1493" s="244"/>
      <c r="P1493" s="244"/>
      <c r="Q1493" s="244"/>
      <c r="R1493" s="244"/>
      <c r="S1493" s="244"/>
      <c r="T1493" s="245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46" t="s">
        <v>153</v>
      </c>
      <c r="AU1493" s="246" t="s">
        <v>82</v>
      </c>
      <c r="AV1493" s="14" t="s">
        <v>82</v>
      </c>
      <c r="AW1493" s="14" t="s">
        <v>34</v>
      </c>
      <c r="AX1493" s="14" t="s">
        <v>80</v>
      </c>
      <c r="AY1493" s="246" t="s">
        <v>142</v>
      </c>
    </row>
    <row r="1494" spans="1:51" s="14" customFormat="1" ht="12">
      <c r="A1494" s="14"/>
      <c r="B1494" s="236"/>
      <c r="C1494" s="237"/>
      <c r="D1494" s="227" t="s">
        <v>153</v>
      </c>
      <c r="E1494" s="237"/>
      <c r="F1494" s="239" t="s">
        <v>1335</v>
      </c>
      <c r="G1494" s="237"/>
      <c r="H1494" s="240">
        <v>12.36</v>
      </c>
      <c r="I1494" s="241"/>
      <c r="J1494" s="237"/>
      <c r="K1494" s="237"/>
      <c r="L1494" s="242"/>
      <c r="M1494" s="243"/>
      <c r="N1494" s="244"/>
      <c r="O1494" s="244"/>
      <c r="P1494" s="244"/>
      <c r="Q1494" s="244"/>
      <c r="R1494" s="244"/>
      <c r="S1494" s="244"/>
      <c r="T1494" s="245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T1494" s="246" t="s">
        <v>153</v>
      </c>
      <c r="AU1494" s="246" t="s">
        <v>82</v>
      </c>
      <c r="AV1494" s="14" t="s">
        <v>82</v>
      </c>
      <c r="AW1494" s="14" t="s">
        <v>4</v>
      </c>
      <c r="AX1494" s="14" t="s">
        <v>80</v>
      </c>
      <c r="AY1494" s="246" t="s">
        <v>142</v>
      </c>
    </row>
    <row r="1495" spans="1:65" s="2" customFormat="1" ht="16.5" customHeight="1">
      <c r="A1495" s="40"/>
      <c r="B1495" s="41"/>
      <c r="C1495" s="270" t="s">
        <v>1336</v>
      </c>
      <c r="D1495" s="270" t="s">
        <v>729</v>
      </c>
      <c r="E1495" s="271" t="s">
        <v>1337</v>
      </c>
      <c r="F1495" s="272" t="s">
        <v>1338</v>
      </c>
      <c r="G1495" s="273" t="s">
        <v>797</v>
      </c>
      <c r="H1495" s="274">
        <v>3.09</v>
      </c>
      <c r="I1495" s="275"/>
      <c r="J1495" s="276">
        <f>ROUND(I1495*H1495,2)</f>
        <v>0</v>
      </c>
      <c r="K1495" s="272" t="s">
        <v>148</v>
      </c>
      <c r="L1495" s="277"/>
      <c r="M1495" s="278" t="s">
        <v>21</v>
      </c>
      <c r="N1495" s="279" t="s">
        <v>44</v>
      </c>
      <c r="O1495" s="86"/>
      <c r="P1495" s="216">
        <f>O1495*H1495</f>
        <v>0</v>
      </c>
      <c r="Q1495" s="216">
        <v>0.004</v>
      </c>
      <c r="R1495" s="216">
        <f>Q1495*H1495</f>
        <v>0.01236</v>
      </c>
      <c r="S1495" s="216">
        <v>0</v>
      </c>
      <c r="T1495" s="217">
        <f>S1495*H1495</f>
        <v>0</v>
      </c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0"/>
      <c r="AE1495" s="40"/>
      <c r="AR1495" s="218" t="s">
        <v>235</v>
      </c>
      <c r="AT1495" s="218" t="s">
        <v>729</v>
      </c>
      <c r="AU1495" s="218" t="s">
        <v>82</v>
      </c>
      <c r="AY1495" s="19" t="s">
        <v>142</v>
      </c>
      <c r="BE1495" s="219">
        <f>IF(N1495="základní",J1495,0)</f>
        <v>0</v>
      </c>
      <c r="BF1495" s="219">
        <f>IF(N1495="snížená",J1495,0)</f>
        <v>0</v>
      </c>
      <c r="BG1495" s="219">
        <f>IF(N1495="zákl. přenesená",J1495,0)</f>
        <v>0</v>
      </c>
      <c r="BH1495" s="219">
        <f>IF(N1495="sníž. přenesená",J1495,0)</f>
        <v>0</v>
      </c>
      <c r="BI1495" s="219">
        <f>IF(N1495="nulová",J1495,0)</f>
        <v>0</v>
      </c>
      <c r="BJ1495" s="19" t="s">
        <v>80</v>
      </c>
      <c r="BK1495" s="219">
        <f>ROUND(I1495*H1495,2)</f>
        <v>0</v>
      </c>
      <c r="BL1495" s="19" t="s">
        <v>149</v>
      </c>
      <c r="BM1495" s="218" t="s">
        <v>1339</v>
      </c>
    </row>
    <row r="1496" spans="1:47" s="2" customFormat="1" ht="12">
      <c r="A1496" s="40"/>
      <c r="B1496" s="41"/>
      <c r="C1496" s="42"/>
      <c r="D1496" s="227" t="s">
        <v>271</v>
      </c>
      <c r="E1496" s="42"/>
      <c r="F1496" s="258" t="s">
        <v>1334</v>
      </c>
      <c r="G1496" s="42"/>
      <c r="H1496" s="42"/>
      <c r="I1496" s="222"/>
      <c r="J1496" s="42"/>
      <c r="K1496" s="42"/>
      <c r="L1496" s="46"/>
      <c r="M1496" s="223"/>
      <c r="N1496" s="224"/>
      <c r="O1496" s="86"/>
      <c r="P1496" s="86"/>
      <c r="Q1496" s="86"/>
      <c r="R1496" s="86"/>
      <c r="S1496" s="86"/>
      <c r="T1496" s="87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0"/>
      <c r="AE1496" s="40"/>
      <c r="AT1496" s="19" t="s">
        <v>271</v>
      </c>
      <c r="AU1496" s="19" t="s">
        <v>82</v>
      </c>
    </row>
    <row r="1497" spans="1:51" s="14" customFormat="1" ht="12">
      <c r="A1497" s="14"/>
      <c r="B1497" s="236"/>
      <c r="C1497" s="237"/>
      <c r="D1497" s="227" t="s">
        <v>153</v>
      </c>
      <c r="E1497" s="238" t="s">
        <v>21</v>
      </c>
      <c r="F1497" s="239" t="s">
        <v>162</v>
      </c>
      <c r="G1497" s="237"/>
      <c r="H1497" s="240">
        <v>3</v>
      </c>
      <c r="I1497" s="241"/>
      <c r="J1497" s="237"/>
      <c r="K1497" s="237"/>
      <c r="L1497" s="242"/>
      <c r="M1497" s="243"/>
      <c r="N1497" s="244"/>
      <c r="O1497" s="244"/>
      <c r="P1497" s="244"/>
      <c r="Q1497" s="244"/>
      <c r="R1497" s="244"/>
      <c r="S1497" s="244"/>
      <c r="T1497" s="245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46" t="s">
        <v>153</v>
      </c>
      <c r="AU1497" s="246" t="s">
        <v>82</v>
      </c>
      <c r="AV1497" s="14" t="s">
        <v>82</v>
      </c>
      <c r="AW1497" s="14" t="s">
        <v>34</v>
      </c>
      <c r="AX1497" s="14" t="s">
        <v>80</v>
      </c>
      <c r="AY1497" s="246" t="s">
        <v>142</v>
      </c>
    </row>
    <row r="1498" spans="1:51" s="14" customFormat="1" ht="12">
      <c r="A1498" s="14"/>
      <c r="B1498" s="236"/>
      <c r="C1498" s="237"/>
      <c r="D1498" s="227" t="s">
        <v>153</v>
      </c>
      <c r="E1498" s="237"/>
      <c r="F1498" s="239" t="s">
        <v>1340</v>
      </c>
      <c r="G1498" s="237"/>
      <c r="H1498" s="240">
        <v>3.09</v>
      </c>
      <c r="I1498" s="241"/>
      <c r="J1498" s="237"/>
      <c r="K1498" s="237"/>
      <c r="L1498" s="242"/>
      <c r="M1498" s="243"/>
      <c r="N1498" s="244"/>
      <c r="O1498" s="244"/>
      <c r="P1498" s="244"/>
      <c r="Q1498" s="244"/>
      <c r="R1498" s="244"/>
      <c r="S1498" s="244"/>
      <c r="T1498" s="245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46" t="s">
        <v>153</v>
      </c>
      <c r="AU1498" s="246" t="s">
        <v>82</v>
      </c>
      <c r="AV1498" s="14" t="s">
        <v>82</v>
      </c>
      <c r="AW1498" s="14" t="s">
        <v>4</v>
      </c>
      <c r="AX1498" s="14" t="s">
        <v>80</v>
      </c>
      <c r="AY1498" s="246" t="s">
        <v>142</v>
      </c>
    </row>
    <row r="1499" spans="1:65" s="2" customFormat="1" ht="16.5" customHeight="1">
      <c r="A1499" s="40"/>
      <c r="B1499" s="41"/>
      <c r="C1499" s="270" t="s">
        <v>1341</v>
      </c>
      <c r="D1499" s="270" t="s">
        <v>729</v>
      </c>
      <c r="E1499" s="271" t="s">
        <v>1342</v>
      </c>
      <c r="F1499" s="272" t="s">
        <v>1343</v>
      </c>
      <c r="G1499" s="273" t="s">
        <v>797</v>
      </c>
      <c r="H1499" s="274">
        <v>8.24</v>
      </c>
      <c r="I1499" s="275"/>
      <c r="J1499" s="276">
        <f>ROUND(I1499*H1499,2)</f>
        <v>0</v>
      </c>
      <c r="K1499" s="272" t="s">
        <v>148</v>
      </c>
      <c r="L1499" s="277"/>
      <c r="M1499" s="278" t="s">
        <v>21</v>
      </c>
      <c r="N1499" s="279" t="s">
        <v>44</v>
      </c>
      <c r="O1499" s="86"/>
      <c r="P1499" s="216">
        <f>O1499*H1499</f>
        <v>0</v>
      </c>
      <c r="Q1499" s="216">
        <v>0.254</v>
      </c>
      <c r="R1499" s="216">
        <f>Q1499*H1499</f>
        <v>2.09296</v>
      </c>
      <c r="S1499" s="216">
        <v>0</v>
      </c>
      <c r="T1499" s="217">
        <f>S1499*H1499</f>
        <v>0</v>
      </c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0"/>
      <c r="AE1499" s="40"/>
      <c r="AR1499" s="218" t="s">
        <v>235</v>
      </c>
      <c r="AT1499" s="218" t="s">
        <v>729</v>
      </c>
      <c r="AU1499" s="218" t="s">
        <v>82</v>
      </c>
      <c r="AY1499" s="19" t="s">
        <v>142</v>
      </c>
      <c r="BE1499" s="219">
        <f>IF(N1499="základní",J1499,0)</f>
        <v>0</v>
      </c>
      <c r="BF1499" s="219">
        <f>IF(N1499="snížená",J1499,0)</f>
        <v>0</v>
      </c>
      <c r="BG1499" s="219">
        <f>IF(N1499="zákl. přenesená",J1499,0)</f>
        <v>0</v>
      </c>
      <c r="BH1499" s="219">
        <f>IF(N1499="sníž. přenesená",J1499,0)</f>
        <v>0</v>
      </c>
      <c r="BI1499" s="219">
        <f>IF(N1499="nulová",J1499,0)</f>
        <v>0</v>
      </c>
      <c r="BJ1499" s="19" t="s">
        <v>80</v>
      </c>
      <c r="BK1499" s="219">
        <f>ROUND(I1499*H1499,2)</f>
        <v>0</v>
      </c>
      <c r="BL1499" s="19" t="s">
        <v>149</v>
      </c>
      <c r="BM1499" s="218" t="s">
        <v>1344</v>
      </c>
    </row>
    <row r="1500" spans="1:47" s="2" customFormat="1" ht="12">
      <c r="A1500" s="40"/>
      <c r="B1500" s="41"/>
      <c r="C1500" s="42"/>
      <c r="D1500" s="227" t="s">
        <v>271</v>
      </c>
      <c r="E1500" s="42"/>
      <c r="F1500" s="258" t="s">
        <v>1345</v>
      </c>
      <c r="G1500" s="42"/>
      <c r="H1500" s="42"/>
      <c r="I1500" s="222"/>
      <c r="J1500" s="42"/>
      <c r="K1500" s="42"/>
      <c r="L1500" s="46"/>
      <c r="M1500" s="223"/>
      <c r="N1500" s="224"/>
      <c r="O1500" s="86"/>
      <c r="P1500" s="86"/>
      <c r="Q1500" s="86"/>
      <c r="R1500" s="86"/>
      <c r="S1500" s="86"/>
      <c r="T1500" s="87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0"/>
      <c r="AE1500" s="40"/>
      <c r="AT1500" s="19" t="s">
        <v>271</v>
      </c>
      <c r="AU1500" s="19" t="s">
        <v>82</v>
      </c>
    </row>
    <row r="1501" spans="1:51" s="14" customFormat="1" ht="12">
      <c r="A1501" s="14"/>
      <c r="B1501" s="236"/>
      <c r="C1501" s="237"/>
      <c r="D1501" s="227" t="s">
        <v>153</v>
      </c>
      <c r="E1501" s="238" t="s">
        <v>21</v>
      </c>
      <c r="F1501" s="239" t="s">
        <v>235</v>
      </c>
      <c r="G1501" s="237"/>
      <c r="H1501" s="240">
        <v>8</v>
      </c>
      <c r="I1501" s="241"/>
      <c r="J1501" s="237"/>
      <c r="K1501" s="237"/>
      <c r="L1501" s="242"/>
      <c r="M1501" s="243"/>
      <c r="N1501" s="244"/>
      <c r="O1501" s="244"/>
      <c r="P1501" s="244"/>
      <c r="Q1501" s="244"/>
      <c r="R1501" s="244"/>
      <c r="S1501" s="244"/>
      <c r="T1501" s="245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46" t="s">
        <v>153</v>
      </c>
      <c r="AU1501" s="246" t="s">
        <v>82</v>
      </c>
      <c r="AV1501" s="14" t="s">
        <v>82</v>
      </c>
      <c r="AW1501" s="14" t="s">
        <v>34</v>
      </c>
      <c r="AX1501" s="14" t="s">
        <v>80</v>
      </c>
      <c r="AY1501" s="246" t="s">
        <v>142</v>
      </c>
    </row>
    <row r="1502" spans="1:51" s="14" customFormat="1" ht="12">
      <c r="A1502" s="14"/>
      <c r="B1502" s="236"/>
      <c r="C1502" s="237"/>
      <c r="D1502" s="227" t="s">
        <v>153</v>
      </c>
      <c r="E1502" s="237"/>
      <c r="F1502" s="239" t="s">
        <v>1346</v>
      </c>
      <c r="G1502" s="237"/>
      <c r="H1502" s="240">
        <v>8.24</v>
      </c>
      <c r="I1502" s="241"/>
      <c r="J1502" s="237"/>
      <c r="K1502" s="237"/>
      <c r="L1502" s="242"/>
      <c r="M1502" s="243"/>
      <c r="N1502" s="244"/>
      <c r="O1502" s="244"/>
      <c r="P1502" s="244"/>
      <c r="Q1502" s="244"/>
      <c r="R1502" s="244"/>
      <c r="S1502" s="244"/>
      <c r="T1502" s="245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46" t="s">
        <v>153</v>
      </c>
      <c r="AU1502" s="246" t="s">
        <v>82</v>
      </c>
      <c r="AV1502" s="14" t="s">
        <v>82</v>
      </c>
      <c r="AW1502" s="14" t="s">
        <v>4</v>
      </c>
      <c r="AX1502" s="14" t="s">
        <v>80</v>
      </c>
      <c r="AY1502" s="246" t="s">
        <v>142</v>
      </c>
    </row>
    <row r="1503" spans="1:65" s="2" customFormat="1" ht="16.5" customHeight="1">
      <c r="A1503" s="40"/>
      <c r="B1503" s="41"/>
      <c r="C1503" s="270" t="s">
        <v>1347</v>
      </c>
      <c r="D1503" s="270" t="s">
        <v>729</v>
      </c>
      <c r="E1503" s="271" t="s">
        <v>1348</v>
      </c>
      <c r="F1503" s="272" t="s">
        <v>1349</v>
      </c>
      <c r="G1503" s="273" t="s">
        <v>797</v>
      </c>
      <c r="H1503" s="274">
        <v>4.12</v>
      </c>
      <c r="I1503" s="275"/>
      <c r="J1503" s="276">
        <f>ROUND(I1503*H1503,2)</f>
        <v>0</v>
      </c>
      <c r="K1503" s="272" t="s">
        <v>148</v>
      </c>
      <c r="L1503" s="277"/>
      <c r="M1503" s="278" t="s">
        <v>21</v>
      </c>
      <c r="N1503" s="279" t="s">
        <v>44</v>
      </c>
      <c r="O1503" s="86"/>
      <c r="P1503" s="216">
        <f>O1503*H1503</f>
        <v>0</v>
      </c>
      <c r="Q1503" s="216">
        <v>0.506</v>
      </c>
      <c r="R1503" s="216">
        <f>Q1503*H1503</f>
        <v>2.08472</v>
      </c>
      <c r="S1503" s="216">
        <v>0</v>
      </c>
      <c r="T1503" s="217">
        <f>S1503*H1503</f>
        <v>0</v>
      </c>
      <c r="U1503" s="40"/>
      <c r="V1503" s="40"/>
      <c r="W1503" s="40"/>
      <c r="X1503" s="40"/>
      <c r="Y1503" s="40"/>
      <c r="Z1503" s="40"/>
      <c r="AA1503" s="40"/>
      <c r="AB1503" s="40"/>
      <c r="AC1503" s="40"/>
      <c r="AD1503" s="40"/>
      <c r="AE1503" s="40"/>
      <c r="AR1503" s="218" t="s">
        <v>235</v>
      </c>
      <c r="AT1503" s="218" t="s">
        <v>729</v>
      </c>
      <c r="AU1503" s="218" t="s">
        <v>82</v>
      </c>
      <c r="AY1503" s="19" t="s">
        <v>142</v>
      </c>
      <c r="BE1503" s="219">
        <f>IF(N1503="základní",J1503,0)</f>
        <v>0</v>
      </c>
      <c r="BF1503" s="219">
        <f>IF(N1503="snížená",J1503,0)</f>
        <v>0</v>
      </c>
      <c r="BG1503" s="219">
        <f>IF(N1503="zákl. přenesená",J1503,0)</f>
        <v>0</v>
      </c>
      <c r="BH1503" s="219">
        <f>IF(N1503="sníž. přenesená",J1503,0)</f>
        <v>0</v>
      </c>
      <c r="BI1503" s="219">
        <f>IF(N1503="nulová",J1503,0)</f>
        <v>0</v>
      </c>
      <c r="BJ1503" s="19" t="s">
        <v>80</v>
      </c>
      <c r="BK1503" s="219">
        <f>ROUND(I1503*H1503,2)</f>
        <v>0</v>
      </c>
      <c r="BL1503" s="19" t="s">
        <v>149</v>
      </c>
      <c r="BM1503" s="218" t="s">
        <v>1350</v>
      </c>
    </row>
    <row r="1504" spans="1:47" s="2" customFormat="1" ht="12">
      <c r="A1504" s="40"/>
      <c r="B1504" s="41"/>
      <c r="C1504" s="42"/>
      <c r="D1504" s="227" t="s">
        <v>271</v>
      </c>
      <c r="E1504" s="42"/>
      <c r="F1504" s="258" t="s">
        <v>1345</v>
      </c>
      <c r="G1504" s="42"/>
      <c r="H1504" s="42"/>
      <c r="I1504" s="222"/>
      <c r="J1504" s="42"/>
      <c r="K1504" s="42"/>
      <c r="L1504" s="46"/>
      <c r="M1504" s="223"/>
      <c r="N1504" s="224"/>
      <c r="O1504" s="86"/>
      <c r="P1504" s="86"/>
      <c r="Q1504" s="86"/>
      <c r="R1504" s="86"/>
      <c r="S1504" s="86"/>
      <c r="T1504" s="87"/>
      <c r="U1504" s="40"/>
      <c r="V1504" s="40"/>
      <c r="W1504" s="40"/>
      <c r="X1504" s="40"/>
      <c r="Y1504" s="40"/>
      <c r="Z1504" s="40"/>
      <c r="AA1504" s="40"/>
      <c r="AB1504" s="40"/>
      <c r="AC1504" s="40"/>
      <c r="AD1504" s="40"/>
      <c r="AE1504" s="40"/>
      <c r="AT1504" s="19" t="s">
        <v>271</v>
      </c>
      <c r="AU1504" s="19" t="s">
        <v>82</v>
      </c>
    </row>
    <row r="1505" spans="1:51" s="14" customFormat="1" ht="12">
      <c r="A1505" s="14"/>
      <c r="B1505" s="236"/>
      <c r="C1505" s="237"/>
      <c r="D1505" s="227" t="s">
        <v>153</v>
      </c>
      <c r="E1505" s="238" t="s">
        <v>21</v>
      </c>
      <c r="F1505" s="239" t="s">
        <v>149</v>
      </c>
      <c r="G1505" s="237"/>
      <c r="H1505" s="240">
        <v>4</v>
      </c>
      <c r="I1505" s="241"/>
      <c r="J1505" s="237"/>
      <c r="K1505" s="237"/>
      <c r="L1505" s="242"/>
      <c r="M1505" s="243"/>
      <c r="N1505" s="244"/>
      <c r="O1505" s="244"/>
      <c r="P1505" s="244"/>
      <c r="Q1505" s="244"/>
      <c r="R1505" s="244"/>
      <c r="S1505" s="244"/>
      <c r="T1505" s="245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46" t="s">
        <v>153</v>
      </c>
      <c r="AU1505" s="246" t="s">
        <v>82</v>
      </c>
      <c r="AV1505" s="14" t="s">
        <v>82</v>
      </c>
      <c r="AW1505" s="14" t="s">
        <v>34</v>
      </c>
      <c r="AX1505" s="14" t="s">
        <v>80</v>
      </c>
      <c r="AY1505" s="246" t="s">
        <v>142</v>
      </c>
    </row>
    <row r="1506" spans="1:51" s="14" customFormat="1" ht="12">
      <c r="A1506" s="14"/>
      <c r="B1506" s="236"/>
      <c r="C1506" s="237"/>
      <c r="D1506" s="227" t="s">
        <v>153</v>
      </c>
      <c r="E1506" s="237"/>
      <c r="F1506" s="239" t="s">
        <v>1351</v>
      </c>
      <c r="G1506" s="237"/>
      <c r="H1506" s="240">
        <v>4.12</v>
      </c>
      <c r="I1506" s="241"/>
      <c r="J1506" s="237"/>
      <c r="K1506" s="237"/>
      <c r="L1506" s="242"/>
      <c r="M1506" s="243"/>
      <c r="N1506" s="244"/>
      <c r="O1506" s="244"/>
      <c r="P1506" s="244"/>
      <c r="Q1506" s="244"/>
      <c r="R1506" s="244"/>
      <c r="S1506" s="244"/>
      <c r="T1506" s="245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46" t="s">
        <v>153</v>
      </c>
      <c r="AU1506" s="246" t="s">
        <v>82</v>
      </c>
      <c r="AV1506" s="14" t="s">
        <v>82</v>
      </c>
      <c r="AW1506" s="14" t="s">
        <v>4</v>
      </c>
      <c r="AX1506" s="14" t="s">
        <v>80</v>
      </c>
      <c r="AY1506" s="246" t="s">
        <v>142</v>
      </c>
    </row>
    <row r="1507" spans="1:65" s="2" customFormat="1" ht="16.5" customHeight="1">
      <c r="A1507" s="40"/>
      <c r="B1507" s="41"/>
      <c r="C1507" s="270" t="s">
        <v>1352</v>
      </c>
      <c r="D1507" s="270" t="s">
        <v>729</v>
      </c>
      <c r="E1507" s="271" t="s">
        <v>1353</v>
      </c>
      <c r="F1507" s="272" t="s">
        <v>1354</v>
      </c>
      <c r="G1507" s="273" t="s">
        <v>797</v>
      </c>
      <c r="H1507" s="274">
        <v>8.24</v>
      </c>
      <c r="I1507" s="275"/>
      <c r="J1507" s="276">
        <f>ROUND(I1507*H1507,2)</f>
        <v>0</v>
      </c>
      <c r="K1507" s="272" t="s">
        <v>148</v>
      </c>
      <c r="L1507" s="277"/>
      <c r="M1507" s="278" t="s">
        <v>21</v>
      </c>
      <c r="N1507" s="279" t="s">
        <v>44</v>
      </c>
      <c r="O1507" s="86"/>
      <c r="P1507" s="216">
        <f>O1507*H1507</f>
        <v>0</v>
      </c>
      <c r="Q1507" s="216">
        <v>1.013</v>
      </c>
      <c r="R1507" s="216">
        <f>Q1507*H1507</f>
        <v>8.347119999999999</v>
      </c>
      <c r="S1507" s="216">
        <v>0</v>
      </c>
      <c r="T1507" s="217">
        <f>S1507*H1507</f>
        <v>0</v>
      </c>
      <c r="U1507" s="40"/>
      <c r="V1507" s="40"/>
      <c r="W1507" s="40"/>
      <c r="X1507" s="40"/>
      <c r="Y1507" s="40"/>
      <c r="Z1507" s="40"/>
      <c r="AA1507" s="40"/>
      <c r="AB1507" s="40"/>
      <c r="AC1507" s="40"/>
      <c r="AD1507" s="40"/>
      <c r="AE1507" s="40"/>
      <c r="AR1507" s="218" t="s">
        <v>235</v>
      </c>
      <c r="AT1507" s="218" t="s">
        <v>729</v>
      </c>
      <c r="AU1507" s="218" t="s">
        <v>82</v>
      </c>
      <c r="AY1507" s="19" t="s">
        <v>142</v>
      </c>
      <c r="BE1507" s="219">
        <f>IF(N1507="základní",J1507,0)</f>
        <v>0</v>
      </c>
      <c r="BF1507" s="219">
        <f>IF(N1507="snížená",J1507,0)</f>
        <v>0</v>
      </c>
      <c r="BG1507" s="219">
        <f>IF(N1507="zákl. přenesená",J1507,0)</f>
        <v>0</v>
      </c>
      <c r="BH1507" s="219">
        <f>IF(N1507="sníž. přenesená",J1507,0)</f>
        <v>0</v>
      </c>
      <c r="BI1507" s="219">
        <f>IF(N1507="nulová",J1507,0)</f>
        <v>0</v>
      </c>
      <c r="BJ1507" s="19" t="s">
        <v>80</v>
      </c>
      <c r="BK1507" s="219">
        <f>ROUND(I1507*H1507,2)</f>
        <v>0</v>
      </c>
      <c r="BL1507" s="19" t="s">
        <v>149</v>
      </c>
      <c r="BM1507" s="218" t="s">
        <v>1355</v>
      </c>
    </row>
    <row r="1508" spans="1:47" s="2" customFormat="1" ht="12">
      <c r="A1508" s="40"/>
      <c r="B1508" s="41"/>
      <c r="C1508" s="42"/>
      <c r="D1508" s="227" t="s">
        <v>271</v>
      </c>
      <c r="E1508" s="42"/>
      <c r="F1508" s="258" t="s">
        <v>1012</v>
      </c>
      <c r="G1508" s="42"/>
      <c r="H1508" s="42"/>
      <c r="I1508" s="222"/>
      <c r="J1508" s="42"/>
      <c r="K1508" s="42"/>
      <c r="L1508" s="46"/>
      <c r="M1508" s="223"/>
      <c r="N1508" s="224"/>
      <c r="O1508" s="86"/>
      <c r="P1508" s="86"/>
      <c r="Q1508" s="86"/>
      <c r="R1508" s="86"/>
      <c r="S1508" s="86"/>
      <c r="T1508" s="87"/>
      <c r="U1508" s="40"/>
      <c r="V1508" s="40"/>
      <c r="W1508" s="40"/>
      <c r="X1508" s="40"/>
      <c r="Y1508" s="40"/>
      <c r="Z1508" s="40"/>
      <c r="AA1508" s="40"/>
      <c r="AB1508" s="40"/>
      <c r="AC1508" s="40"/>
      <c r="AD1508" s="40"/>
      <c r="AE1508" s="40"/>
      <c r="AT1508" s="19" t="s">
        <v>271</v>
      </c>
      <c r="AU1508" s="19" t="s">
        <v>82</v>
      </c>
    </row>
    <row r="1509" spans="1:51" s="14" customFormat="1" ht="12">
      <c r="A1509" s="14"/>
      <c r="B1509" s="236"/>
      <c r="C1509" s="237"/>
      <c r="D1509" s="227" t="s">
        <v>153</v>
      </c>
      <c r="E1509" s="238" t="s">
        <v>21</v>
      </c>
      <c r="F1509" s="239" t="s">
        <v>235</v>
      </c>
      <c r="G1509" s="237"/>
      <c r="H1509" s="240">
        <v>8</v>
      </c>
      <c r="I1509" s="241"/>
      <c r="J1509" s="237"/>
      <c r="K1509" s="237"/>
      <c r="L1509" s="242"/>
      <c r="M1509" s="243"/>
      <c r="N1509" s="244"/>
      <c r="O1509" s="244"/>
      <c r="P1509" s="244"/>
      <c r="Q1509" s="244"/>
      <c r="R1509" s="244"/>
      <c r="S1509" s="244"/>
      <c r="T1509" s="245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46" t="s">
        <v>153</v>
      </c>
      <c r="AU1509" s="246" t="s">
        <v>82</v>
      </c>
      <c r="AV1509" s="14" t="s">
        <v>82</v>
      </c>
      <c r="AW1509" s="14" t="s">
        <v>34</v>
      </c>
      <c r="AX1509" s="14" t="s">
        <v>80</v>
      </c>
      <c r="AY1509" s="246" t="s">
        <v>142</v>
      </c>
    </row>
    <row r="1510" spans="1:51" s="14" customFormat="1" ht="12">
      <c r="A1510" s="14"/>
      <c r="B1510" s="236"/>
      <c r="C1510" s="237"/>
      <c r="D1510" s="227" t="s">
        <v>153</v>
      </c>
      <c r="E1510" s="237"/>
      <c r="F1510" s="239" t="s">
        <v>1346</v>
      </c>
      <c r="G1510" s="237"/>
      <c r="H1510" s="240">
        <v>8.24</v>
      </c>
      <c r="I1510" s="241"/>
      <c r="J1510" s="237"/>
      <c r="K1510" s="237"/>
      <c r="L1510" s="242"/>
      <c r="M1510" s="243"/>
      <c r="N1510" s="244"/>
      <c r="O1510" s="244"/>
      <c r="P1510" s="244"/>
      <c r="Q1510" s="244"/>
      <c r="R1510" s="244"/>
      <c r="S1510" s="244"/>
      <c r="T1510" s="245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46" t="s">
        <v>153</v>
      </c>
      <c r="AU1510" s="246" t="s">
        <v>82</v>
      </c>
      <c r="AV1510" s="14" t="s">
        <v>82</v>
      </c>
      <c r="AW1510" s="14" t="s">
        <v>4</v>
      </c>
      <c r="AX1510" s="14" t="s">
        <v>80</v>
      </c>
      <c r="AY1510" s="246" t="s">
        <v>142</v>
      </c>
    </row>
    <row r="1511" spans="1:65" s="2" customFormat="1" ht="16.5" customHeight="1">
      <c r="A1511" s="40"/>
      <c r="B1511" s="41"/>
      <c r="C1511" s="270" t="s">
        <v>1356</v>
      </c>
      <c r="D1511" s="270" t="s">
        <v>729</v>
      </c>
      <c r="E1511" s="271" t="s">
        <v>1357</v>
      </c>
      <c r="F1511" s="272" t="s">
        <v>1358</v>
      </c>
      <c r="G1511" s="273" t="s">
        <v>797</v>
      </c>
      <c r="H1511" s="274">
        <v>5</v>
      </c>
      <c r="I1511" s="275"/>
      <c r="J1511" s="276">
        <f>ROUND(I1511*H1511,2)</f>
        <v>0</v>
      </c>
      <c r="K1511" s="272" t="s">
        <v>21</v>
      </c>
      <c r="L1511" s="277"/>
      <c r="M1511" s="278" t="s">
        <v>21</v>
      </c>
      <c r="N1511" s="279" t="s">
        <v>44</v>
      </c>
      <c r="O1511" s="86"/>
      <c r="P1511" s="216">
        <f>O1511*H1511</f>
        <v>0</v>
      </c>
      <c r="Q1511" s="216">
        <v>0.7</v>
      </c>
      <c r="R1511" s="216">
        <f>Q1511*H1511</f>
        <v>3.5</v>
      </c>
      <c r="S1511" s="216">
        <v>0</v>
      </c>
      <c r="T1511" s="217">
        <f>S1511*H1511</f>
        <v>0</v>
      </c>
      <c r="U1511" s="40"/>
      <c r="V1511" s="40"/>
      <c r="W1511" s="40"/>
      <c r="X1511" s="40"/>
      <c r="Y1511" s="40"/>
      <c r="Z1511" s="40"/>
      <c r="AA1511" s="40"/>
      <c r="AB1511" s="40"/>
      <c r="AC1511" s="40"/>
      <c r="AD1511" s="40"/>
      <c r="AE1511" s="40"/>
      <c r="AR1511" s="218" t="s">
        <v>235</v>
      </c>
      <c r="AT1511" s="218" t="s">
        <v>729</v>
      </c>
      <c r="AU1511" s="218" t="s">
        <v>82</v>
      </c>
      <c r="AY1511" s="19" t="s">
        <v>142</v>
      </c>
      <c r="BE1511" s="219">
        <f>IF(N1511="základní",J1511,0)</f>
        <v>0</v>
      </c>
      <c r="BF1511" s="219">
        <f>IF(N1511="snížená",J1511,0)</f>
        <v>0</v>
      </c>
      <c r="BG1511" s="219">
        <f>IF(N1511="zákl. přenesená",J1511,0)</f>
        <v>0</v>
      </c>
      <c r="BH1511" s="219">
        <f>IF(N1511="sníž. přenesená",J1511,0)</f>
        <v>0</v>
      </c>
      <c r="BI1511" s="219">
        <f>IF(N1511="nulová",J1511,0)</f>
        <v>0</v>
      </c>
      <c r="BJ1511" s="19" t="s">
        <v>80</v>
      </c>
      <c r="BK1511" s="219">
        <f>ROUND(I1511*H1511,2)</f>
        <v>0</v>
      </c>
      <c r="BL1511" s="19" t="s">
        <v>149</v>
      </c>
      <c r="BM1511" s="218" t="s">
        <v>1359</v>
      </c>
    </row>
    <row r="1512" spans="1:47" s="2" customFormat="1" ht="12">
      <c r="A1512" s="40"/>
      <c r="B1512" s="41"/>
      <c r="C1512" s="42"/>
      <c r="D1512" s="227" t="s">
        <v>271</v>
      </c>
      <c r="E1512" s="42"/>
      <c r="F1512" s="258" t="s">
        <v>1334</v>
      </c>
      <c r="G1512" s="42"/>
      <c r="H1512" s="42"/>
      <c r="I1512" s="222"/>
      <c r="J1512" s="42"/>
      <c r="K1512" s="42"/>
      <c r="L1512" s="46"/>
      <c r="M1512" s="223"/>
      <c r="N1512" s="224"/>
      <c r="O1512" s="86"/>
      <c r="P1512" s="86"/>
      <c r="Q1512" s="86"/>
      <c r="R1512" s="86"/>
      <c r="S1512" s="86"/>
      <c r="T1512" s="87"/>
      <c r="U1512" s="40"/>
      <c r="V1512" s="40"/>
      <c r="W1512" s="40"/>
      <c r="X1512" s="40"/>
      <c r="Y1512" s="40"/>
      <c r="Z1512" s="40"/>
      <c r="AA1512" s="40"/>
      <c r="AB1512" s="40"/>
      <c r="AC1512" s="40"/>
      <c r="AD1512" s="40"/>
      <c r="AE1512" s="40"/>
      <c r="AT1512" s="19" t="s">
        <v>271</v>
      </c>
      <c r="AU1512" s="19" t="s">
        <v>82</v>
      </c>
    </row>
    <row r="1513" spans="1:51" s="14" customFormat="1" ht="12">
      <c r="A1513" s="14"/>
      <c r="B1513" s="236"/>
      <c r="C1513" s="237"/>
      <c r="D1513" s="227" t="s">
        <v>153</v>
      </c>
      <c r="E1513" s="238" t="s">
        <v>21</v>
      </c>
      <c r="F1513" s="239" t="s">
        <v>176</v>
      </c>
      <c r="G1513" s="237"/>
      <c r="H1513" s="240">
        <v>5</v>
      </c>
      <c r="I1513" s="241"/>
      <c r="J1513" s="237"/>
      <c r="K1513" s="237"/>
      <c r="L1513" s="242"/>
      <c r="M1513" s="243"/>
      <c r="N1513" s="244"/>
      <c r="O1513" s="244"/>
      <c r="P1513" s="244"/>
      <c r="Q1513" s="244"/>
      <c r="R1513" s="244"/>
      <c r="S1513" s="244"/>
      <c r="T1513" s="245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46" t="s">
        <v>153</v>
      </c>
      <c r="AU1513" s="246" t="s">
        <v>82</v>
      </c>
      <c r="AV1513" s="14" t="s">
        <v>82</v>
      </c>
      <c r="AW1513" s="14" t="s">
        <v>34</v>
      </c>
      <c r="AX1513" s="14" t="s">
        <v>80</v>
      </c>
      <c r="AY1513" s="246" t="s">
        <v>142</v>
      </c>
    </row>
    <row r="1514" spans="1:65" s="2" customFormat="1" ht="16.5" customHeight="1">
      <c r="A1514" s="40"/>
      <c r="B1514" s="41"/>
      <c r="C1514" s="270" t="s">
        <v>1360</v>
      </c>
      <c r="D1514" s="270" t="s">
        <v>729</v>
      </c>
      <c r="E1514" s="271" t="s">
        <v>1361</v>
      </c>
      <c r="F1514" s="272" t="s">
        <v>1362</v>
      </c>
      <c r="G1514" s="273" t="s">
        <v>797</v>
      </c>
      <c r="H1514" s="274">
        <v>5</v>
      </c>
      <c r="I1514" s="275"/>
      <c r="J1514" s="276">
        <f>ROUND(I1514*H1514,2)</f>
        <v>0</v>
      </c>
      <c r="K1514" s="272" t="s">
        <v>21</v>
      </c>
      <c r="L1514" s="277"/>
      <c r="M1514" s="278" t="s">
        <v>21</v>
      </c>
      <c r="N1514" s="279" t="s">
        <v>44</v>
      </c>
      <c r="O1514" s="86"/>
      <c r="P1514" s="216">
        <f>O1514*H1514</f>
        <v>0</v>
      </c>
      <c r="Q1514" s="216">
        <v>1.4</v>
      </c>
      <c r="R1514" s="216">
        <f>Q1514*H1514</f>
        <v>7</v>
      </c>
      <c r="S1514" s="216">
        <v>0</v>
      </c>
      <c r="T1514" s="217">
        <f>S1514*H1514</f>
        <v>0</v>
      </c>
      <c r="U1514" s="40"/>
      <c r="V1514" s="40"/>
      <c r="W1514" s="40"/>
      <c r="X1514" s="40"/>
      <c r="Y1514" s="40"/>
      <c r="Z1514" s="40"/>
      <c r="AA1514" s="40"/>
      <c r="AB1514" s="40"/>
      <c r="AC1514" s="40"/>
      <c r="AD1514" s="40"/>
      <c r="AE1514" s="40"/>
      <c r="AR1514" s="218" t="s">
        <v>235</v>
      </c>
      <c r="AT1514" s="218" t="s">
        <v>729</v>
      </c>
      <c r="AU1514" s="218" t="s">
        <v>82</v>
      </c>
      <c r="AY1514" s="19" t="s">
        <v>142</v>
      </c>
      <c r="BE1514" s="219">
        <f>IF(N1514="základní",J1514,0)</f>
        <v>0</v>
      </c>
      <c r="BF1514" s="219">
        <f>IF(N1514="snížená",J1514,0)</f>
        <v>0</v>
      </c>
      <c r="BG1514" s="219">
        <f>IF(N1514="zákl. přenesená",J1514,0)</f>
        <v>0</v>
      </c>
      <c r="BH1514" s="219">
        <f>IF(N1514="sníž. přenesená",J1514,0)</f>
        <v>0</v>
      </c>
      <c r="BI1514" s="219">
        <f>IF(N1514="nulová",J1514,0)</f>
        <v>0</v>
      </c>
      <c r="BJ1514" s="19" t="s">
        <v>80</v>
      </c>
      <c r="BK1514" s="219">
        <f>ROUND(I1514*H1514,2)</f>
        <v>0</v>
      </c>
      <c r="BL1514" s="19" t="s">
        <v>149</v>
      </c>
      <c r="BM1514" s="218" t="s">
        <v>1363</v>
      </c>
    </row>
    <row r="1515" spans="1:47" s="2" customFormat="1" ht="12">
      <c r="A1515" s="40"/>
      <c r="B1515" s="41"/>
      <c r="C1515" s="42"/>
      <c r="D1515" s="227" t="s">
        <v>271</v>
      </c>
      <c r="E1515" s="42"/>
      <c r="F1515" s="258" t="s">
        <v>1334</v>
      </c>
      <c r="G1515" s="42"/>
      <c r="H1515" s="42"/>
      <c r="I1515" s="222"/>
      <c r="J1515" s="42"/>
      <c r="K1515" s="42"/>
      <c r="L1515" s="46"/>
      <c r="M1515" s="223"/>
      <c r="N1515" s="224"/>
      <c r="O1515" s="86"/>
      <c r="P1515" s="86"/>
      <c r="Q1515" s="86"/>
      <c r="R1515" s="86"/>
      <c r="S1515" s="86"/>
      <c r="T1515" s="87"/>
      <c r="U1515" s="40"/>
      <c r="V1515" s="40"/>
      <c r="W1515" s="40"/>
      <c r="X1515" s="40"/>
      <c r="Y1515" s="40"/>
      <c r="Z1515" s="40"/>
      <c r="AA1515" s="40"/>
      <c r="AB1515" s="40"/>
      <c r="AC1515" s="40"/>
      <c r="AD1515" s="40"/>
      <c r="AE1515" s="40"/>
      <c r="AT1515" s="19" t="s">
        <v>271</v>
      </c>
      <c r="AU1515" s="19" t="s">
        <v>82</v>
      </c>
    </row>
    <row r="1516" spans="1:51" s="14" customFormat="1" ht="12">
      <c r="A1516" s="14"/>
      <c r="B1516" s="236"/>
      <c r="C1516" s="237"/>
      <c r="D1516" s="227" t="s">
        <v>153</v>
      </c>
      <c r="E1516" s="238" t="s">
        <v>21</v>
      </c>
      <c r="F1516" s="239" t="s">
        <v>176</v>
      </c>
      <c r="G1516" s="237"/>
      <c r="H1516" s="240">
        <v>5</v>
      </c>
      <c r="I1516" s="241"/>
      <c r="J1516" s="237"/>
      <c r="K1516" s="237"/>
      <c r="L1516" s="242"/>
      <c r="M1516" s="243"/>
      <c r="N1516" s="244"/>
      <c r="O1516" s="244"/>
      <c r="P1516" s="244"/>
      <c r="Q1516" s="244"/>
      <c r="R1516" s="244"/>
      <c r="S1516" s="244"/>
      <c r="T1516" s="245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46" t="s">
        <v>153</v>
      </c>
      <c r="AU1516" s="246" t="s">
        <v>82</v>
      </c>
      <c r="AV1516" s="14" t="s">
        <v>82</v>
      </c>
      <c r="AW1516" s="14" t="s">
        <v>34</v>
      </c>
      <c r="AX1516" s="14" t="s">
        <v>80</v>
      </c>
      <c r="AY1516" s="246" t="s">
        <v>142</v>
      </c>
    </row>
    <row r="1517" spans="1:65" s="2" customFormat="1" ht="16.5" customHeight="1">
      <c r="A1517" s="40"/>
      <c r="B1517" s="41"/>
      <c r="C1517" s="270" t="s">
        <v>1364</v>
      </c>
      <c r="D1517" s="270" t="s">
        <v>729</v>
      </c>
      <c r="E1517" s="271" t="s">
        <v>1365</v>
      </c>
      <c r="F1517" s="272" t="s">
        <v>1366</v>
      </c>
      <c r="G1517" s="273" t="s">
        <v>797</v>
      </c>
      <c r="H1517" s="274">
        <v>2</v>
      </c>
      <c r="I1517" s="275"/>
      <c r="J1517" s="276">
        <f>ROUND(I1517*H1517,2)</f>
        <v>0</v>
      </c>
      <c r="K1517" s="272" t="s">
        <v>21</v>
      </c>
      <c r="L1517" s="277"/>
      <c r="M1517" s="278" t="s">
        <v>21</v>
      </c>
      <c r="N1517" s="279" t="s">
        <v>44</v>
      </c>
      <c r="O1517" s="86"/>
      <c r="P1517" s="216">
        <f>O1517*H1517</f>
        <v>0</v>
      </c>
      <c r="Q1517" s="216">
        <v>1.74</v>
      </c>
      <c r="R1517" s="216">
        <f>Q1517*H1517</f>
        <v>3.48</v>
      </c>
      <c r="S1517" s="216">
        <v>0</v>
      </c>
      <c r="T1517" s="217">
        <f>S1517*H1517</f>
        <v>0</v>
      </c>
      <c r="U1517" s="40"/>
      <c r="V1517" s="40"/>
      <c r="W1517" s="40"/>
      <c r="X1517" s="40"/>
      <c r="Y1517" s="40"/>
      <c r="Z1517" s="40"/>
      <c r="AA1517" s="40"/>
      <c r="AB1517" s="40"/>
      <c r="AC1517" s="40"/>
      <c r="AD1517" s="40"/>
      <c r="AE1517" s="40"/>
      <c r="AR1517" s="218" t="s">
        <v>235</v>
      </c>
      <c r="AT1517" s="218" t="s">
        <v>729</v>
      </c>
      <c r="AU1517" s="218" t="s">
        <v>82</v>
      </c>
      <c r="AY1517" s="19" t="s">
        <v>142</v>
      </c>
      <c r="BE1517" s="219">
        <f>IF(N1517="základní",J1517,0)</f>
        <v>0</v>
      </c>
      <c r="BF1517" s="219">
        <f>IF(N1517="snížená",J1517,0)</f>
        <v>0</v>
      </c>
      <c r="BG1517" s="219">
        <f>IF(N1517="zákl. přenesená",J1517,0)</f>
        <v>0</v>
      </c>
      <c r="BH1517" s="219">
        <f>IF(N1517="sníž. přenesená",J1517,0)</f>
        <v>0</v>
      </c>
      <c r="BI1517" s="219">
        <f>IF(N1517="nulová",J1517,0)</f>
        <v>0</v>
      </c>
      <c r="BJ1517" s="19" t="s">
        <v>80</v>
      </c>
      <c r="BK1517" s="219">
        <f>ROUND(I1517*H1517,2)</f>
        <v>0</v>
      </c>
      <c r="BL1517" s="19" t="s">
        <v>149</v>
      </c>
      <c r="BM1517" s="218" t="s">
        <v>1367</v>
      </c>
    </row>
    <row r="1518" spans="1:47" s="2" customFormat="1" ht="12">
      <c r="A1518" s="40"/>
      <c r="B1518" s="41"/>
      <c r="C1518" s="42"/>
      <c r="D1518" s="227" t="s">
        <v>271</v>
      </c>
      <c r="E1518" s="42"/>
      <c r="F1518" s="258" t="s">
        <v>1334</v>
      </c>
      <c r="G1518" s="42"/>
      <c r="H1518" s="42"/>
      <c r="I1518" s="222"/>
      <c r="J1518" s="42"/>
      <c r="K1518" s="42"/>
      <c r="L1518" s="46"/>
      <c r="M1518" s="223"/>
      <c r="N1518" s="224"/>
      <c r="O1518" s="86"/>
      <c r="P1518" s="86"/>
      <c r="Q1518" s="86"/>
      <c r="R1518" s="86"/>
      <c r="S1518" s="86"/>
      <c r="T1518" s="87"/>
      <c r="U1518" s="40"/>
      <c r="V1518" s="40"/>
      <c r="W1518" s="40"/>
      <c r="X1518" s="40"/>
      <c r="Y1518" s="40"/>
      <c r="Z1518" s="40"/>
      <c r="AA1518" s="40"/>
      <c r="AB1518" s="40"/>
      <c r="AC1518" s="40"/>
      <c r="AD1518" s="40"/>
      <c r="AE1518" s="40"/>
      <c r="AT1518" s="19" t="s">
        <v>271</v>
      </c>
      <c r="AU1518" s="19" t="s">
        <v>82</v>
      </c>
    </row>
    <row r="1519" spans="1:51" s="14" customFormat="1" ht="12">
      <c r="A1519" s="14"/>
      <c r="B1519" s="236"/>
      <c r="C1519" s="237"/>
      <c r="D1519" s="227" t="s">
        <v>153</v>
      </c>
      <c r="E1519" s="238" t="s">
        <v>21</v>
      </c>
      <c r="F1519" s="239" t="s">
        <v>82</v>
      </c>
      <c r="G1519" s="237"/>
      <c r="H1519" s="240">
        <v>2</v>
      </c>
      <c r="I1519" s="241"/>
      <c r="J1519" s="237"/>
      <c r="K1519" s="237"/>
      <c r="L1519" s="242"/>
      <c r="M1519" s="243"/>
      <c r="N1519" s="244"/>
      <c r="O1519" s="244"/>
      <c r="P1519" s="244"/>
      <c r="Q1519" s="244"/>
      <c r="R1519" s="244"/>
      <c r="S1519" s="244"/>
      <c r="T1519" s="245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46" t="s">
        <v>153</v>
      </c>
      <c r="AU1519" s="246" t="s">
        <v>82</v>
      </c>
      <c r="AV1519" s="14" t="s">
        <v>82</v>
      </c>
      <c r="AW1519" s="14" t="s">
        <v>34</v>
      </c>
      <c r="AX1519" s="14" t="s">
        <v>80</v>
      </c>
      <c r="AY1519" s="246" t="s">
        <v>142</v>
      </c>
    </row>
    <row r="1520" spans="1:65" s="2" customFormat="1" ht="16.5" customHeight="1">
      <c r="A1520" s="40"/>
      <c r="B1520" s="41"/>
      <c r="C1520" s="270" t="s">
        <v>1368</v>
      </c>
      <c r="D1520" s="270" t="s">
        <v>729</v>
      </c>
      <c r="E1520" s="271" t="s">
        <v>1369</v>
      </c>
      <c r="F1520" s="272" t="s">
        <v>1370</v>
      </c>
      <c r="G1520" s="273" t="s">
        <v>797</v>
      </c>
      <c r="H1520" s="274">
        <v>3.09</v>
      </c>
      <c r="I1520" s="275"/>
      <c r="J1520" s="276">
        <f>ROUND(I1520*H1520,2)</f>
        <v>0</v>
      </c>
      <c r="K1520" s="272" t="s">
        <v>148</v>
      </c>
      <c r="L1520" s="277"/>
      <c r="M1520" s="278" t="s">
        <v>21</v>
      </c>
      <c r="N1520" s="279" t="s">
        <v>44</v>
      </c>
      <c r="O1520" s="86"/>
      <c r="P1520" s="216">
        <f>O1520*H1520</f>
        <v>0</v>
      </c>
      <c r="Q1520" s="216">
        <v>0.585</v>
      </c>
      <c r="R1520" s="216">
        <f>Q1520*H1520</f>
        <v>1.8076499999999998</v>
      </c>
      <c r="S1520" s="216">
        <v>0</v>
      </c>
      <c r="T1520" s="217">
        <f>S1520*H1520</f>
        <v>0</v>
      </c>
      <c r="U1520" s="40"/>
      <c r="V1520" s="40"/>
      <c r="W1520" s="40"/>
      <c r="X1520" s="40"/>
      <c r="Y1520" s="40"/>
      <c r="Z1520" s="40"/>
      <c r="AA1520" s="40"/>
      <c r="AB1520" s="40"/>
      <c r="AC1520" s="40"/>
      <c r="AD1520" s="40"/>
      <c r="AE1520" s="40"/>
      <c r="AR1520" s="218" t="s">
        <v>235</v>
      </c>
      <c r="AT1520" s="218" t="s">
        <v>729</v>
      </c>
      <c r="AU1520" s="218" t="s">
        <v>82</v>
      </c>
      <c r="AY1520" s="19" t="s">
        <v>142</v>
      </c>
      <c r="BE1520" s="219">
        <f>IF(N1520="základní",J1520,0)</f>
        <v>0</v>
      </c>
      <c r="BF1520" s="219">
        <f>IF(N1520="snížená",J1520,0)</f>
        <v>0</v>
      </c>
      <c r="BG1520" s="219">
        <f>IF(N1520="zákl. přenesená",J1520,0)</f>
        <v>0</v>
      </c>
      <c r="BH1520" s="219">
        <f>IF(N1520="sníž. přenesená",J1520,0)</f>
        <v>0</v>
      </c>
      <c r="BI1520" s="219">
        <f>IF(N1520="nulová",J1520,0)</f>
        <v>0</v>
      </c>
      <c r="BJ1520" s="19" t="s">
        <v>80</v>
      </c>
      <c r="BK1520" s="219">
        <f>ROUND(I1520*H1520,2)</f>
        <v>0</v>
      </c>
      <c r="BL1520" s="19" t="s">
        <v>149</v>
      </c>
      <c r="BM1520" s="218" t="s">
        <v>1371</v>
      </c>
    </row>
    <row r="1521" spans="1:47" s="2" customFormat="1" ht="12">
      <c r="A1521" s="40"/>
      <c r="B1521" s="41"/>
      <c r="C1521" s="42"/>
      <c r="D1521" s="227" t="s">
        <v>271</v>
      </c>
      <c r="E1521" s="42"/>
      <c r="F1521" s="258" t="s">
        <v>1372</v>
      </c>
      <c r="G1521" s="42"/>
      <c r="H1521" s="42"/>
      <c r="I1521" s="222"/>
      <c r="J1521" s="42"/>
      <c r="K1521" s="42"/>
      <c r="L1521" s="46"/>
      <c r="M1521" s="223"/>
      <c r="N1521" s="224"/>
      <c r="O1521" s="86"/>
      <c r="P1521" s="86"/>
      <c r="Q1521" s="86"/>
      <c r="R1521" s="86"/>
      <c r="S1521" s="86"/>
      <c r="T1521" s="87"/>
      <c r="U1521" s="40"/>
      <c r="V1521" s="40"/>
      <c r="W1521" s="40"/>
      <c r="X1521" s="40"/>
      <c r="Y1521" s="40"/>
      <c r="Z1521" s="40"/>
      <c r="AA1521" s="40"/>
      <c r="AB1521" s="40"/>
      <c r="AC1521" s="40"/>
      <c r="AD1521" s="40"/>
      <c r="AE1521" s="40"/>
      <c r="AT1521" s="19" t="s">
        <v>271</v>
      </c>
      <c r="AU1521" s="19" t="s">
        <v>82</v>
      </c>
    </row>
    <row r="1522" spans="1:51" s="14" customFormat="1" ht="12">
      <c r="A1522" s="14"/>
      <c r="B1522" s="236"/>
      <c r="C1522" s="237"/>
      <c r="D1522" s="227" t="s">
        <v>153</v>
      </c>
      <c r="E1522" s="238" t="s">
        <v>21</v>
      </c>
      <c r="F1522" s="239" t="s">
        <v>162</v>
      </c>
      <c r="G1522" s="237"/>
      <c r="H1522" s="240">
        <v>3</v>
      </c>
      <c r="I1522" s="241"/>
      <c r="J1522" s="237"/>
      <c r="K1522" s="237"/>
      <c r="L1522" s="242"/>
      <c r="M1522" s="243"/>
      <c r="N1522" s="244"/>
      <c r="O1522" s="244"/>
      <c r="P1522" s="244"/>
      <c r="Q1522" s="244"/>
      <c r="R1522" s="244"/>
      <c r="S1522" s="244"/>
      <c r="T1522" s="245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46" t="s">
        <v>153</v>
      </c>
      <c r="AU1522" s="246" t="s">
        <v>82</v>
      </c>
      <c r="AV1522" s="14" t="s">
        <v>82</v>
      </c>
      <c r="AW1522" s="14" t="s">
        <v>34</v>
      </c>
      <c r="AX1522" s="14" t="s">
        <v>80</v>
      </c>
      <c r="AY1522" s="246" t="s">
        <v>142</v>
      </c>
    </row>
    <row r="1523" spans="1:51" s="14" customFormat="1" ht="12">
      <c r="A1523" s="14"/>
      <c r="B1523" s="236"/>
      <c r="C1523" s="237"/>
      <c r="D1523" s="227" t="s">
        <v>153</v>
      </c>
      <c r="E1523" s="237"/>
      <c r="F1523" s="239" t="s">
        <v>1340</v>
      </c>
      <c r="G1523" s="237"/>
      <c r="H1523" s="240">
        <v>3.09</v>
      </c>
      <c r="I1523" s="241"/>
      <c r="J1523" s="237"/>
      <c r="K1523" s="237"/>
      <c r="L1523" s="242"/>
      <c r="M1523" s="243"/>
      <c r="N1523" s="244"/>
      <c r="O1523" s="244"/>
      <c r="P1523" s="244"/>
      <c r="Q1523" s="244"/>
      <c r="R1523" s="244"/>
      <c r="S1523" s="244"/>
      <c r="T1523" s="245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46" t="s">
        <v>153</v>
      </c>
      <c r="AU1523" s="246" t="s">
        <v>82</v>
      </c>
      <c r="AV1523" s="14" t="s">
        <v>82</v>
      </c>
      <c r="AW1523" s="14" t="s">
        <v>4</v>
      </c>
      <c r="AX1523" s="14" t="s">
        <v>80</v>
      </c>
      <c r="AY1523" s="246" t="s">
        <v>142</v>
      </c>
    </row>
    <row r="1524" spans="1:65" s="2" customFormat="1" ht="16.5" customHeight="1">
      <c r="A1524" s="40"/>
      <c r="B1524" s="41"/>
      <c r="C1524" s="270" t="s">
        <v>1373</v>
      </c>
      <c r="D1524" s="270" t="s">
        <v>729</v>
      </c>
      <c r="E1524" s="271" t="s">
        <v>1374</v>
      </c>
      <c r="F1524" s="272" t="s">
        <v>1375</v>
      </c>
      <c r="G1524" s="273" t="s">
        <v>797</v>
      </c>
      <c r="H1524" s="274">
        <v>5</v>
      </c>
      <c r="I1524" s="275"/>
      <c r="J1524" s="276">
        <f>ROUND(I1524*H1524,2)</f>
        <v>0</v>
      </c>
      <c r="K1524" s="272" t="s">
        <v>21</v>
      </c>
      <c r="L1524" s="277"/>
      <c r="M1524" s="278" t="s">
        <v>21</v>
      </c>
      <c r="N1524" s="279" t="s">
        <v>44</v>
      </c>
      <c r="O1524" s="86"/>
      <c r="P1524" s="216">
        <f>O1524*H1524</f>
        <v>0</v>
      </c>
      <c r="Q1524" s="216">
        <v>1.6</v>
      </c>
      <c r="R1524" s="216">
        <f>Q1524*H1524</f>
        <v>8</v>
      </c>
      <c r="S1524" s="216">
        <v>0</v>
      </c>
      <c r="T1524" s="217">
        <f>S1524*H1524</f>
        <v>0</v>
      </c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0"/>
      <c r="AE1524" s="40"/>
      <c r="AR1524" s="218" t="s">
        <v>235</v>
      </c>
      <c r="AT1524" s="218" t="s">
        <v>729</v>
      </c>
      <c r="AU1524" s="218" t="s">
        <v>82</v>
      </c>
      <c r="AY1524" s="19" t="s">
        <v>142</v>
      </c>
      <c r="BE1524" s="219">
        <f>IF(N1524="základní",J1524,0)</f>
        <v>0</v>
      </c>
      <c r="BF1524" s="219">
        <f>IF(N1524="snížená",J1524,0)</f>
        <v>0</v>
      </c>
      <c r="BG1524" s="219">
        <f>IF(N1524="zákl. přenesená",J1524,0)</f>
        <v>0</v>
      </c>
      <c r="BH1524" s="219">
        <f>IF(N1524="sníž. přenesená",J1524,0)</f>
        <v>0</v>
      </c>
      <c r="BI1524" s="219">
        <f>IF(N1524="nulová",J1524,0)</f>
        <v>0</v>
      </c>
      <c r="BJ1524" s="19" t="s">
        <v>80</v>
      </c>
      <c r="BK1524" s="219">
        <f>ROUND(I1524*H1524,2)</f>
        <v>0</v>
      </c>
      <c r="BL1524" s="19" t="s">
        <v>149</v>
      </c>
      <c r="BM1524" s="218" t="s">
        <v>1376</v>
      </c>
    </row>
    <row r="1525" spans="1:47" s="2" customFormat="1" ht="12">
      <c r="A1525" s="40"/>
      <c r="B1525" s="41"/>
      <c r="C1525" s="42"/>
      <c r="D1525" s="227" t="s">
        <v>271</v>
      </c>
      <c r="E1525" s="42"/>
      <c r="F1525" s="258" t="s">
        <v>1372</v>
      </c>
      <c r="G1525" s="42"/>
      <c r="H1525" s="42"/>
      <c r="I1525" s="222"/>
      <c r="J1525" s="42"/>
      <c r="K1525" s="42"/>
      <c r="L1525" s="46"/>
      <c r="M1525" s="223"/>
      <c r="N1525" s="224"/>
      <c r="O1525" s="86"/>
      <c r="P1525" s="86"/>
      <c r="Q1525" s="86"/>
      <c r="R1525" s="86"/>
      <c r="S1525" s="86"/>
      <c r="T1525" s="87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0"/>
      <c r="AE1525" s="40"/>
      <c r="AT1525" s="19" t="s">
        <v>271</v>
      </c>
      <c r="AU1525" s="19" t="s">
        <v>82</v>
      </c>
    </row>
    <row r="1526" spans="1:51" s="14" customFormat="1" ht="12">
      <c r="A1526" s="14"/>
      <c r="B1526" s="236"/>
      <c r="C1526" s="237"/>
      <c r="D1526" s="227" t="s">
        <v>153</v>
      </c>
      <c r="E1526" s="238" t="s">
        <v>21</v>
      </c>
      <c r="F1526" s="239" t="s">
        <v>176</v>
      </c>
      <c r="G1526" s="237"/>
      <c r="H1526" s="240">
        <v>5</v>
      </c>
      <c r="I1526" s="241"/>
      <c r="J1526" s="237"/>
      <c r="K1526" s="237"/>
      <c r="L1526" s="242"/>
      <c r="M1526" s="243"/>
      <c r="N1526" s="244"/>
      <c r="O1526" s="244"/>
      <c r="P1526" s="244"/>
      <c r="Q1526" s="244"/>
      <c r="R1526" s="244"/>
      <c r="S1526" s="244"/>
      <c r="T1526" s="245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46" t="s">
        <v>153</v>
      </c>
      <c r="AU1526" s="246" t="s">
        <v>82</v>
      </c>
      <c r="AV1526" s="14" t="s">
        <v>82</v>
      </c>
      <c r="AW1526" s="14" t="s">
        <v>34</v>
      </c>
      <c r="AX1526" s="14" t="s">
        <v>80</v>
      </c>
      <c r="AY1526" s="246" t="s">
        <v>142</v>
      </c>
    </row>
    <row r="1527" spans="1:65" s="2" customFormat="1" ht="16.5" customHeight="1">
      <c r="A1527" s="40"/>
      <c r="B1527" s="41"/>
      <c r="C1527" s="270" t="s">
        <v>1377</v>
      </c>
      <c r="D1527" s="270" t="s">
        <v>729</v>
      </c>
      <c r="E1527" s="271" t="s">
        <v>1378</v>
      </c>
      <c r="F1527" s="272" t="s">
        <v>1379</v>
      </c>
      <c r="G1527" s="273" t="s">
        <v>797</v>
      </c>
      <c r="H1527" s="274">
        <v>1</v>
      </c>
      <c r="I1527" s="275"/>
      <c r="J1527" s="276">
        <f>ROUND(I1527*H1527,2)</f>
        <v>0</v>
      </c>
      <c r="K1527" s="272" t="s">
        <v>21</v>
      </c>
      <c r="L1527" s="277"/>
      <c r="M1527" s="278" t="s">
        <v>21</v>
      </c>
      <c r="N1527" s="279" t="s">
        <v>44</v>
      </c>
      <c r="O1527" s="86"/>
      <c r="P1527" s="216">
        <f>O1527*H1527</f>
        <v>0</v>
      </c>
      <c r="Q1527" s="216">
        <v>1.87</v>
      </c>
      <c r="R1527" s="216">
        <f>Q1527*H1527</f>
        <v>1.87</v>
      </c>
      <c r="S1527" s="216">
        <v>0</v>
      </c>
      <c r="T1527" s="217">
        <f>S1527*H1527</f>
        <v>0</v>
      </c>
      <c r="U1527" s="40"/>
      <c r="V1527" s="40"/>
      <c r="W1527" s="40"/>
      <c r="X1527" s="40"/>
      <c r="Y1527" s="40"/>
      <c r="Z1527" s="40"/>
      <c r="AA1527" s="40"/>
      <c r="AB1527" s="40"/>
      <c r="AC1527" s="40"/>
      <c r="AD1527" s="40"/>
      <c r="AE1527" s="40"/>
      <c r="AR1527" s="218" t="s">
        <v>235</v>
      </c>
      <c r="AT1527" s="218" t="s">
        <v>729</v>
      </c>
      <c r="AU1527" s="218" t="s">
        <v>82</v>
      </c>
      <c r="AY1527" s="19" t="s">
        <v>142</v>
      </c>
      <c r="BE1527" s="219">
        <f>IF(N1527="základní",J1527,0)</f>
        <v>0</v>
      </c>
      <c r="BF1527" s="219">
        <f>IF(N1527="snížená",J1527,0)</f>
        <v>0</v>
      </c>
      <c r="BG1527" s="219">
        <f>IF(N1527="zákl. přenesená",J1527,0)</f>
        <v>0</v>
      </c>
      <c r="BH1527" s="219">
        <f>IF(N1527="sníž. přenesená",J1527,0)</f>
        <v>0</v>
      </c>
      <c r="BI1527" s="219">
        <f>IF(N1527="nulová",J1527,0)</f>
        <v>0</v>
      </c>
      <c r="BJ1527" s="19" t="s">
        <v>80</v>
      </c>
      <c r="BK1527" s="219">
        <f>ROUND(I1527*H1527,2)</f>
        <v>0</v>
      </c>
      <c r="BL1527" s="19" t="s">
        <v>149</v>
      </c>
      <c r="BM1527" s="218" t="s">
        <v>1380</v>
      </c>
    </row>
    <row r="1528" spans="1:47" s="2" customFormat="1" ht="12">
      <c r="A1528" s="40"/>
      <c r="B1528" s="41"/>
      <c r="C1528" s="42"/>
      <c r="D1528" s="227" t="s">
        <v>271</v>
      </c>
      <c r="E1528" s="42"/>
      <c r="F1528" s="258" t="s">
        <v>1372</v>
      </c>
      <c r="G1528" s="42"/>
      <c r="H1528" s="42"/>
      <c r="I1528" s="222"/>
      <c r="J1528" s="42"/>
      <c r="K1528" s="42"/>
      <c r="L1528" s="46"/>
      <c r="M1528" s="223"/>
      <c r="N1528" s="224"/>
      <c r="O1528" s="86"/>
      <c r="P1528" s="86"/>
      <c r="Q1528" s="86"/>
      <c r="R1528" s="86"/>
      <c r="S1528" s="86"/>
      <c r="T1528" s="87"/>
      <c r="U1528" s="40"/>
      <c r="V1528" s="40"/>
      <c r="W1528" s="40"/>
      <c r="X1528" s="40"/>
      <c r="Y1528" s="40"/>
      <c r="Z1528" s="40"/>
      <c r="AA1528" s="40"/>
      <c r="AB1528" s="40"/>
      <c r="AC1528" s="40"/>
      <c r="AD1528" s="40"/>
      <c r="AE1528" s="40"/>
      <c r="AT1528" s="19" t="s">
        <v>271</v>
      </c>
      <c r="AU1528" s="19" t="s">
        <v>82</v>
      </c>
    </row>
    <row r="1529" spans="1:51" s="14" customFormat="1" ht="12">
      <c r="A1529" s="14"/>
      <c r="B1529" s="236"/>
      <c r="C1529" s="237"/>
      <c r="D1529" s="227" t="s">
        <v>153</v>
      </c>
      <c r="E1529" s="238" t="s">
        <v>21</v>
      </c>
      <c r="F1529" s="239" t="s">
        <v>80</v>
      </c>
      <c r="G1529" s="237"/>
      <c r="H1529" s="240">
        <v>1</v>
      </c>
      <c r="I1529" s="241"/>
      <c r="J1529" s="237"/>
      <c r="K1529" s="237"/>
      <c r="L1529" s="242"/>
      <c r="M1529" s="243"/>
      <c r="N1529" s="244"/>
      <c r="O1529" s="244"/>
      <c r="P1529" s="244"/>
      <c r="Q1529" s="244"/>
      <c r="R1529" s="244"/>
      <c r="S1529" s="244"/>
      <c r="T1529" s="245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46" t="s">
        <v>153</v>
      </c>
      <c r="AU1529" s="246" t="s">
        <v>82</v>
      </c>
      <c r="AV1529" s="14" t="s">
        <v>82</v>
      </c>
      <c r="AW1529" s="14" t="s">
        <v>34</v>
      </c>
      <c r="AX1529" s="14" t="s">
        <v>80</v>
      </c>
      <c r="AY1529" s="246" t="s">
        <v>142</v>
      </c>
    </row>
    <row r="1530" spans="1:65" s="2" customFormat="1" ht="16.5" customHeight="1">
      <c r="A1530" s="40"/>
      <c r="B1530" s="41"/>
      <c r="C1530" s="270" t="s">
        <v>1381</v>
      </c>
      <c r="D1530" s="270" t="s">
        <v>729</v>
      </c>
      <c r="E1530" s="271" t="s">
        <v>1382</v>
      </c>
      <c r="F1530" s="272" t="s">
        <v>1383</v>
      </c>
      <c r="G1530" s="273" t="s">
        <v>797</v>
      </c>
      <c r="H1530" s="274">
        <v>7</v>
      </c>
      <c r="I1530" s="275"/>
      <c r="J1530" s="276">
        <f>ROUND(I1530*H1530,2)</f>
        <v>0</v>
      </c>
      <c r="K1530" s="272" t="s">
        <v>21</v>
      </c>
      <c r="L1530" s="277"/>
      <c r="M1530" s="278" t="s">
        <v>21</v>
      </c>
      <c r="N1530" s="279" t="s">
        <v>44</v>
      </c>
      <c r="O1530" s="86"/>
      <c r="P1530" s="216">
        <f>O1530*H1530</f>
        <v>0</v>
      </c>
      <c r="Q1530" s="216">
        <v>2.1</v>
      </c>
      <c r="R1530" s="216">
        <f>Q1530*H1530</f>
        <v>14.700000000000001</v>
      </c>
      <c r="S1530" s="216">
        <v>0</v>
      </c>
      <c r="T1530" s="217">
        <f>S1530*H1530</f>
        <v>0</v>
      </c>
      <c r="U1530" s="40"/>
      <c r="V1530" s="40"/>
      <c r="W1530" s="40"/>
      <c r="X1530" s="40"/>
      <c r="Y1530" s="40"/>
      <c r="Z1530" s="40"/>
      <c r="AA1530" s="40"/>
      <c r="AB1530" s="40"/>
      <c r="AC1530" s="40"/>
      <c r="AD1530" s="40"/>
      <c r="AE1530" s="40"/>
      <c r="AR1530" s="218" t="s">
        <v>235</v>
      </c>
      <c r="AT1530" s="218" t="s">
        <v>729</v>
      </c>
      <c r="AU1530" s="218" t="s">
        <v>82</v>
      </c>
      <c r="AY1530" s="19" t="s">
        <v>142</v>
      </c>
      <c r="BE1530" s="219">
        <f>IF(N1530="základní",J1530,0)</f>
        <v>0</v>
      </c>
      <c r="BF1530" s="219">
        <f>IF(N1530="snížená",J1530,0)</f>
        <v>0</v>
      </c>
      <c r="BG1530" s="219">
        <f>IF(N1530="zákl. přenesená",J1530,0)</f>
        <v>0</v>
      </c>
      <c r="BH1530" s="219">
        <f>IF(N1530="sníž. přenesená",J1530,0)</f>
        <v>0</v>
      </c>
      <c r="BI1530" s="219">
        <f>IF(N1530="nulová",J1530,0)</f>
        <v>0</v>
      </c>
      <c r="BJ1530" s="19" t="s">
        <v>80</v>
      </c>
      <c r="BK1530" s="219">
        <f>ROUND(I1530*H1530,2)</f>
        <v>0</v>
      </c>
      <c r="BL1530" s="19" t="s">
        <v>149</v>
      </c>
      <c r="BM1530" s="218" t="s">
        <v>1384</v>
      </c>
    </row>
    <row r="1531" spans="1:47" s="2" customFormat="1" ht="12">
      <c r="A1531" s="40"/>
      <c r="B1531" s="41"/>
      <c r="C1531" s="42"/>
      <c r="D1531" s="227" t="s">
        <v>271</v>
      </c>
      <c r="E1531" s="42"/>
      <c r="F1531" s="258" t="s">
        <v>1372</v>
      </c>
      <c r="G1531" s="42"/>
      <c r="H1531" s="42"/>
      <c r="I1531" s="222"/>
      <c r="J1531" s="42"/>
      <c r="K1531" s="42"/>
      <c r="L1531" s="46"/>
      <c r="M1531" s="223"/>
      <c r="N1531" s="224"/>
      <c r="O1531" s="86"/>
      <c r="P1531" s="86"/>
      <c r="Q1531" s="86"/>
      <c r="R1531" s="86"/>
      <c r="S1531" s="86"/>
      <c r="T1531" s="87"/>
      <c r="U1531" s="40"/>
      <c r="V1531" s="40"/>
      <c r="W1531" s="40"/>
      <c r="X1531" s="40"/>
      <c r="Y1531" s="40"/>
      <c r="Z1531" s="40"/>
      <c r="AA1531" s="40"/>
      <c r="AB1531" s="40"/>
      <c r="AC1531" s="40"/>
      <c r="AD1531" s="40"/>
      <c r="AE1531" s="40"/>
      <c r="AT1531" s="19" t="s">
        <v>271</v>
      </c>
      <c r="AU1531" s="19" t="s">
        <v>82</v>
      </c>
    </row>
    <row r="1532" spans="1:51" s="14" customFormat="1" ht="12">
      <c r="A1532" s="14"/>
      <c r="B1532" s="236"/>
      <c r="C1532" s="237"/>
      <c r="D1532" s="227" t="s">
        <v>153</v>
      </c>
      <c r="E1532" s="238" t="s">
        <v>21</v>
      </c>
      <c r="F1532" s="239" t="s">
        <v>229</v>
      </c>
      <c r="G1532" s="237"/>
      <c r="H1532" s="240">
        <v>7</v>
      </c>
      <c r="I1532" s="241"/>
      <c r="J1532" s="237"/>
      <c r="K1532" s="237"/>
      <c r="L1532" s="242"/>
      <c r="M1532" s="243"/>
      <c r="N1532" s="244"/>
      <c r="O1532" s="244"/>
      <c r="P1532" s="244"/>
      <c r="Q1532" s="244"/>
      <c r="R1532" s="244"/>
      <c r="S1532" s="244"/>
      <c r="T1532" s="245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6" t="s">
        <v>153</v>
      </c>
      <c r="AU1532" s="246" t="s">
        <v>82</v>
      </c>
      <c r="AV1532" s="14" t="s">
        <v>82</v>
      </c>
      <c r="AW1532" s="14" t="s">
        <v>34</v>
      </c>
      <c r="AX1532" s="14" t="s">
        <v>80</v>
      </c>
      <c r="AY1532" s="246" t="s">
        <v>142</v>
      </c>
    </row>
    <row r="1533" spans="1:65" s="2" customFormat="1" ht="16.5" customHeight="1">
      <c r="A1533" s="40"/>
      <c r="B1533" s="41"/>
      <c r="C1533" s="270" t="s">
        <v>1385</v>
      </c>
      <c r="D1533" s="270" t="s">
        <v>729</v>
      </c>
      <c r="E1533" s="271" t="s">
        <v>1386</v>
      </c>
      <c r="F1533" s="272" t="s">
        <v>1387</v>
      </c>
      <c r="G1533" s="273" t="s">
        <v>797</v>
      </c>
      <c r="H1533" s="274">
        <v>5</v>
      </c>
      <c r="I1533" s="275"/>
      <c r="J1533" s="276">
        <f>ROUND(I1533*H1533,2)</f>
        <v>0</v>
      </c>
      <c r="K1533" s="272" t="s">
        <v>21</v>
      </c>
      <c r="L1533" s="277"/>
      <c r="M1533" s="278" t="s">
        <v>21</v>
      </c>
      <c r="N1533" s="279" t="s">
        <v>44</v>
      </c>
      <c r="O1533" s="86"/>
      <c r="P1533" s="216">
        <f>O1533*H1533</f>
        <v>0</v>
      </c>
      <c r="Q1533" s="216">
        <v>3.3</v>
      </c>
      <c r="R1533" s="216">
        <f>Q1533*H1533</f>
        <v>16.5</v>
      </c>
      <c r="S1533" s="216">
        <v>0</v>
      </c>
      <c r="T1533" s="217">
        <f>S1533*H1533</f>
        <v>0</v>
      </c>
      <c r="U1533" s="40"/>
      <c r="V1533" s="40"/>
      <c r="W1533" s="40"/>
      <c r="X1533" s="40"/>
      <c r="Y1533" s="40"/>
      <c r="Z1533" s="40"/>
      <c r="AA1533" s="40"/>
      <c r="AB1533" s="40"/>
      <c r="AC1533" s="40"/>
      <c r="AD1533" s="40"/>
      <c r="AE1533" s="40"/>
      <c r="AR1533" s="218" t="s">
        <v>235</v>
      </c>
      <c r="AT1533" s="218" t="s">
        <v>729</v>
      </c>
      <c r="AU1533" s="218" t="s">
        <v>82</v>
      </c>
      <c r="AY1533" s="19" t="s">
        <v>142</v>
      </c>
      <c r="BE1533" s="219">
        <f>IF(N1533="základní",J1533,0)</f>
        <v>0</v>
      </c>
      <c r="BF1533" s="219">
        <f>IF(N1533="snížená",J1533,0)</f>
        <v>0</v>
      </c>
      <c r="BG1533" s="219">
        <f>IF(N1533="zákl. přenesená",J1533,0)</f>
        <v>0</v>
      </c>
      <c r="BH1533" s="219">
        <f>IF(N1533="sníž. přenesená",J1533,0)</f>
        <v>0</v>
      </c>
      <c r="BI1533" s="219">
        <f>IF(N1533="nulová",J1533,0)</f>
        <v>0</v>
      </c>
      <c r="BJ1533" s="19" t="s">
        <v>80</v>
      </c>
      <c r="BK1533" s="219">
        <f>ROUND(I1533*H1533,2)</f>
        <v>0</v>
      </c>
      <c r="BL1533" s="19" t="s">
        <v>149</v>
      </c>
      <c r="BM1533" s="218" t="s">
        <v>1388</v>
      </c>
    </row>
    <row r="1534" spans="1:47" s="2" customFormat="1" ht="12">
      <c r="A1534" s="40"/>
      <c r="B1534" s="41"/>
      <c r="C1534" s="42"/>
      <c r="D1534" s="227" t="s">
        <v>271</v>
      </c>
      <c r="E1534" s="42"/>
      <c r="F1534" s="258" t="s">
        <v>1372</v>
      </c>
      <c r="G1534" s="42"/>
      <c r="H1534" s="42"/>
      <c r="I1534" s="222"/>
      <c r="J1534" s="42"/>
      <c r="K1534" s="42"/>
      <c r="L1534" s="46"/>
      <c r="M1534" s="223"/>
      <c r="N1534" s="224"/>
      <c r="O1534" s="86"/>
      <c r="P1534" s="86"/>
      <c r="Q1534" s="86"/>
      <c r="R1534" s="86"/>
      <c r="S1534" s="86"/>
      <c r="T1534" s="87"/>
      <c r="U1534" s="40"/>
      <c r="V1534" s="40"/>
      <c r="W1534" s="40"/>
      <c r="X1534" s="40"/>
      <c r="Y1534" s="40"/>
      <c r="Z1534" s="40"/>
      <c r="AA1534" s="40"/>
      <c r="AB1534" s="40"/>
      <c r="AC1534" s="40"/>
      <c r="AD1534" s="40"/>
      <c r="AE1534" s="40"/>
      <c r="AT1534" s="19" t="s">
        <v>271</v>
      </c>
      <c r="AU1534" s="19" t="s">
        <v>82</v>
      </c>
    </row>
    <row r="1535" spans="1:51" s="14" customFormat="1" ht="12">
      <c r="A1535" s="14"/>
      <c r="B1535" s="236"/>
      <c r="C1535" s="237"/>
      <c r="D1535" s="227" t="s">
        <v>153</v>
      </c>
      <c r="E1535" s="238" t="s">
        <v>21</v>
      </c>
      <c r="F1535" s="239" t="s">
        <v>176</v>
      </c>
      <c r="G1535" s="237"/>
      <c r="H1535" s="240">
        <v>5</v>
      </c>
      <c r="I1535" s="241"/>
      <c r="J1535" s="237"/>
      <c r="K1535" s="237"/>
      <c r="L1535" s="242"/>
      <c r="M1535" s="243"/>
      <c r="N1535" s="244"/>
      <c r="O1535" s="244"/>
      <c r="P1535" s="244"/>
      <c r="Q1535" s="244"/>
      <c r="R1535" s="244"/>
      <c r="S1535" s="244"/>
      <c r="T1535" s="245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46" t="s">
        <v>153</v>
      </c>
      <c r="AU1535" s="246" t="s">
        <v>82</v>
      </c>
      <c r="AV1535" s="14" t="s">
        <v>82</v>
      </c>
      <c r="AW1535" s="14" t="s">
        <v>34</v>
      </c>
      <c r="AX1535" s="14" t="s">
        <v>80</v>
      </c>
      <c r="AY1535" s="246" t="s">
        <v>142</v>
      </c>
    </row>
    <row r="1536" spans="1:65" s="2" customFormat="1" ht="16.5" customHeight="1">
      <c r="A1536" s="40"/>
      <c r="B1536" s="41"/>
      <c r="C1536" s="270" t="s">
        <v>1389</v>
      </c>
      <c r="D1536" s="270" t="s">
        <v>729</v>
      </c>
      <c r="E1536" s="271" t="s">
        <v>1390</v>
      </c>
      <c r="F1536" s="272" t="s">
        <v>1391</v>
      </c>
      <c r="G1536" s="273" t="s">
        <v>797</v>
      </c>
      <c r="H1536" s="274">
        <v>1</v>
      </c>
      <c r="I1536" s="275"/>
      <c r="J1536" s="276">
        <f>ROUND(I1536*H1536,2)</f>
        <v>0</v>
      </c>
      <c r="K1536" s="272" t="s">
        <v>21</v>
      </c>
      <c r="L1536" s="277"/>
      <c r="M1536" s="278" t="s">
        <v>21</v>
      </c>
      <c r="N1536" s="279" t="s">
        <v>44</v>
      </c>
      <c r="O1536" s="86"/>
      <c r="P1536" s="216">
        <f>O1536*H1536</f>
        <v>0</v>
      </c>
      <c r="Q1536" s="216">
        <v>6.07</v>
      </c>
      <c r="R1536" s="216">
        <f>Q1536*H1536</f>
        <v>6.07</v>
      </c>
      <c r="S1536" s="216">
        <v>0</v>
      </c>
      <c r="T1536" s="217">
        <f>S1536*H1536</f>
        <v>0</v>
      </c>
      <c r="U1536" s="40"/>
      <c r="V1536" s="40"/>
      <c r="W1536" s="40"/>
      <c r="X1536" s="40"/>
      <c r="Y1536" s="40"/>
      <c r="Z1536" s="40"/>
      <c r="AA1536" s="40"/>
      <c r="AB1536" s="40"/>
      <c r="AC1536" s="40"/>
      <c r="AD1536" s="40"/>
      <c r="AE1536" s="40"/>
      <c r="AR1536" s="218" t="s">
        <v>235</v>
      </c>
      <c r="AT1536" s="218" t="s">
        <v>729</v>
      </c>
      <c r="AU1536" s="218" t="s">
        <v>82</v>
      </c>
      <c r="AY1536" s="19" t="s">
        <v>142</v>
      </c>
      <c r="BE1536" s="219">
        <f>IF(N1536="základní",J1536,0)</f>
        <v>0</v>
      </c>
      <c r="BF1536" s="219">
        <f>IF(N1536="snížená",J1536,0)</f>
        <v>0</v>
      </c>
      <c r="BG1536" s="219">
        <f>IF(N1536="zákl. přenesená",J1536,0)</f>
        <v>0</v>
      </c>
      <c r="BH1536" s="219">
        <f>IF(N1536="sníž. přenesená",J1536,0)</f>
        <v>0</v>
      </c>
      <c r="BI1536" s="219">
        <f>IF(N1536="nulová",J1536,0)</f>
        <v>0</v>
      </c>
      <c r="BJ1536" s="19" t="s">
        <v>80</v>
      </c>
      <c r="BK1536" s="219">
        <f>ROUND(I1536*H1536,2)</f>
        <v>0</v>
      </c>
      <c r="BL1536" s="19" t="s">
        <v>149</v>
      </c>
      <c r="BM1536" s="218" t="s">
        <v>1392</v>
      </c>
    </row>
    <row r="1537" spans="1:47" s="2" customFormat="1" ht="12">
      <c r="A1537" s="40"/>
      <c r="B1537" s="41"/>
      <c r="C1537" s="42"/>
      <c r="D1537" s="227" t="s">
        <v>271</v>
      </c>
      <c r="E1537" s="42"/>
      <c r="F1537" s="258" t="s">
        <v>1372</v>
      </c>
      <c r="G1537" s="42"/>
      <c r="H1537" s="42"/>
      <c r="I1537" s="222"/>
      <c r="J1537" s="42"/>
      <c r="K1537" s="42"/>
      <c r="L1537" s="46"/>
      <c r="M1537" s="223"/>
      <c r="N1537" s="224"/>
      <c r="O1537" s="86"/>
      <c r="P1537" s="86"/>
      <c r="Q1537" s="86"/>
      <c r="R1537" s="86"/>
      <c r="S1537" s="86"/>
      <c r="T1537" s="87"/>
      <c r="U1537" s="40"/>
      <c r="V1537" s="40"/>
      <c r="W1537" s="40"/>
      <c r="X1537" s="40"/>
      <c r="Y1537" s="40"/>
      <c r="Z1537" s="40"/>
      <c r="AA1537" s="40"/>
      <c r="AB1537" s="40"/>
      <c r="AC1537" s="40"/>
      <c r="AD1537" s="40"/>
      <c r="AE1537" s="40"/>
      <c r="AT1537" s="19" t="s">
        <v>271</v>
      </c>
      <c r="AU1537" s="19" t="s">
        <v>82</v>
      </c>
    </row>
    <row r="1538" spans="1:51" s="14" customFormat="1" ht="12">
      <c r="A1538" s="14"/>
      <c r="B1538" s="236"/>
      <c r="C1538" s="237"/>
      <c r="D1538" s="227" t="s">
        <v>153</v>
      </c>
      <c r="E1538" s="238" t="s">
        <v>21</v>
      </c>
      <c r="F1538" s="239" t="s">
        <v>80</v>
      </c>
      <c r="G1538" s="237"/>
      <c r="H1538" s="240">
        <v>1</v>
      </c>
      <c r="I1538" s="241"/>
      <c r="J1538" s="237"/>
      <c r="K1538" s="237"/>
      <c r="L1538" s="242"/>
      <c r="M1538" s="243"/>
      <c r="N1538" s="244"/>
      <c r="O1538" s="244"/>
      <c r="P1538" s="244"/>
      <c r="Q1538" s="244"/>
      <c r="R1538" s="244"/>
      <c r="S1538" s="244"/>
      <c r="T1538" s="245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46" t="s">
        <v>153</v>
      </c>
      <c r="AU1538" s="246" t="s">
        <v>82</v>
      </c>
      <c r="AV1538" s="14" t="s">
        <v>82</v>
      </c>
      <c r="AW1538" s="14" t="s">
        <v>34</v>
      </c>
      <c r="AX1538" s="14" t="s">
        <v>80</v>
      </c>
      <c r="AY1538" s="246" t="s">
        <v>142</v>
      </c>
    </row>
    <row r="1539" spans="1:65" s="2" customFormat="1" ht="16.5" customHeight="1">
      <c r="A1539" s="40"/>
      <c r="B1539" s="41"/>
      <c r="C1539" s="270" t="s">
        <v>1393</v>
      </c>
      <c r="D1539" s="270" t="s">
        <v>729</v>
      </c>
      <c r="E1539" s="271" t="s">
        <v>1394</v>
      </c>
      <c r="F1539" s="272" t="s">
        <v>1395</v>
      </c>
      <c r="G1539" s="273" t="s">
        <v>797</v>
      </c>
      <c r="H1539" s="274">
        <v>1</v>
      </c>
      <c r="I1539" s="275"/>
      <c r="J1539" s="276">
        <f>ROUND(I1539*H1539,2)</f>
        <v>0</v>
      </c>
      <c r="K1539" s="272" t="s">
        <v>21</v>
      </c>
      <c r="L1539" s="277"/>
      <c r="M1539" s="278" t="s">
        <v>21</v>
      </c>
      <c r="N1539" s="279" t="s">
        <v>44</v>
      </c>
      <c r="O1539" s="86"/>
      <c r="P1539" s="216">
        <f>O1539*H1539</f>
        <v>0</v>
      </c>
      <c r="Q1539" s="216">
        <v>1.6</v>
      </c>
      <c r="R1539" s="216">
        <f>Q1539*H1539</f>
        <v>1.6</v>
      </c>
      <c r="S1539" s="216">
        <v>0</v>
      </c>
      <c r="T1539" s="217">
        <f>S1539*H1539</f>
        <v>0</v>
      </c>
      <c r="U1539" s="40"/>
      <c r="V1539" s="40"/>
      <c r="W1539" s="40"/>
      <c r="X1539" s="40"/>
      <c r="Y1539" s="40"/>
      <c r="Z1539" s="40"/>
      <c r="AA1539" s="40"/>
      <c r="AB1539" s="40"/>
      <c r="AC1539" s="40"/>
      <c r="AD1539" s="40"/>
      <c r="AE1539" s="40"/>
      <c r="AR1539" s="218" t="s">
        <v>235</v>
      </c>
      <c r="AT1539" s="218" t="s">
        <v>729</v>
      </c>
      <c r="AU1539" s="218" t="s">
        <v>82</v>
      </c>
      <c r="AY1539" s="19" t="s">
        <v>142</v>
      </c>
      <c r="BE1539" s="219">
        <f>IF(N1539="základní",J1539,0)</f>
        <v>0</v>
      </c>
      <c r="BF1539" s="219">
        <f>IF(N1539="snížená",J1539,0)</f>
        <v>0</v>
      </c>
      <c r="BG1539" s="219">
        <f>IF(N1539="zákl. přenesená",J1539,0)</f>
        <v>0</v>
      </c>
      <c r="BH1539" s="219">
        <f>IF(N1539="sníž. přenesená",J1539,0)</f>
        <v>0</v>
      </c>
      <c r="BI1539" s="219">
        <f>IF(N1539="nulová",J1539,0)</f>
        <v>0</v>
      </c>
      <c r="BJ1539" s="19" t="s">
        <v>80</v>
      </c>
      <c r="BK1539" s="219">
        <f>ROUND(I1539*H1539,2)</f>
        <v>0</v>
      </c>
      <c r="BL1539" s="19" t="s">
        <v>149</v>
      </c>
      <c r="BM1539" s="218" t="s">
        <v>1396</v>
      </c>
    </row>
    <row r="1540" spans="1:47" s="2" customFormat="1" ht="12">
      <c r="A1540" s="40"/>
      <c r="B1540" s="41"/>
      <c r="C1540" s="42"/>
      <c r="D1540" s="227" t="s">
        <v>271</v>
      </c>
      <c r="E1540" s="42"/>
      <c r="F1540" s="258" t="s">
        <v>1372</v>
      </c>
      <c r="G1540" s="42"/>
      <c r="H1540" s="42"/>
      <c r="I1540" s="222"/>
      <c r="J1540" s="42"/>
      <c r="K1540" s="42"/>
      <c r="L1540" s="46"/>
      <c r="M1540" s="223"/>
      <c r="N1540" s="224"/>
      <c r="O1540" s="86"/>
      <c r="P1540" s="86"/>
      <c r="Q1540" s="86"/>
      <c r="R1540" s="86"/>
      <c r="S1540" s="86"/>
      <c r="T1540" s="87"/>
      <c r="U1540" s="40"/>
      <c r="V1540" s="40"/>
      <c r="W1540" s="40"/>
      <c r="X1540" s="40"/>
      <c r="Y1540" s="40"/>
      <c r="Z1540" s="40"/>
      <c r="AA1540" s="40"/>
      <c r="AB1540" s="40"/>
      <c r="AC1540" s="40"/>
      <c r="AD1540" s="40"/>
      <c r="AE1540" s="40"/>
      <c r="AT1540" s="19" t="s">
        <v>271</v>
      </c>
      <c r="AU1540" s="19" t="s">
        <v>82</v>
      </c>
    </row>
    <row r="1541" spans="1:51" s="14" customFormat="1" ht="12">
      <c r="A1541" s="14"/>
      <c r="B1541" s="236"/>
      <c r="C1541" s="237"/>
      <c r="D1541" s="227" t="s">
        <v>153</v>
      </c>
      <c r="E1541" s="238" t="s">
        <v>21</v>
      </c>
      <c r="F1541" s="239" t="s">
        <v>80</v>
      </c>
      <c r="G1541" s="237"/>
      <c r="H1541" s="240">
        <v>1</v>
      </c>
      <c r="I1541" s="241"/>
      <c r="J1541" s="237"/>
      <c r="K1541" s="237"/>
      <c r="L1541" s="242"/>
      <c r="M1541" s="243"/>
      <c r="N1541" s="244"/>
      <c r="O1541" s="244"/>
      <c r="P1541" s="244"/>
      <c r="Q1541" s="244"/>
      <c r="R1541" s="244"/>
      <c r="S1541" s="244"/>
      <c r="T1541" s="245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46" t="s">
        <v>153</v>
      </c>
      <c r="AU1541" s="246" t="s">
        <v>82</v>
      </c>
      <c r="AV1541" s="14" t="s">
        <v>82</v>
      </c>
      <c r="AW1541" s="14" t="s">
        <v>34</v>
      </c>
      <c r="AX1541" s="14" t="s">
        <v>80</v>
      </c>
      <c r="AY1541" s="246" t="s">
        <v>142</v>
      </c>
    </row>
    <row r="1542" spans="1:65" s="2" customFormat="1" ht="16.5" customHeight="1">
      <c r="A1542" s="40"/>
      <c r="B1542" s="41"/>
      <c r="C1542" s="270" t="s">
        <v>1397</v>
      </c>
      <c r="D1542" s="270" t="s">
        <v>729</v>
      </c>
      <c r="E1542" s="271" t="s">
        <v>1398</v>
      </c>
      <c r="F1542" s="272" t="s">
        <v>1399</v>
      </c>
      <c r="G1542" s="273" t="s">
        <v>797</v>
      </c>
      <c r="H1542" s="274">
        <v>11.33</v>
      </c>
      <c r="I1542" s="275"/>
      <c r="J1542" s="276">
        <f>ROUND(I1542*H1542,2)</f>
        <v>0</v>
      </c>
      <c r="K1542" s="272" t="s">
        <v>21</v>
      </c>
      <c r="L1542" s="277"/>
      <c r="M1542" s="278" t="s">
        <v>21</v>
      </c>
      <c r="N1542" s="279" t="s">
        <v>44</v>
      </c>
      <c r="O1542" s="86"/>
      <c r="P1542" s="216">
        <f>O1542*H1542</f>
        <v>0</v>
      </c>
      <c r="Q1542" s="216">
        <v>0.43</v>
      </c>
      <c r="R1542" s="216">
        <f>Q1542*H1542</f>
        <v>4.8719</v>
      </c>
      <c r="S1542" s="216">
        <v>0</v>
      </c>
      <c r="T1542" s="217">
        <f>S1542*H1542</f>
        <v>0</v>
      </c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0"/>
      <c r="AE1542" s="40"/>
      <c r="AR1542" s="218" t="s">
        <v>235</v>
      </c>
      <c r="AT1542" s="218" t="s">
        <v>729</v>
      </c>
      <c r="AU1542" s="218" t="s">
        <v>82</v>
      </c>
      <c r="AY1542" s="19" t="s">
        <v>142</v>
      </c>
      <c r="BE1542" s="219">
        <f>IF(N1542="základní",J1542,0)</f>
        <v>0</v>
      </c>
      <c r="BF1542" s="219">
        <f>IF(N1542="snížená",J1542,0)</f>
        <v>0</v>
      </c>
      <c r="BG1542" s="219">
        <f>IF(N1542="zákl. přenesená",J1542,0)</f>
        <v>0</v>
      </c>
      <c r="BH1542" s="219">
        <f>IF(N1542="sníž. přenesená",J1542,0)</f>
        <v>0</v>
      </c>
      <c r="BI1542" s="219">
        <f>IF(N1542="nulová",J1542,0)</f>
        <v>0</v>
      </c>
      <c r="BJ1542" s="19" t="s">
        <v>80</v>
      </c>
      <c r="BK1542" s="219">
        <f>ROUND(I1542*H1542,2)</f>
        <v>0</v>
      </c>
      <c r="BL1542" s="19" t="s">
        <v>149</v>
      </c>
      <c r="BM1542" s="218" t="s">
        <v>1400</v>
      </c>
    </row>
    <row r="1543" spans="1:47" s="2" customFormat="1" ht="12">
      <c r="A1543" s="40"/>
      <c r="B1543" s="41"/>
      <c r="C1543" s="42"/>
      <c r="D1543" s="227" t="s">
        <v>271</v>
      </c>
      <c r="E1543" s="42"/>
      <c r="F1543" s="258" t="s">
        <v>1012</v>
      </c>
      <c r="G1543" s="42"/>
      <c r="H1543" s="42"/>
      <c r="I1543" s="222"/>
      <c r="J1543" s="42"/>
      <c r="K1543" s="42"/>
      <c r="L1543" s="46"/>
      <c r="M1543" s="223"/>
      <c r="N1543" s="224"/>
      <c r="O1543" s="86"/>
      <c r="P1543" s="86"/>
      <c r="Q1543" s="86"/>
      <c r="R1543" s="86"/>
      <c r="S1543" s="86"/>
      <c r="T1543" s="87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0"/>
      <c r="AE1543" s="40"/>
      <c r="AT1543" s="19" t="s">
        <v>271</v>
      </c>
      <c r="AU1543" s="19" t="s">
        <v>82</v>
      </c>
    </row>
    <row r="1544" spans="1:51" s="14" customFormat="1" ht="12">
      <c r="A1544" s="14"/>
      <c r="B1544" s="236"/>
      <c r="C1544" s="237"/>
      <c r="D1544" s="227" t="s">
        <v>153</v>
      </c>
      <c r="E1544" s="238" t="s">
        <v>21</v>
      </c>
      <c r="F1544" s="239" t="s">
        <v>275</v>
      </c>
      <c r="G1544" s="237"/>
      <c r="H1544" s="240">
        <v>11</v>
      </c>
      <c r="I1544" s="241"/>
      <c r="J1544" s="237"/>
      <c r="K1544" s="237"/>
      <c r="L1544" s="242"/>
      <c r="M1544" s="243"/>
      <c r="N1544" s="244"/>
      <c r="O1544" s="244"/>
      <c r="P1544" s="244"/>
      <c r="Q1544" s="244"/>
      <c r="R1544" s="244"/>
      <c r="S1544" s="244"/>
      <c r="T1544" s="245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46" t="s">
        <v>153</v>
      </c>
      <c r="AU1544" s="246" t="s">
        <v>82</v>
      </c>
      <c r="AV1544" s="14" t="s">
        <v>82</v>
      </c>
      <c r="AW1544" s="14" t="s">
        <v>34</v>
      </c>
      <c r="AX1544" s="14" t="s">
        <v>80</v>
      </c>
      <c r="AY1544" s="246" t="s">
        <v>142</v>
      </c>
    </row>
    <row r="1545" spans="1:51" s="14" customFormat="1" ht="12">
      <c r="A1545" s="14"/>
      <c r="B1545" s="236"/>
      <c r="C1545" s="237"/>
      <c r="D1545" s="227" t="s">
        <v>153</v>
      </c>
      <c r="E1545" s="237"/>
      <c r="F1545" s="239" t="s">
        <v>1401</v>
      </c>
      <c r="G1545" s="237"/>
      <c r="H1545" s="240">
        <v>11.33</v>
      </c>
      <c r="I1545" s="241"/>
      <c r="J1545" s="237"/>
      <c r="K1545" s="237"/>
      <c r="L1545" s="242"/>
      <c r="M1545" s="243"/>
      <c r="N1545" s="244"/>
      <c r="O1545" s="244"/>
      <c r="P1545" s="244"/>
      <c r="Q1545" s="244"/>
      <c r="R1545" s="244"/>
      <c r="S1545" s="244"/>
      <c r="T1545" s="245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46" t="s">
        <v>153</v>
      </c>
      <c r="AU1545" s="246" t="s">
        <v>82</v>
      </c>
      <c r="AV1545" s="14" t="s">
        <v>82</v>
      </c>
      <c r="AW1545" s="14" t="s">
        <v>4</v>
      </c>
      <c r="AX1545" s="14" t="s">
        <v>80</v>
      </c>
      <c r="AY1545" s="246" t="s">
        <v>142</v>
      </c>
    </row>
    <row r="1546" spans="1:65" s="2" customFormat="1" ht="16.5" customHeight="1">
      <c r="A1546" s="40"/>
      <c r="B1546" s="41"/>
      <c r="C1546" s="270" t="s">
        <v>1402</v>
      </c>
      <c r="D1546" s="270" t="s">
        <v>729</v>
      </c>
      <c r="E1546" s="271" t="s">
        <v>1403</v>
      </c>
      <c r="F1546" s="272" t="s">
        <v>1404</v>
      </c>
      <c r="G1546" s="273" t="s">
        <v>797</v>
      </c>
      <c r="H1546" s="274">
        <v>1</v>
      </c>
      <c r="I1546" s="275"/>
      <c r="J1546" s="276">
        <f>ROUND(I1546*H1546,2)</f>
        <v>0</v>
      </c>
      <c r="K1546" s="272" t="s">
        <v>21</v>
      </c>
      <c r="L1546" s="277"/>
      <c r="M1546" s="278" t="s">
        <v>21</v>
      </c>
      <c r="N1546" s="279" t="s">
        <v>44</v>
      </c>
      <c r="O1546" s="86"/>
      <c r="P1546" s="216">
        <f>O1546*H1546</f>
        <v>0</v>
      </c>
      <c r="Q1546" s="216">
        <v>1.1</v>
      </c>
      <c r="R1546" s="216">
        <f>Q1546*H1546</f>
        <v>1.1</v>
      </c>
      <c r="S1546" s="216">
        <v>0</v>
      </c>
      <c r="T1546" s="217">
        <f>S1546*H1546</f>
        <v>0</v>
      </c>
      <c r="U1546" s="40"/>
      <c r="V1546" s="40"/>
      <c r="W1546" s="40"/>
      <c r="X1546" s="40"/>
      <c r="Y1546" s="40"/>
      <c r="Z1546" s="40"/>
      <c r="AA1546" s="40"/>
      <c r="AB1546" s="40"/>
      <c r="AC1546" s="40"/>
      <c r="AD1546" s="40"/>
      <c r="AE1546" s="40"/>
      <c r="AR1546" s="218" t="s">
        <v>235</v>
      </c>
      <c r="AT1546" s="218" t="s">
        <v>729</v>
      </c>
      <c r="AU1546" s="218" t="s">
        <v>82</v>
      </c>
      <c r="AY1546" s="19" t="s">
        <v>142</v>
      </c>
      <c r="BE1546" s="219">
        <f>IF(N1546="základní",J1546,0)</f>
        <v>0</v>
      </c>
      <c r="BF1546" s="219">
        <f>IF(N1546="snížená",J1546,0)</f>
        <v>0</v>
      </c>
      <c r="BG1546" s="219">
        <f>IF(N1546="zákl. přenesená",J1546,0)</f>
        <v>0</v>
      </c>
      <c r="BH1546" s="219">
        <f>IF(N1546="sníž. přenesená",J1546,0)</f>
        <v>0</v>
      </c>
      <c r="BI1546" s="219">
        <f>IF(N1546="nulová",J1546,0)</f>
        <v>0</v>
      </c>
      <c r="BJ1546" s="19" t="s">
        <v>80</v>
      </c>
      <c r="BK1546" s="219">
        <f>ROUND(I1546*H1546,2)</f>
        <v>0</v>
      </c>
      <c r="BL1546" s="19" t="s">
        <v>149</v>
      </c>
      <c r="BM1546" s="218" t="s">
        <v>1405</v>
      </c>
    </row>
    <row r="1547" spans="1:51" s="14" customFormat="1" ht="12">
      <c r="A1547" s="14"/>
      <c r="B1547" s="236"/>
      <c r="C1547" s="237"/>
      <c r="D1547" s="227" t="s">
        <v>153</v>
      </c>
      <c r="E1547" s="238" t="s">
        <v>21</v>
      </c>
      <c r="F1547" s="239" t="s">
        <v>80</v>
      </c>
      <c r="G1547" s="237"/>
      <c r="H1547" s="240">
        <v>1</v>
      </c>
      <c r="I1547" s="241"/>
      <c r="J1547" s="237"/>
      <c r="K1547" s="237"/>
      <c r="L1547" s="242"/>
      <c r="M1547" s="243"/>
      <c r="N1547" s="244"/>
      <c r="O1547" s="244"/>
      <c r="P1547" s="244"/>
      <c r="Q1547" s="244"/>
      <c r="R1547" s="244"/>
      <c r="S1547" s="244"/>
      <c r="T1547" s="245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T1547" s="246" t="s">
        <v>153</v>
      </c>
      <c r="AU1547" s="246" t="s">
        <v>82</v>
      </c>
      <c r="AV1547" s="14" t="s">
        <v>82</v>
      </c>
      <c r="AW1547" s="14" t="s">
        <v>34</v>
      </c>
      <c r="AX1547" s="14" t="s">
        <v>80</v>
      </c>
      <c r="AY1547" s="246" t="s">
        <v>142</v>
      </c>
    </row>
    <row r="1548" spans="1:65" s="2" customFormat="1" ht="16.5" customHeight="1">
      <c r="A1548" s="40"/>
      <c r="B1548" s="41"/>
      <c r="C1548" s="270" t="s">
        <v>1406</v>
      </c>
      <c r="D1548" s="270" t="s">
        <v>729</v>
      </c>
      <c r="E1548" s="271" t="s">
        <v>1407</v>
      </c>
      <c r="F1548" s="272" t="s">
        <v>1408</v>
      </c>
      <c r="G1548" s="273" t="s">
        <v>797</v>
      </c>
      <c r="H1548" s="274">
        <v>5</v>
      </c>
      <c r="I1548" s="275"/>
      <c r="J1548" s="276">
        <f>ROUND(I1548*H1548,2)</f>
        <v>0</v>
      </c>
      <c r="K1548" s="272" t="s">
        <v>21</v>
      </c>
      <c r="L1548" s="277"/>
      <c r="M1548" s="278" t="s">
        <v>21</v>
      </c>
      <c r="N1548" s="279" t="s">
        <v>44</v>
      </c>
      <c r="O1548" s="86"/>
      <c r="P1548" s="216">
        <f>O1548*H1548</f>
        <v>0</v>
      </c>
      <c r="Q1548" s="216">
        <v>0.7</v>
      </c>
      <c r="R1548" s="216">
        <f>Q1548*H1548</f>
        <v>3.5</v>
      </c>
      <c r="S1548" s="216">
        <v>0</v>
      </c>
      <c r="T1548" s="217">
        <f>S1548*H1548</f>
        <v>0</v>
      </c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0"/>
      <c r="AE1548" s="40"/>
      <c r="AR1548" s="218" t="s">
        <v>235</v>
      </c>
      <c r="AT1548" s="218" t="s">
        <v>729</v>
      </c>
      <c r="AU1548" s="218" t="s">
        <v>82</v>
      </c>
      <c r="AY1548" s="19" t="s">
        <v>142</v>
      </c>
      <c r="BE1548" s="219">
        <f>IF(N1548="základní",J1548,0)</f>
        <v>0</v>
      </c>
      <c r="BF1548" s="219">
        <f>IF(N1548="snížená",J1548,0)</f>
        <v>0</v>
      </c>
      <c r="BG1548" s="219">
        <f>IF(N1548="zákl. přenesená",J1548,0)</f>
        <v>0</v>
      </c>
      <c r="BH1548" s="219">
        <f>IF(N1548="sníž. přenesená",J1548,0)</f>
        <v>0</v>
      </c>
      <c r="BI1548" s="219">
        <f>IF(N1548="nulová",J1548,0)</f>
        <v>0</v>
      </c>
      <c r="BJ1548" s="19" t="s">
        <v>80</v>
      </c>
      <c r="BK1548" s="219">
        <f>ROUND(I1548*H1548,2)</f>
        <v>0</v>
      </c>
      <c r="BL1548" s="19" t="s">
        <v>149</v>
      </c>
      <c r="BM1548" s="218" t="s">
        <v>1409</v>
      </c>
    </row>
    <row r="1549" spans="1:47" s="2" customFormat="1" ht="12">
      <c r="A1549" s="40"/>
      <c r="B1549" s="41"/>
      <c r="C1549" s="42"/>
      <c r="D1549" s="227" t="s">
        <v>271</v>
      </c>
      <c r="E1549" s="42"/>
      <c r="F1549" s="258" t="s">
        <v>1372</v>
      </c>
      <c r="G1549" s="42"/>
      <c r="H1549" s="42"/>
      <c r="I1549" s="222"/>
      <c r="J1549" s="42"/>
      <c r="K1549" s="42"/>
      <c r="L1549" s="46"/>
      <c r="M1549" s="223"/>
      <c r="N1549" s="224"/>
      <c r="O1549" s="86"/>
      <c r="P1549" s="86"/>
      <c r="Q1549" s="86"/>
      <c r="R1549" s="86"/>
      <c r="S1549" s="86"/>
      <c r="T1549" s="87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0"/>
      <c r="AE1549" s="40"/>
      <c r="AT1549" s="19" t="s">
        <v>271</v>
      </c>
      <c r="AU1549" s="19" t="s">
        <v>82</v>
      </c>
    </row>
    <row r="1550" spans="1:51" s="14" customFormat="1" ht="12">
      <c r="A1550" s="14"/>
      <c r="B1550" s="236"/>
      <c r="C1550" s="237"/>
      <c r="D1550" s="227" t="s">
        <v>153</v>
      </c>
      <c r="E1550" s="238" t="s">
        <v>21</v>
      </c>
      <c r="F1550" s="239" t="s">
        <v>176</v>
      </c>
      <c r="G1550" s="237"/>
      <c r="H1550" s="240">
        <v>5</v>
      </c>
      <c r="I1550" s="241"/>
      <c r="J1550" s="237"/>
      <c r="K1550" s="237"/>
      <c r="L1550" s="242"/>
      <c r="M1550" s="243"/>
      <c r="N1550" s="244"/>
      <c r="O1550" s="244"/>
      <c r="P1550" s="244"/>
      <c r="Q1550" s="244"/>
      <c r="R1550" s="244"/>
      <c r="S1550" s="244"/>
      <c r="T1550" s="245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46" t="s">
        <v>153</v>
      </c>
      <c r="AU1550" s="246" t="s">
        <v>82</v>
      </c>
      <c r="AV1550" s="14" t="s">
        <v>82</v>
      </c>
      <c r="AW1550" s="14" t="s">
        <v>34</v>
      </c>
      <c r="AX1550" s="14" t="s">
        <v>80</v>
      </c>
      <c r="AY1550" s="246" t="s">
        <v>142</v>
      </c>
    </row>
    <row r="1551" spans="1:65" s="2" customFormat="1" ht="16.5" customHeight="1">
      <c r="A1551" s="40"/>
      <c r="B1551" s="41"/>
      <c r="C1551" s="270" t="s">
        <v>1410</v>
      </c>
      <c r="D1551" s="270" t="s">
        <v>729</v>
      </c>
      <c r="E1551" s="271" t="s">
        <v>1411</v>
      </c>
      <c r="F1551" s="272" t="s">
        <v>1412</v>
      </c>
      <c r="G1551" s="273" t="s">
        <v>797</v>
      </c>
      <c r="H1551" s="274">
        <v>1</v>
      </c>
      <c r="I1551" s="275"/>
      <c r="J1551" s="276">
        <f>ROUND(I1551*H1551,2)</f>
        <v>0</v>
      </c>
      <c r="K1551" s="272" t="s">
        <v>21</v>
      </c>
      <c r="L1551" s="277"/>
      <c r="M1551" s="278" t="s">
        <v>21</v>
      </c>
      <c r="N1551" s="279" t="s">
        <v>44</v>
      </c>
      <c r="O1551" s="86"/>
      <c r="P1551" s="216">
        <f>O1551*H1551</f>
        <v>0</v>
      </c>
      <c r="Q1551" s="216">
        <v>1.09</v>
      </c>
      <c r="R1551" s="216">
        <f>Q1551*H1551</f>
        <v>1.09</v>
      </c>
      <c r="S1551" s="216">
        <v>0</v>
      </c>
      <c r="T1551" s="217">
        <f>S1551*H1551</f>
        <v>0</v>
      </c>
      <c r="U1551" s="40"/>
      <c r="V1551" s="40"/>
      <c r="W1551" s="40"/>
      <c r="X1551" s="40"/>
      <c r="Y1551" s="40"/>
      <c r="Z1551" s="40"/>
      <c r="AA1551" s="40"/>
      <c r="AB1551" s="40"/>
      <c r="AC1551" s="40"/>
      <c r="AD1551" s="40"/>
      <c r="AE1551" s="40"/>
      <c r="AR1551" s="218" t="s">
        <v>235</v>
      </c>
      <c r="AT1551" s="218" t="s">
        <v>729</v>
      </c>
      <c r="AU1551" s="218" t="s">
        <v>82</v>
      </c>
      <c r="AY1551" s="19" t="s">
        <v>142</v>
      </c>
      <c r="BE1551" s="219">
        <f>IF(N1551="základní",J1551,0)</f>
        <v>0</v>
      </c>
      <c r="BF1551" s="219">
        <f>IF(N1551="snížená",J1551,0)</f>
        <v>0</v>
      </c>
      <c r="BG1551" s="219">
        <f>IF(N1551="zákl. přenesená",J1551,0)</f>
        <v>0</v>
      </c>
      <c r="BH1551" s="219">
        <f>IF(N1551="sníž. přenesená",J1551,0)</f>
        <v>0</v>
      </c>
      <c r="BI1551" s="219">
        <f>IF(N1551="nulová",J1551,0)</f>
        <v>0</v>
      </c>
      <c r="BJ1551" s="19" t="s">
        <v>80</v>
      </c>
      <c r="BK1551" s="219">
        <f>ROUND(I1551*H1551,2)</f>
        <v>0</v>
      </c>
      <c r="BL1551" s="19" t="s">
        <v>149</v>
      </c>
      <c r="BM1551" s="218" t="s">
        <v>1413</v>
      </c>
    </row>
    <row r="1552" spans="1:47" s="2" customFormat="1" ht="12">
      <c r="A1552" s="40"/>
      <c r="B1552" s="41"/>
      <c r="C1552" s="42"/>
      <c r="D1552" s="227" t="s">
        <v>271</v>
      </c>
      <c r="E1552" s="42"/>
      <c r="F1552" s="258" t="s">
        <v>1372</v>
      </c>
      <c r="G1552" s="42"/>
      <c r="H1552" s="42"/>
      <c r="I1552" s="222"/>
      <c r="J1552" s="42"/>
      <c r="K1552" s="42"/>
      <c r="L1552" s="46"/>
      <c r="M1552" s="223"/>
      <c r="N1552" s="224"/>
      <c r="O1552" s="86"/>
      <c r="P1552" s="86"/>
      <c r="Q1552" s="86"/>
      <c r="R1552" s="86"/>
      <c r="S1552" s="86"/>
      <c r="T1552" s="87"/>
      <c r="U1552" s="40"/>
      <c r="V1552" s="40"/>
      <c r="W1552" s="40"/>
      <c r="X1552" s="40"/>
      <c r="Y1552" s="40"/>
      <c r="Z1552" s="40"/>
      <c r="AA1552" s="40"/>
      <c r="AB1552" s="40"/>
      <c r="AC1552" s="40"/>
      <c r="AD1552" s="40"/>
      <c r="AE1552" s="40"/>
      <c r="AT1552" s="19" t="s">
        <v>271</v>
      </c>
      <c r="AU1552" s="19" t="s">
        <v>82</v>
      </c>
    </row>
    <row r="1553" spans="1:51" s="14" customFormat="1" ht="12">
      <c r="A1553" s="14"/>
      <c r="B1553" s="236"/>
      <c r="C1553" s="237"/>
      <c r="D1553" s="227" t="s">
        <v>153</v>
      </c>
      <c r="E1553" s="238" t="s">
        <v>21</v>
      </c>
      <c r="F1553" s="239" t="s">
        <v>80</v>
      </c>
      <c r="G1553" s="237"/>
      <c r="H1553" s="240">
        <v>1</v>
      </c>
      <c r="I1553" s="241"/>
      <c r="J1553" s="237"/>
      <c r="K1553" s="237"/>
      <c r="L1553" s="242"/>
      <c r="M1553" s="243"/>
      <c r="N1553" s="244"/>
      <c r="O1553" s="244"/>
      <c r="P1553" s="244"/>
      <c r="Q1553" s="244"/>
      <c r="R1553" s="244"/>
      <c r="S1553" s="244"/>
      <c r="T1553" s="245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6" t="s">
        <v>153</v>
      </c>
      <c r="AU1553" s="246" t="s">
        <v>82</v>
      </c>
      <c r="AV1553" s="14" t="s">
        <v>82</v>
      </c>
      <c r="AW1553" s="14" t="s">
        <v>34</v>
      </c>
      <c r="AX1553" s="14" t="s">
        <v>80</v>
      </c>
      <c r="AY1553" s="246" t="s">
        <v>142</v>
      </c>
    </row>
    <row r="1554" spans="1:65" s="2" customFormat="1" ht="16.5" customHeight="1">
      <c r="A1554" s="40"/>
      <c r="B1554" s="41"/>
      <c r="C1554" s="207" t="s">
        <v>1414</v>
      </c>
      <c r="D1554" s="207" t="s">
        <v>144</v>
      </c>
      <c r="E1554" s="208" t="s">
        <v>1415</v>
      </c>
      <c r="F1554" s="209" t="s">
        <v>1416</v>
      </c>
      <c r="G1554" s="210" t="s">
        <v>797</v>
      </c>
      <c r="H1554" s="211">
        <v>7</v>
      </c>
      <c r="I1554" s="212"/>
      <c r="J1554" s="213">
        <f>ROUND(I1554*H1554,2)</f>
        <v>0</v>
      </c>
      <c r="K1554" s="209" t="s">
        <v>21</v>
      </c>
      <c r="L1554" s="46"/>
      <c r="M1554" s="214" t="s">
        <v>21</v>
      </c>
      <c r="N1554" s="215" t="s">
        <v>44</v>
      </c>
      <c r="O1554" s="86"/>
      <c r="P1554" s="216">
        <f>O1554*H1554</f>
        <v>0</v>
      </c>
      <c r="Q1554" s="216">
        <v>2.42093</v>
      </c>
      <c r="R1554" s="216">
        <f>Q1554*H1554</f>
        <v>16.94651</v>
      </c>
      <c r="S1554" s="216">
        <v>0</v>
      </c>
      <c r="T1554" s="217">
        <f>S1554*H1554</f>
        <v>0</v>
      </c>
      <c r="U1554" s="40"/>
      <c r="V1554" s="40"/>
      <c r="W1554" s="40"/>
      <c r="X1554" s="40"/>
      <c r="Y1554" s="40"/>
      <c r="Z1554" s="40"/>
      <c r="AA1554" s="40"/>
      <c r="AB1554" s="40"/>
      <c r="AC1554" s="40"/>
      <c r="AD1554" s="40"/>
      <c r="AE1554" s="40"/>
      <c r="AR1554" s="218" t="s">
        <v>149</v>
      </c>
      <c r="AT1554" s="218" t="s">
        <v>144</v>
      </c>
      <c r="AU1554" s="218" t="s">
        <v>82</v>
      </c>
      <c r="AY1554" s="19" t="s">
        <v>142</v>
      </c>
      <c r="BE1554" s="219">
        <f>IF(N1554="základní",J1554,0)</f>
        <v>0</v>
      </c>
      <c r="BF1554" s="219">
        <f>IF(N1554="snížená",J1554,0)</f>
        <v>0</v>
      </c>
      <c r="BG1554" s="219">
        <f>IF(N1554="zákl. přenesená",J1554,0)</f>
        <v>0</v>
      </c>
      <c r="BH1554" s="219">
        <f>IF(N1554="sníž. přenesená",J1554,0)</f>
        <v>0</v>
      </c>
      <c r="BI1554" s="219">
        <f>IF(N1554="nulová",J1554,0)</f>
        <v>0</v>
      </c>
      <c r="BJ1554" s="19" t="s">
        <v>80</v>
      </c>
      <c r="BK1554" s="219">
        <f>ROUND(I1554*H1554,2)</f>
        <v>0</v>
      </c>
      <c r="BL1554" s="19" t="s">
        <v>149</v>
      </c>
      <c r="BM1554" s="218" t="s">
        <v>1417</v>
      </c>
    </row>
    <row r="1555" spans="1:47" s="2" customFormat="1" ht="12">
      <c r="A1555" s="40"/>
      <c r="B1555" s="41"/>
      <c r="C1555" s="42"/>
      <c r="D1555" s="227" t="s">
        <v>271</v>
      </c>
      <c r="E1555" s="42"/>
      <c r="F1555" s="258" t="s">
        <v>1418</v>
      </c>
      <c r="G1555" s="42"/>
      <c r="H1555" s="42"/>
      <c r="I1555" s="222"/>
      <c r="J1555" s="42"/>
      <c r="K1555" s="42"/>
      <c r="L1555" s="46"/>
      <c r="M1555" s="223"/>
      <c r="N1555" s="224"/>
      <c r="O1555" s="86"/>
      <c r="P1555" s="86"/>
      <c r="Q1555" s="86"/>
      <c r="R1555" s="86"/>
      <c r="S1555" s="86"/>
      <c r="T1555" s="87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0"/>
      <c r="AE1555" s="40"/>
      <c r="AT1555" s="19" t="s">
        <v>271</v>
      </c>
      <c r="AU1555" s="19" t="s">
        <v>82</v>
      </c>
    </row>
    <row r="1556" spans="1:51" s="14" customFormat="1" ht="12">
      <c r="A1556" s="14"/>
      <c r="B1556" s="236"/>
      <c r="C1556" s="237"/>
      <c r="D1556" s="227" t="s">
        <v>153</v>
      </c>
      <c r="E1556" s="238" t="s">
        <v>21</v>
      </c>
      <c r="F1556" s="239" t="s">
        <v>1419</v>
      </c>
      <c r="G1556" s="237"/>
      <c r="H1556" s="240">
        <v>7</v>
      </c>
      <c r="I1556" s="241"/>
      <c r="J1556" s="237"/>
      <c r="K1556" s="237"/>
      <c r="L1556" s="242"/>
      <c r="M1556" s="243"/>
      <c r="N1556" s="244"/>
      <c r="O1556" s="244"/>
      <c r="P1556" s="244"/>
      <c r="Q1556" s="244"/>
      <c r="R1556" s="244"/>
      <c r="S1556" s="244"/>
      <c r="T1556" s="245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46" t="s">
        <v>153</v>
      </c>
      <c r="AU1556" s="246" t="s">
        <v>82</v>
      </c>
      <c r="AV1556" s="14" t="s">
        <v>82</v>
      </c>
      <c r="AW1556" s="14" t="s">
        <v>34</v>
      </c>
      <c r="AX1556" s="14" t="s">
        <v>80</v>
      </c>
      <c r="AY1556" s="246" t="s">
        <v>142</v>
      </c>
    </row>
    <row r="1557" spans="1:65" s="2" customFormat="1" ht="24.15" customHeight="1">
      <c r="A1557" s="40"/>
      <c r="B1557" s="41"/>
      <c r="C1557" s="207" t="s">
        <v>1420</v>
      </c>
      <c r="D1557" s="207" t="s">
        <v>144</v>
      </c>
      <c r="E1557" s="208" t="s">
        <v>1421</v>
      </c>
      <c r="F1557" s="209" t="s">
        <v>1422</v>
      </c>
      <c r="G1557" s="210" t="s">
        <v>797</v>
      </c>
      <c r="H1557" s="211">
        <v>7</v>
      </c>
      <c r="I1557" s="212"/>
      <c r="J1557" s="213">
        <f>ROUND(I1557*H1557,2)</f>
        <v>0</v>
      </c>
      <c r="K1557" s="209" t="s">
        <v>148</v>
      </c>
      <c r="L1557" s="46"/>
      <c r="M1557" s="214" t="s">
        <v>21</v>
      </c>
      <c r="N1557" s="215" t="s">
        <v>44</v>
      </c>
      <c r="O1557" s="86"/>
      <c r="P1557" s="216">
        <f>O1557*H1557</f>
        <v>0</v>
      </c>
      <c r="Q1557" s="216">
        <v>2.256894881</v>
      </c>
      <c r="R1557" s="216">
        <f>Q1557*H1557</f>
        <v>15.798264167</v>
      </c>
      <c r="S1557" s="216">
        <v>0</v>
      </c>
      <c r="T1557" s="217">
        <f>S1557*H1557</f>
        <v>0</v>
      </c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0"/>
      <c r="AE1557" s="40"/>
      <c r="AR1557" s="218" t="s">
        <v>149</v>
      </c>
      <c r="AT1557" s="218" t="s">
        <v>144</v>
      </c>
      <c r="AU1557" s="218" t="s">
        <v>82</v>
      </c>
      <c r="AY1557" s="19" t="s">
        <v>142</v>
      </c>
      <c r="BE1557" s="219">
        <f>IF(N1557="základní",J1557,0)</f>
        <v>0</v>
      </c>
      <c r="BF1557" s="219">
        <f>IF(N1557="snížená",J1557,0)</f>
        <v>0</v>
      </c>
      <c r="BG1557" s="219">
        <f>IF(N1557="zákl. přenesená",J1557,0)</f>
        <v>0</v>
      </c>
      <c r="BH1557" s="219">
        <f>IF(N1557="sníž. přenesená",J1557,0)</f>
        <v>0</v>
      </c>
      <c r="BI1557" s="219">
        <f>IF(N1557="nulová",J1557,0)</f>
        <v>0</v>
      </c>
      <c r="BJ1557" s="19" t="s">
        <v>80</v>
      </c>
      <c r="BK1557" s="219">
        <f>ROUND(I1557*H1557,2)</f>
        <v>0</v>
      </c>
      <c r="BL1557" s="19" t="s">
        <v>149</v>
      </c>
      <c r="BM1557" s="218" t="s">
        <v>1423</v>
      </c>
    </row>
    <row r="1558" spans="1:47" s="2" customFormat="1" ht="12">
      <c r="A1558" s="40"/>
      <c r="B1558" s="41"/>
      <c r="C1558" s="42"/>
      <c r="D1558" s="220" t="s">
        <v>151</v>
      </c>
      <c r="E1558" s="42"/>
      <c r="F1558" s="221" t="s">
        <v>1424</v>
      </c>
      <c r="G1558" s="42"/>
      <c r="H1558" s="42"/>
      <c r="I1558" s="222"/>
      <c r="J1558" s="42"/>
      <c r="K1558" s="42"/>
      <c r="L1558" s="46"/>
      <c r="M1558" s="223"/>
      <c r="N1558" s="224"/>
      <c r="O1558" s="86"/>
      <c r="P1558" s="86"/>
      <c r="Q1558" s="86"/>
      <c r="R1558" s="86"/>
      <c r="S1558" s="86"/>
      <c r="T1558" s="87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0"/>
      <c r="AE1558" s="40"/>
      <c r="AT1558" s="19" t="s">
        <v>151</v>
      </c>
      <c r="AU1558" s="19" t="s">
        <v>82</v>
      </c>
    </row>
    <row r="1559" spans="1:47" s="2" customFormat="1" ht="12">
      <c r="A1559" s="40"/>
      <c r="B1559" s="41"/>
      <c r="C1559" s="42"/>
      <c r="D1559" s="227" t="s">
        <v>271</v>
      </c>
      <c r="E1559" s="42"/>
      <c r="F1559" s="258" t="s">
        <v>1418</v>
      </c>
      <c r="G1559" s="42"/>
      <c r="H1559" s="42"/>
      <c r="I1559" s="222"/>
      <c r="J1559" s="42"/>
      <c r="K1559" s="42"/>
      <c r="L1559" s="46"/>
      <c r="M1559" s="223"/>
      <c r="N1559" s="224"/>
      <c r="O1559" s="86"/>
      <c r="P1559" s="86"/>
      <c r="Q1559" s="86"/>
      <c r="R1559" s="86"/>
      <c r="S1559" s="86"/>
      <c r="T1559" s="87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0"/>
      <c r="AE1559" s="40"/>
      <c r="AT1559" s="19" t="s">
        <v>271</v>
      </c>
      <c r="AU1559" s="19" t="s">
        <v>82</v>
      </c>
    </row>
    <row r="1560" spans="1:51" s="14" customFormat="1" ht="12">
      <c r="A1560" s="14"/>
      <c r="B1560" s="236"/>
      <c r="C1560" s="237"/>
      <c r="D1560" s="227" t="s">
        <v>153</v>
      </c>
      <c r="E1560" s="238" t="s">
        <v>21</v>
      </c>
      <c r="F1560" s="239" t="s">
        <v>1425</v>
      </c>
      <c r="G1560" s="237"/>
      <c r="H1560" s="240">
        <v>7</v>
      </c>
      <c r="I1560" s="241"/>
      <c r="J1560" s="237"/>
      <c r="K1560" s="237"/>
      <c r="L1560" s="242"/>
      <c r="M1560" s="243"/>
      <c r="N1560" s="244"/>
      <c r="O1560" s="244"/>
      <c r="P1560" s="244"/>
      <c r="Q1560" s="244"/>
      <c r="R1560" s="244"/>
      <c r="S1560" s="244"/>
      <c r="T1560" s="245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46" t="s">
        <v>153</v>
      </c>
      <c r="AU1560" s="246" t="s">
        <v>82</v>
      </c>
      <c r="AV1560" s="14" t="s">
        <v>82</v>
      </c>
      <c r="AW1560" s="14" t="s">
        <v>34</v>
      </c>
      <c r="AX1560" s="14" t="s">
        <v>80</v>
      </c>
      <c r="AY1560" s="246" t="s">
        <v>142</v>
      </c>
    </row>
    <row r="1561" spans="1:65" s="2" customFormat="1" ht="24.15" customHeight="1">
      <c r="A1561" s="40"/>
      <c r="B1561" s="41"/>
      <c r="C1561" s="207" t="s">
        <v>1426</v>
      </c>
      <c r="D1561" s="207" t="s">
        <v>144</v>
      </c>
      <c r="E1561" s="208" t="s">
        <v>1427</v>
      </c>
      <c r="F1561" s="209" t="s">
        <v>1428</v>
      </c>
      <c r="G1561" s="210" t="s">
        <v>797</v>
      </c>
      <c r="H1561" s="211">
        <v>7</v>
      </c>
      <c r="I1561" s="212"/>
      <c r="J1561" s="213">
        <f>ROUND(I1561*H1561,2)</f>
        <v>0</v>
      </c>
      <c r="K1561" s="209" t="s">
        <v>148</v>
      </c>
      <c r="L1561" s="46"/>
      <c r="M1561" s="214" t="s">
        <v>21</v>
      </c>
      <c r="N1561" s="215" t="s">
        <v>44</v>
      </c>
      <c r="O1561" s="86"/>
      <c r="P1561" s="216">
        <f>O1561*H1561</f>
        <v>0</v>
      </c>
      <c r="Q1561" s="216">
        <v>2.420930458</v>
      </c>
      <c r="R1561" s="216">
        <f>Q1561*H1561</f>
        <v>16.946513206</v>
      </c>
      <c r="S1561" s="216">
        <v>0</v>
      </c>
      <c r="T1561" s="217">
        <f>S1561*H1561</f>
        <v>0</v>
      </c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0"/>
      <c r="AE1561" s="40"/>
      <c r="AR1561" s="218" t="s">
        <v>149</v>
      </c>
      <c r="AT1561" s="218" t="s">
        <v>144</v>
      </c>
      <c r="AU1561" s="218" t="s">
        <v>82</v>
      </c>
      <c r="AY1561" s="19" t="s">
        <v>142</v>
      </c>
      <c r="BE1561" s="219">
        <f>IF(N1561="základní",J1561,0)</f>
        <v>0</v>
      </c>
      <c r="BF1561" s="219">
        <f>IF(N1561="snížená",J1561,0)</f>
        <v>0</v>
      </c>
      <c r="BG1561" s="219">
        <f>IF(N1561="zákl. přenesená",J1561,0)</f>
        <v>0</v>
      </c>
      <c r="BH1561" s="219">
        <f>IF(N1561="sníž. přenesená",J1561,0)</f>
        <v>0</v>
      </c>
      <c r="BI1561" s="219">
        <f>IF(N1561="nulová",J1561,0)</f>
        <v>0</v>
      </c>
      <c r="BJ1561" s="19" t="s">
        <v>80</v>
      </c>
      <c r="BK1561" s="219">
        <f>ROUND(I1561*H1561,2)</f>
        <v>0</v>
      </c>
      <c r="BL1561" s="19" t="s">
        <v>149</v>
      </c>
      <c r="BM1561" s="218" t="s">
        <v>1429</v>
      </c>
    </row>
    <row r="1562" spans="1:47" s="2" customFormat="1" ht="12">
      <c r="A1562" s="40"/>
      <c r="B1562" s="41"/>
      <c r="C1562" s="42"/>
      <c r="D1562" s="220" t="s">
        <v>151</v>
      </c>
      <c r="E1562" s="42"/>
      <c r="F1562" s="221" t="s">
        <v>1430</v>
      </c>
      <c r="G1562" s="42"/>
      <c r="H1562" s="42"/>
      <c r="I1562" s="222"/>
      <c r="J1562" s="42"/>
      <c r="K1562" s="42"/>
      <c r="L1562" s="46"/>
      <c r="M1562" s="223"/>
      <c r="N1562" s="224"/>
      <c r="O1562" s="86"/>
      <c r="P1562" s="86"/>
      <c r="Q1562" s="86"/>
      <c r="R1562" s="86"/>
      <c r="S1562" s="86"/>
      <c r="T1562" s="87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0"/>
      <c r="AE1562" s="40"/>
      <c r="AT1562" s="19" t="s">
        <v>151</v>
      </c>
      <c r="AU1562" s="19" t="s">
        <v>82</v>
      </c>
    </row>
    <row r="1563" spans="1:47" s="2" customFormat="1" ht="12">
      <c r="A1563" s="40"/>
      <c r="B1563" s="41"/>
      <c r="C1563" s="42"/>
      <c r="D1563" s="227" t="s">
        <v>271</v>
      </c>
      <c r="E1563" s="42"/>
      <c r="F1563" s="258" t="s">
        <v>1418</v>
      </c>
      <c r="G1563" s="42"/>
      <c r="H1563" s="42"/>
      <c r="I1563" s="222"/>
      <c r="J1563" s="42"/>
      <c r="K1563" s="42"/>
      <c r="L1563" s="46"/>
      <c r="M1563" s="223"/>
      <c r="N1563" s="224"/>
      <c r="O1563" s="86"/>
      <c r="P1563" s="86"/>
      <c r="Q1563" s="86"/>
      <c r="R1563" s="86"/>
      <c r="S1563" s="86"/>
      <c r="T1563" s="87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0"/>
      <c r="AE1563" s="40"/>
      <c r="AT1563" s="19" t="s">
        <v>271</v>
      </c>
      <c r="AU1563" s="19" t="s">
        <v>82</v>
      </c>
    </row>
    <row r="1564" spans="1:51" s="14" customFormat="1" ht="12">
      <c r="A1564" s="14"/>
      <c r="B1564" s="236"/>
      <c r="C1564" s="237"/>
      <c r="D1564" s="227" t="s">
        <v>153</v>
      </c>
      <c r="E1564" s="238" t="s">
        <v>21</v>
      </c>
      <c r="F1564" s="239" t="s">
        <v>229</v>
      </c>
      <c r="G1564" s="237"/>
      <c r="H1564" s="240">
        <v>7</v>
      </c>
      <c r="I1564" s="241"/>
      <c r="J1564" s="237"/>
      <c r="K1564" s="237"/>
      <c r="L1564" s="242"/>
      <c r="M1564" s="243"/>
      <c r="N1564" s="244"/>
      <c r="O1564" s="244"/>
      <c r="P1564" s="244"/>
      <c r="Q1564" s="244"/>
      <c r="R1564" s="244"/>
      <c r="S1564" s="244"/>
      <c r="T1564" s="245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T1564" s="246" t="s">
        <v>153</v>
      </c>
      <c r="AU1564" s="246" t="s">
        <v>82</v>
      </c>
      <c r="AV1564" s="14" t="s">
        <v>82</v>
      </c>
      <c r="AW1564" s="14" t="s">
        <v>34</v>
      </c>
      <c r="AX1564" s="14" t="s">
        <v>80</v>
      </c>
      <c r="AY1564" s="246" t="s">
        <v>142</v>
      </c>
    </row>
    <row r="1565" spans="1:65" s="2" customFormat="1" ht="24.15" customHeight="1">
      <c r="A1565" s="40"/>
      <c r="B1565" s="41"/>
      <c r="C1565" s="207" t="s">
        <v>1431</v>
      </c>
      <c r="D1565" s="207" t="s">
        <v>144</v>
      </c>
      <c r="E1565" s="208" t="s">
        <v>1432</v>
      </c>
      <c r="F1565" s="209" t="s">
        <v>1433</v>
      </c>
      <c r="G1565" s="210" t="s">
        <v>797</v>
      </c>
      <c r="H1565" s="211">
        <v>13</v>
      </c>
      <c r="I1565" s="212"/>
      <c r="J1565" s="213">
        <f>ROUND(I1565*H1565,2)</f>
        <v>0</v>
      </c>
      <c r="K1565" s="209" t="s">
        <v>148</v>
      </c>
      <c r="L1565" s="46"/>
      <c r="M1565" s="214" t="s">
        <v>21</v>
      </c>
      <c r="N1565" s="215" t="s">
        <v>44</v>
      </c>
      <c r="O1565" s="86"/>
      <c r="P1565" s="216">
        <f>O1565*H1565</f>
        <v>0</v>
      </c>
      <c r="Q1565" s="216">
        <v>0.04694</v>
      </c>
      <c r="R1565" s="216">
        <f>Q1565*H1565</f>
        <v>0.61022</v>
      </c>
      <c r="S1565" s="216">
        <v>0</v>
      </c>
      <c r="T1565" s="217">
        <f>S1565*H1565</f>
        <v>0</v>
      </c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0"/>
      <c r="AE1565" s="40"/>
      <c r="AR1565" s="218" t="s">
        <v>149</v>
      </c>
      <c r="AT1565" s="218" t="s">
        <v>144</v>
      </c>
      <c r="AU1565" s="218" t="s">
        <v>82</v>
      </c>
      <c r="AY1565" s="19" t="s">
        <v>142</v>
      </c>
      <c r="BE1565" s="219">
        <f>IF(N1565="základní",J1565,0)</f>
        <v>0</v>
      </c>
      <c r="BF1565" s="219">
        <f>IF(N1565="snížená",J1565,0)</f>
        <v>0</v>
      </c>
      <c r="BG1565" s="219">
        <f>IF(N1565="zákl. přenesená",J1565,0)</f>
        <v>0</v>
      </c>
      <c r="BH1565" s="219">
        <f>IF(N1565="sníž. přenesená",J1565,0)</f>
        <v>0</v>
      </c>
      <c r="BI1565" s="219">
        <f>IF(N1565="nulová",J1565,0)</f>
        <v>0</v>
      </c>
      <c r="BJ1565" s="19" t="s">
        <v>80</v>
      </c>
      <c r="BK1565" s="219">
        <f>ROUND(I1565*H1565,2)</f>
        <v>0</v>
      </c>
      <c r="BL1565" s="19" t="s">
        <v>149</v>
      </c>
      <c r="BM1565" s="218" t="s">
        <v>1434</v>
      </c>
    </row>
    <row r="1566" spans="1:47" s="2" customFormat="1" ht="12">
      <c r="A1566" s="40"/>
      <c r="B1566" s="41"/>
      <c r="C1566" s="42"/>
      <c r="D1566" s="220" t="s">
        <v>151</v>
      </c>
      <c r="E1566" s="42"/>
      <c r="F1566" s="221" t="s">
        <v>1435</v>
      </c>
      <c r="G1566" s="42"/>
      <c r="H1566" s="42"/>
      <c r="I1566" s="222"/>
      <c r="J1566" s="42"/>
      <c r="K1566" s="42"/>
      <c r="L1566" s="46"/>
      <c r="M1566" s="223"/>
      <c r="N1566" s="224"/>
      <c r="O1566" s="86"/>
      <c r="P1566" s="86"/>
      <c r="Q1566" s="86"/>
      <c r="R1566" s="86"/>
      <c r="S1566" s="86"/>
      <c r="T1566" s="87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0"/>
      <c r="AE1566" s="40"/>
      <c r="AT1566" s="19" t="s">
        <v>151</v>
      </c>
      <c r="AU1566" s="19" t="s">
        <v>82</v>
      </c>
    </row>
    <row r="1567" spans="1:47" s="2" customFormat="1" ht="12">
      <c r="A1567" s="40"/>
      <c r="B1567" s="41"/>
      <c r="C1567" s="42"/>
      <c r="D1567" s="227" t="s">
        <v>271</v>
      </c>
      <c r="E1567" s="42"/>
      <c r="F1567" s="258" t="s">
        <v>1436</v>
      </c>
      <c r="G1567" s="42"/>
      <c r="H1567" s="42"/>
      <c r="I1567" s="222"/>
      <c r="J1567" s="42"/>
      <c r="K1567" s="42"/>
      <c r="L1567" s="46"/>
      <c r="M1567" s="223"/>
      <c r="N1567" s="224"/>
      <c r="O1567" s="86"/>
      <c r="P1567" s="86"/>
      <c r="Q1567" s="86"/>
      <c r="R1567" s="86"/>
      <c r="S1567" s="86"/>
      <c r="T1567" s="87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0"/>
      <c r="AE1567" s="40"/>
      <c r="AT1567" s="19" t="s">
        <v>271</v>
      </c>
      <c r="AU1567" s="19" t="s">
        <v>82</v>
      </c>
    </row>
    <row r="1568" spans="1:51" s="14" customFormat="1" ht="12">
      <c r="A1568" s="14"/>
      <c r="B1568" s="236"/>
      <c r="C1568" s="237"/>
      <c r="D1568" s="227" t="s">
        <v>153</v>
      </c>
      <c r="E1568" s="238" t="s">
        <v>21</v>
      </c>
      <c r="F1568" s="239" t="s">
        <v>287</v>
      </c>
      <c r="G1568" s="237"/>
      <c r="H1568" s="240">
        <v>13</v>
      </c>
      <c r="I1568" s="241"/>
      <c r="J1568" s="237"/>
      <c r="K1568" s="237"/>
      <c r="L1568" s="242"/>
      <c r="M1568" s="243"/>
      <c r="N1568" s="244"/>
      <c r="O1568" s="244"/>
      <c r="P1568" s="244"/>
      <c r="Q1568" s="244"/>
      <c r="R1568" s="244"/>
      <c r="S1568" s="244"/>
      <c r="T1568" s="245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46" t="s">
        <v>153</v>
      </c>
      <c r="AU1568" s="246" t="s">
        <v>82</v>
      </c>
      <c r="AV1568" s="14" t="s">
        <v>82</v>
      </c>
      <c r="AW1568" s="14" t="s">
        <v>34</v>
      </c>
      <c r="AX1568" s="14" t="s">
        <v>80</v>
      </c>
      <c r="AY1568" s="246" t="s">
        <v>142</v>
      </c>
    </row>
    <row r="1569" spans="1:65" s="2" customFormat="1" ht="24.15" customHeight="1">
      <c r="A1569" s="40"/>
      <c r="B1569" s="41"/>
      <c r="C1569" s="207" t="s">
        <v>1437</v>
      </c>
      <c r="D1569" s="207" t="s">
        <v>144</v>
      </c>
      <c r="E1569" s="208" t="s">
        <v>1438</v>
      </c>
      <c r="F1569" s="209" t="s">
        <v>1439</v>
      </c>
      <c r="G1569" s="210" t="s">
        <v>797</v>
      </c>
      <c r="H1569" s="211">
        <v>18</v>
      </c>
      <c r="I1569" s="212"/>
      <c r="J1569" s="213">
        <f>ROUND(I1569*H1569,2)</f>
        <v>0</v>
      </c>
      <c r="K1569" s="209" t="s">
        <v>148</v>
      </c>
      <c r="L1569" s="46"/>
      <c r="M1569" s="214" t="s">
        <v>21</v>
      </c>
      <c r="N1569" s="215" t="s">
        <v>44</v>
      </c>
      <c r="O1569" s="86"/>
      <c r="P1569" s="216">
        <f>O1569*H1569</f>
        <v>0</v>
      </c>
      <c r="Q1569" s="216">
        <v>0.05174</v>
      </c>
      <c r="R1569" s="216">
        <f>Q1569*H1569</f>
        <v>0.93132</v>
      </c>
      <c r="S1569" s="216">
        <v>0</v>
      </c>
      <c r="T1569" s="217">
        <f>S1569*H1569</f>
        <v>0</v>
      </c>
      <c r="U1569" s="40"/>
      <c r="V1569" s="40"/>
      <c r="W1569" s="40"/>
      <c r="X1569" s="40"/>
      <c r="Y1569" s="40"/>
      <c r="Z1569" s="40"/>
      <c r="AA1569" s="40"/>
      <c r="AB1569" s="40"/>
      <c r="AC1569" s="40"/>
      <c r="AD1569" s="40"/>
      <c r="AE1569" s="40"/>
      <c r="AR1569" s="218" t="s">
        <v>149</v>
      </c>
      <c r="AT1569" s="218" t="s">
        <v>144</v>
      </c>
      <c r="AU1569" s="218" t="s">
        <v>82</v>
      </c>
      <c r="AY1569" s="19" t="s">
        <v>142</v>
      </c>
      <c r="BE1569" s="219">
        <f>IF(N1569="základní",J1569,0)</f>
        <v>0</v>
      </c>
      <c r="BF1569" s="219">
        <f>IF(N1569="snížená",J1569,0)</f>
        <v>0</v>
      </c>
      <c r="BG1569" s="219">
        <f>IF(N1569="zákl. přenesená",J1569,0)</f>
        <v>0</v>
      </c>
      <c r="BH1569" s="219">
        <f>IF(N1569="sníž. přenesená",J1569,0)</f>
        <v>0</v>
      </c>
      <c r="BI1569" s="219">
        <f>IF(N1569="nulová",J1569,0)</f>
        <v>0</v>
      </c>
      <c r="BJ1569" s="19" t="s">
        <v>80</v>
      </c>
      <c r="BK1569" s="219">
        <f>ROUND(I1569*H1569,2)</f>
        <v>0</v>
      </c>
      <c r="BL1569" s="19" t="s">
        <v>149</v>
      </c>
      <c r="BM1569" s="218" t="s">
        <v>1440</v>
      </c>
    </row>
    <row r="1570" spans="1:47" s="2" customFormat="1" ht="12">
      <c r="A1570" s="40"/>
      <c r="B1570" s="41"/>
      <c r="C1570" s="42"/>
      <c r="D1570" s="220" t="s">
        <v>151</v>
      </c>
      <c r="E1570" s="42"/>
      <c r="F1570" s="221" t="s">
        <v>1441</v>
      </c>
      <c r="G1570" s="42"/>
      <c r="H1570" s="42"/>
      <c r="I1570" s="222"/>
      <c r="J1570" s="42"/>
      <c r="K1570" s="42"/>
      <c r="L1570" s="46"/>
      <c r="M1570" s="223"/>
      <c r="N1570" s="224"/>
      <c r="O1570" s="86"/>
      <c r="P1570" s="86"/>
      <c r="Q1570" s="86"/>
      <c r="R1570" s="86"/>
      <c r="S1570" s="86"/>
      <c r="T1570" s="87"/>
      <c r="U1570" s="40"/>
      <c r="V1570" s="40"/>
      <c r="W1570" s="40"/>
      <c r="X1570" s="40"/>
      <c r="Y1570" s="40"/>
      <c r="Z1570" s="40"/>
      <c r="AA1570" s="40"/>
      <c r="AB1570" s="40"/>
      <c r="AC1570" s="40"/>
      <c r="AD1570" s="40"/>
      <c r="AE1570" s="40"/>
      <c r="AT1570" s="19" t="s">
        <v>151</v>
      </c>
      <c r="AU1570" s="19" t="s">
        <v>82</v>
      </c>
    </row>
    <row r="1571" spans="1:47" s="2" customFormat="1" ht="12">
      <c r="A1571" s="40"/>
      <c r="B1571" s="41"/>
      <c r="C1571" s="42"/>
      <c r="D1571" s="227" t="s">
        <v>271</v>
      </c>
      <c r="E1571" s="42"/>
      <c r="F1571" s="258" t="s">
        <v>1442</v>
      </c>
      <c r="G1571" s="42"/>
      <c r="H1571" s="42"/>
      <c r="I1571" s="222"/>
      <c r="J1571" s="42"/>
      <c r="K1571" s="42"/>
      <c r="L1571" s="46"/>
      <c r="M1571" s="223"/>
      <c r="N1571" s="224"/>
      <c r="O1571" s="86"/>
      <c r="P1571" s="86"/>
      <c r="Q1571" s="86"/>
      <c r="R1571" s="86"/>
      <c r="S1571" s="86"/>
      <c r="T1571" s="87"/>
      <c r="U1571" s="40"/>
      <c r="V1571" s="40"/>
      <c r="W1571" s="40"/>
      <c r="X1571" s="40"/>
      <c r="Y1571" s="40"/>
      <c r="Z1571" s="40"/>
      <c r="AA1571" s="40"/>
      <c r="AB1571" s="40"/>
      <c r="AC1571" s="40"/>
      <c r="AD1571" s="40"/>
      <c r="AE1571" s="40"/>
      <c r="AT1571" s="19" t="s">
        <v>271</v>
      </c>
      <c r="AU1571" s="19" t="s">
        <v>82</v>
      </c>
    </row>
    <row r="1572" spans="1:51" s="14" customFormat="1" ht="12">
      <c r="A1572" s="14"/>
      <c r="B1572" s="236"/>
      <c r="C1572" s="237"/>
      <c r="D1572" s="227" t="s">
        <v>153</v>
      </c>
      <c r="E1572" s="238" t="s">
        <v>21</v>
      </c>
      <c r="F1572" s="239" t="s">
        <v>326</v>
      </c>
      <c r="G1572" s="237"/>
      <c r="H1572" s="240">
        <v>18</v>
      </c>
      <c r="I1572" s="241"/>
      <c r="J1572" s="237"/>
      <c r="K1572" s="237"/>
      <c r="L1572" s="242"/>
      <c r="M1572" s="243"/>
      <c r="N1572" s="244"/>
      <c r="O1572" s="244"/>
      <c r="P1572" s="244"/>
      <c r="Q1572" s="244"/>
      <c r="R1572" s="244"/>
      <c r="S1572" s="244"/>
      <c r="T1572" s="245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46" t="s">
        <v>153</v>
      </c>
      <c r="AU1572" s="246" t="s">
        <v>82</v>
      </c>
      <c r="AV1572" s="14" t="s">
        <v>82</v>
      </c>
      <c r="AW1572" s="14" t="s">
        <v>34</v>
      </c>
      <c r="AX1572" s="14" t="s">
        <v>80</v>
      </c>
      <c r="AY1572" s="246" t="s">
        <v>142</v>
      </c>
    </row>
    <row r="1573" spans="1:65" s="2" customFormat="1" ht="16.5" customHeight="1">
      <c r="A1573" s="40"/>
      <c r="B1573" s="41"/>
      <c r="C1573" s="207" t="s">
        <v>1443</v>
      </c>
      <c r="D1573" s="207" t="s">
        <v>144</v>
      </c>
      <c r="E1573" s="208" t="s">
        <v>1444</v>
      </c>
      <c r="F1573" s="209" t="s">
        <v>1445</v>
      </c>
      <c r="G1573" s="210" t="s">
        <v>797</v>
      </c>
      <c r="H1573" s="211">
        <v>24</v>
      </c>
      <c r="I1573" s="212"/>
      <c r="J1573" s="213">
        <f>ROUND(I1573*H1573,2)</f>
        <v>0</v>
      </c>
      <c r="K1573" s="209" t="s">
        <v>148</v>
      </c>
      <c r="L1573" s="46"/>
      <c r="M1573" s="214" t="s">
        <v>21</v>
      </c>
      <c r="N1573" s="215" t="s">
        <v>44</v>
      </c>
      <c r="O1573" s="86"/>
      <c r="P1573" s="216">
        <f>O1573*H1573</f>
        <v>0</v>
      </c>
      <c r="Q1573" s="216">
        <v>0.144942</v>
      </c>
      <c r="R1573" s="216">
        <f>Q1573*H1573</f>
        <v>3.4786079999999995</v>
      </c>
      <c r="S1573" s="216">
        <v>0</v>
      </c>
      <c r="T1573" s="217">
        <f>S1573*H1573</f>
        <v>0</v>
      </c>
      <c r="U1573" s="40"/>
      <c r="V1573" s="40"/>
      <c r="W1573" s="40"/>
      <c r="X1573" s="40"/>
      <c r="Y1573" s="40"/>
      <c r="Z1573" s="40"/>
      <c r="AA1573" s="40"/>
      <c r="AB1573" s="40"/>
      <c r="AC1573" s="40"/>
      <c r="AD1573" s="40"/>
      <c r="AE1573" s="40"/>
      <c r="AR1573" s="218" t="s">
        <v>149</v>
      </c>
      <c r="AT1573" s="218" t="s">
        <v>144</v>
      </c>
      <c r="AU1573" s="218" t="s">
        <v>82</v>
      </c>
      <c r="AY1573" s="19" t="s">
        <v>142</v>
      </c>
      <c r="BE1573" s="219">
        <f>IF(N1573="základní",J1573,0)</f>
        <v>0</v>
      </c>
      <c r="BF1573" s="219">
        <f>IF(N1573="snížená",J1573,0)</f>
        <v>0</v>
      </c>
      <c r="BG1573" s="219">
        <f>IF(N1573="zákl. přenesená",J1573,0)</f>
        <v>0</v>
      </c>
      <c r="BH1573" s="219">
        <f>IF(N1573="sníž. přenesená",J1573,0)</f>
        <v>0</v>
      </c>
      <c r="BI1573" s="219">
        <f>IF(N1573="nulová",J1573,0)</f>
        <v>0</v>
      </c>
      <c r="BJ1573" s="19" t="s">
        <v>80</v>
      </c>
      <c r="BK1573" s="219">
        <f>ROUND(I1573*H1573,2)</f>
        <v>0</v>
      </c>
      <c r="BL1573" s="19" t="s">
        <v>149</v>
      </c>
      <c r="BM1573" s="218" t="s">
        <v>1446</v>
      </c>
    </row>
    <row r="1574" spans="1:47" s="2" customFormat="1" ht="12">
      <c r="A1574" s="40"/>
      <c r="B1574" s="41"/>
      <c r="C1574" s="42"/>
      <c r="D1574" s="220" t="s">
        <v>151</v>
      </c>
      <c r="E1574" s="42"/>
      <c r="F1574" s="221" t="s">
        <v>1447</v>
      </c>
      <c r="G1574" s="42"/>
      <c r="H1574" s="42"/>
      <c r="I1574" s="222"/>
      <c r="J1574" s="42"/>
      <c r="K1574" s="42"/>
      <c r="L1574" s="46"/>
      <c r="M1574" s="223"/>
      <c r="N1574" s="224"/>
      <c r="O1574" s="86"/>
      <c r="P1574" s="86"/>
      <c r="Q1574" s="86"/>
      <c r="R1574" s="86"/>
      <c r="S1574" s="86"/>
      <c r="T1574" s="87"/>
      <c r="U1574" s="40"/>
      <c r="V1574" s="40"/>
      <c r="W1574" s="40"/>
      <c r="X1574" s="40"/>
      <c r="Y1574" s="40"/>
      <c r="Z1574" s="40"/>
      <c r="AA1574" s="40"/>
      <c r="AB1574" s="40"/>
      <c r="AC1574" s="40"/>
      <c r="AD1574" s="40"/>
      <c r="AE1574" s="40"/>
      <c r="AT1574" s="19" t="s">
        <v>151</v>
      </c>
      <c r="AU1574" s="19" t="s">
        <v>82</v>
      </c>
    </row>
    <row r="1575" spans="1:47" s="2" customFormat="1" ht="12">
      <c r="A1575" s="40"/>
      <c r="B1575" s="41"/>
      <c r="C1575" s="42"/>
      <c r="D1575" s="227" t="s">
        <v>271</v>
      </c>
      <c r="E1575" s="42"/>
      <c r="F1575" s="258" t="s">
        <v>1448</v>
      </c>
      <c r="G1575" s="42"/>
      <c r="H1575" s="42"/>
      <c r="I1575" s="222"/>
      <c r="J1575" s="42"/>
      <c r="K1575" s="42"/>
      <c r="L1575" s="46"/>
      <c r="M1575" s="223"/>
      <c r="N1575" s="224"/>
      <c r="O1575" s="86"/>
      <c r="P1575" s="86"/>
      <c r="Q1575" s="86"/>
      <c r="R1575" s="86"/>
      <c r="S1575" s="86"/>
      <c r="T1575" s="87"/>
      <c r="U1575" s="40"/>
      <c r="V1575" s="40"/>
      <c r="W1575" s="40"/>
      <c r="X1575" s="40"/>
      <c r="Y1575" s="40"/>
      <c r="Z1575" s="40"/>
      <c r="AA1575" s="40"/>
      <c r="AB1575" s="40"/>
      <c r="AC1575" s="40"/>
      <c r="AD1575" s="40"/>
      <c r="AE1575" s="40"/>
      <c r="AT1575" s="19" t="s">
        <v>271</v>
      </c>
      <c r="AU1575" s="19" t="s">
        <v>82</v>
      </c>
    </row>
    <row r="1576" spans="1:65" s="2" customFormat="1" ht="16.5" customHeight="1">
      <c r="A1576" s="40"/>
      <c r="B1576" s="41"/>
      <c r="C1576" s="270" t="s">
        <v>1449</v>
      </c>
      <c r="D1576" s="270" t="s">
        <v>729</v>
      </c>
      <c r="E1576" s="271" t="s">
        <v>1450</v>
      </c>
      <c r="F1576" s="272" t="s">
        <v>1451</v>
      </c>
      <c r="G1576" s="273" t="s">
        <v>797</v>
      </c>
      <c r="H1576" s="274">
        <v>24</v>
      </c>
      <c r="I1576" s="275"/>
      <c r="J1576" s="276">
        <f>ROUND(I1576*H1576,2)</f>
        <v>0</v>
      </c>
      <c r="K1576" s="272" t="s">
        <v>21</v>
      </c>
      <c r="L1576" s="277"/>
      <c r="M1576" s="278" t="s">
        <v>21</v>
      </c>
      <c r="N1576" s="279" t="s">
        <v>44</v>
      </c>
      <c r="O1576" s="86"/>
      <c r="P1576" s="216">
        <f>O1576*H1576</f>
        <v>0</v>
      </c>
      <c r="Q1576" s="216">
        <v>0.097</v>
      </c>
      <c r="R1576" s="216">
        <f>Q1576*H1576</f>
        <v>2.3280000000000003</v>
      </c>
      <c r="S1576" s="216">
        <v>0</v>
      </c>
      <c r="T1576" s="217">
        <f>S1576*H1576</f>
        <v>0</v>
      </c>
      <c r="U1576" s="40"/>
      <c r="V1576" s="40"/>
      <c r="W1576" s="40"/>
      <c r="X1576" s="40"/>
      <c r="Y1576" s="40"/>
      <c r="Z1576" s="40"/>
      <c r="AA1576" s="40"/>
      <c r="AB1576" s="40"/>
      <c r="AC1576" s="40"/>
      <c r="AD1576" s="40"/>
      <c r="AE1576" s="40"/>
      <c r="AR1576" s="218" t="s">
        <v>235</v>
      </c>
      <c r="AT1576" s="218" t="s">
        <v>729</v>
      </c>
      <c r="AU1576" s="218" t="s">
        <v>82</v>
      </c>
      <c r="AY1576" s="19" t="s">
        <v>142</v>
      </c>
      <c r="BE1576" s="219">
        <f>IF(N1576="základní",J1576,0)</f>
        <v>0</v>
      </c>
      <c r="BF1576" s="219">
        <f>IF(N1576="snížená",J1576,0)</f>
        <v>0</v>
      </c>
      <c r="BG1576" s="219">
        <f>IF(N1576="zákl. přenesená",J1576,0)</f>
        <v>0</v>
      </c>
      <c r="BH1576" s="219">
        <f>IF(N1576="sníž. přenesená",J1576,0)</f>
        <v>0</v>
      </c>
      <c r="BI1576" s="219">
        <f>IF(N1576="nulová",J1576,0)</f>
        <v>0</v>
      </c>
      <c r="BJ1576" s="19" t="s">
        <v>80</v>
      </c>
      <c r="BK1576" s="219">
        <f>ROUND(I1576*H1576,2)</f>
        <v>0</v>
      </c>
      <c r="BL1576" s="19" t="s">
        <v>149</v>
      </c>
      <c r="BM1576" s="218" t="s">
        <v>1452</v>
      </c>
    </row>
    <row r="1577" spans="1:47" s="2" customFormat="1" ht="12">
      <c r="A1577" s="40"/>
      <c r="B1577" s="41"/>
      <c r="C1577" s="42"/>
      <c r="D1577" s="227" t="s">
        <v>271</v>
      </c>
      <c r="E1577" s="42"/>
      <c r="F1577" s="258" t="s">
        <v>1448</v>
      </c>
      <c r="G1577" s="42"/>
      <c r="H1577" s="42"/>
      <c r="I1577" s="222"/>
      <c r="J1577" s="42"/>
      <c r="K1577" s="42"/>
      <c r="L1577" s="46"/>
      <c r="M1577" s="223"/>
      <c r="N1577" s="224"/>
      <c r="O1577" s="86"/>
      <c r="P1577" s="86"/>
      <c r="Q1577" s="86"/>
      <c r="R1577" s="86"/>
      <c r="S1577" s="86"/>
      <c r="T1577" s="87"/>
      <c r="U1577" s="40"/>
      <c r="V1577" s="40"/>
      <c r="W1577" s="40"/>
      <c r="X1577" s="40"/>
      <c r="Y1577" s="40"/>
      <c r="Z1577" s="40"/>
      <c r="AA1577" s="40"/>
      <c r="AB1577" s="40"/>
      <c r="AC1577" s="40"/>
      <c r="AD1577" s="40"/>
      <c r="AE1577" s="40"/>
      <c r="AT1577" s="19" t="s">
        <v>271</v>
      </c>
      <c r="AU1577" s="19" t="s">
        <v>82</v>
      </c>
    </row>
    <row r="1578" spans="1:65" s="2" customFormat="1" ht="16.5" customHeight="1">
      <c r="A1578" s="40"/>
      <c r="B1578" s="41"/>
      <c r="C1578" s="270" t="s">
        <v>1453</v>
      </c>
      <c r="D1578" s="270" t="s">
        <v>729</v>
      </c>
      <c r="E1578" s="271" t="s">
        <v>1454</v>
      </c>
      <c r="F1578" s="272" t="s">
        <v>1455</v>
      </c>
      <c r="G1578" s="273" t="s">
        <v>797</v>
      </c>
      <c r="H1578" s="274">
        <v>24</v>
      </c>
      <c r="I1578" s="275"/>
      <c r="J1578" s="276">
        <f>ROUND(I1578*H1578,2)</f>
        <v>0</v>
      </c>
      <c r="K1578" s="272" t="s">
        <v>21</v>
      </c>
      <c r="L1578" s="277"/>
      <c r="M1578" s="278" t="s">
        <v>21</v>
      </c>
      <c r="N1578" s="279" t="s">
        <v>44</v>
      </c>
      <c r="O1578" s="86"/>
      <c r="P1578" s="216">
        <f>O1578*H1578</f>
        <v>0</v>
      </c>
      <c r="Q1578" s="216">
        <v>0.097</v>
      </c>
      <c r="R1578" s="216">
        <f>Q1578*H1578</f>
        <v>2.3280000000000003</v>
      </c>
      <c r="S1578" s="216">
        <v>0</v>
      </c>
      <c r="T1578" s="217">
        <f>S1578*H1578</f>
        <v>0</v>
      </c>
      <c r="U1578" s="40"/>
      <c r="V1578" s="40"/>
      <c r="W1578" s="40"/>
      <c r="X1578" s="40"/>
      <c r="Y1578" s="40"/>
      <c r="Z1578" s="40"/>
      <c r="AA1578" s="40"/>
      <c r="AB1578" s="40"/>
      <c r="AC1578" s="40"/>
      <c r="AD1578" s="40"/>
      <c r="AE1578" s="40"/>
      <c r="AR1578" s="218" t="s">
        <v>235</v>
      </c>
      <c r="AT1578" s="218" t="s">
        <v>729</v>
      </c>
      <c r="AU1578" s="218" t="s">
        <v>82</v>
      </c>
      <c r="AY1578" s="19" t="s">
        <v>142</v>
      </c>
      <c r="BE1578" s="219">
        <f>IF(N1578="základní",J1578,0)</f>
        <v>0</v>
      </c>
      <c r="BF1578" s="219">
        <f>IF(N1578="snížená",J1578,0)</f>
        <v>0</v>
      </c>
      <c r="BG1578" s="219">
        <f>IF(N1578="zákl. přenesená",J1578,0)</f>
        <v>0</v>
      </c>
      <c r="BH1578" s="219">
        <f>IF(N1578="sníž. přenesená",J1578,0)</f>
        <v>0</v>
      </c>
      <c r="BI1578" s="219">
        <f>IF(N1578="nulová",J1578,0)</f>
        <v>0</v>
      </c>
      <c r="BJ1578" s="19" t="s">
        <v>80</v>
      </c>
      <c r="BK1578" s="219">
        <f>ROUND(I1578*H1578,2)</f>
        <v>0</v>
      </c>
      <c r="BL1578" s="19" t="s">
        <v>149</v>
      </c>
      <c r="BM1578" s="218" t="s">
        <v>1456</v>
      </c>
    </row>
    <row r="1579" spans="1:47" s="2" customFormat="1" ht="12">
      <c r="A1579" s="40"/>
      <c r="B1579" s="41"/>
      <c r="C1579" s="42"/>
      <c r="D1579" s="227" t="s">
        <v>271</v>
      </c>
      <c r="E1579" s="42"/>
      <c r="F1579" s="258" t="s">
        <v>1448</v>
      </c>
      <c r="G1579" s="42"/>
      <c r="H1579" s="42"/>
      <c r="I1579" s="222"/>
      <c r="J1579" s="42"/>
      <c r="K1579" s="42"/>
      <c r="L1579" s="46"/>
      <c r="M1579" s="223"/>
      <c r="N1579" s="224"/>
      <c r="O1579" s="86"/>
      <c r="P1579" s="86"/>
      <c r="Q1579" s="86"/>
      <c r="R1579" s="86"/>
      <c r="S1579" s="86"/>
      <c r="T1579" s="87"/>
      <c r="U1579" s="40"/>
      <c r="V1579" s="40"/>
      <c r="W1579" s="40"/>
      <c r="X1579" s="40"/>
      <c r="Y1579" s="40"/>
      <c r="Z1579" s="40"/>
      <c r="AA1579" s="40"/>
      <c r="AB1579" s="40"/>
      <c r="AC1579" s="40"/>
      <c r="AD1579" s="40"/>
      <c r="AE1579" s="40"/>
      <c r="AT1579" s="19" t="s">
        <v>271</v>
      </c>
      <c r="AU1579" s="19" t="s">
        <v>82</v>
      </c>
    </row>
    <row r="1580" spans="1:65" s="2" customFormat="1" ht="16.5" customHeight="1">
      <c r="A1580" s="40"/>
      <c r="B1580" s="41"/>
      <c r="C1580" s="270" t="s">
        <v>1457</v>
      </c>
      <c r="D1580" s="270" t="s">
        <v>729</v>
      </c>
      <c r="E1580" s="271" t="s">
        <v>1458</v>
      </c>
      <c r="F1580" s="272" t="s">
        <v>1459</v>
      </c>
      <c r="G1580" s="273" t="s">
        <v>797</v>
      </c>
      <c r="H1580" s="274">
        <v>24</v>
      </c>
      <c r="I1580" s="275"/>
      <c r="J1580" s="276">
        <f>ROUND(I1580*H1580,2)</f>
        <v>0</v>
      </c>
      <c r="K1580" s="272" t="s">
        <v>21</v>
      </c>
      <c r="L1580" s="277"/>
      <c r="M1580" s="278" t="s">
        <v>21</v>
      </c>
      <c r="N1580" s="279" t="s">
        <v>44</v>
      </c>
      <c r="O1580" s="86"/>
      <c r="P1580" s="216">
        <f>O1580*H1580</f>
        <v>0</v>
      </c>
      <c r="Q1580" s="216">
        <v>0.097</v>
      </c>
      <c r="R1580" s="216">
        <f>Q1580*H1580</f>
        <v>2.3280000000000003</v>
      </c>
      <c r="S1580" s="216">
        <v>0</v>
      </c>
      <c r="T1580" s="217">
        <f>S1580*H1580</f>
        <v>0</v>
      </c>
      <c r="U1580" s="40"/>
      <c r="V1580" s="40"/>
      <c r="W1580" s="40"/>
      <c r="X1580" s="40"/>
      <c r="Y1580" s="40"/>
      <c r="Z1580" s="40"/>
      <c r="AA1580" s="40"/>
      <c r="AB1580" s="40"/>
      <c r="AC1580" s="40"/>
      <c r="AD1580" s="40"/>
      <c r="AE1580" s="40"/>
      <c r="AR1580" s="218" t="s">
        <v>235</v>
      </c>
      <c r="AT1580" s="218" t="s">
        <v>729</v>
      </c>
      <c r="AU1580" s="218" t="s">
        <v>82</v>
      </c>
      <c r="AY1580" s="19" t="s">
        <v>142</v>
      </c>
      <c r="BE1580" s="219">
        <f>IF(N1580="základní",J1580,0)</f>
        <v>0</v>
      </c>
      <c r="BF1580" s="219">
        <f>IF(N1580="snížená",J1580,0)</f>
        <v>0</v>
      </c>
      <c r="BG1580" s="219">
        <f>IF(N1580="zákl. přenesená",J1580,0)</f>
        <v>0</v>
      </c>
      <c r="BH1580" s="219">
        <f>IF(N1580="sníž. přenesená",J1580,0)</f>
        <v>0</v>
      </c>
      <c r="BI1580" s="219">
        <f>IF(N1580="nulová",J1580,0)</f>
        <v>0</v>
      </c>
      <c r="BJ1580" s="19" t="s">
        <v>80</v>
      </c>
      <c r="BK1580" s="219">
        <f>ROUND(I1580*H1580,2)</f>
        <v>0</v>
      </c>
      <c r="BL1580" s="19" t="s">
        <v>149</v>
      </c>
      <c r="BM1580" s="218" t="s">
        <v>1460</v>
      </c>
    </row>
    <row r="1581" spans="1:47" s="2" customFormat="1" ht="12">
      <c r="A1581" s="40"/>
      <c r="B1581" s="41"/>
      <c r="C1581" s="42"/>
      <c r="D1581" s="227" t="s">
        <v>271</v>
      </c>
      <c r="E1581" s="42"/>
      <c r="F1581" s="258" t="s">
        <v>1448</v>
      </c>
      <c r="G1581" s="42"/>
      <c r="H1581" s="42"/>
      <c r="I1581" s="222"/>
      <c r="J1581" s="42"/>
      <c r="K1581" s="42"/>
      <c r="L1581" s="46"/>
      <c r="M1581" s="223"/>
      <c r="N1581" s="224"/>
      <c r="O1581" s="86"/>
      <c r="P1581" s="86"/>
      <c r="Q1581" s="86"/>
      <c r="R1581" s="86"/>
      <c r="S1581" s="86"/>
      <c r="T1581" s="87"/>
      <c r="U1581" s="40"/>
      <c r="V1581" s="40"/>
      <c r="W1581" s="40"/>
      <c r="X1581" s="40"/>
      <c r="Y1581" s="40"/>
      <c r="Z1581" s="40"/>
      <c r="AA1581" s="40"/>
      <c r="AB1581" s="40"/>
      <c r="AC1581" s="40"/>
      <c r="AD1581" s="40"/>
      <c r="AE1581" s="40"/>
      <c r="AT1581" s="19" t="s">
        <v>271</v>
      </c>
      <c r="AU1581" s="19" t="s">
        <v>82</v>
      </c>
    </row>
    <row r="1582" spans="1:65" s="2" customFormat="1" ht="16.5" customHeight="1">
      <c r="A1582" s="40"/>
      <c r="B1582" s="41"/>
      <c r="C1582" s="270" t="s">
        <v>1461</v>
      </c>
      <c r="D1582" s="270" t="s">
        <v>729</v>
      </c>
      <c r="E1582" s="271" t="s">
        <v>1462</v>
      </c>
      <c r="F1582" s="272" t="s">
        <v>1463</v>
      </c>
      <c r="G1582" s="273" t="s">
        <v>797</v>
      </c>
      <c r="H1582" s="274">
        <v>24</v>
      </c>
      <c r="I1582" s="275"/>
      <c r="J1582" s="276">
        <f>ROUND(I1582*H1582,2)</f>
        <v>0</v>
      </c>
      <c r="K1582" s="272" t="s">
        <v>21</v>
      </c>
      <c r="L1582" s="277"/>
      <c r="M1582" s="278" t="s">
        <v>21</v>
      </c>
      <c r="N1582" s="279" t="s">
        <v>44</v>
      </c>
      <c r="O1582" s="86"/>
      <c r="P1582" s="216">
        <f>O1582*H1582</f>
        <v>0</v>
      </c>
      <c r="Q1582" s="216">
        <v>0.097</v>
      </c>
      <c r="R1582" s="216">
        <f>Q1582*H1582</f>
        <v>2.3280000000000003</v>
      </c>
      <c r="S1582" s="216">
        <v>0</v>
      </c>
      <c r="T1582" s="217">
        <f>S1582*H1582</f>
        <v>0</v>
      </c>
      <c r="U1582" s="40"/>
      <c r="V1582" s="40"/>
      <c r="W1582" s="40"/>
      <c r="X1582" s="40"/>
      <c r="Y1582" s="40"/>
      <c r="Z1582" s="40"/>
      <c r="AA1582" s="40"/>
      <c r="AB1582" s="40"/>
      <c r="AC1582" s="40"/>
      <c r="AD1582" s="40"/>
      <c r="AE1582" s="40"/>
      <c r="AR1582" s="218" t="s">
        <v>235</v>
      </c>
      <c r="AT1582" s="218" t="s">
        <v>729</v>
      </c>
      <c r="AU1582" s="218" t="s">
        <v>82</v>
      </c>
      <c r="AY1582" s="19" t="s">
        <v>142</v>
      </c>
      <c r="BE1582" s="219">
        <f>IF(N1582="základní",J1582,0)</f>
        <v>0</v>
      </c>
      <c r="BF1582" s="219">
        <f>IF(N1582="snížená",J1582,0)</f>
        <v>0</v>
      </c>
      <c r="BG1582" s="219">
        <f>IF(N1582="zákl. přenesená",J1582,0)</f>
        <v>0</v>
      </c>
      <c r="BH1582" s="219">
        <f>IF(N1582="sníž. přenesená",J1582,0)</f>
        <v>0</v>
      </c>
      <c r="BI1582" s="219">
        <f>IF(N1582="nulová",J1582,0)</f>
        <v>0</v>
      </c>
      <c r="BJ1582" s="19" t="s">
        <v>80</v>
      </c>
      <c r="BK1582" s="219">
        <f>ROUND(I1582*H1582,2)</f>
        <v>0</v>
      </c>
      <c r="BL1582" s="19" t="s">
        <v>149</v>
      </c>
      <c r="BM1582" s="218" t="s">
        <v>1464</v>
      </c>
    </row>
    <row r="1583" spans="1:47" s="2" customFormat="1" ht="12">
      <c r="A1583" s="40"/>
      <c r="B1583" s="41"/>
      <c r="C1583" s="42"/>
      <c r="D1583" s="227" t="s">
        <v>271</v>
      </c>
      <c r="E1583" s="42"/>
      <c r="F1583" s="258" t="s">
        <v>1448</v>
      </c>
      <c r="G1583" s="42"/>
      <c r="H1583" s="42"/>
      <c r="I1583" s="222"/>
      <c r="J1583" s="42"/>
      <c r="K1583" s="42"/>
      <c r="L1583" s="46"/>
      <c r="M1583" s="223"/>
      <c r="N1583" s="224"/>
      <c r="O1583" s="86"/>
      <c r="P1583" s="86"/>
      <c r="Q1583" s="86"/>
      <c r="R1583" s="86"/>
      <c r="S1583" s="86"/>
      <c r="T1583" s="87"/>
      <c r="U1583" s="40"/>
      <c r="V1583" s="40"/>
      <c r="W1583" s="40"/>
      <c r="X1583" s="40"/>
      <c r="Y1583" s="40"/>
      <c r="Z1583" s="40"/>
      <c r="AA1583" s="40"/>
      <c r="AB1583" s="40"/>
      <c r="AC1583" s="40"/>
      <c r="AD1583" s="40"/>
      <c r="AE1583" s="40"/>
      <c r="AT1583" s="19" t="s">
        <v>271</v>
      </c>
      <c r="AU1583" s="19" t="s">
        <v>82</v>
      </c>
    </row>
    <row r="1584" spans="1:65" s="2" customFormat="1" ht="16.5" customHeight="1">
      <c r="A1584" s="40"/>
      <c r="B1584" s="41"/>
      <c r="C1584" s="270" t="s">
        <v>1465</v>
      </c>
      <c r="D1584" s="270" t="s">
        <v>729</v>
      </c>
      <c r="E1584" s="271" t="s">
        <v>1466</v>
      </c>
      <c r="F1584" s="272" t="s">
        <v>1467</v>
      </c>
      <c r="G1584" s="273" t="s">
        <v>797</v>
      </c>
      <c r="H1584" s="274">
        <v>24</v>
      </c>
      <c r="I1584" s="275"/>
      <c r="J1584" s="276">
        <f>ROUND(I1584*H1584,2)</f>
        <v>0</v>
      </c>
      <c r="K1584" s="272" t="s">
        <v>21</v>
      </c>
      <c r="L1584" s="277"/>
      <c r="M1584" s="278" t="s">
        <v>21</v>
      </c>
      <c r="N1584" s="279" t="s">
        <v>44</v>
      </c>
      <c r="O1584" s="86"/>
      <c r="P1584" s="216">
        <f>O1584*H1584</f>
        <v>0</v>
      </c>
      <c r="Q1584" s="216">
        <v>0.097</v>
      </c>
      <c r="R1584" s="216">
        <f>Q1584*H1584</f>
        <v>2.3280000000000003</v>
      </c>
      <c r="S1584" s="216">
        <v>0</v>
      </c>
      <c r="T1584" s="217">
        <f>S1584*H1584</f>
        <v>0</v>
      </c>
      <c r="U1584" s="40"/>
      <c r="V1584" s="40"/>
      <c r="W1584" s="40"/>
      <c r="X1584" s="40"/>
      <c r="Y1584" s="40"/>
      <c r="Z1584" s="40"/>
      <c r="AA1584" s="40"/>
      <c r="AB1584" s="40"/>
      <c r="AC1584" s="40"/>
      <c r="AD1584" s="40"/>
      <c r="AE1584" s="40"/>
      <c r="AR1584" s="218" t="s">
        <v>235</v>
      </c>
      <c r="AT1584" s="218" t="s">
        <v>729</v>
      </c>
      <c r="AU1584" s="218" t="s">
        <v>82</v>
      </c>
      <c r="AY1584" s="19" t="s">
        <v>142</v>
      </c>
      <c r="BE1584" s="219">
        <f>IF(N1584="základní",J1584,0)</f>
        <v>0</v>
      </c>
      <c r="BF1584" s="219">
        <f>IF(N1584="snížená",J1584,0)</f>
        <v>0</v>
      </c>
      <c r="BG1584" s="219">
        <f>IF(N1584="zákl. přenesená",J1584,0)</f>
        <v>0</v>
      </c>
      <c r="BH1584" s="219">
        <f>IF(N1584="sníž. přenesená",J1584,0)</f>
        <v>0</v>
      </c>
      <c r="BI1584" s="219">
        <f>IF(N1584="nulová",J1584,0)</f>
        <v>0</v>
      </c>
      <c r="BJ1584" s="19" t="s">
        <v>80</v>
      </c>
      <c r="BK1584" s="219">
        <f>ROUND(I1584*H1584,2)</f>
        <v>0</v>
      </c>
      <c r="BL1584" s="19" t="s">
        <v>149</v>
      </c>
      <c r="BM1584" s="218" t="s">
        <v>1468</v>
      </c>
    </row>
    <row r="1585" spans="1:47" s="2" customFormat="1" ht="12">
      <c r="A1585" s="40"/>
      <c r="B1585" s="41"/>
      <c r="C1585" s="42"/>
      <c r="D1585" s="227" t="s">
        <v>271</v>
      </c>
      <c r="E1585" s="42"/>
      <c r="F1585" s="258" t="s">
        <v>1448</v>
      </c>
      <c r="G1585" s="42"/>
      <c r="H1585" s="42"/>
      <c r="I1585" s="222"/>
      <c r="J1585" s="42"/>
      <c r="K1585" s="42"/>
      <c r="L1585" s="46"/>
      <c r="M1585" s="223"/>
      <c r="N1585" s="224"/>
      <c r="O1585" s="86"/>
      <c r="P1585" s="86"/>
      <c r="Q1585" s="86"/>
      <c r="R1585" s="86"/>
      <c r="S1585" s="86"/>
      <c r="T1585" s="87"/>
      <c r="U1585" s="40"/>
      <c r="V1585" s="40"/>
      <c r="W1585" s="40"/>
      <c r="X1585" s="40"/>
      <c r="Y1585" s="40"/>
      <c r="Z1585" s="40"/>
      <c r="AA1585" s="40"/>
      <c r="AB1585" s="40"/>
      <c r="AC1585" s="40"/>
      <c r="AD1585" s="40"/>
      <c r="AE1585" s="40"/>
      <c r="AT1585" s="19" t="s">
        <v>271</v>
      </c>
      <c r="AU1585" s="19" t="s">
        <v>82</v>
      </c>
    </row>
    <row r="1586" spans="1:65" s="2" customFormat="1" ht="16.5" customHeight="1">
      <c r="A1586" s="40"/>
      <c r="B1586" s="41"/>
      <c r="C1586" s="207" t="s">
        <v>1469</v>
      </c>
      <c r="D1586" s="207" t="s">
        <v>144</v>
      </c>
      <c r="E1586" s="208" t="s">
        <v>1470</v>
      </c>
      <c r="F1586" s="209" t="s">
        <v>1471</v>
      </c>
      <c r="G1586" s="210" t="s">
        <v>797</v>
      </c>
      <c r="H1586" s="211">
        <v>23</v>
      </c>
      <c r="I1586" s="212"/>
      <c r="J1586" s="213">
        <f>ROUND(I1586*H1586,2)</f>
        <v>0</v>
      </c>
      <c r="K1586" s="209" t="s">
        <v>148</v>
      </c>
      <c r="L1586" s="46"/>
      <c r="M1586" s="214" t="s">
        <v>21</v>
      </c>
      <c r="N1586" s="215" t="s">
        <v>44</v>
      </c>
      <c r="O1586" s="86"/>
      <c r="P1586" s="216">
        <f>O1586*H1586</f>
        <v>0</v>
      </c>
      <c r="Q1586" s="216">
        <v>0.21734</v>
      </c>
      <c r="R1586" s="216">
        <f>Q1586*H1586</f>
        <v>4.99882</v>
      </c>
      <c r="S1586" s="216">
        <v>0</v>
      </c>
      <c r="T1586" s="217">
        <f>S1586*H1586</f>
        <v>0</v>
      </c>
      <c r="U1586" s="40"/>
      <c r="V1586" s="40"/>
      <c r="W1586" s="40"/>
      <c r="X1586" s="40"/>
      <c r="Y1586" s="40"/>
      <c r="Z1586" s="40"/>
      <c r="AA1586" s="40"/>
      <c r="AB1586" s="40"/>
      <c r="AC1586" s="40"/>
      <c r="AD1586" s="40"/>
      <c r="AE1586" s="40"/>
      <c r="AR1586" s="218" t="s">
        <v>149</v>
      </c>
      <c r="AT1586" s="218" t="s">
        <v>144</v>
      </c>
      <c r="AU1586" s="218" t="s">
        <v>82</v>
      </c>
      <c r="AY1586" s="19" t="s">
        <v>142</v>
      </c>
      <c r="BE1586" s="219">
        <f>IF(N1586="základní",J1586,0)</f>
        <v>0</v>
      </c>
      <c r="BF1586" s="219">
        <f>IF(N1586="snížená",J1586,0)</f>
        <v>0</v>
      </c>
      <c r="BG1586" s="219">
        <f>IF(N1586="zákl. přenesená",J1586,0)</f>
        <v>0</v>
      </c>
      <c r="BH1586" s="219">
        <f>IF(N1586="sníž. přenesená",J1586,0)</f>
        <v>0</v>
      </c>
      <c r="BI1586" s="219">
        <f>IF(N1586="nulová",J1586,0)</f>
        <v>0</v>
      </c>
      <c r="BJ1586" s="19" t="s">
        <v>80</v>
      </c>
      <c r="BK1586" s="219">
        <f>ROUND(I1586*H1586,2)</f>
        <v>0</v>
      </c>
      <c r="BL1586" s="19" t="s">
        <v>149</v>
      </c>
      <c r="BM1586" s="218" t="s">
        <v>1472</v>
      </c>
    </row>
    <row r="1587" spans="1:47" s="2" customFormat="1" ht="12">
      <c r="A1587" s="40"/>
      <c r="B1587" s="41"/>
      <c r="C1587" s="42"/>
      <c r="D1587" s="220" t="s">
        <v>151</v>
      </c>
      <c r="E1587" s="42"/>
      <c r="F1587" s="221" t="s">
        <v>1473</v>
      </c>
      <c r="G1587" s="42"/>
      <c r="H1587" s="42"/>
      <c r="I1587" s="222"/>
      <c r="J1587" s="42"/>
      <c r="K1587" s="42"/>
      <c r="L1587" s="46"/>
      <c r="M1587" s="223"/>
      <c r="N1587" s="224"/>
      <c r="O1587" s="86"/>
      <c r="P1587" s="86"/>
      <c r="Q1587" s="86"/>
      <c r="R1587" s="86"/>
      <c r="S1587" s="86"/>
      <c r="T1587" s="87"/>
      <c r="U1587" s="40"/>
      <c r="V1587" s="40"/>
      <c r="W1587" s="40"/>
      <c r="X1587" s="40"/>
      <c r="Y1587" s="40"/>
      <c r="Z1587" s="40"/>
      <c r="AA1587" s="40"/>
      <c r="AB1587" s="40"/>
      <c r="AC1587" s="40"/>
      <c r="AD1587" s="40"/>
      <c r="AE1587" s="40"/>
      <c r="AT1587" s="19" t="s">
        <v>151</v>
      </c>
      <c r="AU1587" s="19" t="s">
        <v>82</v>
      </c>
    </row>
    <row r="1588" spans="1:47" s="2" customFormat="1" ht="12">
      <c r="A1588" s="40"/>
      <c r="B1588" s="41"/>
      <c r="C1588" s="42"/>
      <c r="D1588" s="227" t="s">
        <v>271</v>
      </c>
      <c r="E1588" s="42"/>
      <c r="F1588" s="258" t="s">
        <v>1474</v>
      </c>
      <c r="G1588" s="42"/>
      <c r="H1588" s="42"/>
      <c r="I1588" s="222"/>
      <c r="J1588" s="42"/>
      <c r="K1588" s="42"/>
      <c r="L1588" s="46"/>
      <c r="M1588" s="223"/>
      <c r="N1588" s="224"/>
      <c r="O1588" s="86"/>
      <c r="P1588" s="86"/>
      <c r="Q1588" s="86"/>
      <c r="R1588" s="86"/>
      <c r="S1588" s="86"/>
      <c r="T1588" s="87"/>
      <c r="U1588" s="40"/>
      <c r="V1588" s="40"/>
      <c r="W1588" s="40"/>
      <c r="X1588" s="40"/>
      <c r="Y1588" s="40"/>
      <c r="Z1588" s="40"/>
      <c r="AA1588" s="40"/>
      <c r="AB1588" s="40"/>
      <c r="AC1588" s="40"/>
      <c r="AD1588" s="40"/>
      <c r="AE1588" s="40"/>
      <c r="AT1588" s="19" t="s">
        <v>271</v>
      </c>
      <c r="AU1588" s="19" t="s">
        <v>82</v>
      </c>
    </row>
    <row r="1589" spans="1:51" s="14" customFormat="1" ht="12">
      <c r="A1589" s="14"/>
      <c r="B1589" s="236"/>
      <c r="C1589" s="237"/>
      <c r="D1589" s="227" t="s">
        <v>153</v>
      </c>
      <c r="E1589" s="238" t="s">
        <v>21</v>
      </c>
      <c r="F1589" s="239" t="s">
        <v>1475</v>
      </c>
      <c r="G1589" s="237"/>
      <c r="H1589" s="240">
        <v>23</v>
      </c>
      <c r="I1589" s="241"/>
      <c r="J1589" s="237"/>
      <c r="K1589" s="237"/>
      <c r="L1589" s="242"/>
      <c r="M1589" s="243"/>
      <c r="N1589" s="244"/>
      <c r="O1589" s="244"/>
      <c r="P1589" s="244"/>
      <c r="Q1589" s="244"/>
      <c r="R1589" s="244"/>
      <c r="S1589" s="244"/>
      <c r="T1589" s="245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46" t="s">
        <v>153</v>
      </c>
      <c r="AU1589" s="246" t="s">
        <v>82</v>
      </c>
      <c r="AV1589" s="14" t="s">
        <v>82</v>
      </c>
      <c r="AW1589" s="14" t="s">
        <v>34</v>
      </c>
      <c r="AX1589" s="14" t="s">
        <v>80</v>
      </c>
      <c r="AY1589" s="246" t="s">
        <v>142</v>
      </c>
    </row>
    <row r="1590" spans="1:65" s="2" customFormat="1" ht="16.5" customHeight="1">
      <c r="A1590" s="40"/>
      <c r="B1590" s="41"/>
      <c r="C1590" s="270" t="s">
        <v>1476</v>
      </c>
      <c r="D1590" s="270" t="s">
        <v>729</v>
      </c>
      <c r="E1590" s="271" t="s">
        <v>1477</v>
      </c>
      <c r="F1590" s="272" t="s">
        <v>1478</v>
      </c>
      <c r="G1590" s="273" t="s">
        <v>797</v>
      </c>
      <c r="H1590" s="274">
        <v>23</v>
      </c>
      <c r="I1590" s="275"/>
      <c r="J1590" s="276">
        <f>ROUND(I1590*H1590,2)</f>
        <v>0</v>
      </c>
      <c r="K1590" s="272" t="s">
        <v>148</v>
      </c>
      <c r="L1590" s="277"/>
      <c r="M1590" s="278" t="s">
        <v>21</v>
      </c>
      <c r="N1590" s="279" t="s">
        <v>44</v>
      </c>
      <c r="O1590" s="86"/>
      <c r="P1590" s="216">
        <f>O1590*H1590</f>
        <v>0</v>
      </c>
      <c r="Q1590" s="216">
        <v>0.196</v>
      </c>
      <c r="R1590" s="216">
        <f>Q1590*H1590</f>
        <v>4.508</v>
      </c>
      <c r="S1590" s="216">
        <v>0</v>
      </c>
      <c r="T1590" s="217">
        <f>S1590*H1590</f>
        <v>0</v>
      </c>
      <c r="U1590" s="40"/>
      <c r="V1590" s="40"/>
      <c r="W1590" s="40"/>
      <c r="X1590" s="40"/>
      <c r="Y1590" s="40"/>
      <c r="Z1590" s="40"/>
      <c r="AA1590" s="40"/>
      <c r="AB1590" s="40"/>
      <c r="AC1590" s="40"/>
      <c r="AD1590" s="40"/>
      <c r="AE1590" s="40"/>
      <c r="AR1590" s="218" t="s">
        <v>235</v>
      </c>
      <c r="AT1590" s="218" t="s">
        <v>729</v>
      </c>
      <c r="AU1590" s="218" t="s">
        <v>82</v>
      </c>
      <c r="AY1590" s="19" t="s">
        <v>142</v>
      </c>
      <c r="BE1590" s="219">
        <f>IF(N1590="základní",J1590,0)</f>
        <v>0</v>
      </c>
      <c r="BF1590" s="219">
        <f>IF(N1590="snížená",J1590,0)</f>
        <v>0</v>
      </c>
      <c r="BG1590" s="219">
        <f>IF(N1590="zákl. přenesená",J1590,0)</f>
        <v>0</v>
      </c>
      <c r="BH1590" s="219">
        <f>IF(N1590="sníž. přenesená",J1590,0)</f>
        <v>0</v>
      </c>
      <c r="BI1590" s="219">
        <f>IF(N1590="nulová",J1590,0)</f>
        <v>0</v>
      </c>
      <c r="BJ1590" s="19" t="s">
        <v>80</v>
      </c>
      <c r="BK1590" s="219">
        <f>ROUND(I1590*H1590,2)</f>
        <v>0</v>
      </c>
      <c r="BL1590" s="19" t="s">
        <v>149</v>
      </c>
      <c r="BM1590" s="218" t="s">
        <v>1479</v>
      </c>
    </row>
    <row r="1591" spans="1:47" s="2" customFormat="1" ht="12">
      <c r="A1591" s="40"/>
      <c r="B1591" s="41"/>
      <c r="C1591" s="42"/>
      <c r="D1591" s="227" t="s">
        <v>271</v>
      </c>
      <c r="E1591" s="42"/>
      <c r="F1591" s="258" t="s">
        <v>1480</v>
      </c>
      <c r="G1591" s="42"/>
      <c r="H1591" s="42"/>
      <c r="I1591" s="222"/>
      <c r="J1591" s="42"/>
      <c r="K1591" s="42"/>
      <c r="L1591" s="46"/>
      <c r="M1591" s="223"/>
      <c r="N1591" s="224"/>
      <c r="O1591" s="86"/>
      <c r="P1591" s="86"/>
      <c r="Q1591" s="86"/>
      <c r="R1591" s="86"/>
      <c r="S1591" s="86"/>
      <c r="T1591" s="87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0"/>
      <c r="AE1591" s="40"/>
      <c r="AT1591" s="19" t="s">
        <v>271</v>
      </c>
      <c r="AU1591" s="19" t="s">
        <v>82</v>
      </c>
    </row>
    <row r="1592" spans="1:51" s="14" customFormat="1" ht="12">
      <c r="A1592" s="14"/>
      <c r="B1592" s="236"/>
      <c r="C1592" s="237"/>
      <c r="D1592" s="227" t="s">
        <v>153</v>
      </c>
      <c r="E1592" s="238" t="s">
        <v>21</v>
      </c>
      <c r="F1592" s="239" t="s">
        <v>1475</v>
      </c>
      <c r="G1592" s="237"/>
      <c r="H1592" s="240">
        <v>23</v>
      </c>
      <c r="I1592" s="241"/>
      <c r="J1592" s="237"/>
      <c r="K1592" s="237"/>
      <c r="L1592" s="242"/>
      <c r="M1592" s="243"/>
      <c r="N1592" s="244"/>
      <c r="O1592" s="244"/>
      <c r="P1592" s="244"/>
      <c r="Q1592" s="244"/>
      <c r="R1592" s="244"/>
      <c r="S1592" s="244"/>
      <c r="T1592" s="245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46" t="s">
        <v>153</v>
      </c>
      <c r="AU1592" s="246" t="s">
        <v>82</v>
      </c>
      <c r="AV1592" s="14" t="s">
        <v>82</v>
      </c>
      <c r="AW1592" s="14" t="s">
        <v>34</v>
      </c>
      <c r="AX1592" s="14" t="s">
        <v>80</v>
      </c>
      <c r="AY1592" s="246" t="s">
        <v>142</v>
      </c>
    </row>
    <row r="1593" spans="1:65" s="2" customFormat="1" ht="16.5" customHeight="1">
      <c r="A1593" s="40"/>
      <c r="B1593" s="41"/>
      <c r="C1593" s="207" t="s">
        <v>1481</v>
      </c>
      <c r="D1593" s="207" t="s">
        <v>144</v>
      </c>
      <c r="E1593" s="208" t="s">
        <v>1482</v>
      </c>
      <c r="F1593" s="209" t="s">
        <v>1483</v>
      </c>
      <c r="G1593" s="210" t="s">
        <v>797</v>
      </c>
      <c r="H1593" s="211">
        <v>24</v>
      </c>
      <c r="I1593" s="212"/>
      <c r="J1593" s="213">
        <f>ROUND(I1593*H1593,2)</f>
        <v>0</v>
      </c>
      <c r="K1593" s="209" t="s">
        <v>148</v>
      </c>
      <c r="L1593" s="46"/>
      <c r="M1593" s="214" t="s">
        <v>21</v>
      </c>
      <c r="N1593" s="215" t="s">
        <v>44</v>
      </c>
      <c r="O1593" s="86"/>
      <c r="P1593" s="216">
        <f>O1593*H1593</f>
        <v>0</v>
      </c>
      <c r="Q1593" s="216">
        <v>0.21734</v>
      </c>
      <c r="R1593" s="216">
        <f>Q1593*H1593</f>
        <v>5.21616</v>
      </c>
      <c r="S1593" s="216">
        <v>0</v>
      </c>
      <c r="T1593" s="217">
        <f>S1593*H1593</f>
        <v>0</v>
      </c>
      <c r="U1593" s="40"/>
      <c r="V1593" s="40"/>
      <c r="W1593" s="40"/>
      <c r="X1593" s="40"/>
      <c r="Y1593" s="40"/>
      <c r="Z1593" s="40"/>
      <c r="AA1593" s="40"/>
      <c r="AB1593" s="40"/>
      <c r="AC1593" s="40"/>
      <c r="AD1593" s="40"/>
      <c r="AE1593" s="40"/>
      <c r="AR1593" s="218" t="s">
        <v>149</v>
      </c>
      <c r="AT1593" s="218" t="s">
        <v>144</v>
      </c>
      <c r="AU1593" s="218" t="s">
        <v>82</v>
      </c>
      <c r="AY1593" s="19" t="s">
        <v>142</v>
      </c>
      <c r="BE1593" s="219">
        <f>IF(N1593="základní",J1593,0)</f>
        <v>0</v>
      </c>
      <c r="BF1593" s="219">
        <f>IF(N1593="snížená",J1593,0)</f>
        <v>0</v>
      </c>
      <c r="BG1593" s="219">
        <f>IF(N1593="zákl. přenesená",J1593,0)</f>
        <v>0</v>
      </c>
      <c r="BH1593" s="219">
        <f>IF(N1593="sníž. přenesená",J1593,0)</f>
        <v>0</v>
      </c>
      <c r="BI1593" s="219">
        <f>IF(N1593="nulová",J1593,0)</f>
        <v>0</v>
      </c>
      <c r="BJ1593" s="19" t="s">
        <v>80</v>
      </c>
      <c r="BK1593" s="219">
        <f>ROUND(I1593*H1593,2)</f>
        <v>0</v>
      </c>
      <c r="BL1593" s="19" t="s">
        <v>149</v>
      </c>
      <c r="BM1593" s="218" t="s">
        <v>1484</v>
      </c>
    </row>
    <row r="1594" spans="1:47" s="2" customFormat="1" ht="12">
      <c r="A1594" s="40"/>
      <c r="B1594" s="41"/>
      <c r="C1594" s="42"/>
      <c r="D1594" s="220" t="s">
        <v>151</v>
      </c>
      <c r="E1594" s="42"/>
      <c r="F1594" s="221" t="s">
        <v>1485</v>
      </c>
      <c r="G1594" s="42"/>
      <c r="H1594" s="42"/>
      <c r="I1594" s="222"/>
      <c r="J1594" s="42"/>
      <c r="K1594" s="42"/>
      <c r="L1594" s="46"/>
      <c r="M1594" s="223"/>
      <c r="N1594" s="224"/>
      <c r="O1594" s="86"/>
      <c r="P1594" s="86"/>
      <c r="Q1594" s="86"/>
      <c r="R1594" s="86"/>
      <c r="S1594" s="86"/>
      <c r="T1594" s="87"/>
      <c r="U1594" s="40"/>
      <c r="V1594" s="40"/>
      <c r="W1594" s="40"/>
      <c r="X1594" s="40"/>
      <c r="Y1594" s="40"/>
      <c r="Z1594" s="40"/>
      <c r="AA1594" s="40"/>
      <c r="AB1594" s="40"/>
      <c r="AC1594" s="40"/>
      <c r="AD1594" s="40"/>
      <c r="AE1594" s="40"/>
      <c r="AT1594" s="19" t="s">
        <v>151</v>
      </c>
      <c r="AU1594" s="19" t="s">
        <v>82</v>
      </c>
    </row>
    <row r="1595" spans="1:47" s="2" customFormat="1" ht="12">
      <c r="A1595" s="40"/>
      <c r="B1595" s="41"/>
      <c r="C1595" s="42"/>
      <c r="D1595" s="227" t="s">
        <v>271</v>
      </c>
      <c r="E1595" s="42"/>
      <c r="F1595" s="258" t="s">
        <v>1486</v>
      </c>
      <c r="G1595" s="42"/>
      <c r="H1595" s="42"/>
      <c r="I1595" s="222"/>
      <c r="J1595" s="42"/>
      <c r="K1595" s="42"/>
      <c r="L1595" s="46"/>
      <c r="M1595" s="223"/>
      <c r="N1595" s="224"/>
      <c r="O1595" s="86"/>
      <c r="P1595" s="86"/>
      <c r="Q1595" s="86"/>
      <c r="R1595" s="86"/>
      <c r="S1595" s="86"/>
      <c r="T1595" s="87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0"/>
      <c r="AE1595" s="40"/>
      <c r="AT1595" s="19" t="s">
        <v>271</v>
      </c>
      <c r="AU1595" s="19" t="s">
        <v>82</v>
      </c>
    </row>
    <row r="1596" spans="1:51" s="14" customFormat="1" ht="12">
      <c r="A1596" s="14"/>
      <c r="B1596" s="236"/>
      <c r="C1596" s="237"/>
      <c r="D1596" s="227" t="s">
        <v>153</v>
      </c>
      <c r="E1596" s="238" t="s">
        <v>21</v>
      </c>
      <c r="F1596" s="239" t="s">
        <v>405</v>
      </c>
      <c r="G1596" s="237"/>
      <c r="H1596" s="240">
        <v>24</v>
      </c>
      <c r="I1596" s="241"/>
      <c r="J1596" s="237"/>
      <c r="K1596" s="237"/>
      <c r="L1596" s="242"/>
      <c r="M1596" s="243"/>
      <c r="N1596" s="244"/>
      <c r="O1596" s="244"/>
      <c r="P1596" s="244"/>
      <c r="Q1596" s="244"/>
      <c r="R1596" s="244"/>
      <c r="S1596" s="244"/>
      <c r="T1596" s="245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46" t="s">
        <v>153</v>
      </c>
      <c r="AU1596" s="246" t="s">
        <v>82</v>
      </c>
      <c r="AV1596" s="14" t="s">
        <v>82</v>
      </c>
      <c r="AW1596" s="14" t="s">
        <v>34</v>
      </c>
      <c r="AX1596" s="14" t="s">
        <v>80</v>
      </c>
      <c r="AY1596" s="246" t="s">
        <v>142</v>
      </c>
    </row>
    <row r="1597" spans="1:65" s="2" customFormat="1" ht="16.5" customHeight="1">
      <c r="A1597" s="40"/>
      <c r="B1597" s="41"/>
      <c r="C1597" s="270" t="s">
        <v>1487</v>
      </c>
      <c r="D1597" s="270" t="s">
        <v>729</v>
      </c>
      <c r="E1597" s="271" t="s">
        <v>1488</v>
      </c>
      <c r="F1597" s="272" t="s">
        <v>1489</v>
      </c>
      <c r="G1597" s="273" t="s">
        <v>797</v>
      </c>
      <c r="H1597" s="274">
        <v>24</v>
      </c>
      <c r="I1597" s="275"/>
      <c r="J1597" s="276">
        <f>ROUND(I1597*H1597,2)</f>
        <v>0</v>
      </c>
      <c r="K1597" s="272" t="s">
        <v>148</v>
      </c>
      <c r="L1597" s="277"/>
      <c r="M1597" s="278" t="s">
        <v>21</v>
      </c>
      <c r="N1597" s="279" t="s">
        <v>44</v>
      </c>
      <c r="O1597" s="86"/>
      <c r="P1597" s="216">
        <f>O1597*H1597</f>
        <v>0</v>
      </c>
      <c r="Q1597" s="216">
        <v>0.0506</v>
      </c>
      <c r="R1597" s="216">
        <f>Q1597*H1597</f>
        <v>1.2144</v>
      </c>
      <c r="S1597" s="216">
        <v>0</v>
      </c>
      <c r="T1597" s="217">
        <f>S1597*H1597</f>
        <v>0</v>
      </c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0"/>
      <c r="AE1597" s="40"/>
      <c r="AR1597" s="218" t="s">
        <v>235</v>
      </c>
      <c r="AT1597" s="218" t="s">
        <v>729</v>
      </c>
      <c r="AU1597" s="218" t="s">
        <v>82</v>
      </c>
      <c r="AY1597" s="19" t="s">
        <v>142</v>
      </c>
      <c r="BE1597" s="219">
        <f>IF(N1597="základní",J1597,0)</f>
        <v>0</v>
      </c>
      <c r="BF1597" s="219">
        <f>IF(N1597="snížená",J1597,0)</f>
        <v>0</v>
      </c>
      <c r="BG1597" s="219">
        <f>IF(N1597="zákl. přenesená",J1597,0)</f>
        <v>0</v>
      </c>
      <c r="BH1597" s="219">
        <f>IF(N1597="sníž. přenesená",J1597,0)</f>
        <v>0</v>
      </c>
      <c r="BI1597" s="219">
        <f>IF(N1597="nulová",J1597,0)</f>
        <v>0</v>
      </c>
      <c r="BJ1597" s="19" t="s">
        <v>80</v>
      </c>
      <c r="BK1597" s="219">
        <f>ROUND(I1597*H1597,2)</f>
        <v>0</v>
      </c>
      <c r="BL1597" s="19" t="s">
        <v>149</v>
      </c>
      <c r="BM1597" s="218" t="s">
        <v>1490</v>
      </c>
    </row>
    <row r="1598" spans="1:47" s="2" customFormat="1" ht="12">
      <c r="A1598" s="40"/>
      <c r="B1598" s="41"/>
      <c r="C1598" s="42"/>
      <c r="D1598" s="227" t="s">
        <v>271</v>
      </c>
      <c r="E1598" s="42"/>
      <c r="F1598" s="258" t="s">
        <v>1486</v>
      </c>
      <c r="G1598" s="42"/>
      <c r="H1598" s="42"/>
      <c r="I1598" s="222"/>
      <c r="J1598" s="42"/>
      <c r="K1598" s="42"/>
      <c r="L1598" s="46"/>
      <c r="M1598" s="223"/>
      <c r="N1598" s="224"/>
      <c r="O1598" s="86"/>
      <c r="P1598" s="86"/>
      <c r="Q1598" s="86"/>
      <c r="R1598" s="86"/>
      <c r="S1598" s="86"/>
      <c r="T1598" s="87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0"/>
      <c r="AE1598" s="40"/>
      <c r="AT1598" s="19" t="s">
        <v>271</v>
      </c>
      <c r="AU1598" s="19" t="s">
        <v>82</v>
      </c>
    </row>
    <row r="1599" spans="1:51" s="14" customFormat="1" ht="12">
      <c r="A1599" s="14"/>
      <c r="B1599" s="236"/>
      <c r="C1599" s="237"/>
      <c r="D1599" s="227" t="s">
        <v>153</v>
      </c>
      <c r="E1599" s="238" t="s">
        <v>21</v>
      </c>
      <c r="F1599" s="239" t="s">
        <v>405</v>
      </c>
      <c r="G1599" s="237"/>
      <c r="H1599" s="240">
        <v>24</v>
      </c>
      <c r="I1599" s="241"/>
      <c r="J1599" s="237"/>
      <c r="K1599" s="237"/>
      <c r="L1599" s="242"/>
      <c r="M1599" s="243"/>
      <c r="N1599" s="244"/>
      <c r="O1599" s="244"/>
      <c r="P1599" s="244"/>
      <c r="Q1599" s="244"/>
      <c r="R1599" s="244"/>
      <c r="S1599" s="244"/>
      <c r="T1599" s="245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46" t="s">
        <v>153</v>
      </c>
      <c r="AU1599" s="246" t="s">
        <v>82</v>
      </c>
      <c r="AV1599" s="14" t="s">
        <v>82</v>
      </c>
      <c r="AW1599" s="14" t="s">
        <v>34</v>
      </c>
      <c r="AX1599" s="14" t="s">
        <v>80</v>
      </c>
      <c r="AY1599" s="246" t="s">
        <v>142</v>
      </c>
    </row>
    <row r="1600" spans="1:65" s="2" customFormat="1" ht="16.5" customHeight="1">
      <c r="A1600" s="40"/>
      <c r="B1600" s="41"/>
      <c r="C1600" s="270" t="s">
        <v>301</v>
      </c>
      <c r="D1600" s="270" t="s">
        <v>729</v>
      </c>
      <c r="E1600" s="271" t="s">
        <v>1491</v>
      </c>
      <c r="F1600" s="272" t="s">
        <v>1492</v>
      </c>
      <c r="G1600" s="273" t="s">
        <v>797</v>
      </c>
      <c r="H1600" s="274">
        <v>24</v>
      </c>
      <c r="I1600" s="275"/>
      <c r="J1600" s="276">
        <f>ROUND(I1600*H1600,2)</f>
        <v>0</v>
      </c>
      <c r="K1600" s="272" t="s">
        <v>21</v>
      </c>
      <c r="L1600" s="277"/>
      <c r="M1600" s="278" t="s">
        <v>21</v>
      </c>
      <c r="N1600" s="279" t="s">
        <v>44</v>
      </c>
      <c r="O1600" s="86"/>
      <c r="P1600" s="216">
        <f>O1600*H1600</f>
        <v>0</v>
      </c>
      <c r="Q1600" s="216">
        <v>0.0072</v>
      </c>
      <c r="R1600" s="216">
        <f>Q1600*H1600</f>
        <v>0.1728</v>
      </c>
      <c r="S1600" s="216">
        <v>0</v>
      </c>
      <c r="T1600" s="217">
        <f>S1600*H1600</f>
        <v>0</v>
      </c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0"/>
      <c r="AE1600" s="40"/>
      <c r="AR1600" s="218" t="s">
        <v>235</v>
      </c>
      <c r="AT1600" s="218" t="s">
        <v>729</v>
      </c>
      <c r="AU1600" s="218" t="s">
        <v>82</v>
      </c>
      <c r="AY1600" s="19" t="s">
        <v>142</v>
      </c>
      <c r="BE1600" s="219">
        <f>IF(N1600="základní",J1600,0)</f>
        <v>0</v>
      </c>
      <c r="BF1600" s="219">
        <f>IF(N1600="snížená",J1600,0)</f>
        <v>0</v>
      </c>
      <c r="BG1600" s="219">
        <f>IF(N1600="zákl. přenesená",J1600,0)</f>
        <v>0</v>
      </c>
      <c r="BH1600" s="219">
        <f>IF(N1600="sníž. přenesená",J1600,0)</f>
        <v>0</v>
      </c>
      <c r="BI1600" s="219">
        <f>IF(N1600="nulová",J1600,0)</f>
        <v>0</v>
      </c>
      <c r="BJ1600" s="19" t="s">
        <v>80</v>
      </c>
      <c r="BK1600" s="219">
        <f>ROUND(I1600*H1600,2)</f>
        <v>0</v>
      </c>
      <c r="BL1600" s="19" t="s">
        <v>149</v>
      </c>
      <c r="BM1600" s="218" t="s">
        <v>1493</v>
      </c>
    </row>
    <row r="1601" spans="1:47" s="2" customFormat="1" ht="12">
      <c r="A1601" s="40"/>
      <c r="B1601" s="41"/>
      <c r="C1601" s="42"/>
      <c r="D1601" s="227" t="s">
        <v>271</v>
      </c>
      <c r="E1601" s="42"/>
      <c r="F1601" s="258" t="s">
        <v>1486</v>
      </c>
      <c r="G1601" s="42"/>
      <c r="H1601" s="42"/>
      <c r="I1601" s="222"/>
      <c r="J1601" s="42"/>
      <c r="K1601" s="42"/>
      <c r="L1601" s="46"/>
      <c r="M1601" s="223"/>
      <c r="N1601" s="224"/>
      <c r="O1601" s="86"/>
      <c r="P1601" s="86"/>
      <c r="Q1601" s="86"/>
      <c r="R1601" s="86"/>
      <c r="S1601" s="86"/>
      <c r="T1601" s="87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0"/>
      <c r="AE1601" s="40"/>
      <c r="AT1601" s="19" t="s">
        <v>271</v>
      </c>
      <c r="AU1601" s="19" t="s">
        <v>82</v>
      </c>
    </row>
    <row r="1602" spans="1:51" s="14" customFormat="1" ht="12">
      <c r="A1602" s="14"/>
      <c r="B1602" s="236"/>
      <c r="C1602" s="237"/>
      <c r="D1602" s="227" t="s">
        <v>153</v>
      </c>
      <c r="E1602" s="238" t="s">
        <v>21</v>
      </c>
      <c r="F1602" s="239" t="s">
        <v>405</v>
      </c>
      <c r="G1602" s="237"/>
      <c r="H1602" s="240">
        <v>24</v>
      </c>
      <c r="I1602" s="241"/>
      <c r="J1602" s="237"/>
      <c r="K1602" s="237"/>
      <c r="L1602" s="242"/>
      <c r="M1602" s="243"/>
      <c r="N1602" s="244"/>
      <c r="O1602" s="244"/>
      <c r="P1602" s="244"/>
      <c r="Q1602" s="244"/>
      <c r="R1602" s="244"/>
      <c r="S1602" s="244"/>
      <c r="T1602" s="245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T1602" s="246" t="s">
        <v>153</v>
      </c>
      <c r="AU1602" s="246" t="s">
        <v>82</v>
      </c>
      <c r="AV1602" s="14" t="s">
        <v>82</v>
      </c>
      <c r="AW1602" s="14" t="s">
        <v>34</v>
      </c>
      <c r="AX1602" s="14" t="s">
        <v>80</v>
      </c>
      <c r="AY1602" s="246" t="s">
        <v>142</v>
      </c>
    </row>
    <row r="1603" spans="1:65" s="2" customFormat="1" ht="21.75" customHeight="1">
      <c r="A1603" s="40"/>
      <c r="B1603" s="41"/>
      <c r="C1603" s="207" t="s">
        <v>1494</v>
      </c>
      <c r="D1603" s="207" t="s">
        <v>144</v>
      </c>
      <c r="E1603" s="208" t="s">
        <v>1495</v>
      </c>
      <c r="F1603" s="209" t="s">
        <v>1496</v>
      </c>
      <c r="G1603" s="210" t="s">
        <v>797</v>
      </c>
      <c r="H1603" s="211">
        <v>14</v>
      </c>
      <c r="I1603" s="212"/>
      <c r="J1603" s="213">
        <f>ROUND(I1603*H1603,2)</f>
        <v>0</v>
      </c>
      <c r="K1603" s="209" t="s">
        <v>148</v>
      </c>
      <c r="L1603" s="46"/>
      <c r="M1603" s="214" t="s">
        <v>21</v>
      </c>
      <c r="N1603" s="215" t="s">
        <v>44</v>
      </c>
      <c r="O1603" s="86"/>
      <c r="P1603" s="216">
        <f>O1603*H1603</f>
        <v>0</v>
      </c>
      <c r="Q1603" s="216">
        <v>0.00136</v>
      </c>
      <c r="R1603" s="216">
        <f>Q1603*H1603</f>
        <v>0.01904</v>
      </c>
      <c r="S1603" s="216">
        <v>0</v>
      </c>
      <c r="T1603" s="217">
        <f>S1603*H1603</f>
        <v>0</v>
      </c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0"/>
      <c r="AE1603" s="40"/>
      <c r="AR1603" s="218" t="s">
        <v>149</v>
      </c>
      <c r="AT1603" s="218" t="s">
        <v>144</v>
      </c>
      <c r="AU1603" s="218" t="s">
        <v>82</v>
      </c>
      <c r="AY1603" s="19" t="s">
        <v>142</v>
      </c>
      <c r="BE1603" s="219">
        <f>IF(N1603="základní",J1603,0)</f>
        <v>0</v>
      </c>
      <c r="BF1603" s="219">
        <f>IF(N1603="snížená",J1603,0)</f>
        <v>0</v>
      </c>
      <c r="BG1603" s="219">
        <f>IF(N1603="zákl. přenesená",J1603,0)</f>
        <v>0</v>
      </c>
      <c r="BH1603" s="219">
        <f>IF(N1603="sníž. přenesená",J1603,0)</f>
        <v>0</v>
      </c>
      <c r="BI1603" s="219">
        <f>IF(N1603="nulová",J1603,0)</f>
        <v>0</v>
      </c>
      <c r="BJ1603" s="19" t="s">
        <v>80</v>
      </c>
      <c r="BK1603" s="219">
        <f>ROUND(I1603*H1603,2)</f>
        <v>0</v>
      </c>
      <c r="BL1603" s="19" t="s">
        <v>149</v>
      </c>
      <c r="BM1603" s="218" t="s">
        <v>1497</v>
      </c>
    </row>
    <row r="1604" spans="1:47" s="2" customFormat="1" ht="12">
      <c r="A1604" s="40"/>
      <c r="B1604" s="41"/>
      <c r="C1604" s="42"/>
      <c r="D1604" s="220" t="s">
        <v>151</v>
      </c>
      <c r="E1604" s="42"/>
      <c r="F1604" s="221" t="s">
        <v>1498</v>
      </c>
      <c r="G1604" s="42"/>
      <c r="H1604" s="42"/>
      <c r="I1604" s="222"/>
      <c r="J1604" s="42"/>
      <c r="K1604" s="42"/>
      <c r="L1604" s="46"/>
      <c r="M1604" s="223"/>
      <c r="N1604" s="224"/>
      <c r="O1604" s="86"/>
      <c r="P1604" s="86"/>
      <c r="Q1604" s="86"/>
      <c r="R1604" s="86"/>
      <c r="S1604" s="86"/>
      <c r="T1604" s="87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0"/>
      <c r="AE1604" s="40"/>
      <c r="AT1604" s="19" t="s">
        <v>151</v>
      </c>
      <c r="AU1604" s="19" t="s">
        <v>82</v>
      </c>
    </row>
    <row r="1605" spans="1:47" s="2" customFormat="1" ht="12">
      <c r="A1605" s="40"/>
      <c r="B1605" s="41"/>
      <c r="C1605" s="42"/>
      <c r="D1605" s="227" t="s">
        <v>271</v>
      </c>
      <c r="E1605" s="42"/>
      <c r="F1605" s="258" t="s">
        <v>1499</v>
      </c>
      <c r="G1605" s="42"/>
      <c r="H1605" s="42"/>
      <c r="I1605" s="222"/>
      <c r="J1605" s="42"/>
      <c r="K1605" s="42"/>
      <c r="L1605" s="46"/>
      <c r="M1605" s="223"/>
      <c r="N1605" s="224"/>
      <c r="O1605" s="86"/>
      <c r="P1605" s="86"/>
      <c r="Q1605" s="86"/>
      <c r="R1605" s="86"/>
      <c r="S1605" s="86"/>
      <c r="T1605" s="87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0"/>
      <c r="AE1605" s="40"/>
      <c r="AT1605" s="19" t="s">
        <v>271</v>
      </c>
      <c r="AU1605" s="19" t="s">
        <v>82</v>
      </c>
    </row>
    <row r="1606" spans="1:51" s="14" customFormat="1" ht="12">
      <c r="A1606" s="14"/>
      <c r="B1606" s="236"/>
      <c r="C1606" s="237"/>
      <c r="D1606" s="227" t="s">
        <v>153</v>
      </c>
      <c r="E1606" s="238" t="s">
        <v>21</v>
      </c>
      <c r="F1606" s="239" t="s">
        <v>295</v>
      </c>
      <c r="G1606" s="237"/>
      <c r="H1606" s="240">
        <v>14</v>
      </c>
      <c r="I1606" s="241"/>
      <c r="J1606" s="237"/>
      <c r="K1606" s="237"/>
      <c r="L1606" s="242"/>
      <c r="M1606" s="243"/>
      <c r="N1606" s="244"/>
      <c r="O1606" s="244"/>
      <c r="P1606" s="244"/>
      <c r="Q1606" s="244"/>
      <c r="R1606" s="244"/>
      <c r="S1606" s="244"/>
      <c r="T1606" s="245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T1606" s="246" t="s">
        <v>153</v>
      </c>
      <c r="AU1606" s="246" t="s">
        <v>82</v>
      </c>
      <c r="AV1606" s="14" t="s">
        <v>82</v>
      </c>
      <c r="AW1606" s="14" t="s">
        <v>34</v>
      </c>
      <c r="AX1606" s="14" t="s">
        <v>80</v>
      </c>
      <c r="AY1606" s="246" t="s">
        <v>142</v>
      </c>
    </row>
    <row r="1607" spans="1:63" s="12" customFormat="1" ht="22.8" customHeight="1">
      <c r="A1607" s="12"/>
      <c r="B1607" s="191"/>
      <c r="C1607" s="192"/>
      <c r="D1607" s="193" t="s">
        <v>72</v>
      </c>
      <c r="E1607" s="205" t="s">
        <v>247</v>
      </c>
      <c r="F1607" s="205" t="s">
        <v>1500</v>
      </c>
      <c r="G1607" s="192"/>
      <c r="H1607" s="192"/>
      <c r="I1607" s="195"/>
      <c r="J1607" s="206">
        <f>BK1607</f>
        <v>0</v>
      </c>
      <c r="K1607" s="192"/>
      <c r="L1607" s="197"/>
      <c r="M1607" s="198"/>
      <c r="N1607" s="199"/>
      <c r="O1607" s="199"/>
      <c r="P1607" s="200">
        <f>SUM(P1608:P1701)</f>
        <v>0</v>
      </c>
      <c r="Q1607" s="199"/>
      <c r="R1607" s="200">
        <f>SUM(R1608:R1701)</f>
        <v>13.995191476999999</v>
      </c>
      <c r="S1607" s="199"/>
      <c r="T1607" s="201">
        <f>SUM(T1608:T1701)</f>
        <v>0</v>
      </c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R1607" s="202" t="s">
        <v>80</v>
      </c>
      <c r="AT1607" s="203" t="s">
        <v>72</v>
      </c>
      <c r="AU1607" s="203" t="s">
        <v>80</v>
      </c>
      <c r="AY1607" s="202" t="s">
        <v>142</v>
      </c>
      <c r="BK1607" s="204">
        <f>SUM(BK1608:BK1701)</f>
        <v>0</v>
      </c>
    </row>
    <row r="1608" spans="1:65" s="2" customFormat="1" ht="33" customHeight="1">
      <c r="A1608" s="40"/>
      <c r="B1608" s="41"/>
      <c r="C1608" s="207" t="s">
        <v>1501</v>
      </c>
      <c r="D1608" s="207" t="s">
        <v>144</v>
      </c>
      <c r="E1608" s="208" t="s">
        <v>1502</v>
      </c>
      <c r="F1608" s="209" t="s">
        <v>1503</v>
      </c>
      <c r="G1608" s="210" t="s">
        <v>268</v>
      </c>
      <c r="H1608" s="211">
        <v>30</v>
      </c>
      <c r="I1608" s="212"/>
      <c r="J1608" s="213">
        <f>ROUND(I1608*H1608,2)</f>
        <v>0</v>
      </c>
      <c r="K1608" s="209" t="s">
        <v>148</v>
      </c>
      <c r="L1608" s="46"/>
      <c r="M1608" s="214" t="s">
        <v>21</v>
      </c>
      <c r="N1608" s="215" t="s">
        <v>44</v>
      </c>
      <c r="O1608" s="86"/>
      <c r="P1608" s="216">
        <f>O1608*H1608</f>
        <v>0</v>
      </c>
      <c r="Q1608" s="216">
        <v>0.12095</v>
      </c>
      <c r="R1608" s="216">
        <f>Q1608*H1608</f>
        <v>3.6285</v>
      </c>
      <c r="S1608" s="216">
        <v>0</v>
      </c>
      <c r="T1608" s="217">
        <f>S1608*H1608</f>
        <v>0</v>
      </c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0"/>
      <c r="AE1608" s="40"/>
      <c r="AR1608" s="218" t="s">
        <v>149</v>
      </c>
      <c r="AT1608" s="218" t="s">
        <v>144</v>
      </c>
      <c r="AU1608" s="218" t="s">
        <v>82</v>
      </c>
      <c r="AY1608" s="19" t="s">
        <v>142</v>
      </c>
      <c r="BE1608" s="219">
        <f>IF(N1608="základní",J1608,0)</f>
        <v>0</v>
      </c>
      <c r="BF1608" s="219">
        <f>IF(N1608="snížená",J1608,0)</f>
        <v>0</v>
      </c>
      <c r="BG1608" s="219">
        <f>IF(N1608="zákl. přenesená",J1608,0)</f>
        <v>0</v>
      </c>
      <c r="BH1608" s="219">
        <f>IF(N1608="sníž. přenesená",J1608,0)</f>
        <v>0</v>
      </c>
      <c r="BI1608" s="219">
        <f>IF(N1608="nulová",J1608,0)</f>
        <v>0</v>
      </c>
      <c r="BJ1608" s="19" t="s">
        <v>80</v>
      </c>
      <c r="BK1608" s="219">
        <f>ROUND(I1608*H1608,2)</f>
        <v>0</v>
      </c>
      <c r="BL1608" s="19" t="s">
        <v>149</v>
      </c>
      <c r="BM1608" s="218" t="s">
        <v>1504</v>
      </c>
    </row>
    <row r="1609" spans="1:47" s="2" customFormat="1" ht="12">
      <c r="A1609" s="40"/>
      <c r="B1609" s="41"/>
      <c r="C1609" s="42"/>
      <c r="D1609" s="220" t="s">
        <v>151</v>
      </c>
      <c r="E1609" s="42"/>
      <c r="F1609" s="221" t="s">
        <v>1505</v>
      </c>
      <c r="G1609" s="42"/>
      <c r="H1609" s="42"/>
      <c r="I1609" s="222"/>
      <c r="J1609" s="42"/>
      <c r="K1609" s="42"/>
      <c r="L1609" s="46"/>
      <c r="M1609" s="223"/>
      <c r="N1609" s="224"/>
      <c r="O1609" s="86"/>
      <c r="P1609" s="86"/>
      <c r="Q1609" s="86"/>
      <c r="R1609" s="86"/>
      <c r="S1609" s="86"/>
      <c r="T1609" s="87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0"/>
      <c r="AE1609" s="40"/>
      <c r="AT1609" s="19" t="s">
        <v>151</v>
      </c>
      <c r="AU1609" s="19" t="s">
        <v>82</v>
      </c>
    </row>
    <row r="1610" spans="1:51" s="14" customFormat="1" ht="12">
      <c r="A1610" s="14"/>
      <c r="B1610" s="236"/>
      <c r="C1610" s="237"/>
      <c r="D1610" s="227" t="s">
        <v>153</v>
      </c>
      <c r="E1610" s="238" t="s">
        <v>21</v>
      </c>
      <c r="F1610" s="239" t="s">
        <v>274</v>
      </c>
      <c r="G1610" s="237"/>
      <c r="H1610" s="240">
        <v>30</v>
      </c>
      <c r="I1610" s="241"/>
      <c r="J1610" s="237"/>
      <c r="K1610" s="237"/>
      <c r="L1610" s="242"/>
      <c r="M1610" s="243"/>
      <c r="N1610" s="244"/>
      <c r="O1610" s="244"/>
      <c r="P1610" s="244"/>
      <c r="Q1610" s="244"/>
      <c r="R1610" s="244"/>
      <c r="S1610" s="244"/>
      <c r="T1610" s="245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T1610" s="246" t="s">
        <v>153</v>
      </c>
      <c r="AU1610" s="246" t="s">
        <v>82</v>
      </c>
      <c r="AV1610" s="14" t="s">
        <v>82</v>
      </c>
      <c r="AW1610" s="14" t="s">
        <v>34</v>
      </c>
      <c r="AX1610" s="14" t="s">
        <v>80</v>
      </c>
      <c r="AY1610" s="246" t="s">
        <v>142</v>
      </c>
    </row>
    <row r="1611" spans="1:65" s="2" customFormat="1" ht="16.5" customHeight="1">
      <c r="A1611" s="40"/>
      <c r="B1611" s="41"/>
      <c r="C1611" s="270" t="s">
        <v>1506</v>
      </c>
      <c r="D1611" s="270" t="s">
        <v>729</v>
      </c>
      <c r="E1611" s="271" t="s">
        <v>1507</v>
      </c>
      <c r="F1611" s="272" t="s">
        <v>1508</v>
      </c>
      <c r="G1611" s="273" t="s">
        <v>268</v>
      </c>
      <c r="H1611" s="274">
        <v>30</v>
      </c>
      <c r="I1611" s="275"/>
      <c r="J1611" s="276">
        <f>ROUND(I1611*H1611,2)</f>
        <v>0</v>
      </c>
      <c r="K1611" s="272" t="s">
        <v>148</v>
      </c>
      <c r="L1611" s="277"/>
      <c r="M1611" s="278" t="s">
        <v>21</v>
      </c>
      <c r="N1611" s="279" t="s">
        <v>44</v>
      </c>
      <c r="O1611" s="86"/>
      <c r="P1611" s="216">
        <f>O1611*H1611</f>
        <v>0</v>
      </c>
      <c r="Q1611" s="216">
        <v>0.056</v>
      </c>
      <c r="R1611" s="216">
        <f>Q1611*H1611</f>
        <v>1.68</v>
      </c>
      <c r="S1611" s="216">
        <v>0</v>
      </c>
      <c r="T1611" s="217">
        <f>S1611*H1611</f>
        <v>0</v>
      </c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0"/>
      <c r="AE1611" s="40"/>
      <c r="AR1611" s="218" t="s">
        <v>235</v>
      </c>
      <c r="AT1611" s="218" t="s">
        <v>729</v>
      </c>
      <c r="AU1611" s="218" t="s">
        <v>82</v>
      </c>
      <c r="AY1611" s="19" t="s">
        <v>142</v>
      </c>
      <c r="BE1611" s="219">
        <f>IF(N1611="základní",J1611,0)</f>
        <v>0</v>
      </c>
      <c r="BF1611" s="219">
        <f>IF(N1611="snížená",J1611,0)</f>
        <v>0</v>
      </c>
      <c r="BG1611" s="219">
        <f>IF(N1611="zákl. přenesená",J1611,0)</f>
        <v>0</v>
      </c>
      <c r="BH1611" s="219">
        <f>IF(N1611="sníž. přenesená",J1611,0)</f>
        <v>0</v>
      </c>
      <c r="BI1611" s="219">
        <f>IF(N1611="nulová",J1611,0)</f>
        <v>0</v>
      </c>
      <c r="BJ1611" s="19" t="s">
        <v>80</v>
      </c>
      <c r="BK1611" s="219">
        <f>ROUND(I1611*H1611,2)</f>
        <v>0</v>
      </c>
      <c r="BL1611" s="19" t="s">
        <v>149</v>
      </c>
      <c r="BM1611" s="218" t="s">
        <v>1509</v>
      </c>
    </row>
    <row r="1612" spans="1:51" s="14" customFormat="1" ht="12">
      <c r="A1612" s="14"/>
      <c r="B1612" s="236"/>
      <c r="C1612" s="237"/>
      <c r="D1612" s="227" t="s">
        <v>153</v>
      </c>
      <c r="E1612" s="238" t="s">
        <v>21</v>
      </c>
      <c r="F1612" s="239" t="s">
        <v>274</v>
      </c>
      <c r="G1612" s="237"/>
      <c r="H1612" s="240">
        <v>30</v>
      </c>
      <c r="I1612" s="241"/>
      <c r="J1612" s="237"/>
      <c r="K1612" s="237"/>
      <c r="L1612" s="242"/>
      <c r="M1612" s="243"/>
      <c r="N1612" s="244"/>
      <c r="O1612" s="244"/>
      <c r="P1612" s="244"/>
      <c r="Q1612" s="244"/>
      <c r="R1612" s="244"/>
      <c r="S1612" s="244"/>
      <c r="T1612" s="245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46" t="s">
        <v>153</v>
      </c>
      <c r="AU1612" s="246" t="s">
        <v>82</v>
      </c>
      <c r="AV1612" s="14" t="s">
        <v>82</v>
      </c>
      <c r="AW1612" s="14" t="s">
        <v>34</v>
      </c>
      <c r="AX1612" s="14" t="s">
        <v>80</v>
      </c>
      <c r="AY1612" s="246" t="s">
        <v>142</v>
      </c>
    </row>
    <row r="1613" spans="1:65" s="2" customFormat="1" ht="24.15" customHeight="1">
      <c r="A1613" s="40"/>
      <c r="B1613" s="41"/>
      <c r="C1613" s="207" t="s">
        <v>1510</v>
      </c>
      <c r="D1613" s="207" t="s">
        <v>144</v>
      </c>
      <c r="E1613" s="208" t="s">
        <v>1511</v>
      </c>
      <c r="F1613" s="209" t="s">
        <v>1512</v>
      </c>
      <c r="G1613" s="210" t="s">
        <v>268</v>
      </c>
      <c r="H1613" s="211">
        <v>8</v>
      </c>
      <c r="I1613" s="212"/>
      <c r="J1613" s="213">
        <f>ROUND(I1613*H1613,2)</f>
        <v>0</v>
      </c>
      <c r="K1613" s="209" t="s">
        <v>148</v>
      </c>
      <c r="L1613" s="46"/>
      <c r="M1613" s="214" t="s">
        <v>21</v>
      </c>
      <c r="N1613" s="215" t="s">
        <v>44</v>
      </c>
      <c r="O1613" s="86"/>
      <c r="P1613" s="216">
        <f>O1613*H1613</f>
        <v>0</v>
      </c>
      <c r="Q1613" s="216">
        <v>0.0959896</v>
      </c>
      <c r="R1613" s="216">
        <f>Q1613*H1613</f>
        <v>0.7679168</v>
      </c>
      <c r="S1613" s="216">
        <v>0</v>
      </c>
      <c r="T1613" s="217">
        <f>S1613*H1613</f>
        <v>0</v>
      </c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0"/>
      <c r="AE1613" s="40"/>
      <c r="AR1613" s="218" t="s">
        <v>149</v>
      </c>
      <c r="AT1613" s="218" t="s">
        <v>144</v>
      </c>
      <c r="AU1613" s="218" t="s">
        <v>82</v>
      </c>
      <c r="AY1613" s="19" t="s">
        <v>142</v>
      </c>
      <c r="BE1613" s="219">
        <f>IF(N1613="základní",J1613,0)</f>
        <v>0</v>
      </c>
      <c r="BF1613" s="219">
        <f>IF(N1613="snížená",J1613,0)</f>
        <v>0</v>
      </c>
      <c r="BG1613" s="219">
        <f>IF(N1613="zákl. přenesená",J1613,0)</f>
        <v>0</v>
      </c>
      <c r="BH1613" s="219">
        <f>IF(N1613="sníž. přenesená",J1613,0)</f>
        <v>0</v>
      </c>
      <c r="BI1613" s="219">
        <f>IF(N1613="nulová",J1613,0)</f>
        <v>0</v>
      </c>
      <c r="BJ1613" s="19" t="s">
        <v>80</v>
      </c>
      <c r="BK1613" s="219">
        <f>ROUND(I1613*H1613,2)</f>
        <v>0</v>
      </c>
      <c r="BL1613" s="19" t="s">
        <v>149</v>
      </c>
      <c r="BM1613" s="218" t="s">
        <v>1513</v>
      </c>
    </row>
    <row r="1614" spans="1:47" s="2" customFormat="1" ht="12">
      <c r="A1614" s="40"/>
      <c r="B1614" s="41"/>
      <c r="C1614" s="42"/>
      <c r="D1614" s="220" t="s">
        <v>151</v>
      </c>
      <c r="E1614" s="42"/>
      <c r="F1614" s="221" t="s">
        <v>1514</v>
      </c>
      <c r="G1614" s="42"/>
      <c r="H1614" s="42"/>
      <c r="I1614" s="222"/>
      <c r="J1614" s="42"/>
      <c r="K1614" s="42"/>
      <c r="L1614" s="46"/>
      <c r="M1614" s="223"/>
      <c r="N1614" s="224"/>
      <c r="O1614" s="86"/>
      <c r="P1614" s="86"/>
      <c r="Q1614" s="86"/>
      <c r="R1614" s="86"/>
      <c r="S1614" s="86"/>
      <c r="T1614" s="87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0"/>
      <c r="AE1614" s="40"/>
      <c r="AT1614" s="19" t="s">
        <v>151</v>
      </c>
      <c r="AU1614" s="19" t="s">
        <v>82</v>
      </c>
    </row>
    <row r="1615" spans="1:51" s="13" customFormat="1" ht="12">
      <c r="A1615" s="13"/>
      <c r="B1615" s="225"/>
      <c r="C1615" s="226"/>
      <c r="D1615" s="227" t="s">
        <v>153</v>
      </c>
      <c r="E1615" s="228" t="s">
        <v>21</v>
      </c>
      <c r="F1615" s="229" t="s">
        <v>1515</v>
      </c>
      <c r="G1615" s="226"/>
      <c r="H1615" s="228" t="s">
        <v>21</v>
      </c>
      <c r="I1615" s="230"/>
      <c r="J1615" s="226"/>
      <c r="K1615" s="226"/>
      <c r="L1615" s="231"/>
      <c r="M1615" s="232"/>
      <c r="N1615" s="233"/>
      <c r="O1615" s="233"/>
      <c r="P1615" s="233"/>
      <c r="Q1615" s="233"/>
      <c r="R1615" s="233"/>
      <c r="S1615" s="233"/>
      <c r="T1615" s="234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T1615" s="235" t="s">
        <v>153</v>
      </c>
      <c r="AU1615" s="235" t="s">
        <v>82</v>
      </c>
      <c r="AV1615" s="13" t="s">
        <v>80</v>
      </c>
      <c r="AW1615" s="13" t="s">
        <v>34</v>
      </c>
      <c r="AX1615" s="13" t="s">
        <v>73</v>
      </c>
      <c r="AY1615" s="235" t="s">
        <v>142</v>
      </c>
    </row>
    <row r="1616" spans="1:51" s="14" customFormat="1" ht="12">
      <c r="A1616" s="14"/>
      <c r="B1616" s="236"/>
      <c r="C1616" s="237"/>
      <c r="D1616" s="227" t="s">
        <v>153</v>
      </c>
      <c r="E1616" s="238" t="s">
        <v>21</v>
      </c>
      <c r="F1616" s="239" t="s">
        <v>235</v>
      </c>
      <c r="G1616" s="237"/>
      <c r="H1616" s="240">
        <v>8</v>
      </c>
      <c r="I1616" s="241"/>
      <c r="J1616" s="237"/>
      <c r="K1616" s="237"/>
      <c r="L1616" s="242"/>
      <c r="M1616" s="243"/>
      <c r="N1616" s="244"/>
      <c r="O1616" s="244"/>
      <c r="P1616" s="244"/>
      <c r="Q1616" s="244"/>
      <c r="R1616" s="244"/>
      <c r="S1616" s="244"/>
      <c r="T1616" s="245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6" t="s">
        <v>153</v>
      </c>
      <c r="AU1616" s="246" t="s">
        <v>82</v>
      </c>
      <c r="AV1616" s="14" t="s">
        <v>82</v>
      </c>
      <c r="AW1616" s="14" t="s">
        <v>34</v>
      </c>
      <c r="AX1616" s="14" t="s">
        <v>80</v>
      </c>
      <c r="AY1616" s="246" t="s">
        <v>142</v>
      </c>
    </row>
    <row r="1617" spans="1:65" s="2" customFormat="1" ht="16.5" customHeight="1">
      <c r="A1617" s="40"/>
      <c r="B1617" s="41"/>
      <c r="C1617" s="270" t="s">
        <v>1516</v>
      </c>
      <c r="D1617" s="270" t="s">
        <v>729</v>
      </c>
      <c r="E1617" s="271" t="s">
        <v>1517</v>
      </c>
      <c r="F1617" s="272" t="s">
        <v>1518</v>
      </c>
      <c r="G1617" s="273" t="s">
        <v>268</v>
      </c>
      <c r="H1617" s="274">
        <v>5.6</v>
      </c>
      <c r="I1617" s="275"/>
      <c r="J1617" s="276">
        <f>ROUND(I1617*H1617,2)</f>
        <v>0</v>
      </c>
      <c r="K1617" s="272" t="s">
        <v>148</v>
      </c>
      <c r="L1617" s="277"/>
      <c r="M1617" s="278" t="s">
        <v>21</v>
      </c>
      <c r="N1617" s="279" t="s">
        <v>44</v>
      </c>
      <c r="O1617" s="86"/>
      <c r="P1617" s="216">
        <f>O1617*H1617</f>
        <v>0</v>
      </c>
      <c r="Q1617" s="216">
        <v>0.05612</v>
      </c>
      <c r="R1617" s="216">
        <f>Q1617*H1617</f>
        <v>0.314272</v>
      </c>
      <c r="S1617" s="216">
        <v>0</v>
      </c>
      <c r="T1617" s="217">
        <f>S1617*H1617</f>
        <v>0</v>
      </c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0"/>
      <c r="AE1617" s="40"/>
      <c r="AR1617" s="218" t="s">
        <v>235</v>
      </c>
      <c r="AT1617" s="218" t="s">
        <v>729</v>
      </c>
      <c r="AU1617" s="218" t="s">
        <v>82</v>
      </c>
      <c r="AY1617" s="19" t="s">
        <v>142</v>
      </c>
      <c r="BE1617" s="219">
        <f>IF(N1617="základní",J1617,0)</f>
        <v>0</v>
      </c>
      <c r="BF1617" s="219">
        <f>IF(N1617="snížená",J1617,0)</f>
        <v>0</v>
      </c>
      <c r="BG1617" s="219">
        <f>IF(N1617="zákl. přenesená",J1617,0)</f>
        <v>0</v>
      </c>
      <c r="BH1617" s="219">
        <f>IF(N1617="sníž. přenesená",J1617,0)</f>
        <v>0</v>
      </c>
      <c r="BI1617" s="219">
        <f>IF(N1617="nulová",J1617,0)</f>
        <v>0</v>
      </c>
      <c r="BJ1617" s="19" t="s">
        <v>80</v>
      </c>
      <c r="BK1617" s="219">
        <f>ROUND(I1617*H1617,2)</f>
        <v>0</v>
      </c>
      <c r="BL1617" s="19" t="s">
        <v>149</v>
      </c>
      <c r="BM1617" s="218" t="s">
        <v>1519</v>
      </c>
    </row>
    <row r="1618" spans="1:47" s="2" customFormat="1" ht="12">
      <c r="A1618" s="40"/>
      <c r="B1618" s="41"/>
      <c r="C1618" s="42"/>
      <c r="D1618" s="227" t="s">
        <v>271</v>
      </c>
      <c r="E1618" s="42"/>
      <c r="F1618" s="258" t="s">
        <v>1520</v>
      </c>
      <c r="G1618" s="42"/>
      <c r="H1618" s="42"/>
      <c r="I1618" s="222"/>
      <c r="J1618" s="42"/>
      <c r="K1618" s="42"/>
      <c r="L1618" s="46"/>
      <c r="M1618" s="223"/>
      <c r="N1618" s="224"/>
      <c r="O1618" s="86"/>
      <c r="P1618" s="86"/>
      <c r="Q1618" s="86"/>
      <c r="R1618" s="86"/>
      <c r="S1618" s="86"/>
      <c r="T1618" s="87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0"/>
      <c r="AE1618" s="40"/>
      <c r="AT1618" s="19" t="s">
        <v>271</v>
      </c>
      <c r="AU1618" s="19" t="s">
        <v>82</v>
      </c>
    </row>
    <row r="1619" spans="1:51" s="14" customFormat="1" ht="12">
      <c r="A1619" s="14"/>
      <c r="B1619" s="236"/>
      <c r="C1619" s="237"/>
      <c r="D1619" s="227" t="s">
        <v>153</v>
      </c>
      <c r="E1619" s="238" t="s">
        <v>21</v>
      </c>
      <c r="F1619" s="239" t="s">
        <v>1521</v>
      </c>
      <c r="G1619" s="237"/>
      <c r="H1619" s="240">
        <v>5.6</v>
      </c>
      <c r="I1619" s="241"/>
      <c r="J1619" s="237"/>
      <c r="K1619" s="237"/>
      <c r="L1619" s="242"/>
      <c r="M1619" s="243"/>
      <c r="N1619" s="244"/>
      <c r="O1619" s="244"/>
      <c r="P1619" s="244"/>
      <c r="Q1619" s="244"/>
      <c r="R1619" s="244"/>
      <c r="S1619" s="244"/>
      <c r="T1619" s="245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46" t="s">
        <v>153</v>
      </c>
      <c r="AU1619" s="246" t="s">
        <v>82</v>
      </c>
      <c r="AV1619" s="14" t="s">
        <v>82</v>
      </c>
      <c r="AW1619" s="14" t="s">
        <v>34</v>
      </c>
      <c r="AX1619" s="14" t="s">
        <v>80</v>
      </c>
      <c r="AY1619" s="246" t="s">
        <v>142</v>
      </c>
    </row>
    <row r="1620" spans="1:65" s="2" customFormat="1" ht="24.15" customHeight="1">
      <c r="A1620" s="40"/>
      <c r="B1620" s="41"/>
      <c r="C1620" s="207" t="s">
        <v>1522</v>
      </c>
      <c r="D1620" s="207" t="s">
        <v>144</v>
      </c>
      <c r="E1620" s="208" t="s">
        <v>1523</v>
      </c>
      <c r="F1620" s="209" t="s">
        <v>1524</v>
      </c>
      <c r="G1620" s="210" t="s">
        <v>268</v>
      </c>
      <c r="H1620" s="211">
        <v>30</v>
      </c>
      <c r="I1620" s="212"/>
      <c r="J1620" s="213">
        <f>ROUND(I1620*H1620,2)</f>
        <v>0</v>
      </c>
      <c r="K1620" s="209" t="s">
        <v>148</v>
      </c>
      <c r="L1620" s="46"/>
      <c r="M1620" s="214" t="s">
        <v>21</v>
      </c>
      <c r="N1620" s="215" t="s">
        <v>44</v>
      </c>
      <c r="O1620" s="86"/>
      <c r="P1620" s="216">
        <f>O1620*H1620</f>
        <v>0</v>
      </c>
      <c r="Q1620" s="216">
        <v>0.14067</v>
      </c>
      <c r="R1620" s="216">
        <f>Q1620*H1620</f>
        <v>4.2200999999999995</v>
      </c>
      <c r="S1620" s="216">
        <v>0</v>
      </c>
      <c r="T1620" s="217">
        <f>S1620*H1620</f>
        <v>0</v>
      </c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0"/>
      <c r="AE1620" s="40"/>
      <c r="AR1620" s="218" t="s">
        <v>149</v>
      </c>
      <c r="AT1620" s="218" t="s">
        <v>144</v>
      </c>
      <c r="AU1620" s="218" t="s">
        <v>82</v>
      </c>
      <c r="AY1620" s="19" t="s">
        <v>142</v>
      </c>
      <c r="BE1620" s="219">
        <f>IF(N1620="základní",J1620,0)</f>
        <v>0</v>
      </c>
      <c r="BF1620" s="219">
        <f>IF(N1620="snížená",J1620,0)</f>
        <v>0</v>
      </c>
      <c r="BG1620" s="219">
        <f>IF(N1620="zákl. přenesená",J1620,0)</f>
        <v>0</v>
      </c>
      <c r="BH1620" s="219">
        <f>IF(N1620="sníž. přenesená",J1620,0)</f>
        <v>0</v>
      </c>
      <c r="BI1620" s="219">
        <f>IF(N1620="nulová",J1620,0)</f>
        <v>0</v>
      </c>
      <c r="BJ1620" s="19" t="s">
        <v>80</v>
      </c>
      <c r="BK1620" s="219">
        <f>ROUND(I1620*H1620,2)</f>
        <v>0</v>
      </c>
      <c r="BL1620" s="19" t="s">
        <v>149</v>
      </c>
      <c r="BM1620" s="218" t="s">
        <v>1525</v>
      </c>
    </row>
    <row r="1621" spans="1:47" s="2" customFormat="1" ht="12">
      <c r="A1621" s="40"/>
      <c r="B1621" s="41"/>
      <c r="C1621" s="42"/>
      <c r="D1621" s="220" t="s">
        <v>151</v>
      </c>
      <c r="E1621" s="42"/>
      <c r="F1621" s="221" t="s">
        <v>1526</v>
      </c>
      <c r="G1621" s="42"/>
      <c r="H1621" s="42"/>
      <c r="I1621" s="222"/>
      <c r="J1621" s="42"/>
      <c r="K1621" s="42"/>
      <c r="L1621" s="46"/>
      <c r="M1621" s="223"/>
      <c r="N1621" s="224"/>
      <c r="O1621" s="86"/>
      <c r="P1621" s="86"/>
      <c r="Q1621" s="86"/>
      <c r="R1621" s="86"/>
      <c r="S1621" s="86"/>
      <c r="T1621" s="87"/>
      <c r="U1621" s="40"/>
      <c r="V1621" s="40"/>
      <c r="W1621" s="40"/>
      <c r="X1621" s="40"/>
      <c r="Y1621" s="40"/>
      <c r="Z1621" s="40"/>
      <c r="AA1621" s="40"/>
      <c r="AB1621" s="40"/>
      <c r="AC1621" s="40"/>
      <c r="AD1621" s="40"/>
      <c r="AE1621" s="40"/>
      <c r="AT1621" s="19" t="s">
        <v>151</v>
      </c>
      <c r="AU1621" s="19" t="s">
        <v>82</v>
      </c>
    </row>
    <row r="1622" spans="1:51" s="13" customFormat="1" ht="12">
      <c r="A1622" s="13"/>
      <c r="B1622" s="225"/>
      <c r="C1622" s="226"/>
      <c r="D1622" s="227" t="s">
        <v>153</v>
      </c>
      <c r="E1622" s="228" t="s">
        <v>21</v>
      </c>
      <c r="F1622" s="229" t="s">
        <v>280</v>
      </c>
      <c r="G1622" s="226"/>
      <c r="H1622" s="228" t="s">
        <v>21</v>
      </c>
      <c r="I1622" s="230"/>
      <c r="J1622" s="226"/>
      <c r="K1622" s="226"/>
      <c r="L1622" s="231"/>
      <c r="M1622" s="232"/>
      <c r="N1622" s="233"/>
      <c r="O1622" s="233"/>
      <c r="P1622" s="233"/>
      <c r="Q1622" s="233"/>
      <c r="R1622" s="233"/>
      <c r="S1622" s="233"/>
      <c r="T1622" s="234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T1622" s="235" t="s">
        <v>153</v>
      </c>
      <c r="AU1622" s="235" t="s">
        <v>82</v>
      </c>
      <c r="AV1622" s="13" t="s">
        <v>80</v>
      </c>
      <c r="AW1622" s="13" t="s">
        <v>34</v>
      </c>
      <c r="AX1622" s="13" t="s">
        <v>73</v>
      </c>
      <c r="AY1622" s="235" t="s">
        <v>142</v>
      </c>
    </row>
    <row r="1623" spans="1:51" s="14" customFormat="1" ht="12">
      <c r="A1623" s="14"/>
      <c r="B1623" s="236"/>
      <c r="C1623" s="237"/>
      <c r="D1623" s="227" t="s">
        <v>153</v>
      </c>
      <c r="E1623" s="238" t="s">
        <v>21</v>
      </c>
      <c r="F1623" s="239" t="s">
        <v>274</v>
      </c>
      <c r="G1623" s="237"/>
      <c r="H1623" s="240">
        <v>30</v>
      </c>
      <c r="I1623" s="241"/>
      <c r="J1623" s="237"/>
      <c r="K1623" s="237"/>
      <c r="L1623" s="242"/>
      <c r="M1623" s="243"/>
      <c r="N1623" s="244"/>
      <c r="O1623" s="244"/>
      <c r="P1623" s="244"/>
      <c r="Q1623" s="244"/>
      <c r="R1623" s="244"/>
      <c r="S1623" s="244"/>
      <c r="T1623" s="245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46" t="s">
        <v>153</v>
      </c>
      <c r="AU1623" s="246" t="s">
        <v>82</v>
      </c>
      <c r="AV1623" s="14" t="s">
        <v>82</v>
      </c>
      <c r="AW1623" s="14" t="s">
        <v>34</v>
      </c>
      <c r="AX1623" s="14" t="s">
        <v>80</v>
      </c>
      <c r="AY1623" s="246" t="s">
        <v>142</v>
      </c>
    </row>
    <row r="1624" spans="1:65" s="2" customFormat="1" ht="16.5" customHeight="1">
      <c r="A1624" s="40"/>
      <c r="B1624" s="41"/>
      <c r="C1624" s="270" t="s">
        <v>1527</v>
      </c>
      <c r="D1624" s="270" t="s">
        <v>729</v>
      </c>
      <c r="E1624" s="271" t="s">
        <v>1528</v>
      </c>
      <c r="F1624" s="272" t="s">
        <v>1529</v>
      </c>
      <c r="G1624" s="273" t="s">
        <v>268</v>
      </c>
      <c r="H1624" s="274">
        <v>21.42</v>
      </c>
      <c r="I1624" s="275"/>
      <c r="J1624" s="276">
        <f>ROUND(I1624*H1624,2)</f>
        <v>0</v>
      </c>
      <c r="K1624" s="272" t="s">
        <v>148</v>
      </c>
      <c r="L1624" s="277"/>
      <c r="M1624" s="278" t="s">
        <v>21</v>
      </c>
      <c r="N1624" s="279" t="s">
        <v>44</v>
      </c>
      <c r="O1624" s="86"/>
      <c r="P1624" s="216">
        <f>O1624*H1624</f>
        <v>0</v>
      </c>
      <c r="Q1624" s="216">
        <v>0.104</v>
      </c>
      <c r="R1624" s="216">
        <f>Q1624*H1624</f>
        <v>2.22768</v>
      </c>
      <c r="S1624" s="216">
        <v>0</v>
      </c>
      <c r="T1624" s="217">
        <f>S1624*H1624</f>
        <v>0</v>
      </c>
      <c r="U1624" s="40"/>
      <c r="V1624" s="40"/>
      <c r="W1624" s="40"/>
      <c r="X1624" s="40"/>
      <c r="Y1624" s="40"/>
      <c r="Z1624" s="40"/>
      <c r="AA1624" s="40"/>
      <c r="AB1624" s="40"/>
      <c r="AC1624" s="40"/>
      <c r="AD1624" s="40"/>
      <c r="AE1624" s="40"/>
      <c r="AR1624" s="218" t="s">
        <v>235</v>
      </c>
      <c r="AT1624" s="218" t="s">
        <v>729</v>
      </c>
      <c r="AU1624" s="218" t="s">
        <v>82</v>
      </c>
      <c r="AY1624" s="19" t="s">
        <v>142</v>
      </c>
      <c r="BE1624" s="219">
        <f>IF(N1624="základní",J1624,0)</f>
        <v>0</v>
      </c>
      <c r="BF1624" s="219">
        <f>IF(N1624="snížená",J1624,0)</f>
        <v>0</v>
      </c>
      <c r="BG1624" s="219">
        <f>IF(N1624="zákl. přenesená",J1624,0)</f>
        <v>0</v>
      </c>
      <c r="BH1624" s="219">
        <f>IF(N1624="sníž. přenesená",J1624,0)</f>
        <v>0</v>
      </c>
      <c r="BI1624" s="219">
        <f>IF(N1624="nulová",J1624,0)</f>
        <v>0</v>
      </c>
      <c r="BJ1624" s="19" t="s">
        <v>80</v>
      </c>
      <c r="BK1624" s="219">
        <f>ROUND(I1624*H1624,2)</f>
        <v>0</v>
      </c>
      <c r="BL1624" s="19" t="s">
        <v>149</v>
      </c>
      <c r="BM1624" s="218" t="s">
        <v>1530</v>
      </c>
    </row>
    <row r="1625" spans="1:47" s="2" customFormat="1" ht="12">
      <c r="A1625" s="40"/>
      <c r="B1625" s="41"/>
      <c r="C1625" s="42"/>
      <c r="D1625" s="227" t="s">
        <v>271</v>
      </c>
      <c r="E1625" s="42"/>
      <c r="F1625" s="258" t="s">
        <v>1531</v>
      </c>
      <c r="G1625" s="42"/>
      <c r="H1625" s="42"/>
      <c r="I1625" s="222"/>
      <c r="J1625" s="42"/>
      <c r="K1625" s="42"/>
      <c r="L1625" s="46"/>
      <c r="M1625" s="223"/>
      <c r="N1625" s="224"/>
      <c r="O1625" s="86"/>
      <c r="P1625" s="86"/>
      <c r="Q1625" s="86"/>
      <c r="R1625" s="86"/>
      <c r="S1625" s="86"/>
      <c r="T1625" s="87"/>
      <c r="U1625" s="40"/>
      <c r="V1625" s="40"/>
      <c r="W1625" s="40"/>
      <c r="X1625" s="40"/>
      <c r="Y1625" s="40"/>
      <c r="Z1625" s="40"/>
      <c r="AA1625" s="40"/>
      <c r="AB1625" s="40"/>
      <c r="AC1625" s="40"/>
      <c r="AD1625" s="40"/>
      <c r="AE1625" s="40"/>
      <c r="AT1625" s="19" t="s">
        <v>271</v>
      </c>
      <c r="AU1625" s="19" t="s">
        <v>82</v>
      </c>
    </row>
    <row r="1626" spans="1:51" s="14" customFormat="1" ht="12">
      <c r="A1626" s="14"/>
      <c r="B1626" s="236"/>
      <c r="C1626" s="237"/>
      <c r="D1626" s="227" t="s">
        <v>153</v>
      </c>
      <c r="E1626" s="238" t="s">
        <v>21</v>
      </c>
      <c r="F1626" s="239" t="s">
        <v>1532</v>
      </c>
      <c r="G1626" s="237"/>
      <c r="H1626" s="240">
        <v>21</v>
      </c>
      <c r="I1626" s="241"/>
      <c r="J1626" s="237"/>
      <c r="K1626" s="237"/>
      <c r="L1626" s="242"/>
      <c r="M1626" s="243"/>
      <c r="N1626" s="244"/>
      <c r="O1626" s="244"/>
      <c r="P1626" s="244"/>
      <c r="Q1626" s="244"/>
      <c r="R1626" s="244"/>
      <c r="S1626" s="244"/>
      <c r="T1626" s="245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46" t="s">
        <v>153</v>
      </c>
      <c r="AU1626" s="246" t="s">
        <v>82</v>
      </c>
      <c r="AV1626" s="14" t="s">
        <v>82</v>
      </c>
      <c r="AW1626" s="14" t="s">
        <v>34</v>
      </c>
      <c r="AX1626" s="14" t="s">
        <v>80</v>
      </c>
      <c r="AY1626" s="246" t="s">
        <v>142</v>
      </c>
    </row>
    <row r="1627" spans="1:51" s="14" customFormat="1" ht="12">
      <c r="A1627" s="14"/>
      <c r="B1627" s="236"/>
      <c r="C1627" s="237"/>
      <c r="D1627" s="227" t="s">
        <v>153</v>
      </c>
      <c r="E1627" s="237"/>
      <c r="F1627" s="239" t="s">
        <v>1533</v>
      </c>
      <c r="G1627" s="237"/>
      <c r="H1627" s="240">
        <v>21.42</v>
      </c>
      <c r="I1627" s="241"/>
      <c r="J1627" s="237"/>
      <c r="K1627" s="237"/>
      <c r="L1627" s="242"/>
      <c r="M1627" s="243"/>
      <c r="N1627" s="244"/>
      <c r="O1627" s="244"/>
      <c r="P1627" s="244"/>
      <c r="Q1627" s="244"/>
      <c r="R1627" s="244"/>
      <c r="S1627" s="244"/>
      <c r="T1627" s="245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46" t="s">
        <v>153</v>
      </c>
      <c r="AU1627" s="246" t="s">
        <v>82</v>
      </c>
      <c r="AV1627" s="14" t="s">
        <v>82</v>
      </c>
      <c r="AW1627" s="14" t="s">
        <v>4</v>
      </c>
      <c r="AX1627" s="14" t="s">
        <v>80</v>
      </c>
      <c r="AY1627" s="246" t="s">
        <v>142</v>
      </c>
    </row>
    <row r="1628" spans="1:65" s="2" customFormat="1" ht="33" customHeight="1">
      <c r="A1628" s="40"/>
      <c r="B1628" s="41"/>
      <c r="C1628" s="207" t="s">
        <v>1534</v>
      </c>
      <c r="D1628" s="207" t="s">
        <v>144</v>
      </c>
      <c r="E1628" s="208" t="s">
        <v>1535</v>
      </c>
      <c r="F1628" s="209" t="s">
        <v>1536</v>
      </c>
      <c r="G1628" s="210" t="s">
        <v>268</v>
      </c>
      <c r="H1628" s="211">
        <v>1922.6</v>
      </c>
      <c r="I1628" s="212"/>
      <c r="J1628" s="213">
        <f>ROUND(I1628*H1628,2)</f>
        <v>0</v>
      </c>
      <c r="K1628" s="209" t="s">
        <v>148</v>
      </c>
      <c r="L1628" s="46"/>
      <c r="M1628" s="214" t="s">
        <v>21</v>
      </c>
      <c r="N1628" s="215" t="s">
        <v>44</v>
      </c>
      <c r="O1628" s="86"/>
      <c r="P1628" s="216">
        <f>O1628*H1628</f>
        <v>0</v>
      </c>
      <c r="Q1628" s="216">
        <v>0.0006</v>
      </c>
      <c r="R1628" s="216">
        <f>Q1628*H1628</f>
        <v>1.15356</v>
      </c>
      <c r="S1628" s="216">
        <v>0</v>
      </c>
      <c r="T1628" s="217">
        <f>S1628*H1628</f>
        <v>0</v>
      </c>
      <c r="U1628" s="40"/>
      <c r="V1628" s="40"/>
      <c r="W1628" s="40"/>
      <c r="X1628" s="40"/>
      <c r="Y1628" s="40"/>
      <c r="Z1628" s="40"/>
      <c r="AA1628" s="40"/>
      <c r="AB1628" s="40"/>
      <c r="AC1628" s="40"/>
      <c r="AD1628" s="40"/>
      <c r="AE1628" s="40"/>
      <c r="AR1628" s="218" t="s">
        <v>149</v>
      </c>
      <c r="AT1628" s="218" t="s">
        <v>144</v>
      </c>
      <c r="AU1628" s="218" t="s">
        <v>82</v>
      </c>
      <c r="AY1628" s="19" t="s">
        <v>142</v>
      </c>
      <c r="BE1628" s="219">
        <f>IF(N1628="základní",J1628,0)</f>
        <v>0</v>
      </c>
      <c r="BF1628" s="219">
        <f>IF(N1628="snížená",J1628,0)</f>
        <v>0</v>
      </c>
      <c r="BG1628" s="219">
        <f>IF(N1628="zákl. přenesená",J1628,0)</f>
        <v>0</v>
      </c>
      <c r="BH1628" s="219">
        <f>IF(N1628="sníž. přenesená",J1628,0)</f>
        <v>0</v>
      </c>
      <c r="BI1628" s="219">
        <f>IF(N1628="nulová",J1628,0)</f>
        <v>0</v>
      </c>
      <c r="BJ1628" s="19" t="s">
        <v>80</v>
      </c>
      <c r="BK1628" s="219">
        <f>ROUND(I1628*H1628,2)</f>
        <v>0</v>
      </c>
      <c r="BL1628" s="19" t="s">
        <v>149</v>
      </c>
      <c r="BM1628" s="218" t="s">
        <v>1537</v>
      </c>
    </row>
    <row r="1629" spans="1:47" s="2" customFormat="1" ht="12">
      <c r="A1629" s="40"/>
      <c r="B1629" s="41"/>
      <c r="C1629" s="42"/>
      <c r="D1629" s="220" t="s">
        <v>151</v>
      </c>
      <c r="E1629" s="42"/>
      <c r="F1629" s="221" t="s">
        <v>1538</v>
      </c>
      <c r="G1629" s="42"/>
      <c r="H1629" s="42"/>
      <c r="I1629" s="222"/>
      <c r="J1629" s="42"/>
      <c r="K1629" s="42"/>
      <c r="L1629" s="46"/>
      <c r="M1629" s="223"/>
      <c r="N1629" s="224"/>
      <c r="O1629" s="86"/>
      <c r="P1629" s="86"/>
      <c r="Q1629" s="86"/>
      <c r="R1629" s="86"/>
      <c r="S1629" s="86"/>
      <c r="T1629" s="87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0"/>
      <c r="AE1629" s="40"/>
      <c r="AT1629" s="19" t="s">
        <v>151</v>
      </c>
      <c r="AU1629" s="19" t="s">
        <v>82</v>
      </c>
    </row>
    <row r="1630" spans="1:47" s="2" customFormat="1" ht="12">
      <c r="A1630" s="40"/>
      <c r="B1630" s="41"/>
      <c r="C1630" s="42"/>
      <c r="D1630" s="227" t="s">
        <v>271</v>
      </c>
      <c r="E1630" s="42"/>
      <c r="F1630" s="258" t="s">
        <v>1539</v>
      </c>
      <c r="G1630" s="42"/>
      <c r="H1630" s="42"/>
      <c r="I1630" s="222"/>
      <c r="J1630" s="42"/>
      <c r="K1630" s="42"/>
      <c r="L1630" s="46"/>
      <c r="M1630" s="223"/>
      <c r="N1630" s="224"/>
      <c r="O1630" s="86"/>
      <c r="P1630" s="86"/>
      <c r="Q1630" s="86"/>
      <c r="R1630" s="86"/>
      <c r="S1630" s="86"/>
      <c r="T1630" s="87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0"/>
      <c r="AE1630" s="40"/>
      <c r="AT1630" s="19" t="s">
        <v>271</v>
      </c>
      <c r="AU1630" s="19" t="s">
        <v>82</v>
      </c>
    </row>
    <row r="1631" spans="1:51" s="13" customFormat="1" ht="12">
      <c r="A1631" s="13"/>
      <c r="B1631" s="225"/>
      <c r="C1631" s="226"/>
      <c r="D1631" s="227" t="s">
        <v>153</v>
      </c>
      <c r="E1631" s="228" t="s">
        <v>21</v>
      </c>
      <c r="F1631" s="229" t="s">
        <v>154</v>
      </c>
      <c r="G1631" s="226"/>
      <c r="H1631" s="228" t="s">
        <v>21</v>
      </c>
      <c r="I1631" s="230"/>
      <c r="J1631" s="226"/>
      <c r="K1631" s="226"/>
      <c r="L1631" s="231"/>
      <c r="M1631" s="232"/>
      <c r="N1631" s="233"/>
      <c r="O1631" s="233"/>
      <c r="P1631" s="233"/>
      <c r="Q1631" s="233"/>
      <c r="R1631" s="233"/>
      <c r="S1631" s="233"/>
      <c r="T1631" s="234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5" t="s">
        <v>153</v>
      </c>
      <c r="AU1631" s="235" t="s">
        <v>82</v>
      </c>
      <c r="AV1631" s="13" t="s">
        <v>80</v>
      </c>
      <c r="AW1631" s="13" t="s">
        <v>34</v>
      </c>
      <c r="AX1631" s="13" t="s">
        <v>73</v>
      </c>
      <c r="AY1631" s="235" t="s">
        <v>142</v>
      </c>
    </row>
    <row r="1632" spans="1:51" s="13" customFormat="1" ht="12">
      <c r="A1632" s="13"/>
      <c r="B1632" s="225"/>
      <c r="C1632" s="226"/>
      <c r="D1632" s="227" t="s">
        <v>153</v>
      </c>
      <c r="E1632" s="228" t="s">
        <v>21</v>
      </c>
      <c r="F1632" s="229" t="s">
        <v>1540</v>
      </c>
      <c r="G1632" s="226"/>
      <c r="H1632" s="228" t="s">
        <v>21</v>
      </c>
      <c r="I1632" s="230"/>
      <c r="J1632" s="226"/>
      <c r="K1632" s="226"/>
      <c r="L1632" s="231"/>
      <c r="M1632" s="232"/>
      <c r="N1632" s="233"/>
      <c r="O1632" s="233"/>
      <c r="P1632" s="233"/>
      <c r="Q1632" s="233"/>
      <c r="R1632" s="233"/>
      <c r="S1632" s="233"/>
      <c r="T1632" s="234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T1632" s="235" t="s">
        <v>153</v>
      </c>
      <c r="AU1632" s="235" t="s">
        <v>82</v>
      </c>
      <c r="AV1632" s="13" t="s">
        <v>80</v>
      </c>
      <c r="AW1632" s="13" t="s">
        <v>34</v>
      </c>
      <c r="AX1632" s="13" t="s">
        <v>73</v>
      </c>
      <c r="AY1632" s="235" t="s">
        <v>142</v>
      </c>
    </row>
    <row r="1633" spans="1:51" s="13" customFormat="1" ht="12">
      <c r="A1633" s="13"/>
      <c r="B1633" s="225"/>
      <c r="C1633" s="226"/>
      <c r="D1633" s="227" t="s">
        <v>153</v>
      </c>
      <c r="E1633" s="228" t="s">
        <v>21</v>
      </c>
      <c r="F1633" s="229" t="s">
        <v>182</v>
      </c>
      <c r="G1633" s="226"/>
      <c r="H1633" s="228" t="s">
        <v>21</v>
      </c>
      <c r="I1633" s="230"/>
      <c r="J1633" s="226"/>
      <c r="K1633" s="226"/>
      <c r="L1633" s="231"/>
      <c r="M1633" s="232"/>
      <c r="N1633" s="233"/>
      <c r="O1633" s="233"/>
      <c r="P1633" s="233"/>
      <c r="Q1633" s="233"/>
      <c r="R1633" s="233"/>
      <c r="S1633" s="233"/>
      <c r="T1633" s="234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5" t="s">
        <v>153</v>
      </c>
      <c r="AU1633" s="235" t="s">
        <v>82</v>
      </c>
      <c r="AV1633" s="13" t="s">
        <v>80</v>
      </c>
      <c r="AW1633" s="13" t="s">
        <v>34</v>
      </c>
      <c r="AX1633" s="13" t="s">
        <v>73</v>
      </c>
      <c r="AY1633" s="235" t="s">
        <v>142</v>
      </c>
    </row>
    <row r="1634" spans="1:51" s="14" customFormat="1" ht="12">
      <c r="A1634" s="14"/>
      <c r="B1634" s="236"/>
      <c r="C1634" s="237"/>
      <c r="D1634" s="227" t="s">
        <v>153</v>
      </c>
      <c r="E1634" s="238" t="s">
        <v>21</v>
      </c>
      <c r="F1634" s="239" t="s">
        <v>1541</v>
      </c>
      <c r="G1634" s="237"/>
      <c r="H1634" s="240">
        <v>102.4</v>
      </c>
      <c r="I1634" s="241"/>
      <c r="J1634" s="237"/>
      <c r="K1634" s="237"/>
      <c r="L1634" s="242"/>
      <c r="M1634" s="243"/>
      <c r="N1634" s="244"/>
      <c r="O1634" s="244"/>
      <c r="P1634" s="244"/>
      <c r="Q1634" s="244"/>
      <c r="R1634" s="244"/>
      <c r="S1634" s="244"/>
      <c r="T1634" s="245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46" t="s">
        <v>153</v>
      </c>
      <c r="AU1634" s="246" t="s">
        <v>82</v>
      </c>
      <c r="AV1634" s="14" t="s">
        <v>82</v>
      </c>
      <c r="AW1634" s="14" t="s">
        <v>34</v>
      </c>
      <c r="AX1634" s="14" t="s">
        <v>73</v>
      </c>
      <c r="AY1634" s="246" t="s">
        <v>142</v>
      </c>
    </row>
    <row r="1635" spans="1:51" s="14" customFormat="1" ht="12">
      <c r="A1635" s="14"/>
      <c r="B1635" s="236"/>
      <c r="C1635" s="237"/>
      <c r="D1635" s="227" t="s">
        <v>153</v>
      </c>
      <c r="E1635" s="238" t="s">
        <v>21</v>
      </c>
      <c r="F1635" s="239" t="s">
        <v>1542</v>
      </c>
      <c r="G1635" s="237"/>
      <c r="H1635" s="240">
        <v>452.2</v>
      </c>
      <c r="I1635" s="241"/>
      <c r="J1635" s="237"/>
      <c r="K1635" s="237"/>
      <c r="L1635" s="242"/>
      <c r="M1635" s="243"/>
      <c r="N1635" s="244"/>
      <c r="O1635" s="244"/>
      <c r="P1635" s="244"/>
      <c r="Q1635" s="244"/>
      <c r="R1635" s="244"/>
      <c r="S1635" s="244"/>
      <c r="T1635" s="245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46" t="s">
        <v>153</v>
      </c>
      <c r="AU1635" s="246" t="s">
        <v>82</v>
      </c>
      <c r="AV1635" s="14" t="s">
        <v>82</v>
      </c>
      <c r="AW1635" s="14" t="s">
        <v>34</v>
      </c>
      <c r="AX1635" s="14" t="s">
        <v>73</v>
      </c>
      <c r="AY1635" s="246" t="s">
        <v>142</v>
      </c>
    </row>
    <row r="1636" spans="1:51" s="14" customFormat="1" ht="12">
      <c r="A1636" s="14"/>
      <c r="B1636" s="236"/>
      <c r="C1636" s="237"/>
      <c r="D1636" s="227" t="s">
        <v>153</v>
      </c>
      <c r="E1636" s="238" t="s">
        <v>21</v>
      </c>
      <c r="F1636" s="239" t="s">
        <v>1543</v>
      </c>
      <c r="G1636" s="237"/>
      <c r="H1636" s="240">
        <v>474.4</v>
      </c>
      <c r="I1636" s="241"/>
      <c r="J1636" s="237"/>
      <c r="K1636" s="237"/>
      <c r="L1636" s="242"/>
      <c r="M1636" s="243"/>
      <c r="N1636" s="244"/>
      <c r="O1636" s="244"/>
      <c r="P1636" s="244"/>
      <c r="Q1636" s="244"/>
      <c r="R1636" s="244"/>
      <c r="S1636" s="244"/>
      <c r="T1636" s="245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46" t="s">
        <v>153</v>
      </c>
      <c r="AU1636" s="246" t="s">
        <v>82</v>
      </c>
      <c r="AV1636" s="14" t="s">
        <v>82</v>
      </c>
      <c r="AW1636" s="14" t="s">
        <v>34</v>
      </c>
      <c r="AX1636" s="14" t="s">
        <v>73</v>
      </c>
      <c r="AY1636" s="246" t="s">
        <v>142</v>
      </c>
    </row>
    <row r="1637" spans="1:51" s="14" customFormat="1" ht="12">
      <c r="A1637" s="14"/>
      <c r="B1637" s="236"/>
      <c r="C1637" s="237"/>
      <c r="D1637" s="227" t="s">
        <v>153</v>
      </c>
      <c r="E1637" s="238" t="s">
        <v>21</v>
      </c>
      <c r="F1637" s="239" t="s">
        <v>1544</v>
      </c>
      <c r="G1637" s="237"/>
      <c r="H1637" s="240">
        <v>7.8</v>
      </c>
      <c r="I1637" s="241"/>
      <c r="J1637" s="237"/>
      <c r="K1637" s="237"/>
      <c r="L1637" s="242"/>
      <c r="M1637" s="243"/>
      <c r="N1637" s="244"/>
      <c r="O1637" s="244"/>
      <c r="P1637" s="244"/>
      <c r="Q1637" s="244"/>
      <c r="R1637" s="244"/>
      <c r="S1637" s="244"/>
      <c r="T1637" s="245"/>
      <c r="U1637" s="14"/>
      <c r="V1637" s="14"/>
      <c r="W1637" s="14"/>
      <c r="X1637" s="14"/>
      <c r="Y1637" s="14"/>
      <c r="Z1637" s="14"/>
      <c r="AA1637" s="14"/>
      <c r="AB1637" s="14"/>
      <c r="AC1637" s="14"/>
      <c r="AD1637" s="14"/>
      <c r="AE1637" s="14"/>
      <c r="AT1637" s="246" t="s">
        <v>153</v>
      </c>
      <c r="AU1637" s="246" t="s">
        <v>82</v>
      </c>
      <c r="AV1637" s="14" t="s">
        <v>82</v>
      </c>
      <c r="AW1637" s="14" t="s">
        <v>34</v>
      </c>
      <c r="AX1637" s="14" t="s">
        <v>73</v>
      </c>
      <c r="AY1637" s="246" t="s">
        <v>142</v>
      </c>
    </row>
    <row r="1638" spans="1:51" s="14" customFormat="1" ht="12">
      <c r="A1638" s="14"/>
      <c r="B1638" s="236"/>
      <c r="C1638" s="237"/>
      <c r="D1638" s="227" t="s">
        <v>153</v>
      </c>
      <c r="E1638" s="238" t="s">
        <v>21</v>
      </c>
      <c r="F1638" s="239" t="s">
        <v>1545</v>
      </c>
      <c r="G1638" s="237"/>
      <c r="H1638" s="240">
        <v>191.8</v>
      </c>
      <c r="I1638" s="241"/>
      <c r="J1638" s="237"/>
      <c r="K1638" s="237"/>
      <c r="L1638" s="242"/>
      <c r="M1638" s="243"/>
      <c r="N1638" s="244"/>
      <c r="O1638" s="244"/>
      <c r="P1638" s="244"/>
      <c r="Q1638" s="244"/>
      <c r="R1638" s="244"/>
      <c r="S1638" s="244"/>
      <c r="T1638" s="245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46" t="s">
        <v>153</v>
      </c>
      <c r="AU1638" s="246" t="s">
        <v>82</v>
      </c>
      <c r="AV1638" s="14" t="s">
        <v>82</v>
      </c>
      <c r="AW1638" s="14" t="s">
        <v>34</v>
      </c>
      <c r="AX1638" s="14" t="s">
        <v>73</v>
      </c>
      <c r="AY1638" s="246" t="s">
        <v>142</v>
      </c>
    </row>
    <row r="1639" spans="1:51" s="13" customFormat="1" ht="12">
      <c r="A1639" s="13"/>
      <c r="B1639" s="225"/>
      <c r="C1639" s="226"/>
      <c r="D1639" s="227" t="s">
        <v>153</v>
      </c>
      <c r="E1639" s="228" t="s">
        <v>21</v>
      </c>
      <c r="F1639" s="229" t="s">
        <v>198</v>
      </c>
      <c r="G1639" s="226"/>
      <c r="H1639" s="228" t="s">
        <v>21</v>
      </c>
      <c r="I1639" s="230"/>
      <c r="J1639" s="226"/>
      <c r="K1639" s="226"/>
      <c r="L1639" s="231"/>
      <c r="M1639" s="232"/>
      <c r="N1639" s="233"/>
      <c r="O1639" s="233"/>
      <c r="P1639" s="233"/>
      <c r="Q1639" s="233"/>
      <c r="R1639" s="233"/>
      <c r="S1639" s="233"/>
      <c r="T1639" s="234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5" t="s">
        <v>153</v>
      </c>
      <c r="AU1639" s="235" t="s">
        <v>82</v>
      </c>
      <c r="AV1639" s="13" t="s">
        <v>80</v>
      </c>
      <c r="AW1639" s="13" t="s">
        <v>34</v>
      </c>
      <c r="AX1639" s="13" t="s">
        <v>73</v>
      </c>
      <c r="AY1639" s="235" t="s">
        <v>142</v>
      </c>
    </row>
    <row r="1640" spans="1:51" s="14" customFormat="1" ht="12">
      <c r="A1640" s="14"/>
      <c r="B1640" s="236"/>
      <c r="C1640" s="237"/>
      <c r="D1640" s="227" t="s">
        <v>153</v>
      </c>
      <c r="E1640" s="238" t="s">
        <v>21</v>
      </c>
      <c r="F1640" s="239" t="s">
        <v>1546</v>
      </c>
      <c r="G1640" s="237"/>
      <c r="H1640" s="240">
        <v>88</v>
      </c>
      <c r="I1640" s="241"/>
      <c r="J1640" s="237"/>
      <c r="K1640" s="237"/>
      <c r="L1640" s="242"/>
      <c r="M1640" s="243"/>
      <c r="N1640" s="244"/>
      <c r="O1640" s="244"/>
      <c r="P1640" s="244"/>
      <c r="Q1640" s="244"/>
      <c r="R1640" s="244"/>
      <c r="S1640" s="244"/>
      <c r="T1640" s="245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46" t="s">
        <v>153</v>
      </c>
      <c r="AU1640" s="246" t="s">
        <v>82</v>
      </c>
      <c r="AV1640" s="14" t="s">
        <v>82</v>
      </c>
      <c r="AW1640" s="14" t="s">
        <v>34</v>
      </c>
      <c r="AX1640" s="14" t="s">
        <v>73</v>
      </c>
      <c r="AY1640" s="246" t="s">
        <v>142</v>
      </c>
    </row>
    <row r="1641" spans="1:51" s="13" customFormat="1" ht="12">
      <c r="A1641" s="13"/>
      <c r="B1641" s="225"/>
      <c r="C1641" s="226"/>
      <c r="D1641" s="227" t="s">
        <v>153</v>
      </c>
      <c r="E1641" s="228" t="s">
        <v>21</v>
      </c>
      <c r="F1641" s="229" t="s">
        <v>184</v>
      </c>
      <c r="G1641" s="226"/>
      <c r="H1641" s="228" t="s">
        <v>21</v>
      </c>
      <c r="I1641" s="230"/>
      <c r="J1641" s="226"/>
      <c r="K1641" s="226"/>
      <c r="L1641" s="231"/>
      <c r="M1641" s="232"/>
      <c r="N1641" s="233"/>
      <c r="O1641" s="233"/>
      <c r="P1641" s="233"/>
      <c r="Q1641" s="233"/>
      <c r="R1641" s="233"/>
      <c r="S1641" s="233"/>
      <c r="T1641" s="234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35" t="s">
        <v>153</v>
      </c>
      <c r="AU1641" s="235" t="s">
        <v>82</v>
      </c>
      <c r="AV1641" s="13" t="s">
        <v>80</v>
      </c>
      <c r="AW1641" s="13" t="s">
        <v>34</v>
      </c>
      <c r="AX1641" s="13" t="s">
        <v>73</v>
      </c>
      <c r="AY1641" s="235" t="s">
        <v>142</v>
      </c>
    </row>
    <row r="1642" spans="1:51" s="14" customFormat="1" ht="12">
      <c r="A1642" s="14"/>
      <c r="B1642" s="236"/>
      <c r="C1642" s="237"/>
      <c r="D1642" s="227" t="s">
        <v>153</v>
      </c>
      <c r="E1642" s="238" t="s">
        <v>21</v>
      </c>
      <c r="F1642" s="239" t="s">
        <v>1547</v>
      </c>
      <c r="G1642" s="237"/>
      <c r="H1642" s="240">
        <v>14.4</v>
      </c>
      <c r="I1642" s="241"/>
      <c r="J1642" s="237"/>
      <c r="K1642" s="237"/>
      <c r="L1642" s="242"/>
      <c r="M1642" s="243"/>
      <c r="N1642" s="244"/>
      <c r="O1642" s="244"/>
      <c r="P1642" s="244"/>
      <c r="Q1642" s="244"/>
      <c r="R1642" s="244"/>
      <c r="S1642" s="244"/>
      <c r="T1642" s="245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46" t="s">
        <v>153</v>
      </c>
      <c r="AU1642" s="246" t="s">
        <v>82</v>
      </c>
      <c r="AV1642" s="14" t="s">
        <v>82</v>
      </c>
      <c r="AW1642" s="14" t="s">
        <v>34</v>
      </c>
      <c r="AX1642" s="14" t="s">
        <v>73</v>
      </c>
      <c r="AY1642" s="246" t="s">
        <v>142</v>
      </c>
    </row>
    <row r="1643" spans="1:51" s="14" customFormat="1" ht="12">
      <c r="A1643" s="14"/>
      <c r="B1643" s="236"/>
      <c r="C1643" s="237"/>
      <c r="D1643" s="227" t="s">
        <v>153</v>
      </c>
      <c r="E1643" s="238" t="s">
        <v>21</v>
      </c>
      <c r="F1643" s="239" t="s">
        <v>1548</v>
      </c>
      <c r="G1643" s="237"/>
      <c r="H1643" s="240">
        <v>3.8</v>
      </c>
      <c r="I1643" s="241"/>
      <c r="J1643" s="237"/>
      <c r="K1643" s="237"/>
      <c r="L1643" s="242"/>
      <c r="M1643" s="243"/>
      <c r="N1643" s="244"/>
      <c r="O1643" s="244"/>
      <c r="P1643" s="244"/>
      <c r="Q1643" s="244"/>
      <c r="R1643" s="244"/>
      <c r="S1643" s="244"/>
      <c r="T1643" s="245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46" t="s">
        <v>153</v>
      </c>
      <c r="AU1643" s="246" t="s">
        <v>82</v>
      </c>
      <c r="AV1643" s="14" t="s">
        <v>82</v>
      </c>
      <c r="AW1643" s="14" t="s">
        <v>34</v>
      </c>
      <c r="AX1643" s="14" t="s">
        <v>73</v>
      </c>
      <c r="AY1643" s="246" t="s">
        <v>142</v>
      </c>
    </row>
    <row r="1644" spans="1:51" s="13" customFormat="1" ht="12">
      <c r="A1644" s="13"/>
      <c r="B1644" s="225"/>
      <c r="C1644" s="226"/>
      <c r="D1644" s="227" t="s">
        <v>153</v>
      </c>
      <c r="E1644" s="228" t="s">
        <v>21</v>
      </c>
      <c r="F1644" s="229" t="s">
        <v>201</v>
      </c>
      <c r="G1644" s="226"/>
      <c r="H1644" s="228" t="s">
        <v>21</v>
      </c>
      <c r="I1644" s="230"/>
      <c r="J1644" s="226"/>
      <c r="K1644" s="226"/>
      <c r="L1644" s="231"/>
      <c r="M1644" s="232"/>
      <c r="N1644" s="233"/>
      <c r="O1644" s="233"/>
      <c r="P1644" s="233"/>
      <c r="Q1644" s="233"/>
      <c r="R1644" s="233"/>
      <c r="S1644" s="233"/>
      <c r="T1644" s="234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T1644" s="235" t="s">
        <v>153</v>
      </c>
      <c r="AU1644" s="235" t="s">
        <v>82</v>
      </c>
      <c r="AV1644" s="13" t="s">
        <v>80</v>
      </c>
      <c r="AW1644" s="13" t="s">
        <v>34</v>
      </c>
      <c r="AX1644" s="13" t="s">
        <v>73</v>
      </c>
      <c r="AY1644" s="235" t="s">
        <v>142</v>
      </c>
    </row>
    <row r="1645" spans="1:51" s="14" customFormat="1" ht="12">
      <c r="A1645" s="14"/>
      <c r="B1645" s="236"/>
      <c r="C1645" s="237"/>
      <c r="D1645" s="227" t="s">
        <v>153</v>
      </c>
      <c r="E1645" s="238" t="s">
        <v>21</v>
      </c>
      <c r="F1645" s="239" t="s">
        <v>1549</v>
      </c>
      <c r="G1645" s="237"/>
      <c r="H1645" s="240">
        <v>32.2</v>
      </c>
      <c r="I1645" s="241"/>
      <c r="J1645" s="237"/>
      <c r="K1645" s="237"/>
      <c r="L1645" s="242"/>
      <c r="M1645" s="243"/>
      <c r="N1645" s="244"/>
      <c r="O1645" s="244"/>
      <c r="P1645" s="244"/>
      <c r="Q1645" s="244"/>
      <c r="R1645" s="244"/>
      <c r="S1645" s="244"/>
      <c r="T1645" s="245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46" t="s">
        <v>153</v>
      </c>
      <c r="AU1645" s="246" t="s">
        <v>82</v>
      </c>
      <c r="AV1645" s="14" t="s">
        <v>82</v>
      </c>
      <c r="AW1645" s="14" t="s">
        <v>34</v>
      </c>
      <c r="AX1645" s="14" t="s">
        <v>73</v>
      </c>
      <c r="AY1645" s="246" t="s">
        <v>142</v>
      </c>
    </row>
    <row r="1646" spans="1:51" s="13" customFormat="1" ht="12">
      <c r="A1646" s="13"/>
      <c r="B1646" s="225"/>
      <c r="C1646" s="226"/>
      <c r="D1646" s="227" t="s">
        <v>153</v>
      </c>
      <c r="E1646" s="228" t="s">
        <v>21</v>
      </c>
      <c r="F1646" s="229" t="s">
        <v>203</v>
      </c>
      <c r="G1646" s="226"/>
      <c r="H1646" s="228" t="s">
        <v>21</v>
      </c>
      <c r="I1646" s="230"/>
      <c r="J1646" s="226"/>
      <c r="K1646" s="226"/>
      <c r="L1646" s="231"/>
      <c r="M1646" s="232"/>
      <c r="N1646" s="233"/>
      <c r="O1646" s="233"/>
      <c r="P1646" s="233"/>
      <c r="Q1646" s="233"/>
      <c r="R1646" s="233"/>
      <c r="S1646" s="233"/>
      <c r="T1646" s="234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35" t="s">
        <v>153</v>
      </c>
      <c r="AU1646" s="235" t="s">
        <v>82</v>
      </c>
      <c r="AV1646" s="13" t="s">
        <v>80</v>
      </c>
      <c r="AW1646" s="13" t="s">
        <v>34</v>
      </c>
      <c r="AX1646" s="13" t="s">
        <v>73</v>
      </c>
      <c r="AY1646" s="235" t="s">
        <v>142</v>
      </c>
    </row>
    <row r="1647" spans="1:51" s="14" customFormat="1" ht="12">
      <c r="A1647" s="14"/>
      <c r="B1647" s="236"/>
      <c r="C1647" s="237"/>
      <c r="D1647" s="227" t="s">
        <v>153</v>
      </c>
      <c r="E1647" s="238" t="s">
        <v>21</v>
      </c>
      <c r="F1647" s="239" t="s">
        <v>1550</v>
      </c>
      <c r="G1647" s="237"/>
      <c r="H1647" s="240">
        <v>14.8</v>
      </c>
      <c r="I1647" s="241"/>
      <c r="J1647" s="237"/>
      <c r="K1647" s="237"/>
      <c r="L1647" s="242"/>
      <c r="M1647" s="243"/>
      <c r="N1647" s="244"/>
      <c r="O1647" s="244"/>
      <c r="P1647" s="244"/>
      <c r="Q1647" s="244"/>
      <c r="R1647" s="244"/>
      <c r="S1647" s="244"/>
      <c r="T1647" s="245"/>
      <c r="U1647" s="14"/>
      <c r="V1647" s="14"/>
      <c r="W1647" s="14"/>
      <c r="X1647" s="14"/>
      <c r="Y1647" s="14"/>
      <c r="Z1647" s="14"/>
      <c r="AA1647" s="14"/>
      <c r="AB1647" s="14"/>
      <c r="AC1647" s="14"/>
      <c r="AD1647" s="14"/>
      <c r="AE1647" s="14"/>
      <c r="AT1647" s="246" t="s">
        <v>153</v>
      </c>
      <c r="AU1647" s="246" t="s">
        <v>82</v>
      </c>
      <c r="AV1647" s="14" t="s">
        <v>82</v>
      </c>
      <c r="AW1647" s="14" t="s">
        <v>34</v>
      </c>
      <c r="AX1647" s="14" t="s">
        <v>73</v>
      </c>
      <c r="AY1647" s="246" t="s">
        <v>142</v>
      </c>
    </row>
    <row r="1648" spans="1:51" s="13" customFormat="1" ht="12">
      <c r="A1648" s="13"/>
      <c r="B1648" s="225"/>
      <c r="C1648" s="226"/>
      <c r="D1648" s="227" t="s">
        <v>153</v>
      </c>
      <c r="E1648" s="228" t="s">
        <v>21</v>
      </c>
      <c r="F1648" s="229" t="s">
        <v>205</v>
      </c>
      <c r="G1648" s="226"/>
      <c r="H1648" s="228" t="s">
        <v>21</v>
      </c>
      <c r="I1648" s="230"/>
      <c r="J1648" s="226"/>
      <c r="K1648" s="226"/>
      <c r="L1648" s="231"/>
      <c r="M1648" s="232"/>
      <c r="N1648" s="233"/>
      <c r="O1648" s="233"/>
      <c r="P1648" s="233"/>
      <c r="Q1648" s="233"/>
      <c r="R1648" s="233"/>
      <c r="S1648" s="233"/>
      <c r="T1648" s="234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T1648" s="235" t="s">
        <v>153</v>
      </c>
      <c r="AU1648" s="235" t="s">
        <v>82</v>
      </c>
      <c r="AV1648" s="13" t="s">
        <v>80</v>
      </c>
      <c r="AW1648" s="13" t="s">
        <v>34</v>
      </c>
      <c r="AX1648" s="13" t="s">
        <v>73</v>
      </c>
      <c r="AY1648" s="235" t="s">
        <v>142</v>
      </c>
    </row>
    <row r="1649" spans="1:51" s="14" customFormat="1" ht="12">
      <c r="A1649" s="14"/>
      <c r="B1649" s="236"/>
      <c r="C1649" s="237"/>
      <c r="D1649" s="227" t="s">
        <v>153</v>
      </c>
      <c r="E1649" s="238" t="s">
        <v>21</v>
      </c>
      <c r="F1649" s="239" t="s">
        <v>1551</v>
      </c>
      <c r="G1649" s="237"/>
      <c r="H1649" s="240">
        <v>24.8</v>
      </c>
      <c r="I1649" s="241"/>
      <c r="J1649" s="237"/>
      <c r="K1649" s="237"/>
      <c r="L1649" s="242"/>
      <c r="M1649" s="243"/>
      <c r="N1649" s="244"/>
      <c r="O1649" s="244"/>
      <c r="P1649" s="244"/>
      <c r="Q1649" s="244"/>
      <c r="R1649" s="244"/>
      <c r="S1649" s="244"/>
      <c r="T1649" s="245"/>
      <c r="U1649" s="14"/>
      <c r="V1649" s="14"/>
      <c r="W1649" s="14"/>
      <c r="X1649" s="14"/>
      <c r="Y1649" s="14"/>
      <c r="Z1649" s="14"/>
      <c r="AA1649" s="14"/>
      <c r="AB1649" s="14"/>
      <c r="AC1649" s="14"/>
      <c r="AD1649" s="14"/>
      <c r="AE1649" s="14"/>
      <c r="AT1649" s="246" t="s">
        <v>153</v>
      </c>
      <c r="AU1649" s="246" t="s">
        <v>82</v>
      </c>
      <c r="AV1649" s="14" t="s">
        <v>82</v>
      </c>
      <c r="AW1649" s="14" t="s">
        <v>34</v>
      </c>
      <c r="AX1649" s="14" t="s">
        <v>73</v>
      </c>
      <c r="AY1649" s="246" t="s">
        <v>142</v>
      </c>
    </row>
    <row r="1650" spans="1:51" s="13" customFormat="1" ht="12">
      <c r="A1650" s="13"/>
      <c r="B1650" s="225"/>
      <c r="C1650" s="226"/>
      <c r="D1650" s="227" t="s">
        <v>153</v>
      </c>
      <c r="E1650" s="228" t="s">
        <v>21</v>
      </c>
      <c r="F1650" s="229" t="s">
        <v>207</v>
      </c>
      <c r="G1650" s="226"/>
      <c r="H1650" s="228" t="s">
        <v>21</v>
      </c>
      <c r="I1650" s="230"/>
      <c r="J1650" s="226"/>
      <c r="K1650" s="226"/>
      <c r="L1650" s="231"/>
      <c r="M1650" s="232"/>
      <c r="N1650" s="233"/>
      <c r="O1650" s="233"/>
      <c r="P1650" s="233"/>
      <c r="Q1650" s="233"/>
      <c r="R1650" s="233"/>
      <c r="S1650" s="233"/>
      <c r="T1650" s="234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T1650" s="235" t="s">
        <v>153</v>
      </c>
      <c r="AU1650" s="235" t="s">
        <v>82</v>
      </c>
      <c r="AV1650" s="13" t="s">
        <v>80</v>
      </c>
      <c r="AW1650" s="13" t="s">
        <v>34</v>
      </c>
      <c r="AX1650" s="13" t="s">
        <v>73</v>
      </c>
      <c r="AY1650" s="235" t="s">
        <v>142</v>
      </c>
    </row>
    <row r="1651" spans="1:51" s="14" customFormat="1" ht="12">
      <c r="A1651" s="14"/>
      <c r="B1651" s="236"/>
      <c r="C1651" s="237"/>
      <c r="D1651" s="227" t="s">
        <v>153</v>
      </c>
      <c r="E1651" s="238" t="s">
        <v>21</v>
      </c>
      <c r="F1651" s="239" t="s">
        <v>1552</v>
      </c>
      <c r="G1651" s="237"/>
      <c r="H1651" s="240">
        <v>24</v>
      </c>
      <c r="I1651" s="241"/>
      <c r="J1651" s="237"/>
      <c r="K1651" s="237"/>
      <c r="L1651" s="242"/>
      <c r="M1651" s="243"/>
      <c r="N1651" s="244"/>
      <c r="O1651" s="244"/>
      <c r="P1651" s="244"/>
      <c r="Q1651" s="244"/>
      <c r="R1651" s="244"/>
      <c r="S1651" s="244"/>
      <c r="T1651" s="245"/>
      <c r="U1651" s="14"/>
      <c r="V1651" s="14"/>
      <c r="W1651" s="14"/>
      <c r="X1651" s="14"/>
      <c r="Y1651" s="14"/>
      <c r="Z1651" s="14"/>
      <c r="AA1651" s="14"/>
      <c r="AB1651" s="14"/>
      <c r="AC1651" s="14"/>
      <c r="AD1651" s="14"/>
      <c r="AE1651" s="14"/>
      <c r="AT1651" s="246" t="s">
        <v>153</v>
      </c>
      <c r="AU1651" s="246" t="s">
        <v>82</v>
      </c>
      <c r="AV1651" s="14" t="s">
        <v>82</v>
      </c>
      <c r="AW1651" s="14" t="s">
        <v>34</v>
      </c>
      <c r="AX1651" s="14" t="s">
        <v>73</v>
      </c>
      <c r="AY1651" s="246" t="s">
        <v>142</v>
      </c>
    </row>
    <row r="1652" spans="1:51" s="13" customFormat="1" ht="12">
      <c r="A1652" s="13"/>
      <c r="B1652" s="225"/>
      <c r="C1652" s="226"/>
      <c r="D1652" s="227" t="s">
        <v>153</v>
      </c>
      <c r="E1652" s="228" t="s">
        <v>21</v>
      </c>
      <c r="F1652" s="229" t="s">
        <v>186</v>
      </c>
      <c r="G1652" s="226"/>
      <c r="H1652" s="228" t="s">
        <v>21</v>
      </c>
      <c r="I1652" s="230"/>
      <c r="J1652" s="226"/>
      <c r="K1652" s="226"/>
      <c r="L1652" s="231"/>
      <c r="M1652" s="232"/>
      <c r="N1652" s="233"/>
      <c r="O1652" s="233"/>
      <c r="P1652" s="233"/>
      <c r="Q1652" s="233"/>
      <c r="R1652" s="233"/>
      <c r="S1652" s="233"/>
      <c r="T1652" s="234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T1652" s="235" t="s">
        <v>153</v>
      </c>
      <c r="AU1652" s="235" t="s">
        <v>82</v>
      </c>
      <c r="AV1652" s="13" t="s">
        <v>80</v>
      </c>
      <c r="AW1652" s="13" t="s">
        <v>34</v>
      </c>
      <c r="AX1652" s="13" t="s">
        <v>73</v>
      </c>
      <c r="AY1652" s="235" t="s">
        <v>142</v>
      </c>
    </row>
    <row r="1653" spans="1:51" s="14" customFormat="1" ht="12">
      <c r="A1653" s="14"/>
      <c r="B1653" s="236"/>
      <c r="C1653" s="237"/>
      <c r="D1653" s="227" t="s">
        <v>153</v>
      </c>
      <c r="E1653" s="238" t="s">
        <v>21</v>
      </c>
      <c r="F1653" s="239" t="s">
        <v>1553</v>
      </c>
      <c r="G1653" s="237"/>
      <c r="H1653" s="240">
        <v>3.4</v>
      </c>
      <c r="I1653" s="241"/>
      <c r="J1653" s="237"/>
      <c r="K1653" s="237"/>
      <c r="L1653" s="242"/>
      <c r="M1653" s="243"/>
      <c r="N1653" s="244"/>
      <c r="O1653" s="244"/>
      <c r="P1653" s="244"/>
      <c r="Q1653" s="244"/>
      <c r="R1653" s="244"/>
      <c r="S1653" s="244"/>
      <c r="T1653" s="245"/>
      <c r="U1653" s="14"/>
      <c r="V1653" s="14"/>
      <c r="W1653" s="14"/>
      <c r="X1653" s="14"/>
      <c r="Y1653" s="14"/>
      <c r="Z1653" s="14"/>
      <c r="AA1653" s="14"/>
      <c r="AB1653" s="14"/>
      <c r="AC1653" s="14"/>
      <c r="AD1653" s="14"/>
      <c r="AE1653" s="14"/>
      <c r="AT1653" s="246" t="s">
        <v>153</v>
      </c>
      <c r="AU1653" s="246" t="s">
        <v>82</v>
      </c>
      <c r="AV1653" s="14" t="s">
        <v>82</v>
      </c>
      <c r="AW1653" s="14" t="s">
        <v>34</v>
      </c>
      <c r="AX1653" s="14" t="s">
        <v>73</v>
      </c>
      <c r="AY1653" s="246" t="s">
        <v>142</v>
      </c>
    </row>
    <row r="1654" spans="1:51" s="14" customFormat="1" ht="12">
      <c r="A1654" s="14"/>
      <c r="B1654" s="236"/>
      <c r="C1654" s="237"/>
      <c r="D1654" s="227" t="s">
        <v>153</v>
      </c>
      <c r="E1654" s="238" t="s">
        <v>21</v>
      </c>
      <c r="F1654" s="239" t="s">
        <v>1554</v>
      </c>
      <c r="G1654" s="237"/>
      <c r="H1654" s="240">
        <v>13.6</v>
      </c>
      <c r="I1654" s="241"/>
      <c r="J1654" s="237"/>
      <c r="K1654" s="237"/>
      <c r="L1654" s="242"/>
      <c r="M1654" s="243"/>
      <c r="N1654" s="244"/>
      <c r="O1654" s="244"/>
      <c r="P1654" s="244"/>
      <c r="Q1654" s="244"/>
      <c r="R1654" s="244"/>
      <c r="S1654" s="244"/>
      <c r="T1654" s="245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46" t="s">
        <v>153</v>
      </c>
      <c r="AU1654" s="246" t="s">
        <v>82</v>
      </c>
      <c r="AV1654" s="14" t="s">
        <v>82</v>
      </c>
      <c r="AW1654" s="14" t="s">
        <v>34</v>
      </c>
      <c r="AX1654" s="14" t="s">
        <v>73</v>
      </c>
      <c r="AY1654" s="246" t="s">
        <v>142</v>
      </c>
    </row>
    <row r="1655" spans="1:51" s="13" customFormat="1" ht="12">
      <c r="A1655" s="13"/>
      <c r="B1655" s="225"/>
      <c r="C1655" s="226"/>
      <c r="D1655" s="227" t="s">
        <v>153</v>
      </c>
      <c r="E1655" s="228" t="s">
        <v>21</v>
      </c>
      <c r="F1655" s="229" t="s">
        <v>210</v>
      </c>
      <c r="G1655" s="226"/>
      <c r="H1655" s="228" t="s">
        <v>21</v>
      </c>
      <c r="I1655" s="230"/>
      <c r="J1655" s="226"/>
      <c r="K1655" s="226"/>
      <c r="L1655" s="231"/>
      <c r="M1655" s="232"/>
      <c r="N1655" s="233"/>
      <c r="O1655" s="233"/>
      <c r="P1655" s="233"/>
      <c r="Q1655" s="233"/>
      <c r="R1655" s="233"/>
      <c r="S1655" s="233"/>
      <c r="T1655" s="234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T1655" s="235" t="s">
        <v>153</v>
      </c>
      <c r="AU1655" s="235" t="s">
        <v>82</v>
      </c>
      <c r="AV1655" s="13" t="s">
        <v>80</v>
      </c>
      <c r="AW1655" s="13" t="s">
        <v>34</v>
      </c>
      <c r="AX1655" s="13" t="s">
        <v>73</v>
      </c>
      <c r="AY1655" s="235" t="s">
        <v>142</v>
      </c>
    </row>
    <row r="1656" spans="1:51" s="14" customFormat="1" ht="12">
      <c r="A1656" s="14"/>
      <c r="B1656" s="236"/>
      <c r="C1656" s="237"/>
      <c r="D1656" s="227" t="s">
        <v>153</v>
      </c>
      <c r="E1656" s="238" t="s">
        <v>21</v>
      </c>
      <c r="F1656" s="239" t="s">
        <v>1555</v>
      </c>
      <c r="G1656" s="237"/>
      <c r="H1656" s="240">
        <v>171.2</v>
      </c>
      <c r="I1656" s="241"/>
      <c r="J1656" s="237"/>
      <c r="K1656" s="237"/>
      <c r="L1656" s="242"/>
      <c r="M1656" s="243"/>
      <c r="N1656" s="244"/>
      <c r="O1656" s="244"/>
      <c r="P1656" s="244"/>
      <c r="Q1656" s="244"/>
      <c r="R1656" s="244"/>
      <c r="S1656" s="244"/>
      <c r="T1656" s="245"/>
      <c r="U1656" s="14"/>
      <c r="V1656" s="14"/>
      <c r="W1656" s="14"/>
      <c r="X1656" s="14"/>
      <c r="Y1656" s="14"/>
      <c r="Z1656" s="14"/>
      <c r="AA1656" s="14"/>
      <c r="AB1656" s="14"/>
      <c r="AC1656" s="14"/>
      <c r="AD1656" s="14"/>
      <c r="AE1656" s="14"/>
      <c r="AT1656" s="246" t="s">
        <v>153</v>
      </c>
      <c r="AU1656" s="246" t="s">
        <v>82</v>
      </c>
      <c r="AV1656" s="14" t="s">
        <v>82</v>
      </c>
      <c r="AW1656" s="14" t="s">
        <v>34</v>
      </c>
      <c r="AX1656" s="14" t="s">
        <v>73</v>
      </c>
      <c r="AY1656" s="246" t="s">
        <v>142</v>
      </c>
    </row>
    <row r="1657" spans="1:51" s="13" customFormat="1" ht="12">
      <c r="A1657" s="13"/>
      <c r="B1657" s="225"/>
      <c r="C1657" s="226"/>
      <c r="D1657" s="227" t="s">
        <v>153</v>
      </c>
      <c r="E1657" s="228" t="s">
        <v>21</v>
      </c>
      <c r="F1657" s="229" t="s">
        <v>155</v>
      </c>
      <c r="G1657" s="226"/>
      <c r="H1657" s="228" t="s">
        <v>21</v>
      </c>
      <c r="I1657" s="230"/>
      <c r="J1657" s="226"/>
      <c r="K1657" s="226"/>
      <c r="L1657" s="231"/>
      <c r="M1657" s="232"/>
      <c r="N1657" s="233"/>
      <c r="O1657" s="233"/>
      <c r="P1657" s="233"/>
      <c r="Q1657" s="233"/>
      <c r="R1657" s="233"/>
      <c r="S1657" s="233"/>
      <c r="T1657" s="234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T1657" s="235" t="s">
        <v>153</v>
      </c>
      <c r="AU1657" s="235" t="s">
        <v>82</v>
      </c>
      <c r="AV1657" s="13" t="s">
        <v>80</v>
      </c>
      <c r="AW1657" s="13" t="s">
        <v>34</v>
      </c>
      <c r="AX1657" s="13" t="s">
        <v>73</v>
      </c>
      <c r="AY1657" s="235" t="s">
        <v>142</v>
      </c>
    </row>
    <row r="1658" spans="1:51" s="14" customFormat="1" ht="12">
      <c r="A1658" s="14"/>
      <c r="B1658" s="236"/>
      <c r="C1658" s="237"/>
      <c r="D1658" s="227" t="s">
        <v>153</v>
      </c>
      <c r="E1658" s="238" t="s">
        <v>21</v>
      </c>
      <c r="F1658" s="239" t="s">
        <v>1556</v>
      </c>
      <c r="G1658" s="237"/>
      <c r="H1658" s="240">
        <v>300.4</v>
      </c>
      <c r="I1658" s="241"/>
      <c r="J1658" s="237"/>
      <c r="K1658" s="237"/>
      <c r="L1658" s="242"/>
      <c r="M1658" s="243"/>
      <c r="N1658" s="244"/>
      <c r="O1658" s="244"/>
      <c r="P1658" s="244"/>
      <c r="Q1658" s="244"/>
      <c r="R1658" s="244"/>
      <c r="S1658" s="244"/>
      <c r="T1658" s="245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46" t="s">
        <v>153</v>
      </c>
      <c r="AU1658" s="246" t="s">
        <v>82</v>
      </c>
      <c r="AV1658" s="14" t="s">
        <v>82</v>
      </c>
      <c r="AW1658" s="14" t="s">
        <v>34</v>
      </c>
      <c r="AX1658" s="14" t="s">
        <v>73</v>
      </c>
      <c r="AY1658" s="246" t="s">
        <v>142</v>
      </c>
    </row>
    <row r="1659" spans="1:51" s="14" customFormat="1" ht="12">
      <c r="A1659" s="14"/>
      <c r="B1659" s="236"/>
      <c r="C1659" s="237"/>
      <c r="D1659" s="227" t="s">
        <v>153</v>
      </c>
      <c r="E1659" s="238" t="s">
        <v>21</v>
      </c>
      <c r="F1659" s="239" t="s">
        <v>1553</v>
      </c>
      <c r="G1659" s="237"/>
      <c r="H1659" s="240">
        <v>3.4</v>
      </c>
      <c r="I1659" s="241"/>
      <c r="J1659" s="237"/>
      <c r="K1659" s="237"/>
      <c r="L1659" s="242"/>
      <c r="M1659" s="243"/>
      <c r="N1659" s="244"/>
      <c r="O1659" s="244"/>
      <c r="P1659" s="244"/>
      <c r="Q1659" s="244"/>
      <c r="R1659" s="244"/>
      <c r="S1659" s="244"/>
      <c r="T1659" s="245"/>
      <c r="U1659" s="14"/>
      <c r="V1659" s="14"/>
      <c r="W1659" s="14"/>
      <c r="X1659" s="14"/>
      <c r="Y1659" s="14"/>
      <c r="Z1659" s="14"/>
      <c r="AA1659" s="14"/>
      <c r="AB1659" s="14"/>
      <c r="AC1659" s="14"/>
      <c r="AD1659" s="14"/>
      <c r="AE1659" s="14"/>
      <c r="AT1659" s="246" t="s">
        <v>153</v>
      </c>
      <c r="AU1659" s="246" t="s">
        <v>82</v>
      </c>
      <c r="AV1659" s="14" t="s">
        <v>82</v>
      </c>
      <c r="AW1659" s="14" t="s">
        <v>34</v>
      </c>
      <c r="AX1659" s="14" t="s">
        <v>73</v>
      </c>
      <c r="AY1659" s="246" t="s">
        <v>142</v>
      </c>
    </row>
    <row r="1660" spans="1:51" s="15" customFormat="1" ht="12">
      <c r="A1660" s="15"/>
      <c r="B1660" s="247"/>
      <c r="C1660" s="248"/>
      <c r="D1660" s="227" t="s">
        <v>153</v>
      </c>
      <c r="E1660" s="249" t="s">
        <v>21</v>
      </c>
      <c r="F1660" s="250" t="s">
        <v>171</v>
      </c>
      <c r="G1660" s="248"/>
      <c r="H1660" s="251">
        <v>1922.6</v>
      </c>
      <c r="I1660" s="252"/>
      <c r="J1660" s="248"/>
      <c r="K1660" s="248"/>
      <c r="L1660" s="253"/>
      <c r="M1660" s="254"/>
      <c r="N1660" s="255"/>
      <c r="O1660" s="255"/>
      <c r="P1660" s="255"/>
      <c r="Q1660" s="255"/>
      <c r="R1660" s="255"/>
      <c r="S1660" s="255"/>
      <c r="T1660" s="256"/>
      <c r="U1660" s="15"/>
      <c r="V1660" s="15"/>
      <c r="W1660" s="15"/>
      <c r="X1660" s="15"/>
      <c r="Y1660" s="15"/>
      <c r="Z1660" s="15"/>
      <c r="AA1660" s="15"/>
      <c r="AB1660" s="15"/>
      <c r="AC1660" s="15"/>
      <c r="AD1660" s="15"/>
      <c r="AE1660" s="15"/>
      <c r="AT1660" s="257" t="s">
        <v>153</v>
      </c>
      <c r="AU1660" s="257" t="s">
        <v>82</v>
      </c>
      <c r="AV1660" s="15" t="s">
        <v>149</v>
      </c>
      <c r="AW1660" s="15" t="s">
        <v>34</v>
      </c>
      <c r="AX1660" s="15" t="s">
        <v>80</v>
      </c>
      <c r="AY1660" s="257" t="s">
        <v>142</v>
      </c>
    </row>
    <row r="1661" spans="1:65" s="2" customFormat="1" ht="16.5" customHeight="1">
      <c r="A1661" s="40"/>
      <c r="B1661" s="41"/>
      <c r="C1661" s="207" t="s">
        <v>1557</v>
      </c>
      <c r="D1661" s="207" t="s">
        <v>144</v>
      </c>
      <c r="E1661" s="208" t="s">
        <v>1558</v>
      </c>
      <c r="F1661" s="209" t="s">
        <v>1559</v>
      </c>
      <c r="G1661" s="210" t="s">
        <v>268</v>
      </c>
      <c r="H1661" s="211">
        <v>1922.6</v>
      </c>
      <c r="I1661" s="212"/>
      <c r="J1661" s="213">
        <f>ROUND(I1661*H1661,2)</f>
        <v>0</v>
      </c>
      <c r="K1661" s="209" t="s">
        <v>148</v>
      </c>
      <c r="L1661" s="46"/>
      <c r="M1661" s="214" t="s">
        <v>21</v>
      </c>
      <c r="N1661" s="215" t="s">
        <v>44</v>
      </c>
      <c r="O1661" s="86"/>
      <c r="P1661" s="216">
        <f>O1661*H1661</f>
        <v>0</v>
      </c>
      <c r="Q1661" s="216">
        <v>1.645E-06</v>
      </c>
      <c r="R1661" s="216">
        <f>Q1661*H1661</f>
        <v>0.0031626769999999996</v>
      </c>
      <c r="S1661" s="216">
        <v>0</v>
      </c>
      <c r="T1661" s="217">
        <f>S1661*H1661</f>
        <v>0</v>
      </c>
      <c r="U1661" s="40"/>
      <c r="V1661" s="40"/>
      <c r="W1661" s="40"/>
      <c r="X1661" s="40"/>
      <c r="Y1661" s="40"/>
      <c r="Z1661" s="40"/>
      <c r="AA1661" s="40"/>
      <c r="AB1661" s="40"/>
      <c r="AC1661" s="40"/>
      <c r="AD1661" s="40"/>
      <c r="AE1661" s="40"/>
      <c r="AR1661" s="218" t="s">
        <v>149</v>
      </c>
      <c r="AT1661" s="218" t="s">
        <v>144</v>
      </c>
      <c r="AU1661" s="218" t="s">
        <v>82</v>
      </c>
      <c r="AY1661" s="19" t="s">
        <v>142</v>
      </c>
      <c r="BE1661" s="219">
        <f>IF(N1661="základní",J1661,0)</f>
        <v>0</v>
      </c>
      <c r="BF1661" s="219">
        <f>IF(N1661="snížená",J1661,0)</f>
        <v>0</v>
      </c>
      <c r="BG1661" s="219">
        <f>IF(N1661="zákl. přenesená",J1661,0)</f>
        <v>0</v>
      </c>
      <c r="BH1661" s="219">
        <f>IF(N1661="sníž. přenesená",J1661,0)</f>
        <v>0</v>
      </c>
      <c r="BI1661" s="219">
        <f>IF(N1661="nulová",J1661,0)</f>
        <v>0</v>
      </c>
      <c r="BJ1661" s="19" t="s">
        <v>80</v>
      </c>
      <c r="BK1661" s="219">
        <f>ROUND(I1661*H1661,2)</f>
        <v>0</v>
      </c>
      <c r="BL1661" s="19" t="s">
        <v>149</v>
      </c>
      <c r="BM1661" s="218" t="s">
        <v>1560</v>
      </c>
    </row>
    <row r="1662" spans="1:47" s="2" customFormat="1" ht="12">
      <c r="A1662" s="40"/>
      <c r="B1662" s="41"/>
      <c r="C1662" s="42"/>
      <c r="D1662" s="220" t="s">
        <v>151</v>
      </c>
      <c r="E1662" s="42"/>
      <c r="F1662" s="221" t="s">
        <v>1561</v>
      </c>
      <c r="G1662" s="42"/>
      <c r="H1662" s="42"/>
      <c r="I1662" s="222"/>
      <c r="J1662" s="42"/>
      <c r="K1662" s="42"/>
      <c r="L1662" s="46"/>
      <c r="M1662" s="223"/>
      <c r="N1662" s="224"/>
      <c r="O1662" s="86"/>
      <c r="P1662" s="86"/>
      <c r="Q1662" s="86"/>
      <c r="R1662" s="86"/>
      <c r="S1662" s="86"/>
      <c r="T1662" s="87"/>
      <c r="U1662" s="40"/>
      <c r="V1662" s="40"/>
      <c r="W1662" s="40"/>
      <c r="X1662" s="40"/>
      <c r="Y1662" s="40"/>
      <c r="Z1662" s="40"/>
      <c r="AA1662" s="40"/>
      <c r="AB1662" s="40"/>
      <c r="AC1662" s="40"/>
      <c r="AD1662" s="40"/>
      <c r="AE1662" s="40"/>
      <c r="AT1662" s="19" t="s">
        <v>151</v>
      </c>
      <c r="AU1662" s="19" t="s">
        <v>82</v>
      </c>
    </row>
    <row r="1663" spans="1:51" s="13" customFormat="1" ht="12">
      <c r="A1663" s="13"/>
      <c r="B1663" s="225"/>
      <c r="C1663" s="226"/>
      <c r="D1663" s="227" t="s">
        <v>153</v>
      </c>
      <c r="E1663" s="228" t="s">
        <v>21</v>
      </c>
      <c r="F1663" s="229" t="s">
        <v>154</v>
      </c>
      <c r="G1663" s="226"/>
      <c r="H1663" s="228" t="s">
        <v>21</v>
      </c>
      <c r="I1663" s="230"/>
      <c r="J1663" s="226"/>
      <c r="K1663" s="226"/>
      <c r="L1663" s="231"/>
      <c r="M1663" s="232"/>
      <c r="N1663" s="233"/>
      <c r="O1663" s="233"/>
      <c r="P1663" s="233"/>
      <c r="Q1663" s="233"/>
      <c r="R1663" s="233"/>
      <c r="S1663" s="233"/>
      <c r="T1663" s="234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5" t="s">
        <v>153</v>
      </c>
      <c r="AU1663" s="235" t="s">
        <v>82</v>
      </c>
      <c r="AV1663" s="13" t="s">
        <v>80</v>
      </c>
      <c r="AW1663" s="13" t="s">
        <v>34</v>
      </c>
      <c r="AX1663" s="13" t="s">
        <v>73</v>
      </c>
      <c r="AY1663" s="235" t="s">
        <v>142</v>
      </c>
    </row>
    <row r="1664" spans="1:51" s="13" customFormat="1" ht="12">
      <c r="A1664" s="13"/>
      <c r="B1664" s="225"/>
      <c r="C1664" s="226"/>
      <c r="D1664" s="227" t="s">
        <v>153</v>
      </c>
      <c r="E1664" s="228" t="s">
        <v>21</v>
      </c>
      <c r="F1664" s="229" t="s">
        <v>1540</v>
      </c>
      <c r="G1664" s="226"/>
      <c r="H1664" s="228" t="s">
        <v>21</v>
      </c>
      <c r="I1664" s="230"/>
      <c r="J1664" s="226"/>
      <c r="K1664" s="226"/>
      <c r="L1664" s="231"/>
      <c r="M1664" s="232"/>
      <c r="N1664" s="233"/>
      <c r="O1664" s="233"/>
      <c r="P1664" s="233"/>
      <c r="Q1664" s="233"/>
      <c r="R1664" s="233"/>
      <c r="S1664" s="233"/>
      <c r="T1664" s="234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5" t="s">
        <v>153</v>
      </c>
      <c r="AU1664" s="235" t="s">
        <v>82</v>
      </c>
      <c r="AV1664" s="13" t="s">
        <v>80</v>
      </c>
      <c r="AW1664" s="13" t="s">
        <v>34</v>
      </c>
      <c r="AX1664" s="13" t="s">
        <v>73</v>
      </c>
      <c r="AY1664" s="235" t="s">
        <v>142</v>
      </c>
    </row>
    <row r="1665" spans="1:51" s="13" customFormat="1" ht="12">
      <c r="A1665" s="13"/>
      <c r="B1665" s="225"/>
      <c r="C1665" s="226"/>
      <c r="D1665" s="227" t="s">
        <v>153</v>
      </c>
      <c r="E1665" s="228" t="s">
        <v>21</v>
      </c>
      <c r="F1665" s="229" t="s">
        <v>182</v>
      </c>
      <c r="G1665" s="226"/>
      <c r="H1665" s="228" t="s">
        <v>21</v>
      </c>
      <c r="I1665" s="230"/>
      <c r="J1665" s="226"/>
      <c r="K1665" s="226"/>
      <c r="L1665" s="231"/>
      <c r="M1665" s="232"/>
      <c r="N1665" s="233"/>
      <c r="O1665" s="233"/>
      <c r="P1665" s="233"/>
      <c r="Q1665" s="233"/>
      <c r="R1665" s="233"/>
      <c r="S1665" s="233"/>
      <c r="T1665" s="234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35" t="s">
        <v>153</v>
      </c>
      <c r="AU1665" s="235" t="s">
        <v>82</v>
      </c>
      <c r="AV1665" s="13" t="s">
        <v>80</v>
      </c>
      <c r="AW1665" s="13" t="s">
        <v>34</v>
      </c>
      <c r="AX1665" s="13" t="s">
        <v>73</v>
      </c>
      <c r="AY1665" s="235" t="s">
        <v>142</v>
      </c>
    </row>
    <row r="1666" spans="1:51" s="14" customFormat="1" ht="12">
      <c r="A1666" s="14"/>
      <c r="B1666" s="236"/>
      <c r="C1666" s="237"/>
      <c r="D1666" s="227" t="s">
        <v>153</v>
      </c>
      <c r="E1666" s="238" t="s">
        <v>21</v>
      </c>
      <c r="F1666" s="239" t="s">
        <v>1541</v>
      </c>
      <c r="G1666" s="237"/>
      <c r="H1666" s="240">
        <v>102.4</v>
      </c>
      <c r="I1666" s="241"/>
      <c r="J1666" s="237"/>
      <c r="K1666" s="237"/>
      <c r="L1666" s="242"/>
      <c r="M1666" s="243"/>
      <c r="N1666" s="244"/>
      <c r="O1666" s="244"/>
      <c r="P1666" s="244"/>
      <c r="Q1666" s="244"/>
      <c r="R1666" s="244"/>
      <c r="S1666" s="244"/>
      <c r="T1666" s="245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46" t="s">
        <v>153</v>
      </c>
      <c r="AU1666" s="246" t="s">
        <v>82</v>
      </c>
      <c r="AV1666" s="14" t="s">
        <v>82</v>
      </c>
      <c r="AW1666" s="14" t="s">
        <v>34</v>
      </c>
      <c r="AX1666" s="14" t="s">
        <v>73</v>
      </c>
      <c r="AY1666" s="246" t="s">
        <v>142</v>
      </c>
    </row>
    <row r="1667" spans="1:51" s="14" customFormat="1" ht="12">
      <c r="A1667" s="14"/>
      <c r="B1667" s="236"/>
      <c r="C1667" s="237"/>
      <c r="D1667" s="227" t="s">
        <v>153</v>
      </c>
      <c r="E1667" s="238" t="s">
        <v>21</v>
      </c>
      <c r="F1667" s="239" t="s">
        <v>1542</v>
      </c>
      <c r="G1667" s="237"/>
      <c r="H1667" s="240">
        <v>452.2</v>
      </c>
      <c r="I1667" s="241"/>
      <c r="J1667" s="237"/>
      <c r="K1667" s="237"/>
      <c r="L1667" s="242"/>
      <c r="M1667" s="243"/>
      <c r="N1667" s="244"/>
      <c r="O1667" s="244"/>
      <c r="P1667" s="244"/>
      <c r="Q1667" s="244"/>
      <c r="R1667" s="244"/>
      <c r="S1667" s="244"/>
      <c r="T1667" s="245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46" t="s">
        <v>153</v>
      </c>
      <c r="AU1667" s="246" t="s">
        <v>82</v>
      </c>
      <c r="AV1667" s="14" t="s">
        <v>82</v>
      </c>
      <c r="AW1667" s="14" t="s">
        <v>34</v>
      </c>
      <c r="AX1667" s="14" t="s">
        <v>73</v>
      </c>
      <c r="AY1667" s="246" t="s">
        <v>142</v>
      </c>
    </row>
    <row r="1668" spans="1:51" s="14" customFormat="1" ht="12">
      <c r="A1668" s="14"/>
      <c r="B1668" s="236"/>
      <c r="C1668" s="237"/>
      <c r="D1668" s="227" t="s">
        <v>153</v>
      </c>
      <c r="E1668" s="238" t="s">
        <v>21</v>
      </c>
      <c r="F1668" s="239" t="s">
        <v>1543</v>
      </c>
      <c r="G1668" s="237"/>
      <c r="H1668" s="240">
        <v>474.4</v>
      </c>
      <c r="I1668" s="241"/>
      <c r="J1668" s="237"/>
      <c r="K1668" s="237"/>
      <c r="L1668" s="242"/>
      <c r="M1668" s="243"/>
      <c r="N1668" s="244"/>
      <c r="O1668" s="244"/>
      <c r="P1668" s="244"/>
      <c r="Q1668" s="244"/>
      <c r="R1668" s="244"/>
      <c r="S1668" s="244"/>
      <c r="T1668" s="245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46" t="s">
        <v>153</v>
      </c>
      <c r="AU1668" s="246" t="s">
        <v>82</v>
      </c>
      <c r="AV1668" s="14" t="s">
        <v>82</v>
      </c>
      <c r="AW1668" s="14" t="s">
        <v>34</v>
      </c>
      <c r="AX1668" s="14" t="s">
        <v>73</v>
      </c>
      <c r="AY1668" s="246" t="s">
        <v>142</v>
      </c>
    </row>
    <row r="1669" spans="1:51" s="14" customFormat="1" ht="12">
      <c r="A1669" s="14"/>
      <c r="B1669" s="236"/>
      <c r="C1669" s="237"/>
      <c r="D1669" s="227" t="s">
        <v>153</v>
      </c>
      <c r="E1669" s="238" t="s">
        <v>21</v>
      </c>
      <c r="F1669" s="239" t="s">
        <v>1544</v>
      </c>
      <c r="G1669" s="237"/>
      <c r="H1669" s="240">
        <v>7.8</v>
      </c>
      <c r="I1669" s="241"/>
      <c r="J1669" s="237"/>
      <c r="K1669" s="237"/>
      <c r="L1669" s="242"/>
      <c r="M1669" s="243"/>
      <c r="N1669" s="244"/>
      <c r="O1669" s="244"/>
      <c r="P1669" s="244"/>
      <c r="Q1669" s="244"/>
      <c r="R1669" s="244"/>
      <c r="S1669" s="244"/>
      <c r="T1669" s="245"/>
      <c r="U1669" s="14"/>
      <c r="V1669" s="14"/>
      <c r="W1669" s="14"/>
      <c r="X1669" s="14"/>
      <c r="Y1669" s="14"/>
      <c r="Z1669" s="14"/>
      <c r="AA1669" s="14"/>
      <c r="AB1669" s="14"/>
      <c r="AC1669" s="14"/>
      <c r="AD1669" s="14"/>
      <c r="AE1669" s="14"/>
      <c r="AT1669" s="246" t="s">
        <v>153</v>
      </c>
      <c r="AU1669" s="246" t="s">
        <v>82</v>
      </c>
      <c r="AV1669" s="14" t="s">
        <v>82</v>
      </c>
      <c r="AW1669" s="14" t="s">
        <v>34</v>
      </c>
      <c r="AX1669" s="14" t="s">
        <v>73</v>
      </c>
      <c r="AY1669" s="246" t="s">
        <v>142</v>
      </c>
    </row>
    <row r="1670" spans="1:51" s="14" customFormat="1" ht="12">
      <c r="A1670" s="14"/>
      <c r="B1670" s="236"/>
      <c r="C1670" s="237"/>
      <c r="D1670" s="227" t="s">
        <v>153</v>
      </c>
      <c r="E1670" s="238" t="s">
        <v>21</v>
      </c>
      <c r="F1670" s="239" t="s">
        <v>1545</v>
      </c>
      <c r="G1670" s="237"/>
      <c r="H1670" s="240">
        <v>191.8</v>
      </c>
      <c r="I1670" s="241"/>
      <c r="J1670" s="237"/>
      <c r="K1670" s="237"/>
      <c r="L1670" s="242"/>
      <c r="M1670" s="243"/>
      <c r="N1670" s="244"/>
      <c r="O1670" s="244"/>
      <c r="P1670" s="244"/>
      <c r="Q1670" s="244"/>
      <c r="R1670" s="244"/>
      <c r="S1670" s="244"/>
      <c r="T1670" s="245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46" t="s">
        <v>153</v>
      </c>
      <c r="AU1670" s="246" t="s">
        <v>82</v>
      </c>
      <c r="AV1670" s="14" t="s">
        <v>82</v>
      </c>
      <c r="AW1670" s="14" t="s">
        <v>34</v>
      </c>
      <c r="AX1670" s="14" t="s">
        <v>73</v>
      </c>
      <c r="AY1670" s="246" t="s">
        <v>142</v>
      </c>
    </row>
    <row r="1671" spans="1:51" s="13" customFormat="1" ht="12">
      <c r="A1671" s="13"/>
      <c r="B1671" s="225"/>
      <c r="C1671" s="226"/>
      <c r="D1671" s="227" t="s">
        <v>153</v>
      </c>
      <c r="E1671" s="228" t="s">
        <v>21</v>
      </c>
      <c r="F1671" s="229" t="s">
        <v>198</v>
      </c>
      <c r="G1671" s="226"/>
      <c r="H1671" s="228" t="s">
        <v>21</v>
      </c>
      <c r="I1671" s="230"/>
      <c r="J1671" s="226"/>
      <c r="K1671" s="226"/>
      <c r="L1671" s="231"/>
      <c r="M1671" s="232"/>
      <c r="N1671" s="233"/>
      <c r="O1671" s="233"/>
      <c r="P1671" s="233"/>
      <c r="Q1671" s="233"/>
      <c r="R1671" s="233"/>
      <c r="S1671" s="233"/>
      <c r="T1671" s="234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35" t="s">
        <v>153</v>
      </c>
      <c r="AU1671" s="235" t="s">
        <v>82</v>
      </c>
      <c r="AV1671" s="13" t="s">
        <v>80</v>
      </c>
      <c r="AW1671" s="13" t="s">
        <v>34</v>
      </c>
      <c r="AX1671" s="13" t="s">
        <v>73</v>
      </c>
      <c r="AY1671" s="235" t="s">
        <v>142</v>
      </c>
    </row>
    <row r="1672" spans="1:51" s="14" customFormat="1" ht="12">
      <c r="A1672" s="14"/>
      <c r="B1672" s="236"/>
      <c r="C1672" s="237"/>
      <c r="D1672" s="227" t="s">
        <v>153</v>
      </c>
      <c r="E1672" s="238" t="s">
        <v>21</v>
      </c>
      <c r="F1672" s="239" t="s">
        <v>1546</v>
      </c>
      <c r="G1672" s="237"/>
      <c r="H1672" s="240">
        <v>88</v>
      </c>
      <c r="I1672" s="241"/>
      <c r="J1672" s="237"/>
      <c r="K1672" s="237"/>
      <c r="L1672" s="242"/>
      <c r="M1672" s="243"/>
      <c r="N1672" s="244"/>
      <c r="O1672" s="244"/>
      <c r="P1672" s="244"/>
      <c r="Q1672" s="244"/>
      <c r="R1672" s="244"/>
      <c r="S1672" s="244"/>
      <c r="T1672" s="245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46" t="s">
        <v>153</v>
      </c>
      <c r="AU1672" s="246" t="s">
        <v>82</v>
      </c>
      <c r="AV1672" s="14" t="s">
        <v>82</v>
      </c>
      <c r="AW1672" s="14" t="s">
        <v>34</v>
      </c>
      <c r="AX1672" s="14" t="s">
        <v>73</v>
      </c>
      <c r="AY1672" s="246" t="s">
        <v>142</v>
      </c>
    </row>
    <row r="1673" spans="1:51" s="13" customFormat="1" ht="12">
      <c r="A1673" s="13"/>
      <c r="B1673" s="225"/>
      <c r="C1673" s="226"/>
      <c r="D1673" s="227" t="s">
        <v>153</v>
      </c>
      <c r="E1673" s="228" t="s">
        <v>21</v>
      </c>
      <c r="F1673" s="229" t="s">
        <v>184</v>
      </c>
      <c r="G1673" s="226"/>
      <c r="H1673" s="228" t="s">
        <v>21</v>
      </c>
      <c r="I1673" s="230"/>
      <c r="J1673" s="226"/>
      <c r="K1673" s="226"/>
      <c r="L1673" s="231"/>
      <c r="M1673" s="232"/>
      <c r="N1673" s="233"/>
      <c r="O1673" s="233"/>
      <c r="P1673" s="233"/>
      <c r="Q1673" s="233"/>
      <c r="R1673" s="233"/>
      <c r="S1673" s="233"/>
      <c r="T1673" s="234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35" t="s">
        <v>153</v>
      </c>
      <c r="AU1673" s="235" t="s">
        <v>82</v>
      </c>
      <c r="AV1673" s="13" t="s">
        <v>80</v>
      </c>
      <c r="AW1673" s="13" t="s">
        <v>34</v>
      </c>
      <c r="AX1673" s="13" t="s">
        <v>73</v>
      </c>
      <c r="AY1673" s="235" t="s">
        <v>142</v>
      </c>
    </row>
    <row r="1674" spans="1:51" s="14" customFormat="1" ht="12">
      <c r="A1674" s="14"/>
      <c r="B1674" s="236"/>
      <c r="C1674" s="237"/>
      <c r="D1674" s="227" t="s">
        <v>153</v>
      </c>
      <c r="E1674" s="238" t="s">
        <v>21</v>
      </c>
      <c r="F1674" s="239" t="s">
        <v>1547</v>
      </c>
      <c r="G1674" s="237"/>
      <c r="H1674" s="240">
        <v>14.4</v>
      </c>
      <c r="I1674" s="241"/>
      <c r="J1674" s="237"/>
      <c r="K1674" s="237"/>
      <c r="L1674" s="242"/>
      <c r="M1674" s="243"/>
      <c r="N1674" s="244"/>
      <c r="O1674" s="244"/>
      <c r="P1674" s="244"/>
      <c r="Q1674" s="244"/>
      <c r="R1674" s="244"/>
      <c r="S1674" s="244"/>
      <c r="T1674" s="245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46" t="s">
        <v>153</v>
      </c>
      <c r="AU1674" s="246" t="s">
        <v>82</v>
      </c>
      <c r="AV1674" s="14" t="s">
        <v>82</v>
      </c>
      <c r="AW1674" s="14" t="s">
        <v>34</v>
      </c>
      <c r="AX1674" s="14" t="s">
        <v>73</v>
      </c>
      <c r="AY1674" s="246" t="s">
        <v>142</v>
      </c>
    </row>
    <row r="1675" spans="1:51" s="14" customFormat="1" ht="12">
      <c r="A1675" s="14"/>
      <c r="B1675" s="236"/>
      <c r="C1675" s="237"/>
      <c r="D1675" s="227" t="s">
        <v>153</v>
      </c>
      <c r="E1675" s="238" t="s">
        <v>21</v>
      </c>
      <c r="F1675" s="239" t="s">
        <v>1548</v>
      </c>
      <c r="G1675" s="237"/>
      <c r="H1675" s="240">
        <v>3.8</v>
      </c>
      <c r="I1675" s="241"/>
      <c r="J1675" s="237"/>
      <c r="K1675" s="237"/>
      <c r="L1675" s="242"/>
      <c r="M1675" s="243"/>
      <c r="N1675" s="244"/>
      <c r="O1675" s="244"/>
      <c r="P1675" s="244"/>
      <c r="Q1675" s="244"/>
      <c r="R1675" s="244"/>
      <c r="S1675" s="244"/>
      <c r="T1675" s="245"/>
      <c r="U1675" s="14"/>
      <c r="V1675" s="14"/>
      <c r="W1675" s="14"/>
      <c r="X1675" s="14"/>
      <c r="Y1675" s="14"/>
      <c r="Z1675" s="14"/>
      <c r="AA1675" s="14"/>
      <c r="AB1675" s="14"/>
      <c r="AC1675" s="14"/>
      <c r="AD1675" s="14"/>
      <c r="AE1675" s="14"/>
      <c r="AT1675" s="246" t="s">
        <v>153</v>
      </c>
      <c r="AU1675" s="246" t="s">
        <v>82</v>
      </c>
      <c r="AV1675" s="14" t="s">
        <v>82</v>
      </c>
      <c r="AW1675" s="14" t="s">
        <v>34</v>
      </c>
      <c r="AX1675" s="14" t="s">
        <v>73</v>
      </c>
      <c r="AY1675" s="246" t="s">
        <v>142</v>
      </c>
    </row>
    <row r="1676" spans="1:51" s="13" customFormat="1" ht="12">
      <c r="A1676" s="13"/>
      <c r="B1676" s="225"/>
      <c r="C1676" s="226"/>
      <c r="D1676" s="227" t="s">
        <v>153</v>
      </c>
      <c r="E1676" s="228" t="s">
        <v>21</v>
      </c>
      <c r="F1676" s="229" t="s">
        <v>201</v>
      </c>
      <c r="G1676" s="226"/>
      <c r="H1676" s="228" t="s">
        <v>21</v>
      </c>
      <c r="I1676" s="230"/>
      <c r="J1676" s="226"/>
      <c r="K1676" s="226"/>
      <c r="L1676" s="231"/>
      <c r="M1676" s="232"/>
      <c r="N1676" s="233"/>
      <c r="O1676" s="233"/>
      <c r="P1676" s="233"/>
      <c r="Q1676" s="233"/>
      <c r="R1676" s="233"/>
      <c r="S1676" s="233"/>
      <c r="T1676" s="234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T1676" s="235" t="s">
        <v>153</v>
      </c>
      <c r="AU1676" s="235" t="s">
        <v>82</v>
      </c>
      <c r="AV1676" s="13" t="s">
        <v>80</v>
      </c>
      <c r="AW1676" s="13" t="s">
        <v>34</v>
      </c>
      <c r="AX1676" s="13" t="s">
        <v>73</v>
      </c>
      <c r="AY1676" s="235" t="s">
        <v>142</v>
      </c>
    </row>
    <row r="1677" spans="1:51" s="14" customFormat="1" ht="12">
      <c r="A1677" s="14"/>
      <c r="B1677" s="236"/>
      <c r="C1677" s="237"/>
      <c r="D1677" s="227" t="s">
        <v>153</v>
      </c>
      <c r="E1677" s="238" t="s">
        <v>21</v>
      </c>
      <c r="F1677" s="239" t="s">
        <v>1549</v>
      </c>
      <c r="G1677" s="237"/>
      <c r="H1677" s="240">
        <v>32.2</v>
      </c>
      <c r="I1677" s="241"/>
      <c r="J1677" s="237"/>
      <c r="K1677" s="237"/>
      <c r="L1677" s="242"/>
      <c r="M1677" s="243"/>
      <c r="N1677" s="244"/>
      <c r="O1677" s="244"/>
      <c r="P1677" s="244"/>
      <c r="Q1677" s="244"/>
      <c r="R1677" s="244"/>
      <c r="S1677" s="244"/>
      <c r="T1677" s="245"/>
      <c r="U1677" s="14"/>
      <c r="V1677" s="14"/>
      <c r="W1677" s="14"/>
      <c r="X1677" s="14"/>
      <c r="Y1677" s="14"/>
      <c r="Z1677" s="14"/>
      <c r="AA1677" s="14"/>
      <c r="AB1677" s="14"/>
      <c r="AC1677" s="14"/>
      <c r="AD1677" s="14"/>
      <c r="AE1677" s="14"/>
      <c r="AT1677" s="246" t="s">
        <v>153</v>
      </c>
      <c r="AU1677" s="246" t="s">
        <v>82</v>
      </c>
      <c r="AV1677" s="14" t="s">
        <v>82</v>
      </c>
      <c r="AW1677" s="14" t="s">
        <v>34</v>
      </c>
      <c r="AX1677" s="14" t="s">
        <v>73</v>
      </c>
      <c r="AY1677" s="246" t="s">
        <v>142</v>
      </c>
    </row>
    <row r="1678" spans="1:51" s="13" customFormat="1" ht="12">
      <c r="A1678" s="13"/>
      <c r="B1678" s="225"/>
      <c r="C1678" s="226"/>
      <c r="D1678" s="227" t="s">
        <v>153</v>
      </c>
      <c r="E1678" s="228" t="s">
        <v>21</v>
      </c>
      <c r="F1678" s="229" t="s">
        <v>203</v>
      </c>
      <c r="G1678" s="226"/>
      <c r="H1678" s="228" t="s">
        <v>21</v>
      </c>
      <c r="I1678" s="230"/>
      <c r="J1678" s="226"/>
      <c r="K1678" s="226"/>
      <c r="L1678" s="231"/>
      <c r="M1678" s="232"/>
      <c r="N1678" s="233"/>
      <c r="O1678" s="233"/>
      <c r="P1678" s="233"/>
      <c r="Q1678" s="233"/>
      <c r="R1678" s="233"/>
      <c r="S1678" s="233"/>
      <c r="T1678" s="234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T1678" s="235" t="s">
        <v>153</v>
      </c>
      <c r="AU1678" s="235" t="s">
        <v>82</v>
      </c>
      <c r="AV1678" s="13" t="s">
        <v>80</v>
      </c>
      <c r="AW1678" s="13" t="s">
        <v>34</v>
      </c>
      <c r="AX1678" s="13" t="s">
        <v>73</v>
      </c>
      <c r="AY1678" s="235" t="s">
        <v>142</v>
      </c>
    </row>
    <row r="1679" spans="1:51" s="14" customFormat="1" ht="12">
      <c r="A1679" s="14"/>
      <c r="B1679" s="236"/>
      <c r="C1679" s="237"/>
      <c r="D1679" s="227" t="s">
        <v>153</v>
      </c>
      <c r="E1679" s="238" t="s">
        <v>21</v>
      </c>
      <c r="F1679" s="239" t="s">
        <v>1550</v>
      </c>
      <c r="G1679" s="237"/>
      <c r="H1679" s="240">
        <v>14.8</v>
      </c>
      <c r="I1679" s="241"/>
      <c r="J1679" s="237"/>
      <c r="K1679" s="237"/>
      <c r="L1679" s="242"/>
      <c r="M1679" s="243"/>
      <c r="N1679" s="244"/>
      <c r="O1679" s="244"/>
      <c r="P1679" s="244"/>
      <c r="Q1679" s="244"/>
      <c r="R1679" s="244"/>
      <c r="S1679" s="244"/>
      <c r="T1679" s="245"/>
      <c r="U1679" s="14"/>
      <c r="V1679" s="14"/>
      <c r="W1679" s="14"/>
      <c r="X1679" s="14"/>
      <c r="Y1679" s="14"/>
      <c r="Z1679" s="14"/>
      <c r="AA1679" s="14"/>
      <c r="AB1679" s="14"/>
      <c r="AC1679" s="14"/>
      <c r="AD1679" s="14"/>
      <c r="AE1679" s="14"/>
      <c r="AT1679" s="246" t="s">
        <v>153</v>
      </c>
      <c r="AU1679" s="246" t="s">
        <v>82</v>
      </c>
      <c r="AV1679" s="14" t="s">
        <v>82</v>
      </c>
      <c r="AW1679" s="14" t="s">
        <v>34</v>
      </c>
      <c r="AX1679" s="14" t="s">
        <v>73</v>
      </c>
      <c r="AY1679" s="246" t="s">
        <v>142</v>
      </c>
    </row>
    <row r="1680" spans="1:51" s="13" customFormat="1" ht="12">
      <c r="A1680" s="13"/>
      <c r="B1680" s="225"/>
      <c r="C1680" s="226"/>
      <c r="D1680" s="227" t="s">
        <v>153</v>
      </c>
      <c r="E1680" s="228" t="s">
        <v>21</v>
      </c>
      <c r="F1680" s="229" t="s">
        <v>205</v>
      </c>
      <c r="G1680" s="226"/>
      <c r="H1680" s="228" t="s">
        <v>21</v>
      </c>
      <c r="I1680" s="230"/>
      <c r="J1680" s="226"/>
      <c r="K1680" s="226"/>
      <c r="L1680" s="231"/>
      <c r="M1680" s="232"/>
      <c r="N1680" s="233"/>
      <c r="O1680" s="233"/>
      <c r="P1680" s="233"/>
      <c r="Q1680" s="233"/>
      <c r="R1680" s="233"/>
      <c r="S1680" s="233"/>
      <c r="T1680" s="234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T1680" s="235" t="s">
        <v>153</v>
      </c>
      <c r="AU1680" s="235" t="s">
        <v>82</v>
      </c>
      <c r="AV1680" s="13" t="s">
        <v>80</v>
      </c>
      <c r="AW1680" s="13" t="s">
        <v>34</v>
      </c>
      <c r="AX1680" s="13" t="s">
        <v>73</v>
      </c>
      <c r="AY1680" s="235" t="s">
        <v>142</v>
      </c>
    </row>
    <row r="1681" spans="1:51" s="14" customFormat="1" ht="12">
      <c r="A1681" s="14"/>
      <c r="B1681" s="236"/>
      <c r="C1681" s="237"/>
      <c r="D1681" s="227" t="s">
        <v>153</v>
      </c>
      <c r="E1681" s="238" t="s">
        <v>21</v>
      </c>
      <c r="F1681" s="239" t="s">
        <v>1551</v>
      </c>
      <c r="G1681" s="237"/>
      <c r="H1681" s="240">
        <v>24.8</v>
      </c>
      <c r="I1681" s="241"/>
      <c r="J1681" s="237"/>
      <c r="K1681" s="237"/>
      <c r="L1681" s="242"/>
      <c r="M1681" s="243"/>
      <c r="N1681" s="244"/>
      <c r="O1681" s="244"/>
      <c r="P1681" s="244"/>
      <c r="Q1681" s="244"/>
      <c r="R1681" s="244"/>
      <c r="S1681" s="244"/>
      <c r="T1681" s="245"/>
      <c r="U1681" s="14"/>
      <c r="V1681" s="14"/>
      <c r="W1681" s="14"/>
      <c r="X1681" s="14"/>
      <c r="Y1681" s="14"/>
      <c r="Z1681" s="14"/>
      <c r="AA1681" s="14"/>
      <c r="AB1681" s="14"/>
      <c r="AC1681" s="14"/>
      <c r="AD1681" s="14"/>
      <c r="AE1681" s="14"/>
      <c r="AT1681" s="246" t="s">
        <v>153</v>
      </c>
      <c r="AU1681" s="246" t="s">
        <v>82</v>
      </c>
      <c r="AV1681" s="14" t="s">
        <v>82</v>
      </c>
      <c r="AW1681" s="14" t="s">
        <v>34</v>
      </c>
      <c r="AX1681" s="14" t="s">
        <v>73</v>
      </c>
      <c r="AY1681" s="246" t="s">
        <v>142</v>
      </c>
    </row>
    <row r="1682" spans="1:51" s="13" customFormat="1" ht="12">
      <c r="A1682" s="13"/>
      <c r="B1682" s="225"/>
      <c r="C1682" s="226"/>
      <c r="D1682" s="227" t="s">
        <v>153</v>
      </c>
      <c r="E1682" s="228" t="s">
        <v>21</v>
      </c>
      <c r="F1682" s="229" t="s">
        <v>207</v>
      </c>
      <c r="G1682" s="226"/>
      <c r="H1682" s="228" t="s">
        <v>21</v>
      </c>
      <c r="I1682" s="230"/>
      <c r="J1682" s="226"/>
      <c r="K1682" s="226"/>
      <c r="L1682" s="231"/>
      <c r="M1682" s="232"/>
      <c r="N1682" s="233"/>
      <c r="O1682" s="233"/>
      <c r="P1682" s="233"/>
      <c r="Q1682" s="233"/>
      <c r="R1682" s="233"/>
      <c r="S1682" s="233"/>
      <c r="T1682" s="234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T1682" s="235" t="s">
        <v>153</v>
      </c>
      <c r="AU1682" s="235" t="s">
        <v>82</v>
      </c>
      <c r="AV1682" s="13" t="s">
        <v>80</v>
      </c>
      <c r="AW1682" s="13" t="s">
        <v>34</v>
      </c>
      <c r="AX1682" s="13" t="s">
        <v>73</v>
      </c>
      <c r="AY1682" s="235" t="s">
        <v>142</v>
      </c>
    </row>
    <row r="1683" spans="1:51" s="14" customFormat="1" ht="12">
      <c r="A1683" s="14"/>
      <c r="B1683" s="236"/>
      <c r="C1683" s="237"/>
      <c r="D1683" s="227" t="s">
        <v>153</v>
      </c>
      <c r="E1683" s="238" t="s">
        <v>21</v>
      </c>
      <c r="F1683" s="239" t="s">
        <v>1552</v>
      </c>
      <c r="G1683" s="237"/>
      <c r="H1683" s="240">
        <v>24</v>
      </c>
      <c r="I1683" s="241"/>
      <c r="J1683" s="237"/>
      <c r="K1683" s="237"/>
      <c r="L1683" s="242"/>
      <c r="M1683" s="243"/>
      <c r="N1683" s="244"/>
      <c r="O1683" s="244"/>
      <c r="P1683" s="244"/>
      <c r="Q1683" s="244"/>
      <c r="R1683" s="244"/>
      <c r="S1683" s="244"/>
      <c r="T1683" s="245"/>
      <c r="U1683" s="14"/>
      <c r="V1683" s="14"/>
      <c r="W1683" s="14"/>
      <c r="X1683" s="14"/>
      <c r="Y1683" s="14"/>
      <c r="Z1683" s="14"/>
      <c r="AA1683" s="14"/>
      <c r="AB1683" s="14"/>
      <c r="AC1683" s="14"/>
      <c r="AD1683" s="14"/>
      <c r="AE1683" s="14"/>
      <c r="AT1683" s="246" t="s">
        <v>153</v>
      </c>
      <c r="AU1683" s="246" t="s">
        <v>82</v>
      </c>
      <c r="AV1683" s="14" t="s">
        <v>82</v>
      </c>
      <c r="AW1683" s="14" t="s">
        <v>34</v>
      </c>
      <c r="AX1683" s="14" t="s">
        <v>73</v>
      </c>
      <c r="AY1683" s="246" t="s">
        <v>142</v>
      </c>
    </row>
    <row r="1684" spans="1:51" s="13" customFormat="1" ht="12">
      <c r="A1684" s="13"/>
      <c r="B1684" s="225"/>
      <c r="C1684" s="226"/>
      <c r="D1684" s="227" t="s">
        <v>153</v>
      </c>
      <c r="E1684" s="228" t="s">
        <v>21</v>
      </c>
      <c r="F1684" s="229" t="s">
        <v>186</v>
      </c>
      <c r="G1684" s="226"/>
      <c r="H1684" s="228" t="s">
        <v>21</v>
      </c>
      <c r="I1684" s="230"/>
      <c r="J1684" s="226"/>
      <c r="K1684" s="226"/>
      <c r="L1684" s="231"/>
      <c r="M1684" s="232"/>
      <c r="N1684" s="233"/>
      <c r="O1684" s="233"/>
      <c r="P1684" s="233"/>
      <c r="Q1684" s="233"/>
      <c r="R1684" s="233"/>
      <c r="S1684" s="233"/>
      <c r="T1684" s="234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T1684" s="235" t="s">
        <v>153</v>
      </c>
      <c r="AU1684" s="235" t="s">
        <v>82</v>
      </c>
      <c r="AV1684" s="13" t="s">
        <v>80</v>
      </c>
      <c r="AW1684" s="13" t="s">
        <v>34</v>
      </c>
      <c r="AX1684" s="13" t="s">
        <v>73</v>
      </c>
      <c r="AY1684" s="235" t="s">
        <v>142</v>
      </c>
    </row>
    <row r="1685" spans="1:51" s="14" customFormat="1" ht="12">
      <c r="A1685" s="14"/>
      <c r="B1685" s="236"/>
      <c r="C1685" s="237"/>
      <c r="D1685" s="227" t="s">
        <v>153</v>
      </c>
      <c r="E1685" s="238" t="s">
        <v>21</v>
      </c>
      <c r="F1685" s="239" t="s">
        <v>1553</v>
      </c>
      <c r="G1685" s="237"/>
      <c r="H1685" s="240">
        <v>3.4</v>
      </c>
      <c r="I1685" s="241"/>
      <c r="J1685" s="237"/>
      <c r="K1685" s="237"/>
      <c r="L1685" s="242"/>
      <c r="M1685" s="243"/>
      <c r="N1685" s="244"/>
      <c r="O1685" s="244"/>
      <c r="P1685" s="244"/>
      <c r="Q1685" s="244"/>
      <c r="R1685" s="244"/>
      <c r="S1685" s="244"/>
      <c r="T1685" s="245"/>
      <c r="U1685" s="14"/>
      <c r="V1685" s="14"/>
      <c r="W1685" s="14"/>
      <c r="X1685" s="14"/>
      <c r="Y1685" s="14"/>
      <c r="Z1685" s="14"/>
      <c r="AA1685" s="14"/>
      <c r="AB1685" s="14"/>
      <c r="AC1685" s="14"/>
      <c r="AD1685" s="14"/>
      <c r="AE1685" s="14"/>
      <c r="AT1685" s="246" t="s">
        <v>153</v>
      </c>
      <c r="AU1685" s="246" t="s">
        <v>82</v>
      </c>
      <c r="AV1685" s="14" t="s">
        <v>82</v>
      </c>
      <c r="AW1685" s="14" t="s">
        <v>34</v>
      </c>
      <c r="AX1685" s="14" t="s">
        <v>73</v>
      </c>
      <c r="AY1685" s="246" t="s">
        <v>142</v>
      </c>
    </row>
    <row r="1686" spans="1:51" s="14" customFormat="1" ht="12">
      <c r="A1686" s="14"/>
      <c r="B1686" s="236"/>
      <c r="C1686" s="237"/>
      <c r="D1686" s="227" t="s">
        <v>153</v>
      </c>
      <c r="E1686" s="238" t="s">
        <v>21</v>
      </c>
      <c r="F1686" s="239" t="s">
        <v>1554</v>
      </c>
      <c r="G1686" s="237"/>
      <c r="H1686" s="240">
        <v>13.6</v>
      </c>
      <c r="I1686" s="241"/>
      <c r="J1686" s="237"/>
      <c r="K1686" s="237"/>
      <c r="L1686" s="242"/>
      <c r="M1686" s="243"/>
      <c r="N1686" s="244"/>
      <c r="O1686" s="244"/>
      <c r="P1686" s="244"/>
      <c r="Q1686" s="244"/>
      <c r="R1686" s="244"/>
      <c r="S1686" s="244"/>
      <c r="T1686" s="245"/>
      <c r="U1686" s="14"/>
      <c r="V1686" s="14"/>
      <c r="W1686" s="14"/>
      <c r="X1686" s="14"/>
      <c r="Y1686" s="14"/>
      <c r="Z1686" s="14"/>
      <c r="AA1686" s="14"/>
      <c r="AB1686" s="14"/>
      <c r="AC1686" s="14"/>
      <c r="AD1686" s="14"/>
      <c r="AE1686" s="14"/>
      <c r="AT1686" s="246" t="s">
        <v>153</v>
      </c>
      <c r="AU1686" s="246" t="s">
        <v>82</v>
      </c>
      <c r="AV1686" s="14" t="s">
        <v>82</v>
      </c>
      <c r="AW1686" s="14" t="s">
        <v>34</v>
      </c>
      <c r="AX1686" s="14" t="s">
        <v>73</v>
      </c>
      <c r="AY1686" s="246" t="s">
        <v>142</v>
      </c>
    </row>
    <row r="1687" spans="1:51" s="13" customFormat="1" ht="12">
      <c r="A1687" s="13"/>
      <c r="B1687" s="225"/>
      <c r="C1687" s="226"/>
      <c r="D1687" s="227" t="s">
        <v>153</v>
      </c>
      <c r="E1687" s="228" t="s">
        <v>21</v>
      </c>
      <c r="F1687" s="229" t="s">
        <v>210</v>
      </c>
      <c r="G1687" s="226"/>
      <c r="H1687" s="228" t="s">
        <v>21</v>
      </c>
      <c r="I1687" s="230"/>
      <c r="J1687" s="226"/>
      <c r="K1687" s="226"/>
      <c r="L1687" s="231"/>
      <c r="M1687" s="232"/>
      <c r="N1687" s="233"/>
      <c r="O1687" s="233"/>
      <c r="P1687" s="233"/>
      <c r="Q1687" s="233"/>
      <c r="R1687" s="233"/>
      <c r="S1687" s="233"/>
      <c r="T1687" s="234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T1687" s="235" t="s">
        <v>153</v>
      </c>
      <c r="AU1687" s="235" t="s">
        <v>82</v>
      </c>
      <c r="AV1687" s="13" t="s">
        <v>80</v>
      </c>
      <c r="AW1687" s="13" t="s">
        <v>34</v>
      </c>
      <c r="AX1687" s="13" t="s">
        <v>73</v>
      </c>
      <c r="AY1687" s="235" t="s">
        <v>142</v>
      </c>
    </row>
    <row r="1688" spans="1:51" s="14" customFormat="1" ht="12">
      <c r="A1688" s="14"/>
      <c r="B1688" s="236"/>
      <c r="C1688" s="237"/>
      <c r="D1688" s="227" t="s">
        <v>153</v>
      </c>
      <c r="E1688" s="238" t="s">
        <v>21</v>
      </c>
      <c r="F1688" s="239" t="s">
        <v>1555</v>
      </c>
      <c r="G1688" s="237"/>
      <c r="H1688" s="240">
        <v>171.2</v>
      </c>
      <c r="I1688" s="241"/>
      <c r="J1688" s="237"/>
      <c r="K1688" s="237"/>
      <c r="L1688" s="242"/>
      <c r="M1688" s="243"/>
      <c r="N1688" s="244"/>
      <c r="O1688" s="244"/>
      <c r="P1688" s="244"/>
      <c r="Q1688" s="244"/>
      <c r="R1688" s="244"/>
      <c r="S1688" s="244"/>
      <c r="T1688" s="245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46" t="s">
        <v>153</v>
      </c>
      <c r="AU1688" s="246" t="s">
        <v>82</v>
      </c>
      <c r="AV1688" s="14" t="s">
        <v>82</v>
      </c>
      <c r="AW1688" s="14" t="s">
        <v>34</v>
      </c>
      <c r="AX1688" s="14" t="s">
        <v>73</v>
      </c>
      <c r="AY1688" s="246" t="s">
        <v>142</v>
      </c>
    </row>
    <row r="1689" spans="1:51" s="13" customFormat="1" ht="12">
      <c r="A1689" s="13"/>
      <c r="B1689" s="225"/>
      <c r="C1689" s="226"/>
      <c r="D1689" s="227" t="s">
        <v>153</v>
      </c>
      <c r="E1689" s="228" t="s">
        <v>21</v>
      </c>
      <c r="F1689" s="229" t="s">
        <v>155</v>
      </c>
      <c r="G1689" s="226"/>
      <c r="H1689" s="228" t="s">
        <v>21</v>
      </c>
      <c r="I1689" s="230"/>
      <c r="J1689" s="226"/>
      <c r="K1689" s="226"/>
      <c r="L1689" s="231"/>
      <c r="M1689" s="232"/>
      <c r="N1689" s="233"/>
      <c r="O1689" s="233"/>
      <c r="P1689" s="233"/>
      <c r="Q1689" s="233"/>
      <c r="R1689" s="233"/>
      <c r="S1689" s="233"/>
      <c r="T1689" s="234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T1689" s="235" t="s">
        <v>153</v>
      </c>
      <c r="AU1689" s="235" t="s">
        <v>82</v>
      </c>
      <c r="AV1689" s="13" t="s">
        <v>80</v>
      </c>
      <c r="AW1689" s="13" t="s">
        <v>34</v>
      </c>
      <c r="AX1689" s="13" t="s">
        <v>73</v>
      </c>
      <c r="AY1689" s="235" t="s">
        <v>142</v>
      </c>
    </row>
    <row r="1690" spans="1:51" s="14" customFormat="1" ht="12">
      <c r="A1690" s="14"/>
      <c r="B1690" s="236"/>
      <c r="C1690" s="237"/>
      <c r="D1690" s="227" t="s">
        <v>153</v>
      </c>
      <c r="E1690" s="238" t="s">
        <v>21</v>
      </c>
      <c r="F1690" s="239" t="s">
        <v>1556</v>
      </c>
      <c r="G1690" s="237"/>
      <c r="H1690" s="240">
        <v>300.4</v>
      </c>
      <c r="I1690" s="241"/>
      <c r="J1690" s="237"/>
      <c r="K1690" s="237"/>
      <c r="L1690" s="242"/>
      <c r="M1690" s="243"/>
      <c r="N1690" s="244"/>
      <c r="O1690" s="244"/>
      <c r="P1690" s="244"/>
      <c r="Q1690" s="244"/>
      <c r="R1690" s="244"/>
      <c r="S1690" s="244"/>
      <c r="T1690" s="245"/>
      <c r="U1690" s="14"/>
      <c r="V1690" s="14"/>
      <c r="W1690" s="14"/>
      <c r="X1690" s="14"/>
      <c r="Y1690" s="14"/>
      <c r="Z1690" s="14"/>
      <c r="AA1690" s="14"/>
      <c r="AB1690" s="14"/>
      <c r="AC1690" s="14"/>
      <c r="AD1690" s="14"/>
      <c r="AE1690" s="14"/>
      <c r="AT1690" s="246" t="s">
        <v>153</v>
      </c>
      <c r="AU1690" s="246" t="s">
        <v>82</v>
      </c>
      <c r="AV1690" s="14" t="s">
        <v>82</v>
      </c>
      <c r="AW1690" s="14" t="s">
        <v>34</v>
      </c>
      <c r="AX1690" s="14" t="s">
        <v>73</v>
      </c>
      <c r="AY1690" s="246" t="s">
        <v>142</v>
      </c>
    </row>
    <row r="1691" spans="1:51" s="14" customFormat="1" ht="12">
      <c r="A1691" s="14"/>
      <c r="B1691" s="236"/>
      <c r="C1691" s="237"/>
      <c r="D1691" s="227" t="s">
        <v>153</v>
      </c>
      <c r="E1691" s="238" t="s">
        <v>21</v>
      </c>
      <c r="F1691" s="239" t="s">
        <v>1553</v>
      </c>
      <c r="G1691" s="237"/>
      <c r="H1691" s="240">
        <v>3.4</v>
      </c>
      <c r="I1691" s="241"/>
      <c r="J1691" s="237"/>
      <c r="K1691" s="237"/>
      <c r="L1691" s="242"/>
      <c r="M1691" s="243"/>
      <c r="N1691" s="244"/>
      <c r="O1691" s="244"/>
      <c r="P1691" s="244"/>
      <c r="Q1691" s="244"/>
      <c r="R1691" s="244"/>
      <c r="S1691" s="244"/>
      <c r="T1691" s="245"/>
      <c r="U1691" s="14"/>
      <c r="V1691" s="14"/>
      <c r="W1691" s="14"/>
      <c r="X1691" s="14"/>
      <c r="Y1691" s="14"/>
      <c r="Z1691" s="14"/>
      <c r="AA1691" s="14"/>
      <c r="AB1691" s="14"/>
      <c r="AC1691" s="14"/>
      <c r="AD1691" s="14"/>
      <c r="AE1691" s="14"/>
      <c r="AT1691" s="246" t="s">
        <v>153</v>
      </c>
      <c r="AU1691" s="246" t="s">
        <v>82</v>
      </c>
      <c r="AV1691" s="14" t="s">
        <v>82</v>
      </c>
      <c r="AW1691" s="14" t="s">
        <v>34</v>
      </c>
      <c r="AX1691" s="14" t="s">
        <v>73</v>
      </c>
      <c r="AY1691" s="246" t="s">
        <v>142</v>
      </c>
    </row>
    <row r="1692" spans="1:51" s="15" customFormat="1" ht="12">
      <c r="A1692" s="15"/>
      <c r="B1692" s="247"/>
      <c r="C1692" s="248"/>
      <c r="D1692" s="227" t="s">
        <v>153</v>
      </c>
      <c r="E1692" s="249" t="s">
        <v>21</v>
      </c>
      <c r="F1692" s="250" t="s">
        <v>171</v>
      </c>
      <c r="G1692" s="248"/>
      <c r="H1692" s="251">
        <v>1922.6</v>
      </c>
      <c r="I1692" s="252"/>
      <c r="J1692" s="248"/>
      <c r="K1692" s="248"/>
      <c r="L1692" s="253"/>
      <c r="M1692" s="254"/>
      <c r="N1692" s="255"/>
      <c r="O1692" s="255"/>
      <c r="P1692" s="255"/>
      <c r="Q1692" s="255"/>
      <c r="R1692" s="255"/>
      <c r="S1692" s="255"/>
      <c r="T1692" s="256"/>
      <c r="U1692" s="15"/>
      <c r="V1692" s="15"/>
      <c r="W1692" s="15"/>
      <c r="X1692" s="15"/>
      <c r="Y1692" s="15"/>
      <c r="Z1692" s="15"/>
      <c r="AA1692" s="15"/>
      <c r="AB1692" s="15"/>
      <c r="AC1692" s="15"/>
      <c r="AD1692" s="15"/>
      <c r="AE1692" s="15"/>
      <c r="AT1692" s="257" t="s">
        <v>153</v>
      </c>
      <c r="AU1692" s="257" t="s">
        <v>82</v>
      </c>
      <c r="AV1692" s="15" t="s">
        <v>149</v>
      </c>
      <c r="AW1692" s="15" t="s">
        <v>34</v>
      </c>
      <c r="AX1692" s="15" t="s">
        <v>80</v>
      </c>
      <c r="AY1692" s="257" t="s">
        <v>142</v>
      </c>
    </row>
    <row r="1693" spans="1:65" s="2" customFormat="1" ht="37.8" customHeight="1">
      <c r="A1693" s="40"/>
      <c r="B1693" s="41"/>
      <c r="C1693" s="207" t="s">
        <v>1562</v>
      </c>
      <c r="D1693" s="207" t="s">
        <v>144</v>
      </c>
      <c r="E1693" s="208" t="s">
        <v>1563</v>
      </c>
      <c r="F1693" s="209" t="s">
        <v>1564</v>
      </c>
      <c r="G1693" s="210" t="s">
        <v>268</v>
      </c>
      <c r="H1693" s="211">
        <v>8</v>
      </c>
      <c r="I1693" s="212"/>
      <c r="J1693" s="213">
        <f>ROUND(I1693*H1693,2)</f>
        <v>0</v>
      </c>
      <c r="K1693" s="209" t="s">
        <v>148</v>
      </c>
      <c r="L1693" s="46"/>
      <c r="M1693" s="214" t="s">
        <v>21</v>
      </c>
      <c r="N1693" s="215" t="s">
        <v>44</v>
      </c>
      <c r="O1693" s="86"/>
      <c r="P1693" s="216">
        <f>O1693*H1693</f>
        <v>0</v>
      </c>
      <c r="Q1693" s="216">
        <v>0</v>
      </c>
      <c r="R1693" s="216">
        <f>Q1693*H1693</f>
        <v>0</v>
      </c>
      <c r="S1693" s="216">
        <v>0</v>
      </c>
      <c r="T1693" s="217">
        <f>S1693*H1693</f>
        <v>0</v>
      </c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0"/>
      <c r="AE1693" s="40"/>
      <c r="AR1693" s="218" t="s">
        <v>149</v>
      </c>
      <c r="AT1693" s="218" t="s">
        <v>144</v>
      </c>
      <c r="AU1693" s="218" t="s">
        <v>82</v>
      </c>
      <c r="AY1693" s="19" t="s">
        <v>142</v>
      </c>
      <c r="BE1693" s="219">
        <f>IF(N1693="základní",J1693,0)</f>
        <v>0</v>
      </c>
      <c r="BF1693" s="219">
        <f>IF(N1693="snížená",J1693,0)</f>
        <v>0</v>
      </c>
      <c r="BG1693" s="219">
        <f>IF(N1693="zákl. přenesená",J1693,0)</f>
        <v>0</v>
      </c>
      <c r="BH1693" s="219">
        <f>IF(N1693="sníž. přenesená",J1693,0)</f>
        <v>0</v>
      </c>
      <c r="BI1693" s="219">
        <f>IF(N1693="nulová",J1693,0)</f>
        <v>0</v>
      </c>
      <c r="BJ1693" s="19" t="s">
        <v>80</v>
      </c>
      <c r="BK1693" s="219">
        <f>ROUND(I1693*H1693,2)</f>
        <v>0</v>
      </c>
      <c r="BL1693" s="19" t="s">
        <v>149</v>
      </c>
      <c r="BM1693" s="218" t="s">
        <v>1565</v>
      </c>
    </row>
    <row r="1694" spans="1:47" s="2" customFormat="1" ht="12">
      <c r="A1694" s="40"/>
      <c r="B1694" s="41"/>
      <c r="C1694" s="42"/>
      <c r="D1694" s="220" t="s">
        <v>151</v>
      </c>
      <c r="E1694" s="42"/>
      <c r="F1694" s="221" t="s">
        <v>1566</v>
      </c>
      <c r="G1694" s="42"/>
      <c r="H1694" s="42"/>
      <c r="I1694" s="222"/>
      <c r="J1694" s="42"/>
      <c r="K1694" s="42"/>
      <c r="L1694" s="46"/>
      <c r="M1694" s="223"/>
      <c r="N1694" s="224"/>
      <c r="O1694" s="86"/>
      <c r="P1694" s="86"/>
      <c r="Q1694" s="86"/>
      <c r="R1694" s="86"/>
      <c r="S1694" s="86"/>
      <c r="T1694" s="87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0"/>
      <c r="AE1694" s="40"/>
      <c r="AT1694" s="19" t="s">
        <v>151</v>
      </c>
      <c r="AU1694" s="19" t="s">
        <v>82</v>
      </c>
    </row>
    <row r="1695" spans="1:51" s="13" customFormat="1" ht="12">
      <c r="A1695" s="13"/>
      <c r="B1695" s="225"/>
      <c r="C1695" s="226"/>
      <c r="D1695" s="227" t="s">
        <v>153</v>
      </c>
      <c r="E1695" s="228" t="s">
        <v>21</v>
      </c>
      <c r="F1695" s="229" t="s">
        <v>1567</v>
      </c>
      <c r="G1695" s="226"/>
      <c r="H1695" s="228" t="s">
        <v>21</v>
      </c>
      <c r="I1695" s="230"/>
      <c r="J1695" s="226"/>
      <c r="K1695" s="226"/>
      <c r="L1695" s="231"/>
      <c r="M1695" s="232"/>
      <c r="N1695" s="233"/>
      <c r="O1695" s="233"/>
      <c r="P1695" s="233"/>
      <c r="Q1695" s="233"/>
      <c r="R1695" s="233"/>
      <c r="S1695" s="233"/>
      <c r="T1695" s="234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T1695" s="235" t="s">
        <v>153</v>
      </c>
      <c r="AU1695" s="235" t="s">
        <v>82</v>
      </c>
      <c r="AV1695" s="13" t="s">
        <v>80</v>
      </c>
      <c r="AW1695" s="13" t="s">
        <v>34</v>
      </c>
      <c r="AX1695" s="13" t="s">
        <v>73</v>
      </c>
      <c r="AY1695" s="235" t="s">
        <v>142</v>
      </c>
    </row>
    <row r="1696" spans="1:51" s="14" customFormat="1" ht="12">
      <c r="A1696" s="14"/>
      <c r="B1696" s="236"/>
      <c r="C1696" s="237"/>
      <c r="D1696" s="227" t="s">
        <v>153</v>
      </c>
      <c r="E1696" s="238" t="s">
        <v>21</v>
      </c>
      <c r="F1696" s="239" t="s">
        <v>235</v>
      </c>
      <c r="G1696" s="237"/>
      <c r="H1696" s="240">
        <v>8</v>
      </c>
      <c r="I1696" s="241"/>
      <c r="J1696" s="237"/>
      <c r="K1696" s="237"/>
      <c r="L1696" s="242"/>
      <c r="M1696" s="243"/>
      <c r="N1696" s="244"/>
      <c r="O1696" s="244"/>
      <c r="P1696" s="244"/>
      <c r="Q1696" s="244"/>
      <c r="R1696" s="244"/>
      <c r="S1696" s="244"/>
      <c r="T1696" s="245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46" t="s">
        <v>153</v>
      </c>
      <c r="AU1696" s="246" t="s">
        <v>82</v>
      </c>
      <c r="AV1696" s="14" t="s">
        <v>82</v>
      </c>
      <c r="AW1696" s="14" t="s">
        <v>34</v>
      </c>
      <c r="AX1696" s="14" t="s">
        <v>80</v>
      </c>
      <c r="AY1696" s="246" t="s">
        <v>142</v>
      </c>
    </row>
    <row r="1697" spans="1:65" s="2" customFormat="1" ht="37.8" customHeight="1">
      <c r="A1697" s="40"/>
      <c r="B1697" s="41"/>
      <c r="C1697" s="207" t="s">
        <v>1568</v>
      </c>
      <c r="D1697" s="207" t="s">
        <v>144</v>
      </c>
      <c r="E1697" s="208" t="s">
        <v>1569</v>
      </c>
      <c r="F1697" s="209" t="s">
        <v>1570</v>
      </c>
      <c r="G1697" s="210" t="s">
        <v>268</v>
      </c>
      <c r="H1697" s="211">
        <v>30</v>
      </c>
      <c r="I1697" s="212"/>
      <c r="J1697" s="213">
        <f>ROUND(I1697*H1697,2)</f>
        <v>0</v>
      </c>
      <c r="K1697" s="209" t="s">
        <v>148</v>
      </c>
      <c r="L1697" s="46"/>
      <c r="M1697" s="214" t="s">
        <v>21</v>
      </c>
      <c r="N1697" s="215" t="s">
        <v>44</v>
      </c>
      <c r="O1697" s="86"/>
      <c r="P1697" s="216">
        <f>O1697*H1697</f>
        <v>0</v>
      </c>
      <c r="Q1697" s="216">
        <v>0</v>
      </c>
      <c r="R1697" s="216">
        <f>Q1697*H1697</f>
        <v>0</v>
      </c>
      <c r="S1697" s="216">
        <v>0</v>
      </c>
      <c r="T1697" s="217">
        <f>S1697*H1697</f>
        <v>0</v>
      </c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0"/>
      <c r="AE1697" s="40"/>
      <c r="AR1697" s="218" t="s">
        <v>149</v>
      </c>
      <c r="AT1697" s="218" t="s">
        <v>144</v>
      </c>
      <c r="AU1697" s="218" t="s">
        <v>82</v>
      </c>
      <c r="AY1697" s="19" t="s">
        <v>142</v>
      </c>
      <c r="BE1697" s="219">
        <f>IF(N1697="základní",J1697,0)</f>
        <v>0</v>
      </c>
      <c r="BF1697" s="219">
        <f>IF(N1697="snížená",J1697,0)</f>
        <v>0</v>
      </c>
      <c r="BG1697" s="219">
        <f>IF(N1697="zákl. přenesená",J1697,0)</f>
        <v>0</v>
      </c>
      <c r="BH1697" s="219">
        <f>IF(N1697="sníž. přenesená",J1697,0)</f>
        <v>0</v>
      </c>
      <c r="BI1697" s="219">
        <f>IF(N1697="nulová",J1697,0)</f>
        <v>0</v>
      </c>
      <c r="BJ1697" s="19" t="s">
        <v>80</v>
      </c>
      <c r="BK1697" s="219">
        <f>ROUND(I1697*H1697,2)</f>
        <v>0</v>
      </c>
      <c r="BL1697" s="19" t="s">
        <v>149</v>
      </c>
      <c r="BM1697" s="218" t="s">
        <v>1571</v>
      </c>
    </row>
    <row r="1698" spans="1:47" s="2" customFormat="1" ht="12">
      <c r="A1698" s="40"/>
      <c r="B1698" s="41"/>
      <c r="C1698" s="42"/>
      <c r="D1698" s="220" t="s">
        <v>151</v>
      </c>
      <c r="E1698" s="42"/>
      <c r="F1698" s="221" t="s">
        <v>1572</v>
      </c>
      <c r="G1698" s="42"/>
      <c r="H1698" s="42"/>
      <c r="I1698" s="222"/>
      <c r="J1698" s="42"/>
      <c r="K1698" s="42"/>
      <c r="L1698" s="46"/>
      <c r="M1698" s="223"/>
      <c r="N1698" s="224"/>
      <c r="O1698" s="86"/>
      <c r="P1698" s="86"/>
      <c r="Q1698" s="86"/>
      <c r="R1698" s="86"/>
      <c r="S1698" s="86"/>
      <c r="T1698" s="87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0"/>
      <c r="AE1698" s="40"/>
      <c r="AT1698" s="19" t="s">
        <v>151</v>
      </c>
      <c r="AU1698" s="19" t="s">
        <v>82</v>
      </c>
    </row>
    <row r="1699" spans="1:51" s="13" customFormat="1" ht="12">
      <c r="A1699" s="13"/>
      <c r="B1699" s="225"/>
      <c r="C1699" s="226"/>
      <c r="D1699" s="227" t="s">
        <v>153</v>
      </c>
      <c r="E1699" s="228" t="s">
        <v>21</v>
      </c>
      <c r="F1699" s="229" t="s">
        <v>280</v>
      </c>
      <c r="G1699" s="226"/>
      <c r="H1699" s="228" t="s">
        <v>21</v>
      </c>
      <c r="I1699" s="230"/>
      <c r="J1699" s="226"/>
      <c r="K1699" s="226"/>
      <c r="L1699" s="231"/>
      <c r="M1699" s="232"/>
      <c r="N1699" s="233"/>
      <c r="O1699" s="233"/>
      <c r="P1699" s="233"/>
      <c r="Q1699" s="233"/>
      <c r="R1699" s="233"/>
      <c r="S1699" s="233"/>
      <c r="T1699" s="234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T1699" s="235" t="s">
        <v>153</v>
      </c>
      <c r="AU1699" s="235" t="s">
        <v>82</v>
      </c>
      <c r="AV1699" s="13" t="s">
        <v>80</v>
      </c>
      <c r="AW1699" s="13" t="s">
        <v>34</v>
      </c>
      <c r="AX1699" s="13" t="s">
        <v>73</v>
      </c>
      <c r="AY1699" s="235" t="s">
        <v>142</v>
      </c>
    </row>
    <row r="1700" spans="1:51" s="14" customFormat="1" ht="12">
      <c r="A1700" s="14"/>
      <c r="B1700" s="236"/>
      <c r="C1700" s="237"/>
      <c r="D1700" s="227" t="s">
        <v>153</v>
      </c>
      <c r="E1700" s="238" t="s">
        <v>21</v>
      </c>
      <c r="F1700" s="239" t="s">
        <v>274</v>
      </c>
      <c r="G1700" s="237"/>
      <c r="H1700" s="240">
        <v>30</v>
      </c>
      <c r="I1700" s="241"/>
      <c r="J1700" s="237"/>
      <c r="K1700" s="237"/>
      <c r="L1700" s="242"/>
      <c r="M1700" s="243"/>
      <c r="N1700" s="244"/>
      <c r="O1700" s="244"/>
      <c r="P1700" s="244"/>
      <c r="Q1700" s="244"/>
      <c r="R1700" s="244"/>
      <c r="S1700" s="244"/>
      <c r="T1700" s="245"/>
      <c r="U1700" s="14"/>
      <c r="V1700" s="14"/>
      <c r="W1700" s="14"/>
      <c r="X1700" s="14"/>
      <c r="Y1700" s="14"/>
      <c r="Z1700" s="14"/>
      <c r="AA1700" s="14"/>
      <c r="AB1700" s="14"/>
      <c r="AC1700" s="14"/>
      <c r="AD1700" s="14"/>
      <c r="AE1700" s="14"/>
      <c r="AT1700" s="246" t="s">
        <v>153</v>
      </c>
      <c r="AU1700" s="246" t="s">
        <v>82</v>
      </c>
      <c r="AV1700" s="14" t="s">
        <v>82</v>
      </c>
      <c r="AW1700" s="14" t="s">
        <v>34</v>
      </c>
      <c r="AX1700" s="14" t="s">
        <v>80</v>
      </c>
      <c r="AY1700" s="246" t="s">
        <v>142</v>
      </c>
    </row>
    <row r="1701" spans="1:63" s="12" customFormat="1" ht="20.85" customHeight="1">
      <c r="A1701" s="12"/>
      <c r="B1701" s="191"/>
      <c r="C1701" s="192"/>
      <c r="D1701" s="193" t="s">
        <v>72</v>
      </c>
      <c r="E1701" s="205" t="s">
        <v>1076</v>
      </c>
      <c r="F1701" s="205" t="s">
        <v>1573</v>
      </c>
      <c r="G1701" s="192"/>
      <c r="H1701" s="192"/>
      <c r="I1701" s="195"/>
      <c r="J1701" s="206">
        <f>BK1701</f>
        <v>0</v>
      </c>
      <c r="K1701" s="192"/>
      <c r="L1701" s="197"/>
      <c r="M1701" s="198"/>
      <c r="N1701" s="199"/>
      <c r="O1701" s="199"/>
      <c r="P1701" s="200">
        <v>0</v>
      </c>
      <c r="Q1701" s="199"/>
      <c r="R1701" s="200">
        <v>0</v>
      </c>
      <c r="S1701" s="199"/>
      <c r="T1701" s="201">
        <v>0</v>
      </c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R1701" s="202" t="s">
        <v>80</v>
      </c>
      <c r="AT1701" s="203" t="s">
        <v>72</v>
      </c>
      <c r="AU1701" s="203" t="s">
        <v>82</v>
      </c>
      <c r="AY1701" s="202" t="s">
        <v>142</v>
      </c>
      <c r="BK1701" s="204">
        <v>0</v>
      </c>
    </row>
    <row r="1702" spans="1:63" s="12" customFormat="1" ht="22.8" customHeight="1">
      <c r="A1702" s="12"/>
      <c r="B1702" s="191"/>
      <c r="C1702" s="192"/>
      <c r="D1702" s="193" t="s">
        <v>72</v>
      </c>
      <c r="E1702" s="205" t="s">
        <v>1574</v>
      </c>
      <c r="F1702" s="205" t="s">
        <v>1575</v>
      </c>
      <c r="G1702" s="192"/>
      <c r="H1702" s="192"/>
      <c r="I1702" s="195"/>
      <c r="J1702" s="206">
        <f>BK1702</f>
        <v>0</v>
      </c>
      <c r="K1702" s="192"/>
      <c r="L1702" s="197"/>
      <c r="M1702" s="198"/>
      <c r="N1702" s="199"/>
      <c r="O1702" s="199"/>
      <c r="P1702" s="200">
        <f>SUM(P1703:P1725)</f>
        <v>0</v>
      </c>
      <c r="Q1702" s="199"/>
      <c r="R1702" s="200">
        <f>SUM(R1703:R1725)</f>
        <v>0</v>
      </c>
      <c r="S1702" s="199"/>
      <c r="T1702" s="201">
        <f>SUM(T1703:T1725)</f>
        <v>0</v>
      </c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R1702" s="202" t="s">
        <v>80</v>
      </c>
      <c r="AT1702" s="203" t="s">
        <v>72</v>
      </c>
      <c r="AU1702" s="203" t="s">
        <v>80</v>
      </c>
      <c r="AY1702" s="202" t="s">
        <v>142</v>
      </c>
      <c r="BK1702" s="204">
        <f>SUM(BK1703:BK1725)</f>
        <v>0</v>
      </c>
    </row>
    <row r="1703" spans="1:65" s="2" customFormat="1" ht="24.15" customHeight="1">
      <c r="A1703" s="40"/>
      <c r="B1703" s="41"/>
      <c r="C1703" s="207" t="s">
        <v>1576</v>
      </c>
      <c r="D1703" s="207" t="s">
        <v>144</v>
      </c>
      <c r="E1703" s="208" t="s">
        <v>1577</v>
      </c>
      <c r="F1703" s="209" t="s">
        <v>1578</v>
      </c>
      <c r="G1703" s="210" t="s">
        <v>732</v>
      </c>
      <c r="H1703" s="211">
        <v>1982.74</v>
      </c>
      <c r="I1703" s="212"/>
      <c r="J1703" s="213">
        <f>ROUND(I1703*H1703,2)</f>
        <v>0</v>
      </c>
      <c r="K1703" s="209" t="s">
        <v>148</v>
      </c>
      <c r="L1703" s="46"/>
      <c r="M1703" s="214" t="s">
        <v>21</v>
      </c>
      <c r="N1703" s="215" t="s">
        <v>44</v>
      </c>
      <c r="O1703" s="86"/>
      <c r="P1703" s="216">
        <f>O1703*H1703</f>
        <v>0</v>
      </c>
      <c r="Q1703" s="216">
        <v>0</v>
      </c>
      <c r="R1703" s="216">
        <f>Q1703*H1703</f>
        <v>0</v>
      </c>
      <c r="S1703" s="216">
        <v>0</v>
      </c>
      <c r="T1703" s="217">
        <f>S1703*H1703</f>
        <v>0</v>
      </c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0"/>
      <c r="AE1703" s="40"/>
      <c r="AR1703" s="218" t="s">
        <v>149</v>
      </c>
      <c r="AT1703" s="218" t="s">
        <v>144</v>
      </c>
      <c r="AU1703" s="218" t="s">
        <v>82</v>
      </c>
      <c r="AY1703" s="19" t="s">
        <v>142</v>
      </c>
      <c r="BE1703" s="219">
        <f>IF(N1703="základní",J1703,0)</f>
        <v>0</v>
      </c>
      <c r="BF1703" s="219">
        <f>IF(N1703="snížená",J1703,0)</f>
        <v>0</v>
      </c>
      <c r="BG1703" s="219">
        <f>IF(N1703="zákl. přenesená",J1703,0)</f>
        <v>0</v>
      </c>
      <c r="BH1703" s="219">
        <f>IF(N1703="sníž. přenesená",J1703,0)</f>
        <v>0</v>
      </c>
      <c r="BI1703" s="219">
        <f>IF(N1703="nulová",J1703,0)</f>
        <v>0</v>
      </c>
      <c r="BJ1703" s="19" t="s">
        <v>80</v>
      </c>
      <c r="BK1703" s="219">
        <f>ROUND(I1703*H1703,2)</f>
        <v>0</v>
      </c>
      <c r="BL1703" s="19" t="s">
        <v>149</v>
      </c>
      <c r="BM1703" s="218" t="s">
        <v>1579</v>
      </c>
    </row>
    <row r="1704" spans="1:47" s="2" customFormat="1" ht="12">
      <c r="A1704" s="40"/>
      <c r="B1704" s="41"/>
      <c r="C1704" s="42"/>
      <c r="D1704" s="220" t="s">
        <v>151</v>
      </c>
      <c r="E1704" s="42"/>
      <c r="F1704" s="221" t="s">
        <v>1580</v>
      </c>
      <c r="G1704" s="42"/>
      <c r="H1704" s="42"/>
      <c r="I1704" s="222"/>
      <c r="J1704" s="42"/>
      <c r="K1704" s="42"/>
      <c r="L1704" s="46"/>
      <c r="M1704" s="223"/>
      <c r="N1704" s="224"/>
      <c r="O1704" s="86"/>
      <c r="P1704" s="86"/>
      <c r="Q1704" s="86"/>
      <c r="R1704" s="86"/>
      <c r="S1704" s="86"/>
      <c r="T1704" s="87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0"/>
      <c r="AE1704" s="40"/>
      <c r="AT1704" s="19" t="s">
        <v>151</v>
      </c>
      <c r="AU1704" s="19" t="s">
        <v>82</v>
      </c>
    </row>
    <row r="1705" spans="1:65" s="2" customFormat="1" ht="24.15" customHeight="1">
      <c r="A1705" s="40"/>
      <c r="B1705" s="41"/>
      <c r="C1705" s="207" t="s">
        <v>1581</v>
      </c>
      <c r="D1705" s="207" t="s">
        <v>144</v>
      </c>
      <c r="E1705" s="208" t="s">
        <v>1582</v>
      </c>
      <c r="F1705" s="209" t="s">
        <v>1583</v>
      </c>
      <c r="G1705" s="210" t="s">
        <v>732</v>
      </c>
      <c r="H1705" s="211">
        <v>23833.099</v>
      </c>
      <c r="I1705" s="212"/>
      <c r="J1705" s="213">
        <f>ROUND(I1705*H1705,2)</f>
        <v>0</v>
      </c>
      <c r="K1705" s="209" t="s">
        <v>148</v>
      </c>
      <c r="L1705" s="46"/>
      <c r="M1705" s="214" t="s">
        <v>21</v>
      </c>
      <c r="N1705" s="215" t="s">
        <v>44</v>
      </c>
      <c r="O1705" s="86"/>
      <c r="P1705" s="216">
        <f>O1705*H1705</f>
        <v>0</v>
      </c>
      <c r="Q1705" s="216">
        <v>0</v>
      </c>
      <c r="R1705" s="216">
        <f>Q1705*H1705</f>
        <v>0</v>
      </c>
      <c r="S1705" s="216">
        <v>0</v>
      </c>
      <c r="T1705" s="217">
        <f>S1705*H1705</f>
        <v>0</v>
      </c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0"/>
      <c r="AE1705" s="40"/>
      <c r="AR1705" s="218" t="s">
        <v>149</v>
      </c>
      <c r="AT1705" s="218" t="s">
        <v>144</v>
      </c>
      <c r="AU1705" s="218" t="s">
        <v>82</v>
      </c>
      <c r="AY1705" s="19" t="s">
        <v>142</v>
      </c>
      <c r="BE1705" s="219">
        <f>IF(N1705="základní",J1705,0)</f>
        <v>0</v>
      </c>
      <c r="BF1705" s="219">
        <f>IF(N1705="snížená",J1705,0)</f>
        <v>0</v>
      </c>
      <c r="BG1705" s="219">
        <f>IF(N1705="zákl. přenesená",J1705,0)</f>
        <v>0</v>
      </c>
      <c r="BH1705" s="219">
        <f>IF(N1705="sníž. přenesená",J1705,0)</f>
        <v>0</v>
      </c>
      <c r="BI1705" s="219">
        <f>IF(N1705="nulová",J1705,0)</f>
        <v>0</v>
      </c>
      <c r="BJ1705" s="19" t="s">
        <v>80</v>
      </c>
      <c r="BK1705" s="219">
        <f>ROUND(I1705*H1705,2)</f>
        <v>0</v>
      </c>
      <c r="BL1705" s="19" t="s">
        <v>149</v>
      </c>
      <c r="BM1705" s="218" t="s">
        <v>1584</v>
      </c>
    </row>
    <row r="1706" spans="1:47" s="2" customFormat="1" ht="12">
      <c r="A1706" s="40"/>
      <c r="B1706" s="41"/>
      <c r="C1706" s="42"/>
      <c r="D1706" s="220" t="s">
        <v>151</v>
      </c>
      <c r="E1706" s="42"/>
      <c r="F1706" s="221" t="s">
        <v>1585</v>
      </c>
      <c r="G1706" s="42"/>
      <c r="H1706" s="42"/>
      <c r="I1706" s="222"/>
      <c r="J1706" s="42"/>
      <c r="K1706" s="42"/>
      <c r="L1706" s="46"/>
      <c r="M1706" s="223"/>
      <c r="N1706" s="224"/>
      <c r="O1706" s="86"/>
      <c r="P1706" s="86"/>
      <c r="Q1706" s="86"/>
      <c r="R1706" s="86"/>
      <c r="S1706" s="86"/>
      <c r="T1706" s="87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0"/>
      <c r="AE1706" s="40"/>
      <c r="AT1706" s="19" t="s">
        <v>151</v>
      </c>
      <c r="AU1706" s="19" t="s">
        <v>82</v>
      </c>
    </row>
    <row r="1707" spans="1:47" s="2" customFormat="1" ht="12">
      <c r="A1707" s="40"/>
      <c r="B1707" s="41"/>
      <c r="C1707" s="42"/>
      <c r="D1707" s="227" t="s">
        <v>271</v>
      </c>
      <c r="E1707" s="42"/>
      <c r="F1707" s="258" t="s">
        <v>1586</v>
      </c>
      <c r="G1707" s="42"/>
      <c r="H1707" s="42"/>
      <c r="I1707" s="222"/>
      <c r="J1707" s="42"/>
      <c r="K1707" s="42"/>
      <c r="L1707" s="46"/>
      <c r="M1707" s="223"/>
      <c r="N1707" s="224"/>
      <c r="O1707" s="86"/>
      <c r="P1707" s="86"/>
      <c r="Q1707" s="86"/>
      <c r="R1707" s="86"/>
      <c r="S1707" s="86"/>
      <c r="T1707" s="87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0"/>
      <c r="AE1707" s="40"/>
      <c r="AT1707" s="19" t="s">
        <v>271</v>
      </c>
      <c r="AU1707" s="19" t="s">
        <v>82</v>
      </c>
    </row>
    <row r="1708" spans="1:51" s="14" customFormat="1" ht="12">
      <c r="A1708" s="14"/>
      <c r="B1708" s="236"/>
      <c r="C1708" s="237"/>
      <c r="D1708" s="227" t="s">
        <v>153</v>
      </c>
      <c r="E1708" s="238" t="s">
        <v>21</v>
      </c>
      <c r="F1708" s="239" t="s">
        <v>1587</v>
      </c>
      <c r="G1708" s="237"/>
      <c r="H1708" s="240">
        <v>23833.099</v>
      </c>
      <c r="I1708" s="241"/>
      <c r="J1708" s="237"/>
      <c r="K1708" s="237"/>
      <c r="L1708" s="242"/>
      <c r="M1708" s="243"/>
      <c r="N1708" s="244"/>
      <c r="O1708" s="244"/>
      <c r="P1708" s="244"/>
      <c r="Q1708" s="244"/>
      <c r="R1708" s="244"/>
      <c r="S1708" s="244"/>
      <c r="T1708" s="245"/>
      <c r="U1708" s="14"/>
      <c r="V1708" s="14"/>
      <c r="W1708" s="14"/>
      <c r="X1708" s="14"/>
      <c r="Y1708" s="14"/>
      <c r="Z1708" s="14"/>
      <c r="AA1708" s="14"/>
      <c r="AB1708" s="14"/>
      <c r="AC1708" s="14"/>
      <c r="AD1708" s="14"/>
      <c r="AE1708" s="14"/>
      <c r="AT1708" s="246" t="s">
        <v>153</v>
      </c>
      <c r="AU1708" s="246" t="s">
        <v>82</v>
      </c>
      <c r="AV1708" s="14" t="s">
        <v>82</v>
      </c>
      <c r="AW1708" s="14" t="s">
        <v>34</v>
      </c>
      <c r="AX1708" s="14" t="s">
        <v>80</v>
      </c>
      <c r="AY1708" s="246" t="s">
        <v>142</v>
      </c>
    </row>
    <row r="1709" spans="1:65" s="2" customFormat="1" ht="24.15" customHeight="1">
      <c r="A1709" s="40"/>
      <c r="B1709" s="41"/>
      <c r="C1709" s="207" t="s">
        <v>1588</v>
      </c>
      <c r="D1709" s="207" t="s">
        <v>144</v>
      </c>
      <c r="E1709" s="208" t="s">
        <v>1589</v>
      </c>
      <c r="F1709" s="209" t="s">
        <v>1590</v>
      </c>
      <c r="G1709" s="210" t="s">
        <v>732</v>
      </c>
      <c r="H1709" s="211">
        <v>244.134</v>
      </c>
      <c r="I1709" s="212"/>
      <c r="J1709" s="213">
        <f>ROUND(I1709*H1709,2)</f>
        <v>0</v>
      </c>
      <c r="K1709" s="209" t="s">
        <v>148</v>
      </c>
      <c r="L1709" s="46"/>
      <c r="M1709" s="214" t="s">
        <v>21</v>
      </c>
      <c r="N1709" s="215" t="s">
        <v>44</v>
      </c>
      <c r="O1709" s="86"/>
      <c r="P1709" s="216">
        <f>O1709*H1709</f>
        <v>0</v>
      </c>
      <c r="Q1709" s="216">
        <v>0</v>
      </c>
      <c r="R1709" s="216">
        <f>Q1709*H1709</f>
        <v>0</v>
      </c>
      <c r="S1709" s="216">
        <v>0</v>
      </c>
      <c r="T1709" s="217">
        <f>S1709*H1709</f>
        <v>0</v>
      </c>
      <c r="U1709" s="40"/>
      <c r="V1709" s="40"/>
      <c r="W1709" s="40"/>
      <c r="X1709" s="40"/>
      <c r="Y1709" s="40"/>
      <c r="Z1709" s="40"/>
      <c r="AA1709" s="40"/>
      <c r="AB1709" s="40"/>
      <c r="AC1709" s="40"/>
      <c r="AD1709" s="40"/>
      <c r="AE1709" s="40"/>
      <c r="AR1709" s="218" t="s">
        <v>149</v>
      </c>
      <c r="AT1709" s="218" t="s">
        <v>144</v>
      </c>
      <c r="AU1709" s="218" t="s">
        <v>82</v>
      </c>
      <c r="AY1709" s="19" t="s">
        <v>142</v>
      </c>
      <c r="BE1709" s="219">
        <f>IF(N1709="základní",J1709,0)</f>
        <v>0</v>
      </c>
      <c r="BF1709" s="219">
        <f>IF(N1709="snížená",J1709,0)</f>
        <v>0</v>
      </c>
      <c r="BG1709" s="219">
        <f>IF(N1709="zákl. přenesená",J1709,0)</f>
        <v>0</v>
      </c>
      <c r="BH1709" s="219">
        <f>IF(N1709="sníž. přenesená",J1709,0)</f>
        <v>0</v>
      </c>
      <c r="BI1709" s="219">
        <f>IF(N1709="nulová",J1709,0)</f>
        <v>0</v>
      </c>
      <c r="BJ1709" s="19" t="s">
        <v>80</v>
      </c>
      <c r="BK1709" s="219">
        <f>ROUND(I1709*H1709,2)</f>
        <v>0</v>
      </c>
      <c r="BL1709" s="19" t="s">
        <v>149</v>
      </c>
      <c r="BM1709" s="218" t="s">
        <v>1591</v>
      </c>
    </row>
    <row r="1710" spans="1:47" s="2" customFormat="1" ht="12">
      <c r="A1710" s="40"/>
      <c r="B1710" s="41"/>
      <c r="C1710" s="42"/>
      <c r="D1710" s="220" t="s">
        <v>151</v>
      </c>
      <c r="E1710" s="42"/>
      <c r="F1710" s="221" t="s">
        <v>1592</v>
      </c>
      <c r="G1710" s="42"/>
      <c r="H1710" s="42"/>
      <c r="I1710" s="222"/>
      <c r="J1710" s="42"/>
      <c r="K1710" s="42"/>
      <c r="L1710" s="46"/>
      <c r="M1710" s="223"/>
      <c r="N1710" s="224"/>
      <c r="O1710" s="86"/>
      <c r="P1710" s="86"/>
      <c r="Q1710" s="86"/>
      <c r="R1710" s="86"/>
      <c r="S1710" s="86"/>
      <c r="T1710" s="87"/>
      <c r="U1710" s="40"/>
      <c r="V1710" s="40"/>
      <c r="W1710" s="40"/>
      <c r="X1710" s="40"/>
      <c r="Y1710" s="40"/>
      <c r="Z1710" s="40"/>
      <c r="AA1710" s="40"/>
      <c r="AB1710" s="40"/>
      <c r="AC1710" s="40"/>
      <c r="AD1710" s="40"/>
      <c r="AE1710" s="40"/>
      <c r="AT1710" s="19" t="s">
        <v>151</v>
      </c>
      <c r="AU1710" s="19" t="s">
        <v>82</v>
      </c>
    </row>
    <row r="1711" spans="1:51" s="14" customFormat="1" ht="12">
      <c r="A1711" s="14"/>
      <c r="B1711" s="236"/>
      <c r="C1711" s="237"/>
      <c r="D1711" s="227" t="s">
        <v>153</v>
      </c>
      <c r="E1711" s="238" t="s">
        <v>21</v>
      </c>
      <c r="F1711" s="239" t="s">
        <v>1593</v>
      </c>
      <c r="G1711" s="237"/>
      <c r="H1711" s="240">
        <v>244.134</v>
      </c>
      <c r="I1711" s="241"/>
      <c r="J1711" s="237"/>
      <c r="K1711" s="237"/>
      <c r="L1711" s="242"/>
      <c r="M1711" s="243"/>
      <c r="N1711" s="244"/>
      <c r="O1711" s="244"/>
      <c r="P1711" s="244"/>
      <c r="Q1711" s="244"/>
      <c r="R1711" s="244"/>
      <c r="S1711" s="244"/>
      <c r="T1711" s="245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46" t="s">
        <v>153</v>
      </c>
      <c r="AU1711" s="246" t="s">
        <v>82</v>
      </c>
      <c r="AV1711" s="14" t="s">
        <v>82</v>
      </c>
      <c r="AW1711" s="14" t="s">
        <v>34</v>
      </c>
      <c r="AX1711" s="14" t="s">
        <v>80</v>
      </c>
      <c r="AY1711" s="246" t="s">
        <v>142</v>
      </c>
    </row>
    <row r="1712" spans="1:65" s="2" customFormat="1" ht="24.15" customHeight="1">
      <c r="A1712" s="40"/>
      <c r="B1712" s="41"/>
      <c r="C1712" s="207" t="s">
        <v>1594</v>
      </c>
      <c r="D1712" s="207" t="s">
        <v>144</v>
      </c>
      <c r="E1712" s="208" t="s">
        <v>1595</v>
      </c>
      <c r="F1712" s="209" t="s">
        <v>1596</v>
      </c>
      <c r="G1712" s="210" t="s">
        <v>732</v>
      </c>
      <c r="H1712" s="211">
        <v>349.028</v>
      </c>
      <c r="I1712" s="212"/>
      <c r="J1712" s="213">
        <f>ROUND(I1712*H1712,2)</f>
        <v>0</v>
      </c>
      <c r="K1712" s="209" t="s">
        <v>148</v>
      </c>
      <c r="L1712" s="46"/>
      <c r="M1712" s="214" t="s">
        <v>21</v>
      </c>
      <c r="N1712" s="215" t="s">
        <v>44</v>
      </c>
      <c r="O1712" s="86"/>
      <c r="P1712" s="216">
        <f>O1712*H1712</f>
        <v>0</v>
      </c>
      <c r="Q1712" s="216">
        <v>0</v>
      </c>
      <c r="R1712" s="216">
        <f>Q1712*H1712</f>
        <v>0</v>
      </c>
      <c r="S1712" s="216">
        <v>0</v>
      </c>
      <c r="T1712" s="217">
        <f>S1712*H1712</f>
        <v>0</v>
      </c>
      <c r="U1712" s="40"/>
      <c r="V1712" s="40"/>
      <c r="W1712" s="40"/>
      <c r="X1712" s="40"/>
      <c r="Y1712" s="40"/>
      <c r="Z1712" s="40"/>
      <c r="AA1712" s="40"/>
      <c r="AB1712" s="40"/>
      <c r="AC1712" s="40"/>
      <c r="AD1712" s="40"/>
      <c r="AE1712" s="40"/>
      <c r="AR1712" s="218" t="s">
        <v>149</v>
      </c>
      <c r="AT1712" s="218" t="s">
        <v>144</v>
      </c>
      <c r="AU1712" s="218" t="s">
        <v>82</v>
      </c>
      <c r="AY1712" s="19" t="s">
        <v>142</v>
      </c>
      <c r="BE1712" s="219">
        <f>IF(N1712="základní",J1712,0)</f>
        <v>0</v>
      </c>
      <c r="BF1712" s="219">
        <f>IF(N1712="snížená",J1712,0)</f>
        <v>0</v>
      </c>
      <c r="BG1712" s="219">
        <f>IF(N1712="zákl. přenesená",J1712,0)</f>
        <v>0</v>
      </c>
      <c r="BH1712" s="219">
        <f>IF(N1712="sníž. přenesená",J1712,0)</f>
        <v>0</v>
      </c>
      <c r="BI1712" s="219">
        <f>IF(N1712="nulová",J1712,0)</f>
        <v>0</v>
      </c>
      <c r="BJ1712" s="19" t="s">
        <v>80</v>
      </c>
      <c r="BK1712" s="219">
        <f>ROUND(I1712*H1712,2)</f>
        <v>0</v>
      </c>
      <c r="BL1712" s="19" t="s">
        <v>149</v>
      </c>
      <c r="BM1712" s="218" t="s">
        <v>1597</v>
      </c>
    </row>
    <row r="1713" spans="1:47" s="2" customFormat="1" ht="12">
      <c r="A1713" s="40"/>
      <c r="B1713" s="41"/>
      <c r="C1713" s="42"/>
      <c r="D1713" s="220" t="s">
        <v>151</v>
      </c>
      <c r="E1713" s="42"/>
      <c r="F1713" s="221" t="s">
        <v>1598</v>
      </c>
      <c r="G1713" s="42"/>
      <c r="H1713" s="42"/>
      <c r="I1713" s="222"/>
      <c r="J1713" s="42"/>
      <c r="K1713" s="42"/>
      <c r="L1713" s="46"/>
      <c r="M1713" s="223"/>
      <c r="N1713" s="224"/>
      <c r="O1713" s="86"/>
      <c r="P1713" s="86"/>
      <c r="Q1713" s="86"/>
      <c r="R1713" s="86"/>
      <c r="S1713" s="86"/>
      <c r="T1713" s="87"/>
      <c r="U1713" s="40"/>
      <c r="V1713" s="40"/>
      <c r="W1713" s="40"/>
      <c r="X1713" s="40"/>
      <c r="Y1713" s="40"/>
      <c r="Z1713" s="40"/>
      <c r="AA1713" s="40"/>
      <c r="AB1713" s="40"/>
      <c r="AC1713" s="40"/>
      <c r="AD1713" s="40"/>
      <c r="AE1713" s="40"/>
      <c r="AT1713" s="19" t="s">
        <v>151</v>
      </c>
      <c r="AU1713" s="19" t="s">
        <v>82</v>
      </c>
    </row>
    <row r="1714" spans="1:51" s="14" customFormat="1" ht="12">
      <c r="A1714" s="14"/>
      <c r="B1714" s="236"/>
      <c r="C1714" s="237"/>
      <c r="D1714" s="227" t="s">
        <v>153</v>
      </c>
      <c r="E1714" s="238" t="s">
        <v>21</v>
      </c>
      <c r="F1714" s="239" t="s">
        <v>1599</v>
      </c>
      <c r="G1714" s="237"/>
      <c r="H1714" s="240">
        <v>349.028</v>
      </c>
      <c r="I1714" s="241"/>
      <c r="J1714" s="237"/>
      <c r="K1714" s="237"/>
      <c r="L1714" s="242"/>
      <c r="M1714" s="243"/>
      <c r="N1714" s="244"/>
      <c r="O1714" s="244"/>
      <c r="P1714" s="244"/>
      <c r="Q1714" s="244"/>
      <c r="R1714" s="244"/>
      <c r="S1714" s="244"/>
      <c r="T1714" s="245"/>
      <c r="U1714" s="14"/>
      <c r="V1714" s="14"/>
      <c r="W1714" s="14"/>
      <c r="X1714" s="14"/>
      <c r="Y1714" s="14"/>
      <c r="Z1714" s="14"/>
      <c r="AA1714" s="14"/>
      <c r="AB1714" s="14"/>
      <c r="AC1714" s="14"/>
      <c r="AD1714" s="14"/>
      <c r="AE1714" s="14"/>
      <c r="AT1714" s="246" t="s">
        <v>153</v>
      </c>
      <c r="AU1714" s="246" t="s">
        <v>82</v>
      </c>
      <c r="AV1714" s="14" t="s">
        <v>82</v>
      </c>
      <c r="AW1714" s="14" t="s">
        <v>34</v>
      </c>
      <c r="AX1714" s="14" t="s">
        <v>80</v>
      </c>
      <c r="AY1714" s="246" t="s">
        <v>142</v>
      </c>
    </row>
    <row r="1715" spans="1:65" s="2" customFormat="1" ht="24.15" customHeight="1">
      <c r="A1715" s="40"/>
      <c r="B1715" s="41"/>
      <c r="C1715" s="207" t="s">
        <v>1600</v>
      </c>
      <c r="D1715" s="207" t="s">
        <v>144</v>
      </c>
      <c r="E1715" s="208" t="s">
        <v>1601</v>
      </c>
      <c r="F1715" s="209" t="s">
        <v>1602</v>
      </c>
      <c r="G1715" s="210" t="s">
        <v>732</v>
      </c>
      <c r="H1715" s="211">
        <v>3487.131</v>
      </c>
      <c r="I1715" s="212"/>
      <c r="J1715" s="213">
        <f>ROUND(I1715*H1715,2)</f>
        <v>0</v>
      </c>
      <c r="K1715" s="209" t="s">
        <v>148</v>
      </c>
      <c r="L1715" s="46"/>
      <c r="M1715" s="214" t="s">
        <v>21</v>
      </c>
      <c r="N1715" s="215" t="s">
        <v>44</v>
      </c>
      <c r="O1715" s="86"/>
      <c r="P1715" s="216">
        <f>O1715*H1715</f>
        <v>0</v>
      </c>
      <c r="Q1715" s="216">
        <v>0</v>
      </c>
      <c r="R1715" s="216">
        <f>Q1715*H1715</f>
        <v>0</v>
      </c>
      <c r="S1715" s="216">
        <v>0</v>
      </c>
      <c r="T1715" s="217">
        <f>S1715*H1715</f>
        <v>0</v>
      </c>
      <c r="U1715" s="40"/>
      <c r="V1715" s="40"/>
      <c r="W1715" s="40"/>
      <c r="X1715" s="40"/>
      <c r="Y1715" s="40"/>
      <c r="Z1715" s="40"/>
      <c r="AA1715" s="40"/>
      <c r="AB1715" s="40"/>
      <c r="AC1715" s="40"/>
      <c r="AD1715" s="40"/>
      <c r="AE1715" s="40"/>
      <c r="AR1715" s="218" t="s">
        <v>149</v>
      </c>
      <c r="AT1715" s="218" t="s">
        <v>144</v>
      </c>
      <c r="AU1715" s="218" t="s">
        <v>82</v>
      </c>
      <c r="AY1715" s="19" t="s">
        <v>142</v>
      </c>
      <c r="BE1715" s="219">
        <f>IF(N1715="základní",J1715,0)</f>
        <v>0</v>
      </c>
      <c r="BF1715" s="219">
        <f>IF(N1715="snížená",J1715,0)</f>
        <v>0</v>
      </c>
      <c r="BG1715" s="219">
        <f>IF(N1715="zákl. přenesená",J1715,0)</f>
        <v>0</v>
      </c>
      <c r="BH1715" s="219">
        <f>IF(N1715="sníž. přenesená",J1715,0)</f>
        <v>0</v>
      </c>
      <c r="BI1715" s="219">
        <f>IF(N1715="nulová",J1715,0)</f>
        <v>0</v>
      </c>
      <c r="BJ1715" s="19" t="s">
        <v>80</v>
      </c>
      <c r="BK1715" s="219">
        <f>ROUND(I1715*H1715,2)</f>
        <v>0</v>
      </c>
      <c r="BL1715" s="19" t="s">
        <v>149</v>
      </c>
      <c r="BM1715" s="218" t="s">
        <v>1603</v>
      </c>
    </row>
    <row r="1716" spans="1:47" s="2" customFormat="1" ht="12">
      <c r="A1716" s="40"/>
      <c r="B1716" s="41"/>
      <c r="C1716" s="42"/>
      <c r="D1716" s="220" t="s">
        <v>151</v>
      </c>
      <c r="E1716" s="42"/>
      <c r="F1716" s="221" t="s">
        <v>1604</v>
      </c>
      <c r="G1716" s="42"/>
      <c r="H1716" s="42"/>
      <c r="I1716" s="222"/>
      <c r="J1716" s="42"/>
      <c r="K1716" s="42"/>
      <c r="L1716" s="46"/>
      <c r="M1716" s="223"/>
      <c r="N1716" s="224"/>
      <c r="O1716" s="86"/>
      <c r="P1716" s="86"/>
      <c r="Q1716" s="86"/>
      <c r="R1716" s="86"/>
      <c r="S1716" s="86"/>
      <c r="T1716" s="87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0"/>
      <c r="AE1716" s="40"/>
      <c r="AT1716" s="19" t="s">
        <v>151</v>
      </c>
      <c r="AU1716" s="19" t="s">
        <v>82</v>
      </c>
    </row>
    <row r="1717" spans="1:47" s="2" customFormat="1" ht="12">
      <c r="A1717" s="40"/>
      <c r="B1717" s="41"/>
      <c r="C1717" s="42"/>
      <c r="D1717" s="227" t="s">
        <v>271</v>
      </c>
      <c r="E1717" s="42"/>
      <c r="F1717" s="258" t="s">
        <v>1605</v>
      </c>
      <c r="G1717" s="42"/>
      <c r="H1717" s="42"/>
      <c r="I1717" s="222"/>
      <c r="J1717" s="42"/>
      <c r="K1717" s="42"/>
      <c r="L1717" s="46"/>
      <c r="M1717" s="223"/>
      <c r="N1717" s="224"/>
      <c r="O1717" s="86"/>
      <c r="P1717" s="86"/>
      <c r="Q1717" s="86"/>
      <c r="R1717" s="86"/>
      <c r="S1717" s="86"/>
      <c r="T1717" s="87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0"/>
      <c r="AE1717" s="40"/>
      <c r="AT1717" s="19" t="s">
        <v>271</v>
      </c>
      <c r="AU1717" s="19" t="s">
        <v>82</v>
      </c>
    </row>
    <row r="1718" spans="1:51" s="13" customFormat="1" ht="12">
      <c r="A1718" s="13"/>
      <c r="B1718" s="225"/>
      <c r="C1718" s="226"/>
      <c r="D1718" s="227" t="s">
        <v>153</v>
      </c>
      <c r="E1718" s="228" t="s">
        <v>21</v>
      </c>
      <c r="F1718" s="229" t="s">
        <v>1606</v>
      </c>
      <c r="G1718" s="226"/>
      <c r="H1718" s="228" t="s">
        <v>21</v>
      </c>
      <c r="I1718" s="230"/>
      <c r="J1718" s="226"/>
      <c r="K1718" s="226"/>
      <c r="L1718" s="231"/>
      <c r="M1718" s="232"/>
      <c r="N1718" s="233"/>
      <c r="O1718" s="233"/>
      <c r="P1718" s="233"/>
      <c r="Q1718" s="233"/>
      <c r="R1718" s="233"/>
      <c r="S1718" s="233"/>
      <c r="T1718" s="234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T1718" s="235" t="s">
        <v>153</v>
      </c>
      <c r="AU1718" s="235" t="s">
        <v>82</v>
      </c>
      <c r="AV1718" s="13" t="s">
        <v>80</v>
      </c>
      <c r="AW1718" s="13" t="s">
        <v>34</v>
      </c>
      <c r="AX1718" s="13" t="s">
        <v>73</v>
      </c>
      <c r="AY1718" s="235" t="s">
        <v>142</v>
      </c>
    </row>
    <row r="1719" spans="1:51" s="14" customFormat="1" ht="12">
      <c r="A1719" s="14"/>
      <c r="B1719" s="236"/>
      <c r="C1719" s="237"/>
      <c r="D1719" s="227" t="s">
        <v>153</v>
      </c>
      <c r="E1719" s="238" t="s">
        <v>21</v>
      </c>
      <c r="F1719" s="239" t="s">
        <v>1607</v>
      </c>
      <c r="G1719" s="237"/>
      <c r="H1719" s="240">
        <v>3482.221</v>
      </c>
      <c r="I1719" s="241"/>
      <c r="J1719" s="237"/>
      <c r="K1719" s="237"/>
      <c r="L1719" s="242"/>
      <c r="M1719" s="243"/>
      <c r="N1719" s="244"/>
      <c r="O1719" s="244"/>
      <c r="P1719" s="244"/>
      <c r="Q1719" s="244"/>
      <c r="R1719" s="244"/>
      <c r="S1719" s="244"/>
      <c r="T1719" s="245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46" t="s">
        <v>153</v>
      </c>
      <c r="AU1719" s="246" t="s">
        <v>82</v>
      </c>
      <c r="AV1719" s="14" t="s">
        <v>82</v>
      </c>
      <c r="AW1719" s="14" t="s">
        <v>34</v>
      </c>
      <c r="AX1719" s="14" t="s">
        <v>73</v>
      </c>
      <c r="AY1719" s="246" t="s">
        <v>142</v>
      </c>
    </row>
    <row r="1720" spans="1:51" s="13" customFormat="1" ht="12">
      <c r="A1720" s="13"/>
      <c r="B1720" s="225"/>
      <c r="C1720" s="226"/>
      <c r="D1720" s="227" t="s">
        <v>153</v>
      </c>
      <c r="E1720" s="228" t="s">
        <v>21</v>
      </c>
      <c r="F1720" s="229" t="s">
        <v>1608</v>
      </c>
      <c r="G1720" s="226"/>
      <c r="H1720" s="228" t="s">
        <v>21</v>
      </c>
      <c r="I1720" s="230"/>
      <c r="J1720" s="226"/>
      <c r="K1720" s="226"/>
      <c r="L1720" s="231"/>
      <c r="M1720" s="232"/>
      <c r="N1720" s="233"/>
      <c r="O1720" s="233"/>
      <c r="P1720" s="233"/>
      <c r="Q1720" s="233"/>
      <c r="R1720" s="233"/>
      <c r="S1720" s="233"/>
      <c r="T1720" s="234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T1720" s="235" t="s">
        <v>153</v>
      </c>
      <c r="AU1720" s="235" t="s">
        <v>82</v>
      </c>
      <c r="AV1720" s="13" t="s">
        <v>80</v>
      </c>
      <c r="AW1720" s="13" t="s">
        <v>34</v>
      </c>
      <c r="AX1720" s="13" t="s">
        <v>73</v>
      </c>
      <c r="AY1720" s="235" t="s">
        <v>142</v>
      </c>
    </row>
    <row r="1721" spans="1:51" s="14" customFormat="1" ht="12">
      <c r="A1721" s="14"/>
      <c r="B1721" s="236"/>
      <c r="C1721" s="237"/>
      <c r="D1721" s="227" t="s">
        <v>153</v>
      </c>
      <c r="E1721" s="238" t="s">
        <v>21</v>
      </c>
      <c r="F1721" s="239" t="s">
        <v>1609</v>
      </c>
      <c r="G1721" s="237"/>
      <c r="H1721" s="240">
        <v>4.91</v>
      </c>
      <c r="I1721" s="241"/>
      <c r="J1721" s="237"/>
      <c r="K1721" s="237"/>
      <c r="L1721" s="242"/>
      <c r="M1721" s="243"/>
      <c r="N1721" s="244"/>
      <c r="O1721" s="244"/>
      <c r="P1721" s="244"/>
      <c r="Q1721" s="244"/>
      <c r="R1721" s="244"/>
      <c r="S1721" s="244"/>
      <c r="T1721" s="245"/>
      <c r="U1721" s="14"/>
      <c r="V1721" s="14"/>
      <c r="W1721" s="14"/>
      <c r="X1721" s="14"/>
      <c r="Y1721" s="14"/>
      <c r="Z1721" s="14"/>
      <c r="AA1721" s="14"/>
      <c r="AB1721" s="14"/>
      <c r="AC1721" s="14"/>
      <c r="AD1721" s="14"/>
      <c r="AE1721" s="14"/>
      <c r="AT1721" s="246" t="s">
        <v>153</v>
      </c>
      <c r="AU1721" s="246" t="s">
        <v>82</v>
      </c>
      <c r="AV1721" s="14" t="s">
        <v>82</v>
      </c>
      <c r="AW1721" s="14" t="s">
        <v>34</v>
      </c>
      <c r="AX1721" s="14" t="s">
        <v>73</v>
      </c>
      <c r="AY1721" s="246" t="s">
        <v>142</v>
      </c>
    </row>
    <row r="1722" spans="1:51" s="15" customFormat="1" ht="12">
      <c r="A1722" s="15"/>
      <c r="B1722" s="247"/>
      <c r="C1722" s="248"/>
      <c r="D1722" s="227" t="s">
        <v>153</v>
      </c>
      <c r="E1722" s="249" t="s">
        <v>21</v>
      </c>
      <c r="F1722" s="250" t="s">
        <v>171</v>
      </c>
      <c r="G1722" s="248"/>
      <c r="H1722" s="251">
        <v>3487.131</v>
      </c>
      <c r="I1722" s="252"/>
      <c r="J1722" s="248"/>
      <c r="K1722" s="248"/>
      <c r="L1722" s="253"/>
      <c r="M1722" s="254"/>
      <c r="N1722" s="255"/>
      <c r="O1722" s="255"/>
      <c r="P1722" s="255"/>
      <c r="Q1722" s="255"/>
      <c r="R1722" s="255"/>
      <c r="S1722" s="255"/>
      <c r="T1722" s="256"/>
      <c r="U1722" s="15"/>
      <c r="V1722" s="15"/>
      <c r="W1722" s="15"/>
      <c r="X1722" s="15"/>
      <c r="Y1722" s="15"/>
      <c r="Z1722" s="15"/>
      <c r="AA1722" s="15"/>
      <c r="AB1722" s="15"/>
      <c r="AC1722" s="15"/>
      <c r="AD1722" s="15"/>
      <c r="AE1722" s="15"/>
      <c r="AT1722" s="257" t="s">
        <v>153</v>
      </c>
      <c r="AU1722" s="257" t="s">
        <v>82</v>
      </c>
      <c r="AV1722" s="15" t="s">
        <v>149</v>
      </c>
      <c r="AW1722" s="15" t="s">
        <v>34</v>
      </c>
      <c r="AX1722" s="15" t="s">
        <v>80</v>
      </c>
      <c r="AY1722" s="257" t="s">
        <v>142</v>
      </c>
    </row>
    <row r="1723" spans="1:65" s="2" customFormat="1" ht="24.15" customHeight="1">
      <c r="A1723" s="40"/>
      <c r="B1723" s="41"/>
      <c r="C1723" s="207" t="s">
        <v>1610</v>
      </c>
      <c r="D1723" s="207" t="s">
        <v>144</v>
      </c>
      <c r="E1723" s="208" t="s">
        <v>1611</v>
      </c>
      <c r="F1723" s="209" t="s">
        <v>1612</v>
      </c>
      <c r="G1723" s="210" t="s">
        <v>732</v>
      </c>
      <c r="H1723" s="211">
        <v>220.76</v>
      </c>
      <c r="I1723" s="212"/>
      <c r="J1723" s="213">
        <f>ROUND(I1723*H1723,2)</f>
        <v>0</v>
      </c>
      <c r="K1723" s="209" t="s">
        <v>148</v>
      </c>
      <c r="L1723" s="46"/>
      <c r="M1723" s="214" t="s">
        <v>21</v>
      </c>
      <c r="N1723" s="215" t="s">
        <v>44</v>
      </c>
      <c r="O1723" s="86"/>
      <c r="P1723" s="216">
        <f>O1723*H1723</f>
        <v>0</v>
      </c>
      <c r="Q1723" s="216">
        <v>0</v>
      </c>
      <c r="R1723" s="216">
        <f>Q1723*H1723</f>
        <v>0</v>
      </c>
      <c r="S1723" s="216">
        <v>0</v>
      </c>
      <c r="T1723" s="217">
        <f>S1723*H1723</f>
        <v>0</v>
      </c>
      <c r="U1723" s="40"/>
      <c r="V1723" s="40"/>
      <c r="W1723" s="40"/>
      <c r="X1723" s="40"/>
      <c r="Y1723" s="40"/>
      <c r="Z1723" s="40"/>
      <c r="AA1723" s="40"/>
      <c r="AB1723" s="40"/>
      <c r="AC1723" s="40"/>
      <c r="AD1723" s="40"/>
      <c r="AE1723" s="40"/>
      <c r="AR1723" s="218" t="s">
        <v>149</v>
      </c>
      <c r="AT1723" s="218" t="s">
        <v>144</v>
      </c>
      <c r="AU1723" s="218" t="s">
        <v>82</v>
      </c>
      <c r="AY1723" s="19" t="s">
        <v>142</v>
      </c>
      <c r="BE1723" s="219">
        <f>IF(N1723="základní",J1723,0)</f>
        <v>0</v>
      </c>
      <c r="BF1723" s="219">
        <f>IF(N1723="snížená",J1723,0)</f>
        <v>0</v>
      </c>
      <c r="BG1723" s="219">
        <f>IF(N1723="zákl. přenesená",J1723,0)</f>
        <v>0</v>
      </c>
      <c r="BH1723" s="219">
        <f>IF(N1723="sníž. přenesená",J1723,0)</f>
        <v>0</v>
      </c>
      <c r="BI1723" s="219">
        <f>IF(N1723="nulová",J1723,0)</f>
        <v>0</v>
      </c>
      <c r="BJ1723" s="19" t="s">
        <v>80</v>
      </c>
      <c r="BK1723" s="219">
        <f>ROUND(I1723*H1723,2)</f>
        <v>0</v>
      </c>
      <c r="BL1723" s="19" t="s">
        <v>149</v>
      </c>
      <c r="BM1723" s="218" t="s">
        <v>1613</v>
      </c>
    </row>
    <row r="1724" spans="1:47" s="2" customFormat="1" ht="12">
      <c r="A1724" s="40"/>
      <c r="B1724" s="41"/>
      <c r="C1724" s="42"/>
      <c r="D1724" s="220" t="s">
        <v>151</v>
      </c>
      <c r="E1724" s="42"/>
      <c r="F1724" s="221" t="s">
        <v>1614</v>
      </c>
      <c r="G1724" s="42"/>
      <c r="H1724" s="42"/>
      <c r="I1724" s="222"/>
      <c r="J1724" s="42"/>
      <c r="K1724" s="42"/>
      <c r="L1724" s="46"/>
      <c r="M1724" s="223"/>
      <c r="N1724" s="224"/>
      <c r="O1724" s="86"/>
      <c r="P1724" s="86"/>
      <c r="Q1724" s="86"/>
      <c r="R1724" s="86"/>
      <c r="S1724" s="86"/>
      <c r="T1724" s="87"/>
      <c r="U1724" s="40"/>
      <c r="V1724" s="40"/>
      <c r="W1724" s="40"/>
      <c r="X1724" s="40"/>
      <c r="Y1724" s="40"/>
      <c r="Z1724" s="40"/>
      <c r="AA1724" s="40"/>
      <c r="AB1724" s="40"/>
      <c r="AC1724" s="40"/>
      <c r="AD1724" s="40"/>
      <c r="AE1724" s="40"/>
      <c r="AT1724" s="19" t="s">
        <v>151</v>
      </c>
      <c r="AU1724" s="19" t="s">
        <v>82</v>
      </c>
    </row>
    <row r="1725" spans="1:51" s="14" customFormat="1" ht="12">
      <c r="A1725" s="14"/>
      <c r="B1725" s="236"/>
      <c r="C1725" s="237"/>
      <c r="D1725" s="227" t="s">
        <v>153</v>
      </c>
      <c r="E1725" s="238" t="s">
        <v>21</v>
      </c>
      <c r="F1725" s="239" t="s">
        <v>1615</v>
      </c>
      <c r="G1725" s="237"/>
      <c r="H1725" s="240">
        <v>220.76</v>
      </c>
      <c r="I1725" s="241"/>
      <c r="J1725" s="237"/>
      <c r="K1725" s="237"/>
      <c r="L1725" s="242"/>
      <c r="M1725" s="243"/>
      <c r="N1725" s="244"/>
      <c r="O1725" s="244"/>
      <c r="P1725" s="244"/>
      <c r="Q1725" s="244"/>
      <c r="R1725" s="244"/>
      <c r="S1725" s="244"/>
      <c r="T1725" s="245"/>
      <c r="U1725" s="14"/>
      <c r="V1725" s="14"/>
      <c r="W1725" s="14"/>
      <c r="X1725" s="14"/>
      <c r="Y1725" s="14"/>
      <c r="Z1725" s="14"/>
      <c r="AA1725" s="14"/>
      <c r="AB1725" s="14"/>
      <c r="AC1725" s="14"/>
      <c r="AD1725" s="14"/>
      <c r="AE1725" s="14"/>
      <c r="AT1725" s="246" t="s">
        <v>153</v>
      </c>
      <c r="AU1725" s="246" t="s">
        <v>82</v>
      </c>
      <c r="AV1725" s="14" t="s">
        <v>82</v>
      </c>
      <c r="AW1725" s="14" t="s">
        <v>34</v>
      </c>
      <c r="AX1725" s="14" t="s">
        <v>80</v>
      </c>
      <c r="AY1725" s="246" t="s">
        <v>142</v>
      </c>
    </row>
    <row r="1726" spans="1:63" s="12" customFormat="1" ht="22.8" customHeight="1">
      <c r="A1726" s="12"/>
      <c r="B1726" s="191"/>
      <c r="C1726" s="192"/>
      <c r="D1726" s="193" t="s">
        <v>72</v>
      </c>
      <c r="E1726" s="205" t="s">
        <v>1616</v>
      </c>
      <c r="F1726" s="205" t="s">
        <v>1573</v>
      </c>
      <c r="G1726" s="192"/>
      <c r="H1726" s="192"/>
      <c r="I1726" s="195"/>
      <c r="J1726" s="206">
        <f>BK1726</f>
        <v>0</v>
      </c>
      <c r="K1726" s="192"/>
      <c r="L1726" s="197"/>
      <c r="M1726" s="198"/>
      <c r="N1726" s="199"/>
      <c r="O1726" s="199"/>
      <c r="P1726" s="200">
        <f>SUM(P1727:P1728)</f>
        <v>0</v>
      </c>
      <c r="Q1726" s="199"/>
      <c r="R1726" s="200">
        <f>SUM(R1727:R1728)</f>
        <v>0</v>
      </c>
      <c r="S1726" s="199"/>
      <c r="T1726" s="201">
        <f>SUM(T1727:T1728)</f>
        <v>0</v>
      </c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R1726" s="202" t="s">
        <v>80</v>
      </c>
      <c r="AT1726" s="203" t="s">
        <v>72</v>
      </c>
      <c r="AU1726" s="203" t="s">
        <v>80</v>
      </c>
      <c r="AY1726" s="202" t="s">
        <v>142</v>
      </c>
      <c r="BK1726" s="204">
        <f>SUM(BK1727:BK1728)</f>
        <v>0</v>
      </c>
    </row>
    <row r="1727" spans="1:65" s="2" customFormat="1" ht="24.15" customHeight="1">
      <c r="A1727" s="40"/>
      <c r="B1727" s="41"/>
      <c r="C1727" s="207" t="s">
        <v>1617</v>
      </c>
      <c r="D1727" s="207" t="s">
        <v>144</v>
      </c>
      <c r="E1727" s="208" t="s">
        <v>1618</v>
      </c>
      <c r="F1727" s="209" t="s">
        <v>1619</v>
      </c>
      <c r="G1727" s="210" t="s">
        <v>732</v>
      </c>
      <c r="H1727" s="211">
        <v>6428.035</v>
      </c>
      <c r="I1727" s="212"/>
      <c r="J1727" s="213">
        <f>ROUND(I1727*H1727,2)</f>
        <v>0</v>
      </c>
      <c r="K1727" s="209" t="s">
        <v>148</v>
      </c>
      <c r="L1727" s="46"/>
      <c r="M1727" s="214" t="s">
        <v>21</v>
      </c>
      <c r="N1727" s="215" t="s">
        <v>44</v>
      </c>
      <c r="O1727" s="86"/>
      <c r="P1727" s="216">
        <f>O1727*H1727</f>
        <v>0</v>
      </c>
      <c r="Q1727" s="216">
        <v>0</v>
      </c>
      <c r="R1727" s="216">
        <f>Q1727*H1727</f>
        <v>0</v>
      </c>
      <c r="S1727" s="216">
        <v>0</v>
      </c>
      <c r="T1727" s="217">
        <f>S1727*H1727</f>
        <v>0</v>
      </c>
      <c r="U1727" s="40"/>
      <c r="V1727" s="40"/>
      <c r="W1727" s="40"/>
      <c r="X1727" s="40"/>
      <c r="Y1727" s="40"/>
      <c r="Z1727" s="40"/>
      <c r="AA1727" s="40"/>
      <c r="AB1727" s="40"/>
      <c r="AC1727" s="40"/>
      <c r="AD1727" s="40"/>
      <c r="AE1727" s="40"/>
      <c r="AR1727" s="218" t="s">
        <v>149</v>
      </c>
      <c r="AT1727" s="218" t="s">
        <v>144</v>
      </c>
      <c r="AU1727" s="218" t="s">
        <v>82</v>
      </c>
      <c r="AY1727" s="19" t="s">
        <v>142</v>
      </c>
      <c r="BE1727" s="219">
        <f>IF(N1727="základní",J1727,0)</f>
        <v>0</v>
      </c>
      <c r="BF1727" s="219">
        <f>IF(N1727="snížená",J1727,0)</f>
        <v>0</v>
      </c>
      <c r="BG1727" s="219">
        <f>IF(N1727="zákl. přenesená",J1727,0)</f>
        <v>0</v>
      </c>
      <c r="BH1727" s="219">
        <f>IF(N1727="sníž. přenesená",J1727,0)</f>
        <v>0</v>
      </c>
      <c r="BI1727" s="219">
        <f>IF(N1727="nulová",J1727,0)</f>
        <v>0</v>
      </c>
      <c r="BJ1727" s="19" t="s">
        <v>80</v>
      </c>
      <c r="BK1727" s="219">
        <f>ROUND(I1727*H1727,2)</f>
        <v>0</v>
      </c>
      <c r="BL1727" s="19" t="s">
        <v>149</v>
      </c>
      <c r="BM1727" s="218" t="s">
        <v>1620</v>
      </c>
    </row>
    <row r="1728" spans="1:47" s="2" customFormat="1" ht="12">
      <c r="A1728" s="40"/>
      <c r="B1728" s="41"/>
      <c r="C1728" s="42"/>
      <c r="D1728" s="220" t="s">
        <v>151</v>
      </c>
      <c r="E1728" s="42"/>
      <c r="F1728" s="221" t="s">
        <v>1621</v>
      </c>
      <c r="G1728" s="42"/>
      <c r="H1728" s="42"/>
      <c r="I1728" s="222"/>
      <c r="J1728" s="42"/>
      <c r="K1728" s="42"/>
      <c r="L1728" s="46"/>
      <c r="M1728" s="223"/>
      <c r="N1728" s="224"/>
      <c r="O1728" s="86"/>
      <c r="P1728" s="86"/>
      <c r="Q1728" s="86"/>
      <c r="R1728" s="86"/>
      <c r="S1728" s="86"/>
      <c r="T1728" s="87"/>
      <c r="U1728" s="40"/>
      <c r="V1728" s="40"/>
      <c r="W1728" s="40"/>
      <c r="X1728" s="40"/>
      <c r="Y1728" s="40"/>
      <c r="Z1728" s="40"/>
      <c r="AA1728" s="40"/>
      <c r="AB1728" s="40"/>
      <c r="AC1728" s="40"/>
      <c r="AD1728" s="40"/>
      <c r="AE1728" s="40"/>
      <c r="AT1728" s="19" t="s">
        <v>151</v>
      </c>
      <c r="AU1728" s="19" t="s">
        <v>82</v>
      </c>
    </row>
    <row r="1729" spans="1:63" s="12" customFormat="1" ht="25.9" customHeight="1">
      <c r="A1729" s="12"/>
      <c r="B1729" s="191"/>
      <c r="C1729" s="192"/>
      <c r="D1729" s="193" t="s">
        <v>72</v>
      </c>
      <c r="E1729" s="194" t="s">
        <v>1622</v>
      </c>
      <c r="F1729" s="194" t="s">
        <v>1623</v>
      </c>
      <c r="G1729" s="192"/>
      <c r="H1729" s="192"/>
      <c r="I1729" s="195"/>
      <c r="J1729" s="196">
        <f>BK1729</f>
        <v>0</v>
      </c>
      <c r="K1729" s="192"/>
      <c r="L1729" s="197"/>
      <c r="M1729" s="198"/>
      <c r="N1729" s="199"/>
      <c r="O1729" s="199"/>
      <c r="P1729" s="200">
        <f>P1730</f>
        <v>0</v>
      </c>
      <c r="Q1729" s="199"/>
      <c r="R1729" s="200">
        <f>R1730</f>
        <v>5E-05</v>
      </c>
      <c r="S1729" s="199"/>
      <c r="T1729" s="201">
        <f>T1730</f>
        <v>0</v>
      </c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R1729" s="202" t="s">
        <v>82</v>
      </c>
      <c r="AT1729" s="203" t="s">
        <v>72</v>
      </c>
      <c r="AU1729" s="203" t="s">
        <v>73</v>
      </c>
      <c r="AY1729" s="202" t="s">
        <v>142</v>
      </c>
      <c r="BK1729" s="204">
        <f>BK1730</f>
        <v>0</v>
      </c>
    </row>
    <row r="1730" spans="1:63" s="12" customFormat="1" ht="22.8" customHeight="1">
      <c r="A1730" s="12"/>
      <c r="B1730" s="191"/>
      <c r="C1730" s="192"/>
      <c r="D1730" s="193" t="s">
        <v>72</v>
      </c>
      <c r="E1730" s="205" t="s">
        <v>1624</v>
      </c>
      <c r="F1730" s="205" t="s">
        <v>1625</v>
      </c>
      <c r="G1730" s="192"/>
      <c r="H1730" s="192"/>
      <c r="I1730" s="195"/>
      <c r="J1730" s="206">
        <f>BK1730</f>
        <v>0</v>
      </c>
      <c r="K1730" s="192"/>
      <c r="L1730" s="197"/>
      <c r="M1730" s="198"/>
      <c r="N1730" s="199"/>
      <c r="O1730" s="199"/>
      <c r="P1730" s="200">
        <f>P1731</f>
        <v>0</v>
      </c>
      <c r="Q1730" s="199"/>
      <c r="R1730" s="200">
        <f>R1731</f>
        <v>5E-05</v>
      </c>
      <c r="S1730" s="199"/>
      <c r="T1730" s="201">
        <f>T1731</f>
        <v>0</v>
      </c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R1730" s="202" t="s">
        <v>82</v>
      </c>
      <c r="AT1730" s="203" t="s">
        <v>72</v>
      </c>
      <c r="AU1730" s="203" t="s">
        <v>80</v>
      </c>
      <c r="AY1730" s="202" t="s">
        <v>142</v>
      </c>
      <c r="BK1730" s="204">
        <f>BK1731</f>
        <v>0</v>
      </c>
    </row>
    <row r="1731" spans="1:65" s="2" customFormat="1" ht="16.5" customHeight="1">
      <c r="A1731" s="40"/>
      <c r="B1731" s="41"/>
      <c r="C1731" s="207" t="s">
        <v>1626</v>
      </c>
      <c r="D1731" s="207" t="s">
        <v>144</v>
      </c>
      <c r="E1731" s="208" t="s">
        <v>1627</v>
      </c>
      <c r="F1731" s="209" t="s">
        <v>1628</v>
      </c>
      <c r="G1731" s="210" t="s">
        <v>887</v>
      </c>
      <c r="H1731" s="211">
        <v>1</v>
      </c>
      <c r="I1731" s="212"/>
      <c r="J1731" s="213">
        <f>ROUND(I1731*H1731,2)</f>
        <v>0</v>
      </c>
      <c r="K1731" s="209" t="s">
        <v>21</v>
      </c>
      <c r="L1731" s="46"/>
      <c r="M1731" s="280" t="s">
        <v>21</v>
      </c>
      <c r="N1731" s="281" t="s">
        <v>44</v>
      </c>
      <c r="O1731" s="282"/>
      <c r="P1731" s="283">
        <f>O1731*H1731</f>
        <v>0</v>
      </c>
      <c r="Q1731" s="283">
        <v>5E-05</v>
      </c>
      <c r="R1731" s="283">
        <f>Q1731*H1731</f>
        <v>5E-05</v>
      </c>
      <c r="S1731" s="283">
        <v>0</v>
      </c>
      <c r="T1731" s="284">
        <f>S1731*H1731</f>
        <v>0</v>
      </c>
      <c r="U1731" s="40"/>
      <c r="V1731" s="40"/>
      <c r="W1731" s="40"/>
      <c r="X1731" s="40"/>
      <c r="Y1731" s="40"/>
      <c r="Z1731" s="40"/>
      <c r="AA1731" s="40"/>
      <c r="AB1731" s="40"/>
      <c r="AC1731" s="40"/>
      <c r="AD1731" s="40"/>
      <c r="AE1731" s="40"/>
      <c r="AR1731" s="218" t="s">
        <v>306</v>
      </c>
      <c r="AT1731" s="218" t="s">
        <v>144</v>
      </c>
      <c r="AU1731" s="218" t="s">
        <v>82</v>
      </c>
      <c r="AY1731" s="19" t="s">
        <v>142</v>
      </c>
      <c r="BE1731" s="219">
        <f>IF(N1731="základní",J1731,0)</f>
        <v>0</v>
      </c>
      <c r="BF1731" s="219">
        <f>IF(N1731="snížená",J1731,0)</f>
        <v>0</v>
      </c>
      <c r="BG1731" s="219">
        <f>IF(N1731="zákl. přenesená",J1731,0)</f>
        <v>0</v>
      </c>
      <c r="BH1731" s="219">
        <f>IF(N1731="sníž. přenesená",J1731,0)</f>
        <v>0</v>
      </c>
      <c r="BI1731" s="219">
        <f>IF(N1731="nulová",J1731,0)</f>
        <v>0</v>
      </c>
      <c r="BJ1731" s="19" t="s">
        <v>80</v>
      </c>
      <c r="BK1731" s="219">
        <f>ROUND(I1731*H1731,2)</f>
        <v>0</v>
      </c>
      <c r="BL1731" s="19" t="s">
        <v>306</v>
      </c>
      <c r="BM1731" s="218" t="s">
        <v>1629</v>
      </c>
    </row>
    <row r="1732" spans="1:31" s="2" customFormat="1" ht="6.95" customHeight="1">
      <c r="A1732" s="40"/>
      <c r="B1732" s="61"/>
      <c r="C1732" s="62"/>
      <c r="D1732" s="62"/>
      <c r="E1732" s="62"/>
      <c r="F1732" s="62"/>
      <c r="G1732" s="62"/>
      <c r="H1732" s="62"/>
      <c r="I1732" s="62"/>
      <c r="J1732" s="62"/>
      <c r="K1732" s="62"/>
      <c r="L1732" s="46"/>
      <c r="M1732" s="40"/>
      <c r="O1732" s="40"/>
      <c r="P1732" s="40"/>
      <c r="Q1732" s="40"/>
      <c r="R1732" s="40"/>
      <c r="S1732" s="40"/>
      <c r="T1732" s="40"/>
      <c r="U1732" s="40"/>
      <c r="V1732" s="40"/>
      <c r="W1732" s="40"/>
      <c r="X1732" s="40"/>
      <c r="Y1732" s="40"/>
      <c r="Z1732" s="40"/>
      <c r="AA1732" s="40"/>
      <c r="AB1732" s="40"/>
      <c r="AC1732" s="40"/>
      <c r="AD1732" s="40"/>
      <c r="AE1732" s="40"/>
    </row>
  </sheetData>
  <sheetProtection password="CC35" sheet="1" objects="1" scenarios="1" formatColumns="0" formatRows="0" autoFilter="0"/>
  <autoFilter ref="C91:K1731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hyperlinks>
    <hyperlink ref="F96" r:id="rId1" display="https://podminky.urs.cz/item/CS_URS_2021_01/113106121"/>
    <hyperlink ref="F101" r:id="rId2" display="https://podminky.urs.cz/item/CS_URS_2021_01/113106123"/>
    <hyperlink ref="F106" r:id="rId3" display="https://podminky.urs.cz/item/CS_URS_2021_01/113107123"/>
    <hyperlink ref="F116" r:id="rId4" display="https://podminky.urs.cz/item/CS_URS_2021_01/113107130"/>
    <hyperlink ref="F121" r:id="rId5" display="https://podminky.urs.cz/item/CS_URS_2021_01/113107222"/>
    <hyperlink ref="F134" r:id="rId6" display="https://podminky.urs.cz/item/CS_URS_2021_01/113107225"/>
    <hyperlink ref="F178" r:id="rId7" display="https://podminky.urs.cz/item/CS_URS_2021_01/113107242"/>
    <hyperlink ref="F210" r:id="rId8" display="https://podminky.urs.cz/item/CS_URS_2021_01/113154114"/>
    <hyperlink ref="F239" r:id="rId9" display="https://podminky.urs.cz/item/CS_URS_2021_01/113154254"/>
    <hyperlink ref="F267" r:id="rId10" display="https://podminky.urs.cz/item/CS_URS_2021_01/113201112"/>
    <hyperlink ref="F272" r:id="rId11" display="https://podminky.urs.cz/item/CS_URS_2021_01/113202111"/>
    <hyperlink ref="F276" r:id="rId12" display="https://podminky.urs.cz/item/CS_URS_2021_01/113204111"/>
    <hyperlink ref="F281" r:id="rId13" display="https://podminky.urs.cz/item/CS_URS_2021_01/115101202"/>
    <hyperlink ref="F285" r:id="rId14" display="https://podminky.urs.cz/item/CS_URS_2021_01/115101301"/>
    <hyperlink ref="F291" r:id="rId15" display="https://podminky.urs.cz/item/CS_URS_2021_01/115101302"/>
    <hyperlink ref="F294" r:id="rId16" display="https://podminky.urs.cz/item/CS_URS_2021_01/119001401"/>
    <hyperlink ref="F307" r:id="rId17" display="https://podminky.urs.cz/item/CS_URS_2021_01/119001412"/>
    <hyperlink ref="F326" r:id="rId18" display="https://podminky.urs.cz/item/CS_URS_2021_01/119001421"/>
    <hyperlink ref="F341" r:id="rId19" display="https://podminky.urs.cz/item/CS_URS_2021_01/120001101"/>
    <hyperlink ref="F354" r:id="rId20" display="https://podminky.urs.cz/item/CS_URS_2021_01/121151103"/>
    <hyperlink ref="F366" r:id="rId21" display="https://podminky.urs.cz/item/CS_URS_2021_01/131151204"/>
    <hyperlink ref="F392" r:id="rId22" display="https://podminky.urs.cz/item/CS_URS_2021_01/131251204"/>
    <hyperlink ref="F395" r:id="rId23" display="https://podminky.urs.cz/item/CS_URS_2021_01/131351203"/>
    <hyperlink ref="F398" r:id="rId24" display="https://podminky.urs.cz/item/CS_URS_2021_01/131451203"/>
    <hyperlink ref="F401" r:id="rId25" display="https://podminky.urs.cz/item/CS_URS_2021_01/131551203"/>
    <hyperlink ref="F406" r:id="rId26" display="https://podminky.urs.cz/item/CS_URS_2021_01/132154205"/>
    <hyperlink ref="F455" r:id="rId27" display="https://podminky.urs.cz/item/CS_URS_2021_01/132254205"/>
    <hyperlink ref="F458" r:id="rId28" display="https://podminky.urs.cz/item/CS_URS_2021_01/132354204"/>
    <hyperlink ref="F461" r:id="rId29" display="https://podminky.urs.cz/item/CS_URS_2021_01/132454204"/>
    <hyperlink ref="F464" r:id="rId30" display="https://podminky.urs.cz/item/CS_URS_2021_01/132554204"/>
    <hyperlink ref="F467" r:id="rId31" display="https://podminky.urs.cz/item/CS_URS_2021_01/138511101"/>
    <hyperlink ref="F486" r:id="rId32" display="https://podminky.urs.cz/item/CS_URS_2021_01/138511201"/>
    <hyperlink ref="F498" r:id="rId33" display="https://podminky.urs.cz/item/CS_URS_2021_01/151101101"/>
    <hyperlink ref="F512" r:id="rId34" display="https://podminky.urs.cz/item/CS_URS_2021_01/151101111"/>
    <hyperlink ref="F515" r:id="rId35" display="https://podminky.urs.cz/item/CS_URS_2021_01/151811131"/>
    <hyperlink ref="F528" r:id="rId36" display="https://podminky.urs.cz/item/CS_URS_2021_01/151811132"/>
    <hyperlink ref="F547" r:id="rId37" display="https://podminky.urs.cz/item/CS_URS_2021_01/151811142"/>
    <hyperlink ref="F554" r:id="rId38" display="https://podminky.urs.cz/item/CS_URS_2021_01/151811231"/>
    <hyperlink ref="F557" r:id="rId39" display="https://podminky.urs.cz/item/CS_URS_2021_01/151811232"/>
    <hyperlink ref="F560" r:id="rId40" display="https://podminky.urs.cz/item/CS_URS_2021_01/151811242"/>
    <hyperlink ref="F605" r:id="rId41" display="https://podminky.urs.cz/item/CS_URS_2021_01/162351104"/>
    <hyperlink ref="F609" r:id="rId42" display="https://podminky.urs.cz/item/CS_URS_2021_01/162751117"/>
    <hyperlink ref="F614" r:id="rId43" display="https://podminky.urs.cz/item/CS_URS_2021_01/162751119"/>
    <hyperlink ref="F618" r:id="rId44" display="https://podminky.urs.cz/item/CS_URS_2021_01/162351124"/>
    <hyperlink ref="F621" r:id="rId45" display="https://podminky.urs.cz/item/CS_URS_2021_01/162751137"/>
    <hyperlink ref="F624" r:id="rId46" display="https://podminky.urs.cz/item/CS_URS_2021_01/162751139"/>
    <hyperlink ref="F627" r:id="rId47" display="https://podminky.urs.cz/item/CS_URS_2021_01/162351144"/>
    <hyperlink ref="F630" r:id="rId48" display="https://podminky.urs.cz/item/CS_URS_2021_01/162751157"/>
    <hyperlink ref="F633" r:id="rId49" display="https://podminky.urs.cz/item/CS_URS_2021_01/162751159"/>
    <hyperlink ref="F636" r:id="rId50" display="https://podminky.urs.cz/item/CS_URS_2021_01/171201201"/>
    <hyperlink ref="F640" r:id="rId51" display="https://podminky.urs.cz/item/CS_URS_2021_01/174101101"/>
    <hyperlink ref="F764" r:id="rId52" display="https://podminky.urs.cz/item/CS_URS_2021_01/175151101"/>
    <hyperlink ref="F806" r:id="rId53" display="https://podminky.urs.cz/item/CS_URS_2021_01/181351003"/>
    <hyperlink ref="F818" r:id="rId54" display="https://podminky.urs.cz/item/CS_URS_2021_01/181411131"/>
    <hyperlink ref="F840" r:id="rId55" display="https://podminky.urs.cz/item/CS_URS_2021_01/213141111"/>
    <hyperlink ref="F874" r:id="rId56" display="https://podminky.urs.cz/item/CS_URS_2021_01/130901121"/>
    <hyperlink ref="F882" r:id="rId57" display="https://podminky.urs.cz/item/CS_URS_2021_01/358315114"/>
    <hyperlink ref="F893" r:id="rId58" display="https://podminky.urs.cz/item/CS_URS_2021_01/359310241"/>
    <hyperlink ref="F899" r:id="rId59" display="https://podminky.urs.cz/item/CS_URS_2021_01/380321663"/>
    <hyperlink ref="F909" r:id="rId60" display="https://podminky.urs.cz/item/CS_URS_2021_01/380356231"/>
    <hyperlink ref="F919" r:id="rId61" display="https://podminky.urs.cz/item/CS_URS_2021_01/380356232"/>
    <hyperlink ref="F929" r:id="rId62" display="https://podminky.urs.cz/item/CS_URS_2021_01/380361006"/>
    <hyperlink ref="F939" r:id="rId63" display="https://podminky.urs.cz/item/CS_URS_2021_01/894503111"/>
    <hyperlink ref="F950" r:id="rId64" display="https://podminky.urs.cz/item/CS_URS_2021_01/451573111"/>
    <hyperlink ref="F1024" r:id="rId65" display="https://podminky.urs.cz/item/CS_URS_2021_01/452311141"/>
    <hyperlink ref="F1044" r:id="rId66" display="https://podminky.urs.cz/item/CS_URS_2021_01/564211111"/>
    <hyperlink ref="F1049" r:id="rId67" display="https://podminky.urs.cz/item/CS_URS_2021_01/564231111"/>
    <hyperlink ref="F1066" r:id="rId68" display="https://podminky.urs.cz/item/CS_URS_2021_01/564861111"/>
    <hyperlink ref="F1084" r:id="rId69" display="https://podminky.urs.cz/item/CS_URS_2021_01/564871116"/>
    <hyperlink ref="F1127" r:id="rId70" display="https://podminky.urs.cz/item/CS_URS_2021_01/567132115"/>
    <hyperlink ref="F1170" r:id="rId71" display="https://podminky.urs.cz/item/CS_URS_2021_01/577144111"/>
    <hyperlink ref="F1216" r:id="rId72" display="https://podminky.urs.cz/item/CS_URS_2021_01/577144121"/>
    <hyperlink ref="F1243" r:id="rId73" display="https://podminky.urs.cz/item/CS_URS_2021_01/577145112"/>
    <hyperlink ref="F1289" r:id="rId74" display="https://podminky.urs.cz/item/CS_URS_2021_01/577145122"/>
    <hyperlink ref="F1316" r:id="rId75" display="https://podminky.urs.cz/item/CS_URS_2021_01/581114113"/>
    <hyperlink ref="F1321" r:id="rId76" display="https://podminky.urs.cz/item/CS_URS_2021_01/591211111"/>
    <hyperlink ref="F1330" r:id="rId77" display="https://podminky.urs.cz/item/CS_URS_2021_01/596212210"/>
    <hyperlink ref="F1341" r:id="rId78" display="https://podminky.urs.cz/item/CS_URS_2021_01/831372121"/>
    <hyperlink ref="F1355" r:id="rId79" display="https://podminky.urs.cz/item/CS_URS_2021_01/831392121"/>
    <hyperlink ref="F1362" r:id="rId80" display="https://podminky.urs.cz/item/CS_URS_2021_01/831422121"/>
    <hyperlink ref="F1369" r:id="rId81" display="https://podminky.urs.cz/item/CS_URS_2021_01/831442121"/>
    <hyperlink ref="F1398" r:id="rId82" display="https://podminky.urs.cz/item/CS_URS_2021_01/812492121"/>
    <hyperlink ref="F1413" r:id="rId83" display="https://podminky.urs.cz/item/CS_URS_2021_01/871350410"/>
    <hyperlink ref="F1419" r:id="rId84" display="https://podminky.urs.cz/item/CS_URS_2021_01/877310410"/>
    <hyperlink ref="F1426" r:id="rId85" display="https://podminky.urs.cz/item/CS_URS_2021_01/877315231"/>
    <hyperlink ref="F1433" r:id="rId86" display="https://podminky.urs.cz/item/CS_URS_2021_01/877350410"/>
    <hyperlink ref="F1439" r:id="rId87" display="https://podminky.urs.cz/item/CS_URS_2021_01/871393121"/>
    <hyperlink ref="F1458" r:id="rId88" display="https://podminky.urs.cz/item/CS_URS_2021_01/871313121"/>
    <hyperlink ref="F1484" r:id="rId89" display="https://podminky.urs.cz/item/CS_URS_2021_01/894118001"/>
    <hyperlink ref="F1558" r:id="rId90" display="https://podminky.urs.cz/item/CS_URS_2021_01/894411131"/>
    <hyperlink ref="F1562" r:id="rId91" display="https://podminky.urs.cz/item/CS_URS_2021_01/894411151"/>
    <hyperlink ref="F1566" r:id="rId92" display="https://podminky.urs.cz/item/CS_URS_2021_01/894811135"/>
    <hyperlink ref="F1570" r:id="rId93" display="https://podminky.urs.cz/item/CS_URS_2021_01/894811145"/>
    <hyperlink ref="F1574" r:id="rId94" display="https://podminky.urs.cz/item/CS_URS_2021_01/895941311"/>
    <hyperlink ref="F1587" r:id="rId95" display="https://podminky.urs.cz/item/CS_URS_2021_01/899104112"/>
    <hyperlink ref="F1594" r:id="rId96" display="https://podminky.urs.cz/item/CS_URS_2021_01/899204112"/>
    <hyperlink ref="F1604" r:id="rId97" display="https://podminky.urs.cz/item/CS_URS_2021_01/899501221"/>
    <hyperlink ref="F1609" r:id="rId98" display="https://podminky.urs.cz/item/CS_URS_2021_01/916132113"/>
    <hyperlink ref="F1614" r:id="rId99" display="https://podminky.urs.cz/item/CS_URS_2021_01/916231212"/>
    <hyperlink ref="F1621" r:id="rId100" display="https://podminky.urs.cz/item/CS_URS_2021_01/916241213"/>
    <hyperlink ref="F1629" r:id="rId101" display="https://podminky.urs.cz/item/CS_URS_2021_01/919732221"/>
    <hyperlink ref="F1662" r:id="rId102" display="https://podminky.urs.cz/item/CS_URS_2021_01/919735112"/>
    <hyperlink ref="F1694" r:id="rId103" display="https://podminky.urs.cz/item/CS_URS_2021_01/979024442"/>
    <hyperlink ref="F1698" r:id="rId104" display="https://podminky.urs.cz/item/CS_URS_2021_01/979024443"/>
    <hyperlink ref="F1704" r:id="rId105" display="https://podminky.urs.cz/item/CS_URS_2021_01/997002511"/>
    <hyperlink ref="F1706" r:id="rId106" display="https://podminky.urs.cz/item/CS_URS_2021_01/997002519"/>
    <hyperlink ref="F1710" r:id="rId107" display="https://podminky.urs.cz/item/CS_URS_2021_01/997221615"/>
    <hyperlink ref="F1713" r:id="rId108" display="https://podminky.urs.cz/item/CS_URS_2021_01/997221645"/>
    <hyperlink ref="F1716" r:id="rId109" display="https://podminky.urs.cz/item/CS_URS_2021_01/997221655"/>
    <hyperlink ref="F1724" r:id="rId110" display="https://podminky.urs.cz/item/CS_URS_2021_01/997221875"/>
    <hyperlink ref="F1728" r:id="rId111" display="https://podminky.urs.cz/item/CS_URS_2021_01/998276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2"/>
      <c r="AT3" s="19" t="s">
        <v>82</v>
      </c>
    </row>
    <row r="4" spans="2:46" s="1" customFormat="1" ht="24.95" customHeight="1">
      <c r="B4" s="22"/>
      <c r="D4" s="133" t="s">
        <v>92</v>
      </c>
      <c r="L4" s="22"/>
      <c r="M4" s="13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5" t="s">
        <v>16</v>
      </c>
      <c r="L6" s="22"/>
    </row>
    <row r="7" spans="2:12" s="1" customFormat="1" ht="16.5" customHeight="1">
      <c r="B7" s="22"/>
      <c r="E7" s="136" t="str">
        <f>'Rekapitulace stavby'!K6</f>
        <v>KT_Kolín - ul. Třídvorská, výměna kanalizace, DPS</v>
      </c>
      <c r="F7" s="135"/>
      <c r="G7" s="135"/>
      <c r="H7" s="135"/>
      <c r="L7" s="22"/>
    </row>
    <row r="8" spans="1:31" s="2" customFormat="1" ht="12" customHeight="1">
      <c r="A8" s="40"/>
      <c r="B8" s="46"/>
      <c r="C8" s="40"/>
      <c r="D8" s="135" t="s">
        <v>105</v>
      </c>
      <c r="E8" s="40"/>
      <c r="F8" s="40"/>
      <c r="G8" s="40"/>
      <c r="H8" s="40"/>
      <c r="I8" s="40"/>
      <c r="J8" s="40"/>
      <c r="K8" s="40"/>
      <c r="L8" s="13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8" t="s">
        <v>1630</v>
      </c>
      <c r="F9" s="40"/>
      <c r="G9" s="40"/>
      <c r="H9" s="40"/>
      <c r="I9" s="40"/>
      <c r="J9" s="40"/>
      <c r="K9" s="40"/>
      <c r="L9" s="13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5" t="s">
        <v>18</v>
      </c>
      <c r="E11" s="40"/>
      <c r="F11" s="139" t="s">
        <v>21</v>
      </c>
      <c r="G11" s="40"/>
      <c r="H11" s="40"/>
      <c r="I11" s="135" t="s">
        <v>20</v>
      </c>
      <c r="J11" s="139" t="s">
        <v>21</v>
      </c>
      <c r="K11" s="40"/>
      <c r="L11" s="13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5" t="s">
        <v>22</v>
      </c>
      <c r="E12" s="40"/>
      <c r="F12" s="139" t="s">
        <v>23</v>
      </c>
      <c r="G12" s="40"/>
      <c r="H12" s="40"/>
      <c r="I12" s="135" t="s">
        <v>24</v>
      </c>
      <c r="J12" s="140" t="str">
        <f>'Rekapitulace stavby'!AN8</f>
        <v>21. 5. 2021</v>
      </c>
      <c r="K12" s="40"/>
      <c r="L12" s="13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5" t="s">
        <v>26</v>
      </c>
      <c r="E14" s="40"/>
      <c r="F14" s="40"/>
      <c r="G14" s="40"/>
      <c r="H14" s="40"/>
      <c r="I14" s="135" t="s">
        <v>27</v>
      </c>
      <c r="J14" s="139" t="s">
        <v>21</v>
      </c>
      <c r="K14" s="40"/>
      <c r="L14" s="13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9" t="s">
        <v>28</v>
      </c>
      <c r="F15" s="40"/>
      <c r="G15" s="40"/>
      <c r="H15" s="40"/>
      <c r="I15" s="135" t="s">
        <v>29</v>
      </c>
      <c r="J15" s="139" t="s">
        <v>21</v>
      </c>
      <c r="K15" s="40"/>
      <c r="L15" s="13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5" t="s">
        <v>30</v>
      </c>
      <c r="E17" s="40"/>
      <c r="F17" s="40"/>
      <c r="G17" s="40"/>
      <c r="H17" s="40"/>
      <c r="I17" s="135" t="s">
        <v>27</v>
      </c>
      <c r="J17" s="35" t="str">
        <f>'Rekapitulace stavby'!AN13</f>
        <v>Vyplň údaj</v>
      </c>
      <c r="K17" s="40"/>
      <c r="L17" s="13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9"/>
      <c r="G18" s="139"/>
      <c r="H18" s="139"/>
      <c r="I18" s="135" t="s">
        <v>29</v>
      </c>
      <c r="J18" s="35" t="str">
        <f>'Rekapitulace stavby'!AN14</f>
        <v>Vyplň údaj</v>
      </c>
      <c r="K18" s="40"/>
      <c r="L18" s="13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5" t="s">
        <v>32</v>
      </c>
      <c r="E20" s="40"/>
      <c r="F20" s="40"/>
      <c r="G20" s="40"/>
      <c r="H20" s="40"/>
      <c r="I20" s="135" t="s">
        <v>27</v>
      </c>
      <c r="J20" s="139" t="s">
        <v>21</v>
      </c>
      <c r="K20" s="40"/>
      <c r="L20" s="13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9" t="s">
        <v>33</v>
      </c>
      <c r="F21" s="40"/>
      <c r="G21" s="40"/>
      <c r="H21" s="40"/>
      <c r="I21" s="135" t="s">
        <v>29</v>
      </c>
      <c r="J21" s="139" t="s">
        <v>21</v>
      </c>
      <c r="K21" s="40"/>
      <c r="L21" s="13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5" t="s">
        <v>35</v>
      </c>
      <c r="E23" s="40"/>
      <c r="F23" s="40"/>
      <c r="G23" s="40"/>
      <c r="H23" s="40"/>
      <c r="I23" s="135" t="s">
        <v>27</v>
      </c>
      <c r="J23" s="139" t="str">
        <f>IF('Rekapitulace stavby'!AN19="","",'Rekapitulace stavby'!AN19)</f>
        <v/>
      </c>
      <c r="K23" s="40"/>
      <c r="L23" s="13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9" t="str">
        <f>IF('Rekapitulace stavby'!E20="","",'Rekapitulace stavby'!E20)</f>
        <v>J.Pavlíková</v>
      </c>
      <c r="F24" s="40"/>
      <c r="G24" s="40"/>
      <c r="H24" s="40"/>
      <c r="I24" s="135" t="s">
        <v>29</v>
      </c>
      <c r="J24" s="139" t="str">
        <f>IF('Rekapitulace stavby'!AN20="","",'Rekapitulace stavby'!AN20)</f>
        <v/>
      </c>
      <c r="K24" s="40"/>
      <c r="L24" s="13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5" t="s">
        <v>37</v>
      </c>
      <c r="E26" s="40"/>
      <c r="F26" s="40"/>
      <c r="G26" s="40"/>
      <c r="H26" s="40"/>
      <c r="I26" s="40"/>
      <c r="J26" s="40"/>
      <c r="K26" s="40"/>
      <c r="L26" s="13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1"/>
      <c r="B27" s="142"/>
      <c r="C27" s="141"/>
      <c r="D27" s="141"/>
      <c r="E27" s="143" t="s">
        <v>21</v>
      </c>
      <c r="F27" s="143"/>
      <c r="G27" s="143"/>
      <c r="H27" s="143"/>
      <c r="I27" s="141"/>
      <c r="J27" s="141"/>
      <c r="K27" s="141"/>
      <c r="L27" s="144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5"/>
      <c r="E29" s="145"/>
      <c r="F29" s="145"/>
      <c r="G29" s="145"/>
      <c r="H29" s="145"/>
      <c r="I29" s="145"/>
      <c r="J29" s="145"/>
      <c r="K29" s="145"/>
      <c r="L29" s="13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6" t="s">
        <v>39</v>
      </c>
      <c r="E30" s="40"/>
      <c r="F30" s="40"/>
      <c r="G30" s="40"/>
      <c r="H30" s="40"/>
      <c r="I30" s="40"/>
      <c r="J30" s="147">
        <f>ROUND(J81,2)</f>
        <v>0</v>
      </c>
      <c r="K30" s="40"/>
      <c r="L30" s="13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5"/>
      <c r="E31" s="145"/>
      <c r="F31" s="145"/>
      <c r="G31" s="145"/>
      <c r="H31" s="145"/>
      <c r="I31" s="145"/>
      <c r="J31" s="145"/>
      <c r="K31" s="145"/>
      <c r="L31" s="13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8" t="s">
        <v>41</v>
      </c>
      <c r="G32" s="40"/>
      <c r="H32" s="40"/>
      <c r="I32" s="148" t="s">
        <v>40</v>
      </c>
      <c r="J32" s="148" t="s">
        <v>42</v>
      </c>
      <c r="K32" s="40"/>
      <c r="L32" s="13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9" t="s">
        <v>43</v>
      </c>
      <c r="E33" s="135" t="s">
        <v>44</v>
      </c>
      <c r="F33" s="150">
        <f>ROUND((SUM(BE81:BE105)),2)</f>
        <v>0</v>
      </c>
      <c r="G33" s="40"/>
      <c r="H33" s="40"/>
      <c r="I33" s="151">
        <v>0.21</v>
      </c>
      <c r="J33" s="150">
        <f>ROUND(((SUM(BE81:BE105))*I33),2)</f>
        <v>0</v>
      </c>
      <c r="K33" s="40"/>
      <c r="L33" s="13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5" t="s">
        <v>45</v>
      </c>
      <c r="F34" s="150">
        <f>ROUND((SUM(BF81:BF105)),2)</f>
        <v>0</v>
      </c>
      <c r="G34" s="40"/>
      <c r="H34" s="40"/>
      <c r="I34" s="151">
        <v>0.15</v>
      </c>
      <c r="J34" s="150">
        <f>ROUND(((SUM(BF81:BF105))*I34),2)</f>
        <v>0</v>
      </c>
      <c r="K34" s="40"/>
      <c r="L34" s="13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5" t="s">
        <v>46</v>
      </c>
      <c r="F35" s="150">
        <f>ROUND((SUM(BG81:BG105)),2)</f>
        <v>0</v>
      </c>
      <c r="G35" s="40"/>
      <c r="H35" s="40"/>
      <c r="I35" s="151">
        <v>0.21</v>
      </c>
      <c r="J35" s="150">
        <f>0</f>
        <v>0</v>
      </c>
      <c r="K35" s="40"/>
      <c r="L35" s="13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5" t="s">
        <v>47</v>
      </c>
      <c r="F36" s="150">
        <f>ROUND((SUM(BH81:BH105)),2)</f>
        <v>0</v>
      </c>
      <c r="G36" s="40"/>
      <c r="H36" s="40"/>
      <c r="I36" s="151">
        <v>0.15</v>
      </c>
      <c r="J36" s="150">
        <f>0</f>
        <v>0</v>
      </c>
      <c r="K36" s="40"/>
      <c r="L36" s="13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5" t="s">
        <v>48</v>
      </c>
      <c r="F37" s="150">
        <f>ROUND((SUM(BI81:BI105)),2)</f>
        <v>0</v>
      </c>
      <c r="G37" s="40"/>
      <c r="H37" s="40"/>
      <c r="I37" s="151">
        <v>0</v>
      </c>
      <c r="J37" s="150">
        <f>0</f>
        <v>0</v>
      </c>
      <c r="K37" s="40"/>
      <c r="L37" s="13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2"/>
      <c r="D39" s="153" t="s">
        <v>49</v>
      </c>
      <c r="E39" s="154"/>
      <c r="F39" s="154"/>
      <c r="G39" s="155" t="s">
        <v>50</v>
      </c>
      <c r="H39" s="156" t="s">
        <v>51</v>
      </c>
      <c r="I39" s="154"/>
      <c r="J39" s="157">
        <f>SUM(J30:J37)</f>
        <v>0</v>
      </c>
      <c r="K39" s="158"/>
      <c r="L39" s="13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3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1"/>
      <c r="C44" s="162"/>
      <c r="D44" s="162"/>
      <c r="E44" s="162"/>
      <c r="F44" s="162"/>
      <c r="G44" s="162"/>
      <c r="H44" s="162"/>
      <c r="I44" s="162"/>
      <c r="J44" s="162"/>
      <c r="K44" s="162"/>
      <c r="L44" s="13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110</v>
      </c>
      <c r="D45" s="42"/>
      <c r="E45" s="42"/>
      <c r="F45" s="42"/>
      <c r="G45" s="42"/>
      <c r="H45" s="42"/>
      <c r="I45" s="42"/>
      <c r="J45" s="42"/>
      <c r="K45" s="42"/>
      <c r="L45" s="13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3" t="str">
        <f>E7</f>
        <v>KT_Kolín - ul. Třídvorská, výměna kanalizace, DPS</v>
      </c>
      <c r="F48" s="34"/>
      <c r="G48" s="34"/>
      <c r="H48" s="34"/>
      <c r="I48" s="42"/>
      <c r="J48" s="42"/>
      <c r="K48" s="42"/>
      <c r="L48" s="13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105</v>
      </c>
      <c r="D49" s="42"/>
      <c r="E49" s="42"/>
      <c r="F49" s="42"/>
      <c r="G49" s="42"/>
      <c r="H49" s="42"/>
      <c r="I49" s="42"/>
      <c r="J49" s="42"/>
      <c r="K49" s="42"/>
      <c r="L49" s="13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VON_KoTridvorK - _VON_KT_Kolín-ul. Třídvorská, výměna kanalizace, DSP</v>
      </c>
      <c r="F50" s="42"/>
      <c r="G50" s="42"/>
      <c r="H50" s="42"/>
      <c r="I50" s="42"/>
      <c r="J50" s="42"/>
      <c r="K50" s="42"/>
      <c r="L50" s="13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22</v>
      </c>
      <c r="D52" s="42"/>
      <c r="E52" s="42"/>
      <c r="F52" s="29" t="str">
        <f>F12</f>
        <v>Kolín</v>
      </c>
      <c r="G52" s="42"/>
      <c r="H52" s="42"/>
      <c r="I52" s="34" t="s">
        <v>24</v>
      </c>
      <c r="J52" s="74" t="str">
        <f>IF(J12="","",J12)</f>
        <v>21. 5. 2021</v>
      </c>
      <c r="K52" s="42"/>
      <c r="L52" s="13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26</v>
      </c>
      <c r="D54" s="42"/>
      <c r="E54" s="42"/>
      <c r="F54" s="29" t="str">
        <f>E15</f>
        <v>Město Kolín</v>
      </c>
      <c r="G54" s="42"/>
      <c r="H54" s="42"/>
      <c r="I54" s="34" t="s">
        <v>32</v>
      </c>
      <c r="J54" s="38" t="str">
        <f>E21</f>
        <v>Vodárenská společnost Chrudim, a.s.</v>
      </c>
      <c r="K54" s="42"/>
      <c r="L54" s="13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>J.Pavlíková</v>
      </c>
      <c r="K55" s="42"/>
      <c r="L55" s="13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4" t="s">
        <v>111</v>
      </c>
      <c r="D57" s="165"/>
      <c r="E57" s="165"/>
      <c r="F57" s="165"/>
      <c r="G57" s="165"/>
      <c r="H57" s="165"/>
      <c r="I57" s="165"/>
      <c r="J57" s="166" t="s">
        <v>112</v>
      </c>
      <c r="K57" s="165"/>
      <c r="L57" s="13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7" t="s">
        <v>71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113</v>
      </c>
    </row>
    <row r="60" spans="1:31" s="9" customFormat="1" ht="24.95" customHeight="1">
      <c r="A60" s="9"/>
      <c r="B60" s="168"/>
      <c r="C60" s="169"/>
      <c r="D60" s="170" t="s">
        <v>114</v>
      </c>
      <c r="E60" s="171"/>
      <c r="F60" s="171"/>
      <c r="G60" s="171"/>
      <c r="H60" s="171"/>
      <c r="I60" s="171"/>
      <c r="J60" s="172">
        <f>J82</f>
        <v>0</v>
      </c>
      <c r="K60" s="169"/>
      <c r="L60" s="17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4"/>
      <c r="C61" s="175"/>
      <c r="D61" s="176" t="s">
        <v>121</v>
      </c>
      <c r="E61" s="177"/>
      <c r="F61" s="177"/>
      <c r="G61" s="177"/>
      <c r="H61" s="177"/>
      <c r="I61" s="177"/>
      <c r="J61" s="178">
        <f>J83</f>
        <v>0</v>
      </c>
      <c r="K61" s="175"/>
      <c r="L61" s="17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127</v>
      </c>
      <c r="D68" s="42"/>
      <c r="E68" s="42"/>
      <c r="F68" s="42"/>
      <c r="G68" s="42"/>
      <c r="H68" s="42"/>
      <c r="I68" s="42"/>
      <c r="J68" s="42"/>
      <c r="K68" s="42"/>
      <c r="L68" s="13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3" t="str">
        <f>E7</f>
        <v>KT_Kolín - ul. Třídvorská, výměna kanalizace, DPS</v>
      </c>
      <c r="F71" s="34"/>
      <c r="G71" s="34"/>
      <c r="H71" s="34"/>
      <c r="I71" s="42"/>
      <c r="J71" s="42"/>
      <c r="K71" s="42"/>
      <c r="L71" s="13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105</v>
      </c>
      <c r="D72" s="42"/>
      <c r="E72" s="42"/>
      <c r="F72" s="42"/>
      <c r="G72" s="42"/>
      <c r="H72" s="42"/>
      <c r="I72" s="42"/>
      <c r="J72" s="42"/>
      <c r="K72" s="42"/>
      <c r="L72" s="13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VON_KoTridvorK - _VON_KT_Kolín-ul. Třídvorská, výměna kanalizace, DSP</v>
      </c>
      <c r="F73" s="42"/>
      <c r="G73" s="42"/>
      <c r="H73" s="42"/>
      <c r="I73" s="42"/>
      <c r="J73" s="42"/>
      <c r="K73" s="42"/>
      <c r="L73" s="13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22</v>
      </c>
      <c r="D75" s="42"/>
      <c r="E75" s="42"/>
      <c r="F75" s="29" t="str">
        <f>F12</f>
        <v>Kolín</v>
      </c>
      <c r="G75" s="42"/>
      <c r="H75" s="42"/>
      <c r="I75" s="34" t="s">
        <v>24</v>
      </c>
      <c r="J75" s="74" t="str">
        <f>IF(J12="","",J12)</f>
        <v>21. 5. 2021</v>
      </c>
      <c r="K75" s="42"/>
      <c r="L75" s="13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26</v>
      </c>
      <c r="D77" s="42"/>
      <c r="E77" s="42"/>
      <c r="F77" s="29" t="str">
        <f>E15</f>
        <v>Město Kolín</v>
      </c>
      <c r="G77" s="42"/>
      <c r="H77" s="42"/>
      <c r="I77" s="34" t="s">
        <v>32</v>
      </c>
      <c r="J77" s="38" t="str">
        <f>E21</f>
        <v>Vodárenská společnost Chrudim, a.s.</v>
      </c>
      <c r="K77" s="42"/>
      <c r="L77" s="13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30</v>
      </c>
      <c r="D78" s="42"/>
      <c r="E78" s="42"/>
      <c r="F78" s="29" t="str">
        <f>IF(E18="","",E18)</f>
        <v>Vyplň údaj</v>
      </c>
      <c r="G78" s="42"/>
      <c r="H78" s="42"/>
      <c r="I78" s="34" t="s">
        <v>35</v>
      </c>
      <c r="J78" s="38" t="str">
        <f>E24</f>
        <v>J.Pavlíková</v>
      </c>
      <c r="K78" s="42"/>
      <c r="L78" s="13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80"/>
      <c r="B80" s="181"/>
      <c r="C80" s="182" t="s">
        <v>128</v>
      </c>
      <c r="D80" s="183" t="s">
        <v>58</v>
      </c>
      <c r="E80" s="183" t="s">
        <v>54</v>
      </c>
      <c r="F80" s="183" t="s">
        <v>55</v>
      </c>
      <c r="G80" s="183" t="s">
        <v>129</v>
      </c>
      <c r="H80" s="183" t="s">
        <v>130</v>
      </c>
      <c r="I80" s="183" t="s">
        <v>131</v>
      </c>
      <c r="J80" s="183" t="s">
        <v>112</v>
      </c>
      <c r="K80" s="184" t="s">
        <v>132</v>
      </c>
      <c r="L80" s="185"/>
      <c r="M80" s="94" t="s">
        <v>21</v>
      </c>
      <c r="N80" s="95" t="s">
        <v>43</v>
      </c>
      <c r="O80" s="95" t="s">
        <v>133</v>
      </c>
      <c r="P80" s="95" t="s">
        <v>134</v>
      </c>
      <c r="Q80" s="95" t="s">
        <v>135</v>
      </c>
      <c r="R80" s="95" t="s">
        <v>136</v>
      </c>
      <c r="S80" s="95" t="s">
        <v>137</v>
      </c>
      <c r="T80" s="96" t="s">
        <v>138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</row>
    <row r="81" spans="1:63" s="2" customFormat="1" ht="22.8" customHeight="1">
      <c r="A81" s="40"/>
      <c r="B81" s="41"/>
      <c r="C81" s="101" t="s">
        <v>139</v>
      </c>
      <c r="D81" s="42"/>
      <c r="E81" s="42"/>
      <c r="F81" s="42"/>
      <c r="G81" s="42"/>
      <c r="H81" s="42"/>
      <c r="I81" s="42"/>
      <c r="J81" s="186">
        <f>BK81</f>
        <v>0</v>
      </c>
      <c r="K81" s="42"/>
      <c r="L81" s="46"/>
      <c r="M81" s="97"/>
      <c r="N81" s="187"/>
      <c r="O81" s="98"/>
      <c r="P81" s="188">
        <f>P82</f>
        <v>0</v>
      </c>
      <c r="Q81" s="98"/>
      <c r="R81" s="188">
        <f>R82</f>
        <v>0</v>
      </c>
      <c r="S81" s="98"/>
      <c r="T81" s="189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72</v>
      </c>
      <c r="AU81" s="19" t="s">
        <v>113</v>
      </c>
      <c r="BK81" s="190">
        <f>BK82</f>
        <v>0</v>
      </c>
    </row>
    <row r="82" spans="1:63" s="12" customFormat="1" ht="25.9" customHeight="1">
      <c r="A82" s="12"/>
      <c r="B82" s="191"/>
      <c r="C82" s="192"/>
      <c r="D82" s="193" t="s">
        <v>72</v>
      </c>
      <c r="E82" s="194" t="s">
        <v>140</v>
      </c>
      <c r="F82" s="194" t="s">
        <v>141</v>
      </c>
      <c r="G82" s="192"/>
      <c r="H82" s="192"/>
      <c r="I82" s="195"/>
      <c r="J82" s="196">
        <f>BK82</f>
        <v>0</v>
      </c>
      <c r="K82" s="192"/>
      <c r="L82" s="197"/>
      <c r="M82" s="198"/>
      <c r="N82" s="199"/>
      <c r="O82" s="199"/>
      <c r="P82" s="200">
        <f>P83</f>
        <v>0</v>
      </c>
      <c r="Q82" s="199"/>
      <c r="R82" s="200">
        <f>R83</f>
        <v>0</v>
      </c>
      <c r="S82" s="199"/>
      <c r="T82" s="201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2" t="s">
        <v>80</v>
      </c>
      <c r="AT82" s="203" t="s">
        <v>72</v>
      </c>
      <c r="AU82" s="203" t="s">
        <v>73</v>
      </c>
      <c r="AY82" s="202" t="s">
        <v>142</v>
      </c>
      <c r="BK82" s="204">
        <f>BK83</f>
        <v>0</v>
      </c>
    </row>
    <row r="83" spans="1:63" s="12" customFormat="1" ht="22.8" customHeight="1">
      <c r="A83" s="12"/>
      <c r="B83" s="191"/>
      <c r="C83" s="192"/>
      <c r="D83" s="193" t="s">
        <v>72</v>
      </c>
      <c r="E83" s="205" t="s">
        <v>247</v>
      </c>
      <c r="F83" s="205" t="s">
        <v>1500</v>
      </c>
      <c r="G83" s="192"/>
      <c r="H83" s="192"/>
      <c r="I83" s="195"/>
      <c r="J83" s="206">
        <f>BK83</f>
        <v>0</v>
      </c>
      <c r="K83" s="192"/>
      <c r="L83" s="197"/>
      <c r="M83" s="198"/>
      <c r="N83" s="199"/>
      <c r="O83" s="199"/>
      <c r="P83" s="200">
        <f>SUM(P84:P105)</f>
        <v>0</v>
      </c>
      <c r="Q83" s="199"/>
      <c r="R83" s="200">
        <f>SUM(R84:R105)</f>
        <v>0</v>
      </c>
      <c r="S83" s="199"/>
      <c r="T83" s="201">
        <f>SUM(T84:T105)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2" t="s">
        <v>80</v>
      </c>
      <c r="AT83" s="203" t="s">
        <v>72</v>
      </c>
      <c r="AU83" s="203" t="s">
        <v>80</v>
      </c>
      <c r="AY83" s="202" t="s">
        <v>142</v>
      </c>
      <c r="BK83" s="204">
        <f>SUM(BK84:BK105)</f>
        <v>0</v>
      </c>
    </row>
    <row r="84" spans="1:65" s="2" customFormat="1" ht="16.5" customHeight="1">
      <c r="A84" s="40"/>
      <c r="B84" s="41"/>
      <c r="C84" s="207" t="s">
        <v>80</v>
      </c>
      <c r="D84" s="207" t="s">
        <v>144</v>
      </c>
      <c r="E84" s="208" t="s">
        <v>1631</v>
      </c>
      <c r="F84" s="209" t="s">
        <v>1632</v>
      </c>
      <c r="G84" s="210" t="s">
        <v>887</v>
      </c>
      <c r="H84" s="211">
        <v>1</v>
      </c>
      <c r="I84" s="212"/>
      <c r="J84" s="213">
        <f>ROUND(I84*H84,2)</f>
        <v>0</v>
      </c>
      <c r="K84" s="209" t="s">
        <v>21</v>
      </c>
      <c r="L84" s="46"/>
      <c r="M84" s="214" t="s">
        <v>21</v>
      </c>
      <c r="N84" s="215" t="s">
        <v>44</v>
      </c>
      <c r="O84" s="86"/>
      <c r="P84" s="216">
        <f>O84*H84</f>
        <v>0</v>
      </c>
      <c r="Q84" s="216">
        <v>0</v>
      </c>
      <c r="R84" s="216">
        <f>Q84*H84</f>
        <v>0</v>
      </c>
      <c r="S84" s="216">
        <v>0</v>
      </c>
      <c r="T84" s="21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8" t="s">
        <v>149</v>
      </c>
      <c r="AT84" s="218" t="s">
        <v>144</v>
      </c>
      <c r="AU84" s="218" t="s">
        <v>82</v>
      </c>
      <c r="AY84" s="19" t="s">
        <v>142</v>
      </c>
      <c r="BE84" s="219">
        <f>IF(N84="základní",J84,0)</f>
        <v>0</v>
      </c>
      <c r="BF84" s="219">
        <f>IF(N84="snížená",J84,0)</f>
        <v>0</v>
      </c>
      <c r="BG84" s="219">
        <f>IF(N84="zákl. přenesená",J84,0)</f>
        <v>0</v>
      </c>
      <c r="BH84" s="219">
        <f>IF(N84="sníž. přenesená",J84,0)</f>
        <v>0</v>
      </c>
      <c r="BI84" s="219">
        <f>IF(N84="nulová",J84,0)</f>
        <v>0</v>
      </c>
      <c r="BJ84" s="19" t="s">
        <v>80</v>
      </c>
      <c r="BK84" s="219">
        <f>ROUND(I84*H84,2)</f>
        <v>0</v>
      </c>
      <c r="BL84" s="19" t="s">
        <v>149</v>
      </c>
      <c r="BM84" s="218" t="s">
        <v>1633</v>
      </c>
    </row>
    <row r="85" spans="1:65" s="2" customFormat="1" ht="16.5" customHeight="1">
      <c r="A85" s="40"/>
      <c r="B85" s="41"/>
      <c r="C85" s="207" t="s">
        <v>82</v>
      </c>
      <c r="D85" s="207" t="s">
        <v>144</v>
      </c>
      <c r="E85" s="208" t="s">
        <v>1634</v>
      </c>
      <c r="F85" s="209" t="s">
        <v>1635</v>
      </c>
      <c r="G85" s="210" t="s">
        <v>887</v>
      </c>
      <c r="H85" s="211">
        <v>1</v>
      </c>
      <c r="I85" s="212"/>
      <c r="J85" s="213">
        <f>ROUND(I85*H85,2)</f>
        <v>0</v>
      </c>
      <c r="K85" s="209" t="s">
        <v>21</v>
      </c>
      <c r="L85" s="46"/>
      <c r="M85" s="214" t="s">
        <v>21</v>
      </c>
      <c r="N85" s="215" t="s">
        <v>44</v>
      </c>
      <c r="O85" s="86"/>
      <c r="P85" s="216">
        <f>O85*H85</f>
        <v>0</v>
      </c>
      <c r="Q85" s="216">
        <v>0</v>
      </c>
      <c r="R85" s="216">
        <f>Q85*H85</f>
        <v>0</v>
      </c>
      <c r="S85" s="216">
        <v>0</v>
      </c>
      <c r="T85" s="217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8" t="s">
        <v>149</v>
      </c>
      <c r="AT85" s="218" t="s">
        <v>144</v>
      </c>
      <c r="AU85" s="218" t="s">
        <v>82</v>
      </c>
      <c r="AY85" s="19" t="s">
        <v>142</v>
      </c>
      <c r="BE85" s="219">
        <f>IF(N85="základní",J85,0)</f>
        <v>0</v>
      </c>
      <c r="BF85" s="219">
        <f>IF(N85="snížená",J85,0)</f>
        <v>0</v>
      </c>
      <c r="BG85" s="219">
        <f>IF(N85="zákl. přenesená",J85,0)</f>
        <v>0</v>
      </c>
      <c r="BH85" s="219">
        <f>IF(N85="sníž. přenesená",J85,0)</f>
        <v>0</v>
      </c>
      <c r="BI85" s="219">
        <f>IF(N85="nulová",J85,0)</f>
        <v>0</v>
      </c>
      <c r="BJ85" s="19" t="s">
        <v>80</v>
      </c>
      <c r="BK85" s="219">
        <f>ROUND(I85*H85,2)</f>
        <v>0</v>
      </c>
      <c r="BL85" s="19" t="s">
        <v>149</v>
      </c>
      <c r="BM85" s="218" t="s">
        <v>1636</v>
      </c>
    </row>
    <row r="86" spans="1:65" s="2" customFormat="1" ht="16.5" customHeight="1">
      <c r="A86" s="40"/>
      <c r="B86" s="41"/>
      <c r="C86" s="207" t="s">
        <v>162</v>
      </c>
      <c r="D86" s="207" t="s">
        <v>144</v>
      </c>
      <c r="E86" s="208" t="s">
        <v>1637</v>
      </c>
      <c r="F86" s="209" t="s">
        <v>1638</v>
      </c>
      <c r="G86" s="210" t="s">
        <v>887</v>
      </c>
      <c r="H86" s="211">
        <v>1</v>
      </c>
      <c r="I86" s="212"/>
      <c r="J86" s="213">
        <f>ROUND(I86*H86,2)</f>
        <v>0</v>
      </c>
      <c r="K86" s="209" t="s">
        <v>21</v>
      </c>
      <c r="L86" s="46"/>
      <c r="M86" s="214" t="s">
        <v>21</v>
      </c>
      <c r="N86" s="215" t="s">
        <v>44</v>
      </c>
      <c r="O86" s="86"/>
      <c r="P86" s="216">
        <f>O86*H86</f>
        <v>0</v>
      </c>
      <c r="Q86" s="216">
        <v>0</v>
      </c>
      <c r="R86" s="216">
        <f>Q86*H86</f>
        <v>0</v>
      </c>
      <c r="S86" s="216">
        <v>0</v>
      </c>
      <c r="T86" s="217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8" t="s">
        <v>149</v>
      </c>
      <c r="AT86" s="218" t="s">
        <v>144</v>
      </c>
      <c r="AU86" s="218" t="s">
        <v>82</v>
      </c>
      <c r="AY86" s="19" t="s">
        <v>142</v>
      </c>
      <c r="BE86" s="219">
        <f>IF(N86="základní",J86,0)</f>
        <v>0</v>
      </c>
      <c r="BF86" s="219">
        <f>IF(N86="snížená",J86,0)</f>
        <v>0</v>
      </c>
      <c r="BG86" s="219">
        <f>IF(N86="zákl. přenesená",J86,0)</f>
        <v>0</v>
      </c>
      <c r="BH86" s="219">
        <f>IF(N86="sníž. přenesená",J86,0)</f>
        <v>0</v>
      </c>
      <c r="BI86" s="219">
        <f>IF(N86="nulová",J86,0)</f>
        <v>0</v>
      </c>
      <c r="BJ86" s="19" t="s">
        <v>80</v>
      </c>
      <c r="BK86" s="219">
        <f>ROUND(I86*H86,2)</f>
        <v>0</v>
      </c>
      <c r="BL86" s="19" t="s">
        <v>149</v>
      </c>
      <c r="BM86" s="218" t="s">
        <v>1639</v>
      </c>
    </row>
    <row r="87" spans="1:65" s="2" customFormat="1" ht="16.5" customHeight="1">
      <c r="A87" s="40"/>
      <c r="B87" s="41"/>
      <c r="C87" s="207" t="s">
        <v>149</v>
      </c>
      <c r="D87" s="207" t="s">
        <v>144</v>
      </c>
      <c r="E87" s="208" t="s">
        <v>1640</v>
      </c>
      <c r="F87" s="209" t="s">
        <v>1641</v>
      </c>
      <c r="G87" s="210" t="s">
        <v>887</v>
      </c>
      <c r="H87" s="211">
        <v>1</v>
      </c>
      <c r="I87" s="212"/>
      <c r="J87" s="213">
        <f>ROUND(I87*H87,2)</f>
        <v>0</v>
      </c>
      <c r="K87" s="209" t="s">
        <v>21</v>
      </c>
      <c r="L87" s="46"/>
      <c r="M87" s="214" t="s">
        <v>21</v>
      </c>
      <c r="N87" s="215" t="s">
        <v>44</v>
      </c>
      <c r="O87" s="86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8" t="s">
        <v>149</v>
      </c>
      <c r="AT87" s="218" t="s">
        <v>144</v>
      </c>
      <c r="AU87" s="218" t="s">
        <v>82</v>
      </c>
      <c r="AY87" s="19" t="s">
        <v>142</v>
      </c>
      <c r="BE87" s="219">
        <f>IF(N87="základní",J87,0)</f>
        <v>0</v>
      </c>
      <c r="BF87" s="219">
        <f>IF(N87="snížená",J87,0)</f>
        <v>0</v>
      </c>
      <c r="BG87" s="219">
        <f>IF(N87="zákl. přenesená",J87,0)</f>
        <v>0</v>
      </c>
      <c r="BH87" s="219">
        <f>IF(N87="sníž. přenesená",J87,0)</f>
        <v>0</v>
      </c>
      <c r="BI87" s="219">
        <f>IF(N87="nulová",J87,0)</f>
        <v>0</v>
      </c>
      <c r="BJ87" s="19" t="s">
        <v>80</v>
      </c>
      <c r="BK87" s="219">
        <f>ROUND(I87*H87,2)</f>
        <v>0</v>
      </c>
      <c r="BL87" s="19" t="s">
        <v>149</v>
      </c>
      <c r="BM87" s="218" t="s">
        <v>1642</v>
      </c>
    </row>
    <row r="88" spans="1:65" s="2" customFormat="1" ht="16.5" customHeight="1">
      <c r="A88" s="40"/>
      <c r="B88" s="41"/>
      <c r="C88" s="207" t="s">
        <v>176</v>
      </c>
      <c r="D88" s="207" t="s">
        <v>144</v>
      </c>
      <c r="E88" s="208" t="s">
        <v>1643</v>
      </c>
      <c r="F88" s="209" t="s">
        <v>1644</v>
      </c>
      <c r="G88" s="210" t="s">
        <v>887</v>
      </c>
      <c r="H88" s="211">
        <v>1</v>
      </c>
      <c r="I88" s="212"/>
      <c r="J88" s="213">
        <f>ROUND(I88*H88,2)</f>
        <v>0</v>
      </c>
      <c r="K88" s="209" t="s">
        <v>21</v>
      </c>
      <c r="L88" s="46"/>
      <c r="M88" s="214" t="s">
        <v>21</v>
      </c>
      <c r="N88" s="215" t="s">
        <v>44</v>
      </c>
      <c r="O88" s="86"/>
      <c r="P88" s="216">
        <f>O88*H88</f>
        <v>0</v>
      </c>
      <c r="Q88" s="216">
        <v>0</v>
      </c>
      <c r="R88" s="216">
        <f>Q88*H88</f>
        <v>0</v>
      </c>
      <c r="S88" s="216">
        <v>0</v>
      </c>
      <c r="T88" s="21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8" t="s">
        <v>149</v>
      </c>
      <c r="AT88" s="218" t="s">
        <v>144</v>
      </c>
      <c r="AU88" s="218" t="s">
        <v>82</v>
      </c>
      <c r="AY88" s="19" t="s">
        <v>142</v>
      </c>
      <c r="BE88" s="219">
        <f>IF(N88="základní",J88,0)</f>
        <v>0</v>
      </c>
      <c r="BF88" s="219">
        <f>IF(N88="snížená",J88,0)</f>
        <v>0</v>
      </c>
      <c r="BG88" s="219">
        <f>IF(N88="zákl. přenesená",J88,0)</f>
        <v>0</v>
      </c>
      <c r="BH88" s="219">
        <f>IF(N88="sníž. přenesená",J88,0)</f>
        <v>0</v>
      </c>
      <c r="BI88" s="219">
        <f>IF(N88="nulová",J88,0)</f>
        <v>0</v>
      </c>
      <c r="BJ88" s="19" t="s">
        <v>80</v>
      </c>
      <c r="BK88" s="219">
        <f>ROUND(I88*H88,2)</f>
        <v>0</v>
      </c>
      <c r="BL88" s="19" t="s">
        <v>149</v>
      </c>
      <c r="BM88" s="218" t="s">
        <v>1645</v>
      </c>
    </row>
    <row r="89" spans="1:65" s="2" customFormat="1" ht="16.5" customHeight="1">
      <c r="A89" s="40"/>
      <c r="B89" s="41"/>
      <c r="C89" s="207" t="s">
        <v>188</v>
      </c>
      <c r="D89" s="207" t="s">
        <v>144</v>
      </c>
      <c r="E89" s="208" t="s">
        <v>1646</v>
      </c>
      <c r="F89" s="209" t="s">
        <v>1647</v>
      </c>
      <c r="G89" s="210" t="s">
        <v>268</v>
      </c>
      <c r="H89" s="211">
        <v>750</v>
      </c>
      <c r="I89" s="212"/>
      <c r="J89" s="213">
        <f>ROUND(I89*H89,2)</f>
        <v>0</v>
      </c>
      <c r="K89" s="209" t="s">
        <v>21</v>
      </c>
      <c r="L89" s="46"/>
      <c r="M89" s="214" t="s">
        <v>21</v>
      </c>
      <c r="N89" s="215" t="s">
        <v>44</v>
      </c>
      <c r="O89" s="86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8" t="s">
        <v>149</v>
      </c>
      <c r="AT89" s="218" t="s">
        <v>144</v>
      </c>
      <c r="AU89" s="218" t="s">
        <v>82</v>
      </c>
      <c r="AY89" s="19" t="s">
        <v>142</v>
      </c>
      <c r="BE89" s="219">
        <f>IF(N89="základní",J89,0)</f>
        <v>0</v>
      </c>
      <c r="BF89" s="219">
        <f>IF(N89="snížená",J89,0)</f>
        <v>0</v>
      </c>
      <c r="BG89" s="219">
        <f>IF(N89="zákl. přenesená",J89,0)</f>
        <v>0</v>
      </c>
      <c r="BH89" s="219">
        <f>IF(N89="sníž. přenesená",J89,0)</f>
        <v>0</v>
      </c>
      <c r="BI89" s="219">
        <f>IF(N89="nulová",J89,0)</f>
        <v>0</v>
      </c>
      <c r="BJ89" s="19" t="s">
        <v>80</v>
      </c>
      <c r="BK89" s="219">
        <f>ROUND(I89*H89,2)</f>
        <v>0</v>
      </c>
      <c r="BL89" s="19" t="s">
        <v>149</v>
      </c>
      <c r="BM89" s="218" t="s">
        <v>1648</v>
      </c>
    </row>
    <row r="90" spans="1:65" s="2" customFormat="1" ht="16.5" customHeight="1">
      <c r="A90" s="40"/>
      <c r="B90" s="41"/>
      <c r="C90" s="207" t="s">
        <v>229</v>
      </c>
      <c r="D90" s="207" t="s">
        <v>144</v>
      </c>
      <c r="E90" s="208" t="s">
        <v>1649</v>
      </c>
      <c r="F90" s="209" t="s">
        <v>1650</v>
      </c>
      <c r="G90" s="210" t="s">
        <v>887</v>
      </c>
      <c r="H90" s="211">
        <v>1</v>
      </c>
      <c r="I90" s="212"/>
      <c r="J90" s="213">
        <f>ROUND(I90*H90,2)</f>
        <v>0</v>
      </c>
      <c r="K90" s="209" t="s">
        <v>21</v>
      </c>
      <c r="L90" s="46"/>
      <c r="M90" s="214" t="s">
        <v>21</v>
      </c>
      <c r="N90" s="215" t="s">
        <v>44</v>
      </c>
      <c r="O90" s="86"/>
      <c r="P90" s="216">
        <f>O90*H90</f>
        <v>0</v>
      </c>
      <c r="Q90" s="216">
        <v>0</v>
      </c>
      <c r="R90" s="216">
        <f>Q90*H90</f>
        <v>0</v>
      </c>
      <c r="S90" s="216">
        <v>0</v>
      </c>
      <c r="T90" s="217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8" t="s">
        <v>149</v>
      </c>
      <c r="AT90" s="218" t="s">
        <v>144</v>
      </c>
      <c r="AU90" s="218" t="s">
        <v>82</v>
      </c>
      <c r="AY90" s="19" t="s">
        <v>142</v>
      </c>
      <c r="BE90" s="219">
        <f>IF(N90="základní",J90,0)</f>
        <v>0</v>
      </c>
      <c r="BF90" s="219">
        <f>IF(N90="snížená",J90,0)</f>
        <v>0</v>
      </c>
      <c r="BG90" s="219">
        <f>IF(N90="zákl. přenesená",J90,0)</f>
        <v>0</v>
      </c>
      <c r="BH90" s="219">
        <f>IF(N90="sníž. přenesená",J90,0)</f>
        <v>0</v>
      </c>
      <c r="BI90" s="219">
        <f>IF(N90="nulová",J90,0)</f>
        <v>0</v>
      </c>
      <c r="BJ90" s="19" t="s">
        <v>80</v>
      </c>
      <c r="BK90" s="219">
        <f>ROUND(I90*H90,2)</f>
        <v>0</v>
      </c>
      <c r="BL90" s="19" t="s">
        <v>149</v>
      </c>
      <c r="BM90" s="218" t="s">
        <v>1651</v>
      </c>
    </row>
    <row r="91" spans="1:65" s="2" customFormat="1" ht="16.5" customHeight="1">
      <c r="A91" s="40"/>
      <c r="B91" s="41"/>
      <c r="C91" s="207" t="s">
        <v>235</v>
      </c>
      <c r="D91" s="207" t="s">
        <v>144</v>
      </c>
      <c r="E91" s="208" t="s">
        <v>1652</v>
      </c>
      <c r="F91" s="209" t="s">
        <v>1653</v>
      </c>
      <c r="G91" s="210" t="s">
        <v>887</v>
      </c>
      <c r="H91" s="211">
        <v>1</v>
      </c>
      <c r="I91" s="212"/>
      <c r="J91" s="213">
        <f>ROUND(I91*H91,2)</f>
        <v>0</v>
      </c>
      <c r="K91" s="209" t="s">
        <v>21</v>
      </c>
      <c r="L91" s="46"/>
      <c r="M91" s="214" t="s">
        <v>21</v>
      </c>
      <c r="N91" s="215" t="s">
        <v>44</v>
      </c>
      <c r="O91" s="86"/>
      <c r="P91" s="216">
        <f>O91*H91</f>
        <v>0</v>
      </c>
      <c r="Q91" s="216">
        <v>0</v>
      </c>
      <c r="R91" s="216">
        <f>Q91*H91</f>
        <v>0</v>
      </c>
      <c r="S91" s="216">
        <v>0</v>
      </c>
      <c r="T91" s="21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8" t="s">
        <v>149</v>
      </c>
      <c r="AT91" s="218" t="s">
        <v>144</v>
      </c>
      <c r="AU91" s="218" t="s">
        <v>82</v>
      </c>
      <c r="AY91" s="19" t="s">
        <v>142</v>
      </c>
      <c r="BE91" s="219">
        <f>IF(N91="základní",J91,0)</f>
        <v>0</v>
      </c>
      <c r="BF91" s="219">
        <f>IF(N91="snížená",J91,0)</f>
        <v>0</v>
      </c>
      <c r="BG91" s="219">
        <f>IF(N91="zákl. přenesená",J91,0)</f>
        <v>0</v>
      </c>
      <c r="BH91" s="219">
        <f>IF(N91="sníž. přenesená",J91,0)</f>
        <v>0</v>
      </c>
      <c r="BI91" s="219">
        <f>IF(N91="nulová",J91,0)</f>
        <v>0</v>
      </c>
      <c r="BJ91" s="19" t="s">
        <v>80</v>
      </c>
      <c r="BK91" s="219">
        <f>ROUND(I91*H91,2)</f>
        <v>0</v>
      </c>
      <c r="BL91" s="19" t="s">
        <v>149</v>
      </c>
      <c r="BM91" s="218" t="s">
        <v>1654</v>
      </c>
    </row>
    <row r="92" spans="1:65" s="2" customFormat="1" ht="16.5" customHeight="1">
      <c r="A92" s="40"/>
      <c r="B92" s="41"/>
      <c r="C92" s="207" t="s">
        <v>247</v>
      </c>
      <c r="D92" s="207" t="s">
        <v>144</v>
      </c>
      <c r="E92" s="208" t="s">
        <v>1655</v>
      </c>
      <c r="F92" s="209" t="s">
        <v>1656</v>
      </c>
      <c r="G92" s="210" t="s">
        <v>887</v>
      </c>
      <c r="H92" s="211">
        <v>1</v>
      </c>
      <c r="I92" s="212"/>
      <c r="J92" s="213">
        <f>ROUND(I92*H92,2)</f>
        <v>0</v>
      </c>
      <c r="K92" s="209" t="s">
        <v>21</v>
      </c>
      <c r="L92" s="46"/>
      <c r="M92" s="214" t="s">
        <v>21</v>
      </c>
      <c r="N92" s="215" t="s">
        <v>44</v>
      </c>
      <c r="O92" s="86"/>
      <c r="P92" s="216">
        <f>O92*H92</f>
        <v>0</v>
      </c>
      <c r="Q92" s="216">
        <v>0</v>
      </c>
      <c r="R92" s="216">
        <f>Q92*H92</f>
        <v>0</v>
      </c>
      <c r="S92" s="216">
        <v>0</v>
      </c>
      <c r="T92" s="217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8" t="s">
        <v>149</v>
      </c>
      <c r="AT92" s="218" t="s">
        <v>144</v>
      </c>
      <c r="AU92" s="218" t="s">
        <v>82</v>
      </c>
      <c r="AY92" s="19" t="s">
        <v>142</v>
      </c>
      <c r="BE92" s="219">
        <f>IF(N92="základní",J92,0)</f>
        <v>0</v>
      </c>
      <c r="BF92" s="219">
        <f>IF(N92="snížená",J92,0)</f>
        <v>0</v>
      </c>
      <c r="BG92" s="219">
        <f>IF(N92="zákl. přenesená",J92,0)</f>
        <v>0</v>
      </c>
      <c r="BH92" s="219">
        <f>IF(N92="sníž. přenesená",J92,0)</f>
        <v>0</v>
      </c>
      <c r="BI92" s="219">
        <f>IF(N92="nulová",J92,0)</f>
        <v>0</v>
      </c>
      <c r="BJ92" s="19" t="s">
        <v>80</v>
      </c>
      <c r="BK92" s="219">
        <f>ROUND(I92*H92,2)</f>
        <v>0</v>
      </c>
      <c r="BL92" s="19" t="s">
        <v>149</v>
      </c>
      <c r="BM92" s="218" t="s">
        <v>1657</v>
      </c>
    </row>
    <row r="93" spans="1:65" s="2" customFormat="1" ht="21.75" customHeight="1">
      <c r="A93" s="40"/>
      <c r="B93" s="41"/>
      <c r="C93" s="207" t="s">
        <v>265</v>
      </c>
      <c r="D93" s="207" t="s">
        <v>144</v>
      </c>
      <c r="E93" s="208" t="s">
        <v>1658</v>
      </c>
      <c r="F93" s="209" t="s">
        <v>1659</v>
      </c>
      <c r="G93" s="210" t="s">
        <v>887</v>
      </c>
      <c r="H93" s="211">
        <v>1</v>
      </c>
      <c r="I93" s="212"/>
      <c r="J93" s="213">
        <f>ROUND(I93*H93,2)</f>
        <v>0</v>
      </c>
      <c r="K93" s="209" t="s">
        <v>21</v>
      </c>
      <c r="L93" s="46"/>
      <c r="M93" s="214" t="s">
        <v>21</v>
      </c>
      <c r="N93" s="215" t="s">
        <v>44</v>
      </c>
      <c r="O93" s="86"/>
      <c r="P93" s="216">
        <f>O93*H93</f>
        <v>0</v>
      </c>
      <c r="Q93" s="216">
        <v>0</v>
      </c>
      <c r="R93" s="216">
        <f>Q93*H93</f>
        <v>0</v>
      </c>
      <c r="S93" s="216">
        <v>0</v>
      </c>
      <c r="T93" s="217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8" t="s">
        <v>149</v>
      </c>
      <c r="AT93" s="218" t="s">
        <v>144</v>
      </c>
      <c r="AU93" s="218" t="s">
        <v>82</v>
      </c>
      <c r="AY93" s="19" t="s">
        <v>142</v>
      </c>
      <c r="BE93" s="219">
        <f>IF(N93="základní",J93,0)</f>
        <v>0</v>
      </c>
      <c r="BF93" s="219">
        <f>IF(N93="snížená",J93,0)</f>
        <v>0</v>
      </c>
      <c r="BG93" s="219">
        <f>IF(N93="zákl. přenesená",J93,0)</f>
        <v>0</v>
      </c>
      <c r="BH93" s="219">
        <f>IF(N93="sníž. přenesená",J93,0)</f>
        <v>0</v>
      </c>
      <c r="BI93" s="219">
        <f>IF(N93="nulová",J93,0)</f>
        <v>0</v>
      </c>
      <c r="BJ93" s="19" t="s">
        <v>80</v>
      </c>
      <c r="BK93" s="219">
        <f>ROUND(I93*H93,2)</f>
        <v>0</v>
      </c>
      <c r="BL93" s="19" t="s">
        <v>149</v>
      </c>
      <c r="BM93" s="218" t="s">
        <v>1660</v>
      </c>
    </row>
    <row r="94" spans="1:65" s="2" customFormat="1" ht="24.15" customHeight="1">
      <c r="A94" s="40"/>
      <c r="B94" s="41"/>
      <c r="C94" s="207" t="s">
        <v>275</v>
      </c>
      <c r="D94" s="207" t="s">
        <v>144</v>
      </c>
      <c r="E94" s="208" t="s">
        <v>1661</v>
      </c>
      <c r="F94" s="209" t="s">
        <v>1662</v>
      </c>
      <c r="G94" s="210" t="s">
        <v>887</v>
      </c>
      <c r="H94" s="211">
        <v>1</v>
      </c>
      <c r="I94" s="212"/>
      <c r="J94" s="213">
        <f>ROUND(I94*H94,2)</f>
        <v>0</v>
      </c>
      <c r="K94" s="209" t="s">
        <v>21</v>
      </c>
      <c r="L94" s="46"/>
      <c r="M94" s="214" t="s">
        <v>21</v>
      </c>
      <c r="N94" s="215" t="s">
        <v>44</v>
      </c>
      <c r="O94" s="86"/>
      <c r="P94" s="216">
        <f>O94*H94</f>
        <v>0</v>
      </c>
      <c r="Q94" s="216">
        <v>0</v>
      </c>
      <c r="R94" s="216">
        <f>Q94*H94</f>
        <v>0</v>
      </c>
      <c r="S94" s="216">
        <v>0</v>
      </c>
      <c r="T94" s="21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8" t="s">
        <v>149</v>
      </c>
      <c r="AT94" s="218" t="s">
        <v>144</v>
      </c>
      <c r="AU94" s="218" t="s">
        <v>82</v>
      </c>
      <c r="AY94" s="19" t="s">
        <v>142</v>
      </c>
      <c r="BE94" s="219">
        <f>IF(N94="základní",J94,0)</f>
        <v>0</v>
      </c>
      <c r="BF94" s="219">
        <f>IF(N94="snížená",J94,0)</f>
        <v>0</v>
      </c>
      <c r="BG94" s="219">
        <f>IF(N94="zákl. přenesená",J94,0)</f>
        <v>0</v>
      </c>
      <c r="BH94" s="219">
        <f>IF(N94="sníž. přenesená",J94,0)</f>
        <v>0</v>
      </c>
      <c r="BI94" s="219">
        <f>IF(N94="nulová",J94,0)</f>
        <v>0</v>
      </c>
      <c r="BJ94" s="19" t="s">
        <v>80</v>
      </c>
      <c r="BK94" s="219">
        <f>ROUND(I94*H94,2)</f>
        <v>0</v>
      </c>
      <c r="BL94" s="19" t="s">
        <v>149</v>
      </c>
      <c r="BM94" s="218" t="s">
        <v>1663</v>
      </c>
    </row>
    <row r="95" spans="1:47" s="2" customFormat="1" ht="12">
      <c r="A95" s="40"/>
      <c r="B95" s="41"/>
      <c r="C95" s="42"/>
      <c r="D95" s="227" t="s">
        <v>271</v>
      </c>
      <c r="E95" s="42"/>
      <c r="F95" s="258" t="s">
        <v>1664</v>
      </c>
      <c r="G95" s="42"/>
      <c r="H95" s="42"/>
      <c r="I95" s="222"/>
      <c r="J95" s="42"/>
      <c r="K95" s="42"/>
      <c r="L95" s="46"/>
      <c r="M95" s="223"/>
      <c r="N95" s="22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271</v>
      </c>
      <c r="AU95" s="19" t="s">
        <v>82</v>
      </c>
    </row>
    <row r="96" spans="1:65" s="2" customFormat="1" ht="16.5" customHeight="1">
      <c r="A96" s="40"/>
      <c r="B96" s="41"/>
      <c r="C96" s="207" t="s">
        <v>281</v>
      </c>
      <c r="D96" s="207" t="s">
        <v>144</v>
      </c>
      <c r="E96" s="208" t="s">
        <v>1665</v>
      </c>
      <c r="F96" s="209" t="s">
        <v>1666</v>
      </c>
      <c r="G96" s="210" t="s">
        <v>887</v>
      </c>
      <c r="H96" s="211">
        <v>1</v>
      </c>
      <c r="I96" s="212"/>
      <c r="J96" s="213">
        <f>ROUND(I96*H96,2)</f>
        <v>0</v>
      </c>
      <c r="K96" s="209" t="s">
        <v>21</v>
      </c>
      <c r="L96" s="46"/>
      <c r="M96" s="214" t="s">
        <v>21</v>
      </c>
      <c r="N96" s="215" t="s">
        <v>44</v>
      </c>
      <c r="O96" s="86"/>
      <c r="P96" s="216">
        <f>O96*H96</f>
        <v>0</v>
      </c>
      <c r="Q96" s="216">
        <v>0</v>
      </c>
      <c r="R96" s="216">
        <f>Q96*H96</f>
        <v>0</v>
      </c>
      <c r="S96" s="216">
        <v>0</v>
      </c>
      <c r="T96" s="217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8" t="s">
        <v>149</v>
      </c>
      <c r="AT96" s="218" t="s">
        <v>144</v>
      </c>
      <c r="AU96" s="218" t="s">
        <v>82</v>
      </c>
      <c r="AY96" s="19" t="s">
        <v>142</v>
      </c>
      <c r="BE96" s="219">
        <f>IF(N96="základní",J96,0)</f>
        <v>0</v>
      </c>
      <c r="BF96" s="219">
        <f>IF(N96="snížená",J96,0)</f>
        <v>0</v>
      </c>
      <c r="BG96" s="219">
        <f>IF(N96="zákl. přenesená",J96,0)</f>
        <v>0</v>
      </c>
      <c r="BH96" s="219">
        <f>IF(N96="sníž. přenesená",J96,0)</f>
        <v>0</v>
      </c>
      <c r="BI96" s="219">
        <f>IF(N96="nulová",J96,0)</f>
        <v>0</v>
      </c>
      <c r="BJ96" s="19" t="s">
        <v>80</v>
      </c>
      <c r="BK96" s="219">
        <f>ROUND(I96*H96,2)</f>
        <v>0</v>
      </c>
      <c r="BL96" s="19" t="s">
        <v>149</v>
      </c>
      <c r="BM96" s="218" t="s">
        <v>1667</v>
      </c>
    </row>
    <row r="97" spans="1:65" s="2" customFormat="1" ht="16.5" customHeight="1">
      <c r="A97" s="40"/>
      <c r="B97" s="41"/>
      <c r="C97" s="207" t="s">
        <v>287</v>
      </c>
      <c r="D97" s="207" t="s">
        <v>144</v>
      </c>
      <c r="E97" s="208" t="s">
        <v>1668</v>
      </c>
      <c r="F97" s="209" t="s">
        <v>1669</v>
      </c>
      <c r="G97" s="210" t="s">
        <v>887</v>
      </c>
      <c r="H97" s="211">
        <v>1</v>
      </c>
      <c r="I97" s="212"/>
      <c r="J97" s="213">
        <f>ROUND(I97*H97,2)</f>
        <v>0</v>
      </c>
      <c r="K97" s="209" t="s">
        <v>21</v>
      </c>
      <c r="L97" s="46"/>
      <c r="M97" s="214" t="s">
        <v>21</v>
      </c>
      <c r="N97" s="215" t="s">
        <v>44</v>
      </c>
      <c r="O97" s="86"/>
      <c r="P97" s="216">
        <f>O97*H97</f>
        <v>0</v>
      </c>
      <c r="Q97" s="216">
        <v>0</v>
      </c>
      <c r="R97" s="216">
        <f>Q97*H97</f>
        <v>0</v>
      </c>
      <c r="S97" s="216">
        <v>0</v>
      </c>
      <c r="T97" s="21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8" t="s">
        <v>149</v>
      </c>
      <c r="AT97" s="218" t="s">
        <v>144</v>
      </c>
      <c r="AU97" s="218" t="s">
        <v>82</v>
      </c>
      <c r="AY97" s="19" t="s">
        <v>142</v>
      </c>
      <c r="BE97" s="219">
        <f>IF(N97="základní",J97,0)</f>
        <v>0</v>
      </c>
      <c r="BF97" s="219">
        <f>IF(N97="snížená",J97,0)</f>
        <v>0</v>
      </c>
      <c r="BG97" s="219">
        <f>IF(N97="zákl. přenesená",J97,0)</f>
        <v>0</v>
      </c>
      <c r="BH97" s="219">
        <f>IF(N97="sníž. přenesená",J97,0)</f>
        <v>0</v>
      </c>
      <c r="BI97" s="219">
        <f>IF(N97="nulová",J97,0)</f>
        <v>0</v>
      </c>
      <c r="BJ97" s="19" t="s">
        <v>80</v>
      </c>
      <c r="BK97" s="219">
        <f>ROUND(I97*H97,2)</f>
        <v>0</v>
      </c>
      <c r="BL97" s="19" t="s">
        <v>149</v>
      </c>
      <c r="BM97" s="218" t="s">
        <v>1670</v>
      </c>
    </row>
    <row r="98" spans="1:65" s="2" customFormat="1" ht="16.5" customHeight="1">
      <c r="A98" s="40"/>
      <c r="B98" s="41"/>
      <c r="C98" s="207" t="s">
        <v>8</v>
      </c>
      <c r="D98" s="207" t="s">
        <v>144</v>
      </c>
      <c r="E98" s="208" t="s">
        <v>1671</v>
      </c>
      <c r="F98" s="209" t="s">
        <v>1672</v>
      </c>
      <c r="G98" s="210" t="s">
        <v>887</v>
      </c>
      <c r="H98" s="211">
        <v>1</v>
      </c>
      <c r="I98" s="212"/>
      <c r="J98" s="213">
        <f>ROUND(I98*H98,2)</f>
        <v>0</v>
      </c>
      <c r="K98" s="209" t="s">
        <v>21</v>
      </c>
      <c r="L98" s="46"/>
      <c r="M98" s="214" t="s">
        <v>21</v>
      </c>
      <c r="N98" s="215" t="s">
        <v>44</v>
      </c>
      <c r="O98" s="86"/>
      <c r="P98" s="216">
        <f>O98*H98</f>
        <v>0</v>
      </c>
      <c r="Q98" s="216">
        <v>0</v>
      </c>
      <c r="R98" s="216">
        <f>Q98*H98</f>
        <v>0</v>
      </c>
      <c r="S98" s="216">
        <v>0</v>
      </c>
      <c r="T98" s="217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8" t="s">
        <v>149</v>
      </c>
      <c r="AT98" s="218" t="s">
        <v>144</v>
      </c>
      <c r="AU98" s="218" t="s">
        <v>82</v>
      </c>
      <c r="AY98" s="19" t="s">
        <v>142</v>
      </c>
      <c r="BE98" s="219">
        <f>IF(N98="základní",J98,0)</f>
        <v>0</v>
      </c>
      <c r="BF98" s="219">
        <f>IF(N98="snížená",J98,0)</f>
        <v>0</v>
      </c>
      <c r="BG98" s="219">
        <f>IF(N98="zákl. přenesená",J98,0)</f>
        <v>0</v>
      </c>
      <c r="BH98" s="219">
        <f>IF(N98="sníž. přenesená",J98,0)</f>
        <v>0</v>
      </c>
      <c r="BI98" s="219">
        <f>IF(N98="nulová",J98,0)</f>
        <v>0</v>
      </c>
      <c r="BJ98" s="19" t="s">
        <v>80</v>
      </c>
      <c r="BK98" s="219">
        <f>ROUND(I98*H98,2)</f>
        <v>0</v>
      </c>
      <c r="BL98" s="19" t="s">
        <v>149</v>
      </c>
      <c r="BM98" s="218" t="s">
        <v>1673</v>
      </c>
    </row>
    <row r="99" spans="1:65" s="2" customFormat="1" ht="16.5" customHeight="1">
      <c r="A99" s="40"/>
      <c r="B99" s="41"/>
      <c r="C99" s="207" t="s">
        <v>306</v>
      </c>
      <c r="D99" s="207" t="s">
        <v>144</v>
      </c>
      <c r="E99" s="208" t="s">
        <v>1674</v>
      </c>
      <c r="F99" s="209" t="s">
        <v>1675</v>
      </c>
      <c r="G99" s="210" t="s">
        <v>887</v>
      </c>
      <c r="H99" s="211">
        <v>1</v>
      </c>
      <c r="I99" s="212"/>
      <c r="J99" s="213">
        <f>ROUND(I99*H99,2)</f>
        <v>0</v>
      </c>
      <c r="K99" s="209" t="s">
        <v>21</v>
      </c>
      <c r="L99" s="46"/>
      <c r="M99" s="214" t="s">
        <v>21</v>
      </c>
      <c r="N99" s="215" t="s">
        <v>44</v>
      </c>
      <c r="O99" s="86"/>
      <c r="P99" s="216">
        <f>O99*H99</f>
        <v>0</v>
      </c>
      <c r="Q99" s="216">
        <v>0</v>
      </c>
      <c r="R99" s="216">
        <f>Q99*H99</f>
        <v>0</v>
      </c>
      <c r="S99" s="216">
        <v>0</v>
      </c>
      <c r="T99" s="217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8" t="s">
        <v>149</v>
      </c>
      <c r="AT99" s="218" t="s">
        <v>144</v>
      </c>
      <c r="AU99" s="218" t="s">
        <v>82</v>
      </c>
      <c r="AY99" s="19" t="s">
        <v>142</v>
      </c>
      <c r="BE99" s="219">
        <f>IF(N99="základní",J99,0)</f>
        <v>0</v>
      </c>
      <c r="BF99" s="219">
        <f>IF(N99="snížená",J99,0)</f>
        <v>0</v>
      </c>
      <c r="BG99" s="219">
        <f>IF(N99="zákl. přenesená",J99,0)</f>
        <v>0</v>
      </c>
      <c r="BH99" s="219">
        <f>IF(N99="sníž. přenesená",J99,0)</f>
        <v>0</v>
      </c>
      <c r="BI99" s="219">
        <f>IF(N99="nulová",J99,0)</f>
        <v>0</v>
      </c>
      <c r="BJ99" s="19" t="s">
        <v>80</v>
      </c>
      <c r="BK99" s="219">
        <f>ROUND(I99*H99,2)</f>
        <v>0</v>
      </c>
      <c r="BL99" s="19" t="s">
        <v>149</v>
      </c>
      <c r="BM99" s="218" t="s">
        <v>1676</v>
      </c>
    </row>
    <row r="100" spans="1:65" s="2" customFormat="1" ht="16.5" customHeight="1">
      <c r="A100" s="40"/>
      <c r="B100" s="41"/>
      <c r="C100" s="207" t="s">
        <v>311</v>
      </c>
      <c r="D100" s="207" t="s">
        <v>144</v>
      </c>
      <c r="E100" s="208" t="s">
        <v>1677</v>
      </c>
      <c r="F100" s="209" t="s">
        <v>1678</v>
      </c>
      <c r="G100" s="210" t="s">
        <v>887</v>
      </c>
      <c r="H100" s="211">
        <v>1</v>
      </c>
      <c r="I100" s="212"/>
      <c r="J100" s="213">
        <f>ROUND(I100*H100,2)</f>
        <v>0</v>
      </c>
      <c r="K100" s="209" t="s">
        <v>21</v>
      </c>
      <c r="L100" s="46"/>
      <c r="M100" s="214" t="s">
        <v>21</v>
      </c>
      <c r="N100" s="215" t="s">
        <v>44</v>
      </c>
      <c r="O100" s="86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8" t="s">
        <v>149</v>
      </c>
      <c r="AT100" s="218" t="s">
        <v>144</v>
      </c>
      <c r="AU100" s="218" t="s">
        <v>82</v>
      </c>
      <c r="AY100" s="19" t="s">
        <v>142</v>
      </c>
      <c r="BE100" s="219">
        <f>IF(N100="základní",J100,0)</f>
        <v>0</v>
      </c>
      <c r="BF100" s="219">
        <f>IF(N100="snížená",J100,0)</f>
        <v>0</v>
      </c>
      <c r="BG100" s="219">
        <f>IF(N100="zákl. přenesená",J100,0)</f>
        <v>0</v>
      </c>
      <c r="BH100" s="219">
        <f>IF(N100="sníž. přenesená",J100,0)</f>
        <v>0</v>
      </c>
      <c r="BI100" s="219">
        <f>IF(N100="nulová",J100,0)</f>
        <v>0</v>
      </c>
      <c r="BJ100" s="19" t="s">
        <v>80</v>
      </c>
      <c r="BK100" s="219">
        <f>ROUND(I100*H100,2)</f>
        <v>0</v>
      </c>
      <c r="BL100" s="19" t="s">
        <v>149</v>
      </c>
      <c r="BM100" s="218" t="s">
        <v>1679</v>
      </c>
    </row>
    <row r="101" spans="1:65" s="2" customFormat="1" ht="16.5" customHeight="1">
      <c r="A101" s="40"/>
      <c r="B101" s="41"/>
      <c r="C101" s="207" t="s">
        <v>326</v>
      </c>
      <c r="D101" s="207" t="s">
        <v>144</v>
      </c>
      <c r="E101" s="208" t="s">
        <v>1680</v>
      </c>
      <c r="F101" s="209" t="s">
        <v>1681</v>
      </c>
      <c r="G101" s="210" t="s">
        <v>887</v>
      </c>
      <c r="H101" s="211">
        <v>1</v>
      </c>
      <c r="I101" s="212"/>
      <c r="J101" s="213">
        <f>ROUND(I101*H101,2)</f>
        <v>0</v>
      </c>
      <c r="K101" s="209" t="s">
        <v>21</v>
      </c>
      <c r="L101" s="46"/>
      <c r="M101" s="214" t="s">
        <v>21</v>
      </c>
      <c r="N101" s="215" t="s">
        <v>44</v>
      </c>
      <c r="O101" s="86"/>
      <c r="P101" s="216">
        <f>O101*H101</f>
        <v>0</v>
      </c>
      <c r="Q101" s="216">
        <v>0</v>
      </c>
      <c r="R101" s="216">
        <f>Q101*H101</f>
        <v>0</v>
      </c>
      <c r="S101" s="216">
        <v>0</v>
      </c>
      <c r="T101" s="21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8" t="s">
        <v>149</v>
      </c>
      <c r="AT101" s="218" t="s">
        <v>144</v>
      </c>
      <c r="AU101" s="218" t="s">
        <v>82</v>
      </c>
      <c r="AY101" s="19" t="s">
        <v>142</v>
      </c>
      <c r="BE101" s="219">
        <f>IF(N101="základní",J101,0)</f>
        <v>0</v>
      </c>
      <c r="BF101" s="219">
        <f>IF(N101="snížená",J101,0)</f>
        <v>0</v>
      </c>
      <c r="BG101" s="219">
        <f>IF(N101="zákl. přenesená",J101,0)</f>
        <v>0</v>
      </c>
      <c r="BH101" s="219">
        <f>IF(N101="sníž. přenesená",J101,0)</f>
        <v>0</v>
      </c>
      <c r="BI101" s="219">
        <f>IF(N101="nulová",J101,0)</f>
        <v>0</v>
      </c>
      <c r="BJ101" s="19" t="s">
        <v>80</v>
      </c>
      <c r="BK101" s="219">
        <f>ROUND(I101*H101,2)</f>
        <v>0</v>
      </c>
      <c r="BL101" s="19" t="s">
        <v>149</v>
      </c>
      <c r="BM101" s="218" t="s">
        <v>1682</v>
      </c>
    </row>
    <row r="102" spans="1:65" s="2" customFormat="1" ht="16.5" customHeight="1">
      <c r="A102" s="40"/>
      <c r="B102" s="41"/>
      <c r="C102" s="207" t="s">
        <v>339</v>
      </c>
      <c r="D102" s="207" t="s">
        <v>144</v>
      </c>
      <c r="E102" s="208" t="s">
        <v>1683</v>
      </c>
      <c r="F102" s="209" t="s">
        <v>1684</v>
      </c>
      <c r="G102" s="210" t="s">
        <v>887</v>
      </c>
      <c r="H102" s="211">
        <v>1</v>
      </c>
      <c r="I102" s="212"/>
      <c r="J102" s="213">
        <f>ROUND(I102*H102,2)</f>
        <v>0</v>
      </c>
      <c r="K102" s="209" t="s">
        <v>21</v>
      </c>
      <c r="L102" s="46"/>
      <c r="M102" s="214" t="s">
        <v>21</v>
      </c>
      <c r="N102" s="215" t="s">
        <v>44</v>
      </c>
      <c r="O102" s="86"/>
      <c r="P102" s="216">
        <f>O102*H102</f>
        <v>0</v>
      </c>
      <c r="Q102" s="216">
        <v>0</v>
      </c>
      <c r="R102" s="216">
        <f>Q102*H102</f>
        <v>0</v>
      </c>
      <c r="S102" s="216">
        <v>0</v>
      </c>
      <c r="T102" s="217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8" t="s">
        <v>149</v>
      </c>
      <c r="AT102" s="218" t="s">
        <v>144</v>
      </c>
      <c r="AU102" s="218" t="s">
        <v>82</v>
      </c>
      <c r="AY102" s="19" t="s">
        <v>142</v>
      </c>
      <c r="BE102" s="219">
        <f>IF(N102="základní",J102,0)</f>
        <v>0</v>
      </c>
      <c r="BF102" s="219">
        <f>IF(N102="snížená",J102,0)</f>
        <v>0</v>
      </c>
      <c r="BG102" s="219">
        <f>IF(N102="zákl. přenesená",J102,0)</f>
        <v>0</v>
      </c>
      <c r="BH102" s="219">
        <f>IF(N102="sníž. přenesená",J102,0)</f>
        <v>0</v>
      </c>
      <c r="BI102" s="219">
        <f>IF(N102="nulová",J102,0)</f>
        <v>0</v>
      </c>
      <c r="BJ102" s="19" t="s">
        <v>80</v>
      </c>
      <c r="BK102" s="219">
        <f>ROUND(I102*H102,2)</f>
        <v>0</v>
      </c>
      <c r="BL102" s="19" t="s">
        <v>149</v>
      </c>
      <c r="BM102" s="218" t="s">
        <v>1685</v>
      </c>
    </row>
    <row r="103" spans="1:47" s="2" customFormat="1" ht="12">
      <c r="A103" s="40"/>
      <c r="B103" s="41"/>
      <c r="C103" s="42"/>
      <c r="D103" s="227" t="s">
        <v>271</v>
      </c>
      <c r="E103" s="42"/>
      <c r="F103" s="258" t="s">
        <v>1686</v>
      </c>
      <c r="G103" s="42"/>
      <c r="H103" s="42"/>
      <c r="I103" s="222"/>
      <c r="J103" s="42"/>
      <c r="K103" s="42"/>
      <c r="L103" s="46"/>
      <c r="M103" s="223"/>
      <c r="N103" s="224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271</v>
      </c>
      <c r="AU103" s="19" t="s">
        <v>82</v>
      </c>
    </row>
    <row r="104" spans="1:65" s="2" customFormat="1" ht="16.5" customHeight="1">
      <c r="A104" s="40"/>
      <c r="B104" s="41"/>
      <c r="C104" s="207" t="s">
        <v>349</v>
      </c>
      <c r="D104" s="207" t="s">
        <v>144</v>
      </c>
      <c r="E104" s="208" t="s">
        <v>1687</v>
      </c>
      <c r="F104" s="209" t="s">
        <v>1688</v>
      </c>
      <c r="G104" s="210" t="s">
        <v>887</v>
      </c>
      <c r="H104" s="211">
        <v>1</v>
      </c>
      <c r="I104" s="212"/>
      <c r="J104" s="213">
        <f>ROUND(I104*H104,2)</f>
        <v>0</v>
      </c>
      <c r="K104" s="209" t="s">
        <v>21</v>
      </c>
      <c r="L104" s="46"/>
      <c r="M104" s="214" t="s">
        <v>21</v>
      </c>
      <c r="N104" s="215" t="s">
        <v>44</v>
      </c>
      <c r="O104" s="86"/>
      <c r="P104" s="216">
        <f>O104*H104</f>
        <v>0</v>
      </c>
      <c r="Q104" s="216">
        <v>0</v>
      </c>
      <c r="R104" s="216">
        <f>Q104*H104</f>
        <v>0</v>
      </c>
      <c r="S104" s="216">
        <v>0</v>
      </c>
      <c r="T104" s="217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8" t="s">
        <v>149</v>
      </c>
      <c r="AT104" s="218" t="s">
        <v>144</v>
      </c>
      <c r="AU104" s="218" t="s">
        <v>82</v>
      </c>
      <c r="AY104" s="19" t="s">
        <v>142</v>
      </c>
      <c r="BE104" s="219">
        <f>IF(N104="základní",J104,0)</f>
        <v>0</v>
      </c>
      <c r="BF104" s="219">
        <f>IF(N104="snížená",J104,0)</f>
        <v>0</v>
      </c>
      <c r="BG104" s="219">
        <f>IF(N104="zákl. přenesená",J104,0)</f>
        <v>0</v>
      </c>
      <c r="BH104" s="219">
        <f>IF(N104="sníž. přenesená",J104,0)</f>
        <v>0</v>
      </c>
      <c r="BI104" s="219">
        <f>IF(N104="nulová",J104,0)</f>
        <v>0</v>
      </c>
      <c r="BJ104" s="19" t="s">
        <v>80</v>
      </c>
      <c r="BK104" s="219">
        <f>ROUND(I104*H104,2)</f>
        <v>0</v>
      </c>
      <c r="BL104" s="19" t="s">
        <v>149</v>
      </c>
      <c r="BM104" s="218" t="s">
        <v>1689</v>
      </c>
    </row>
    <row r="105" spans="1:65" s="2" customFormat="1" ht="16.5" customHeight="1">
      <c r="A105" s="40"/>
      <c r="B105" s="41"/>
      <c r="C105" s="207" t="s">
        <v>7</v>
      </c>
      <c r="D105" s="207" t="s">
        <v>144</v>
      </c>
      <c r="E105" s="208" t="s">
        <v>1690</v>
      </c>
      <c r="F105" s="209" t="s">
        <v>1691</v>
      </c>
      <c r="G105" s="210" t="s">
        <v>887</v>
      </c>
      <c r="H105" s="211">
        <v>1</v>
      </c>
      <c r="I105" s="212"/>
      <c r="J105" s="213">
        <f>ROUND(I105*H105,2)</f>
        <v>0</v>
      </c>
      <c r="K105" s="209" t="s">
        <v>21</v>
      </c>
      <c r="L105" s="46"/>
      <c r="M105" s="280" t="s">
        <v>21</v>
      </c>
      <c r="N105" s="281" t="s">
        <v>44</v>
      </c>
      <c r="O105" s="282"/>
      <c r="P105" s="283">
        <f>O105*H105</f>
        <v>0</v>
      </c>
      <c r="Q105" s="283">
        <v>0</v>
      </c>
      <c r="R105" s="283">
        <f>Q105*H105</f>
        <v>0</v>
      </c>
      <c r="S105" s="283">
        <v>0</v>
      </c>
      <c r="T105" s="28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8" t="s">
        <v>149</v>
      </c>
      <c r="AT105" s="218" t="s">
        <v>144</v>
      </c>
      <c r="AU105" s="218" t="s">
        <v>82</v>
      </c>
      <c r="AY105" s="19" t="s">
        <v>142</v>
      </c>
      <c r="BE105" s="219">
        <f>IF(N105="základní",J105,0)</f>
        <v>0</v>
      </c>
      <c r="BF105" s="219">
        <f>IF(N105="snížená",J105,0)</f>
        <v>0</v>
      </c>
      <c r="BG105" s="219">
        <f>IF(N105="zákl. přenesená",J105,0)</f>
        <v>0</v>
      </c>
      <c r="BH105" s="219">
        <f>IF(N105="sníž. přenesená",J105,0)</f>
        <v>0</v>
      </c>
      <c r="BI105" s="219">
        <f>IF(N105="nulová",J105,0)</f>
        <v>0</v>
      </c>
      <c r="BJ105" s="19" t="s">
        <v>80</v>
      </c>
      <c r="BK105" s="219">
        <f>ROUND(I105*H105,2)</f>
        <v>0</v>
      </c>
      <c r="BL105" s="19" t="s">
        <v>149</v>
      </c>
      <c r="BM105" s="218" t="s">
        <v>1692</v>
      </c>
    </row>
    <row r="106" spans="1:31" s="2" customFormat="1" ht="6.95" customHeight="1">
      <c r="A106" s="40"/>
      <c r="B106" s="61"/>
      <c r="C106" s="62"/>
      <c r="D106" s="62"/>
      <c r="E106" s="62"/>
      <c r="F106" s="62"/>
      <c r="G106" s="62"/>
      <c r="H106" s="62"/>
      <c r="I106" s="62"/>
      <c r="J106" s="62"/>
      <c r="K106" s="62"/>
      <c r="L106" s="46"/>
      <c r="M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</sheetData>
  <sheetProtection password="CC35" sheet="1" objects="1" scenarios="1" formatColumns="0" formatRows="0" autoFilter="0"/>
  <autoFilter ref="C80:K105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1"/>
      <c r="C3" s="132"/>
      <c r="D3" s="132"/>
      <c r="E3" s="132"/>
      <c r="F3" s="132"/>
      <c r="G3" s="132"/>
      <c r="H3" s="22"/>
    </row>
    <row r="4" spans="2:8" s="1" customFormat="1" ht="24.95" customHeight="1">
      <c r="B4" s="22"/>
      <c r="C4" s="133" t="s">
        <v>1693</v>
      </c>
      <c r="H4" s="22"/>
    </row>
    <row r="5" spans="2:8" s="1" customFormat="1" ht="12" customHeight="1">
      <c r="B5" s="22"/>
      <c r="C5" s="285" t="s">
        <v>13</v>
      </c>
      <c r="D5" s="143" t="s">
        <v>14</v>
      </c>
      <c r="E5" s="1"/>
      <c r="F5" s="1"/>
      <c r="H5" s="22"/>
    </row>
    <row r="6" spans="2:8" s="1" customFormat="1" ht="36.95" customHeight="1">
      <c r="B6" s="22"/>
      <c r="C6" s="286" t="s">
        <v>16</v>
      </c>
      <c r="D6" s="287" t="s">
        <v>17</v>
      </c>
      <c r="E6" s="1"/>
      <c r="F6" s="1"/>
      <c r="H6" s="22"/>
    </row>
    <row r="7" spans="2:8" s="1" customFormat="1" ht="16.5" customHeight="1">
      <c r="B7" s="22"/>
      <c r="C7" s="135" t="s">
        <v>24</v>
      </c>
      <c r="D7" s="140" t="str">
        <f>'Rekapitulace stavby'!AN8</f>
        <v>21. 5. 2021</v>
      </c>
      <c r="H7" s="22"/>
    </row>
    <row r="8" spans="1:8" s="2" customFormat="1" ht="10.8" customHeight="1">
      <c r="A8" s="40"/>
      <c r="B8" s="46"/>
      <c r="C8" s="40"/>
      <c r="D8" s="40"/>
      <c r="E8" s="40"/>
      <c r="F8" s="40"/>
      <c r="G8" s="40"/>
      <c r="H8" s="46"/>
    </row>
    <row r="9" spans="1:8" s="11" customFormat="1" ht="29.25" customHeight="1">
      <c r="A9" s="180"/>
      <c r="B9" s="288"/>
      <c r="C9" s="289" t="s">
        <v>54</v>
      </c>
      <c r="D9" s="290" t="s">
        <v>55</v>
      </c>
      <c r="E9" s="290" t="s">
        <v>129</v>
      </c>
      <c r="F9" s="291" t="s">
        <v>1694</v>
      </c>
      <c r="G9" s="180"/>
      <c r="H9" s="288"/>
    </row>
    <row r="10" spans="1:8" s="2" customFormat="1" ht="26.4" customHeight="1">
      <c r="A10" s="40"/>
      <c r="B10" s="46"/>
      <c r="C10" s="292" t="s">
        <v>1695</v>
      </c>
      <c r="D10" s="292" t="s">
        <v>78</v>
      </c>
      <c r="E10" s="40"/>
      <c r="F10" s="40"/>
      <c r="G10" s="40"/>
      <c r="H10" s="46"/>
    </row>
    <row r="11" spans="1:8" s="2" customFormat="1" ht="16.8" customHeight="1">
      <c r="A11" s="40"/>
      <c r="B11" s="46"/>
      <c r="C11" s="293" t="s">
        <v>86</v>
      </c>
      <c r="D11" s="294" t="s">
        <v>87</v>
      </c>
      <c r="E11" s="295" t="s">
        <v>21</v>
      </c>
      <c r="F11" s="296">
        <v>971.228</v>
      </c>
      <c r="G11" s="40"/>
      <c r="H11" s="46"/>
    </row>
    <row r="12" spans="1:8" s="2" customFormat="1" ht="16.8" customHeight="1">
      <c r="A12" s="40"/>
      <c r="B12" s="46"/>
      <c r="C12" s="297" t="s">
        <v>21</v>
      </c>
      <c r="D12" s="297" t="s">
        <v>154</v>
      </c>
      <c r="E12" s="19" t="s">
        <v>21</v>
      </c>
      <c r="F12" s="298">
        <v>0</v>
      </c>
      <c r="G12" s="40"/>
      <c r="H12" s="46"/>
    </row>
    <row r="13" spans="1:8" s="2" customFormat="1" ht="16.8" customHeight="1">
      <c r="A13" s="40"/>
      <c r="B13" s="46"/>
      <c r="C13" s="297" t="s">
        <v>21</v>
      </c>
      <c r="D13" s="297" t="s">
        <v>381</v>
      </c>
      <c r="E13" s="19" t="s">
        <v>21</v>
      </c>
      <c r="F13" s="298">
        <v>0</v>
      </c>
      <c r="G13" s="40"/>
      <c r="H13" s="46"/>
    </row>
    <row r="14" spans="1:8" s="2" customFormat="1" ht="16.8" customHeight="1">
      <c r="A14" s="40"/>
      <c r="B14" s="46"/>
      <c r="C14" s="297" t="s">
        <v>21</v>
      </c>
      <c r="D14" s="297" t="s">
        <v>182</v>
      </c>
      <c r="E14" s="19" t="s">
        <v>21</v>
      </c>
      <c r="F14" s="298">
        <v>0</v>
      </c>
      <c r="G14" s="40"/>
      <c r="H14" s="46"/>
    </row>
    <row r="15" spans="1:8" s="2" customFormat="1" ht="16.8" customHeight="1">
      <c r="A15" s="40"/>
      <c r="B15" s="46"/>
      <c r="C15" s="297" t="s">
        <v>21</v>
      </c>
      <c r="D15" s="297" t="s">
        <v>382</v>
      </c>
      <c r="E15" s="19" t="s">
        <v>21</v>
      </c>
      <c r="F15" s="298">
        <v>492.749</v>
      </c>
      <c r="G15" s="40"/>
      <c r="H15" s="46"/>
    </row>
    <row r="16" spans="1:8" s="2" customFormat="1" ht="16.8" customHeight="1">
      <c r="A16" s="40"/>
      <c r="B16" s="46"/>
      <c r="C16" s="297" t="s">
        <v>21</v>
      </c>
      <c r="D16" s="297" t="s">
        <v>198</v>
      </c>
      <c r="E16" s="19" t="s">
        <v>21</v>
      </c>
      <c r="F16" s="298">
        <v>0</v>
      </c>
      <c r="G16" s="40"/>
      <c r="H16" s="46"/>
    </row>
    <row r="17" spans="1:8" s="2" customFormat="1" ht="16.8" customHeight="1">
      <c r="A17" s="40"/>
      <c r="B17" s="46"/>
      <c r="C17" s="297" t="s">
        <v>21</v>
      </c>
      <c r="D17" s="297" t="s">
        <v>383</v>
      </c>
      <c r="E17" s="19" t="s">
        <v>21</v>
      </c>
      <c r="F17" s="298">
        <v>385.651</v>
      </c>
      <c r="G17" s="40"/>
      <c r="H17" s="46"/>
    </row>
    <row r="18" spans="1:8" s="2" customFormat="1" ht="16.8" customHeight="1">
      <c r="A18" s="40"/>
      <c r="B18" s="46"/>
      <c r="C18" s="297" t="s">
        <v>21</v>
      </c>
      <c r="D18" s="297" t="s">
        <v>213</v>
      </c>
      <c r="E18" s="19" t="s">
        <v>21</v>
      </c>
      <c r="F18" s="298">
        <v>0</v>
      </c>
      <c r="G18" s="40"/>
      <c r="H18" s="46"/>
    </row>
    <row r="19" spans="1:8" s="2" customFormat="1" ht="16.8" customHeight="1">
      <c r="A19" s="40"/>
      <c r="B19" s="46"/>
      <c r="C19" s="297" t="s">
        <v>21</v>
      </c>
      <c r="D19" s="297" t="s">
        <v>384</v>
      </c>
      <c r="E19" s="19" t="s">
        <v>21</v>
      </c>
      <c r="F19" s="298">
        <v>28.669</v>
      </c>
      <c r="G19" s="40"/>
      <c r="H19" s="46"/>
    </row>
    <row r="20" spans="1:8" s="2" customFormat="1" ht="16.8" customHeight="1">
      <c r="A20" s="40"/>
      <c r="B20" s="46"/>
      <c r="C20" s="297" t="s">
        <v>21</v>
      </c>
      <c r="D20" s="297" t="s">
        <v>385</v>
      </c>
      <c r="E20" s="19" t="s">
        <v>21</v>
      </c>
      <c r="F20" s="298">
        <v>0</v>
      </c>
      <c r="G20" s="40"/>
      <c r="H20" s="46"/>
    </row>
    <row r="21" spans="1:8" s="2" customFormat="1" ht="16.8" customHeight="1">
      <c r="A21" s="40"/>
      <c r="B21" s="46"/>
      <c r="C21" s="297" t="s">
        <v>21</v>
      </c>
      <c r="D21" s="297" t="s">
        <v>386</v>
      </c>
      <c r="E21" s="19" t="s">
        <v>21</v>
      </c>
      <c r="F21" s="298">
        <v>4.099</v>
      </c>
      <c r="G21" s="40"/>
      <c r="H21" s="46"/>
    </row>
    <row r="22" spans="1:8" s="2" customFormat="1" ht="16.8" customHeight="1">
      <c r="A22" s="40"/>
      <c r="B22" s="46"/>
      <c r="C22" s="297" t="s">
        <v>21</v>
      </c>
      <c r="D22" s="297" t="s">
        <v>387</v>
      </c>
      <c r="E22" s="19" t="s">
        <v>21</v>
      </c>
      <c r="F22" s="298">
        <v>0</v>
      </c>
      <c r="G22" s="40"/>
      <c r="H22" s="46"/>
    </row>
    <row r="23" spans="1:8" s="2" customFormat="1" ht="16.8" customHeight="1">
      <c r="A23" s="40"/>
      <c r="B23" s="46"/>
      <c r="C23" s="297" t="s">
        <v>21</v>
      </c>
      <c r="D23" s="297" t="s">
        <v>388</v>
      </c>
      <c r="E23" s="19" t="s">
        <v>21</v>
      </c>
      <c r="F23" s="298">
        <v>11.37</v>
      </c>
      <c r="G23" s="40"/>
      <c r="H23" s="46"/>
    </row>
    <row r="24" spans="1:8" s="2" customFormat="1" ht="16.8" customHeight="1">
      <c r="A24" s="40"/>
      <c r="B24" s="46"/>
      <c r="C24" s="297" t="s">
        <v>21</v>
      </c>
      <c r="D24" s="297" t="s">
        <v>389</v>
      </c>
      <c r="E24" s="19" t="s">
        <v>21</v>
      </c>
      <c r="F24" s="298">
        <v>0</v>
      </c>
      <c r="G24" s="40"/>
      <c r="H24" s="46"/>
    </row>
    <row r="25" spans="1:8" s="2" customFormat="1" ht="16.8" customHeight="1">
      <c r="A25" s="40"/>
      <c r="B25" s="46"/>
      <c r="C25" s="297" t="s">
        <v>21</v>
      </c>
      <c r="D25" s="297" t="s">
        <v>390</v>
      </c>
      <c r="E25" s="19" t="s">
        <v>21</v>
      </c>
      <c r="F25" s="298">
        <v>9.81</v>
      </c>
      <c r="G25" s="40"/>
      <c r="H25" s="46"/>
    </row>
    <row r="26" spans="1:8" s="2" customFormat="1" ht="16.8" customHeight="1">
      <c r="A26" s="40"/>
      <c r="B26" s="46"/>
      <c r="C26" s="297" t="s">
        <v>21</v>
      </c>
      <c r="D26" s="297" t="s">
        <v>391</v>
      </c>
      <c r="E26" s="19" t="s">
        <v>21</v>
      </c>
      <c r="F26" s="298">
        <v>0</v>
      </c>
      <c r="G26" s="40"/>
      <c r="H26" s="46"/>
    </row>
    <row r="27" spans="1:8" s="2" customFormat="1" ht="16.8" customHeight="1">
      <c r="A27" s="40"/>
      <c r="B27" s="46"/>
      <c r="C27" s="297" t="s">
        <v>21</v>
      </c>
      <c r="D27" s="297" t="s">
        <v>392</v>
      </c>
      <c r="E27" s="19" t="s">
        <v>21</v>
      </c>
      <c r="F27" s="298">
        <v>9.21</v>
      </c>
      <c r="G27" s="40"/>
      <c r="H27" s="46"/>
    </row>
    <row r="28" spans="1:8" s="2" customFormat="1" ht="16.8" customHeight="1">
      <c r="A28" s="40"/>
      <c r="B28" s="46"/>
      <c r="C28" s="297" t="s">
        <v>21</v>
      </c>
      <c r="D28" s="297" t="s">
        <v>393</v>
      </c>
      <c r="E28" s="19" t="s">
        <v>21</v>
      </c>
      <c r="F28" s="298">
        <v>0</v>
      </c>
      <c r="G28" s="40"/>
      <c r="H28" s="46"/>
    </row>
    <row r="29" spans="1:8" s="2" customFormat="1" ht="16.8" customHeight="1">
      <c r="A29" s="40"/>
      <c r="B29" s="46"/>
      <c r="C29" s="297" t="s">
        <v>21</v>
      </c>
      <c r="D29" s="297" t="s">
        <v>394</v>
      </c>
      <c r="E29" s="19" t="s">
        <v>21</v>
      </c>
      <c r="F29" s="298">
        <v>9.06</v>
      </c>
      <c r="G29" s="40"/>
      <c r="H29" s="46"/>
    </row>
    <row r="30" spans="1:8" s="2" customFormat="1" ht="16.8" customHeight="1">
      <c r="A30" s="40"/>
      <c r="B30" s="46"/>
      <c r="C30" s="297" t="s">
        <v>21</v>
      </c>
      <c r="D30" s="297" t="s">
        <v>395</v>
      </c>
      <c r="E30" s="19" t="s">
        <v>21</v>
      </c>
      <c r="F30" s="298">
        <v>0</v>
      </c>
      <c r="G30" s="40"/>
      <c r="H30" s="46"/>
    </row>
    <row r="31" spans="1:8" s="2" customFormat="1" ht="16.8" customHeight="1">
      <c r="A31" s="40"/>
      <c r="B31" s="46"/>
      <c r="C31" s="297" t="s">
        <v>21</v>
      </c>
      <c r="D31" s="297" t="s">
        <v>396</v>
      </c>
      <c r="E31" s="19" t="s">
        <v>21</v>
      </c>
      <c r="F31" s="298">
        <v>8.94</v>
      </c>
      <c r="G31" s="40"/>
      <c r="H31" s="46"/>
    </row>
    <row r="32" spans="1:8" s="2" customFormat="1" ht="16.8" customHeight="1">
      <c r="A32" s="40"/>
      <c r="B32" s="46"/>
      <c r="C32" s="297" t="s">
        <v>21</v>
      </c>
      <c r="D32" s="297" t="s">
        <v>217</v>
      </c>
      <c r="E32" s="19" t="s">
        <v>21</v>
      </c>
      <c r="F32" s="298">
        <v>0</v>
      </c>
      <c r="G32" s="40"/>
      <c r="H32" s="46"/>
    </row>
    <row r="33" spans="1:8" s="2" customFormat="1" ht="16.8" customHeight="1">
      <c r="A33" s="40"/>
      <c r="B33" s="46"/>
      <c r="C33" s="297" t="s">
        <v>21</v>
      </c>
      <c r="D33" s="297" t="s">
        <v>397</v>
      </c>
      <c r="E33" s="19" t="s">
        <v>21</v>
      </c>
      <c r="F33" s="298">
        <v>11.67</v>
      </c>
      <c r="G33" s="40"/>
      <c r="H33" s="46"/>
    </row>
    <row r="34" spans="1:8" s="2" customFormat="1" ht="16.8" customHeight="1">
      <c r="A34" s="40"/>
      <c r="B34" s="46"/>
      <c r="C34" s="297" t="s">
        <v>86</v>
      </c>
      <c r="D34" s="297" t="s">
        <v>171</v>
      </c>
      <c r="E34" s="19" t="s">
        <v>21</v>
      </c>
      <c r="F34" s="298">
        <v>971.228</v>
      </c>
      <c r="G34" s="40"/>
      <c r="H34" s="46"/>
    </row>
    <row r="35" spans="1:8" s="2" customFormat="1" ht="16.8" customHeight="1">
      <c r="A35" s="40"/>
      <c r="B35" s="46"/>
      <c r="C35" s="299" t="s">
        <v>1696</v>
      </c>
      <c r="D35" s="40"/>
      <c r="E35" s="40"/>
      <c r="F35" s="40"/>
      <c r="G35" s="40"/>
      <c r="H35" s="46"/>
    </row>
    <row r="36" spans="1:8" s="2" customFormat="1" ht="16.8" customHeight="1">
      <c r="A36" s="40"/>
      <c r="B36" s="46"/>
      <c r="C36" s="297" t="s">
        <v>377</v>
      </c>
      <c r="D36" s="297" t="s">
        <v>1697</v>
      </c>
      <c r="E36" s="19" t="s">
        <v>352</v>
      </c>
      <c r="F36" s="298">
        <v>388.491</v>
      </c>
      <c r="G36" s="40"/>
      <c r="H36" s="46"/>
    </row>
    <row r="37" spans="1:8" s="2" customFormat="1" ht="16.8" customHeight="1">
      <c r="A37" s="40"/>
      <c r="B37" s="46"/>
      <c r="C37" s="297" t="s">
        <v>400</v>
      </c>
      <c r="D37" s="297" t="s">
        <v>1698</v>
      </c>
      <c r="E37" s="19" t="s">
        <v>352</v>
      </c>
      <c r="F37" s="298">
        <v>339.93</v>
      </c>
      <c r="G37" s="40"/>
      <c r="H37" s="46"/>
    </row>
    <row r="38" spans="1:8" s="2" customFormat="1" ht="16.8" customHeight="1">
      <c r="A38" s="40"/>
      <c r="B38" s="46"/>
      <c r="C38" s="297" t="s">
        <v>406</v>
      </c>
      <c r="D38" s="297" t="s">
        <v>1699</v>
      </c>
      <c r="E38" s="19" t="s">
        <v>352</v>
      </c>
      <c r="F38" s="298">
        <v>97.123</v>
      </c>
      <c r="G38" s="40"/>
      <c r="H38" s="46"/>
    </row>
    <row r="39" spans="1:8" s="2" customFormat="1" ht="16.8" customHeight="1">
      <c r="A39" s="40"/>
      <c r="B39" s="46"/>
      <c r="C39" s="297" t="s">
        <v>412</v>
      </c>
      <c r="D39" s="297" t="s">
        <v>1700</v>
      </c>
      <c r="E39" s="19" t="s">
        <v>352</v>
      </c>
      <c r="F39" s="298">
        <v>97.123</v>
      </c>
      <c r="G39" s="40"/>
      <c r="H39" s="46"/>
    </row>
    <row r="40" spans="1:8" s="2" customFormat="1" ht="16.8" customHeight="1">
      <c r="A40" s="40"/>
      <c r="B40" s="46"/>
      <c r="C40" s="297" t="s">
        <v>417</v>
      </c>
      <c r="D40" s="297" t="s">
        <v>1701</v>
      </c>
      <c r="E40" s="19" t="s">
        <v>352</v>
      </c>
      <c r="F40" s="298">
        <v>48.561</v>
      </c>
      <c r="G40" s="40"/>
      <c r="H40" s="46"/>
    </row>
    <row r="41" spans="1:8" s="2" customFormat="1" ht="16.8" customHeight="1">
      <c r="A41" s="40"/>
      <c r="B41" s="46"/>
      <c r="C41" s="297" t="s">
        <v>618</v>
      </c>
      <c r="D41" s="297" t="s">
        <v>1702</v>
      </c>
      <c r="E41" s="19" t="s">
        <v>352</v>
      </c>
      <c r="F41" s="298">
        <v>1305.833</v>
      </c>
      <c r="G41" s="40"/>
      <c r="H41" s="46"/>
    </row>
    <row r="42" spans="1:8" s="2" customFormat="1" ht="16.8" customHeight="1">
      <c r="A42" s="40"/>
      <c r="B42" s="46"/>
      <c r="C42" s="297" t="s">
        <v>669</v>
      </c>
      <c r="D42" s="297" t="s">
        <v>1703</v>
      </c>
      <c r="E42" s="19" t="s">
        <v>352</v>
      </c>
      <c r="F42" s="298">
        <v>2487.301</v>
      </c>
      <c r="G42" s="40"/>
      <c r="H42" s="46"/>
    </row>
    <row r="43" spans="1:8" s="2" customFormat="1" ht="16.8" customHeight="1">
      <c r="A43" s="40"/>
      <c r="B43" s="46"/>
      <c r="C43" s="297" t="s">
        <v>730</v>
      </c>
      <c r="D43" s="297" t="s">
        <v>731</v>
      </c>
      <c r="E43" s="19" t="s">
        <v>732</v>
      </c>
      <c r="F43" s="298">
        <v>789.239</v>
      </c>
      <c r="G43" s="40"/>
      <c r="H43" s="46"/>
    </row>
    <row r="44" spans="1:8" s="2" customFormat="1" ht="16.8" customHeight="1">
      <c r="A44" s="40"/>
      <c r="B44" s="46"/>
      <c r="C44" s="293" t="s">
        <v>89</v>
      </c>
      <c r="D44" s="294" t="s">
        <v>90</v>
      </c>
      <c r="E44" s="295" t="s">
        <v>21</v>
      </c>
      <c r="F44" s="296">
        <v>3614.03</v>
      </c>
      <c r="G44" s="40"/>
      <c r="H44" s="46"/>
    </row>
    <row r="45" spans="1:8" s="2" customFormat="1" ht="16.8" customHeight="1">
      <c r="A45" s="40"/>
      <c r="B45" s="46"/>
      <c r="C45" s="297" t="s">
        <v>21</v>
      </c>
      <c r="D45" s="297" t="s">
        <v>154</v>
      </c>
      <c r="E45" s="19" t="s">
        <v>21</v>
      </c>
      <c r="F45" s="298">
        <v>0</v>
      </c>
      <c r="G45" s="40"/>
      <c r="H45" s="46"/>
    </row>
    <row r="46" spans="1:8" s="2" customFormat="1" ht="16.8" customHeight="1">
      <c r="A46" s="40"/>
      <c r="B46" s="46"/>
      <c r="C46" s="297" t="s">
        <v>21</v>
      </c>
      <c r="D46" s="297" t="s">
        <v>182</v>
      </c>
      <c r="E46" s="19" t="s">
        <v>21</v>
      </c>
      <c r="F46" s="298">
        <v>0</v>
      </c>
      <c r="G46" s="40"/>
      <c r="H46" s="46"/>
    </row>
    <row r="47" spans="1:8" s="2" customFormat="1" ht="16.8" customHeight="1">
      <c r="A47" s="40"/>
      <c r="B47" s="46"/>
      <c r="C47" s="297" t="s">
        <v>21</v>
      </c>
      <c r="D47" s="297" t="s">
        <v>432</v>
      </c>
      <c r="E47" s="19" t="s">
        <v>21</v>
      </c>
      <c r="F47" s="298">
        <v>1446.136</v>
      </c>
      <c r="G47" s="40"/>
      <c r="H47" s="46"/>
    </row>
    <row r="48" spans="1:8" s="2" customFormat="1" ht="16.8" customHeight="1">
      <c r="A48" s="40"/>
      <c r="B48" s="46"/>
      <c r="C48" s="297" t="s">
        <v>21</v>
      </c>
      <c r="D48" s="297" t="s">
        <v>433</v>
      </c>
      <c r="E48" s="19" t="s">
        <v>21</v>
      </c>
      <c r="F48" s="298">
        <v>1068.586</v>
      </c>
      <c r="G48" s="40"/>
      <c r="H48" s="46"/>
    </row>
    <row r="49" spans="1:8" s="2" customFormat="1" ht="16.8" customHeight="1">
      <c r="A49" s="40"/>
      <c r="B49" s="46"/>
      <c r="C49" s="297" t="s">
        <v>21</v>
      </c>
      <c r="D49" s="297" t="s">
        <v>434</v>
      </c>
      <c r="E49" s="19" t="s">
        <v>21</v>
      </c>
      <c r="F49" s="298">
        <v>7.184</v>
      </c>
      <c r="G49" s="40"/>
      <c r="H49" s="46"/>
    </row>
    <row r="50" spans="1:8" s="2" customFormat="1" ht="16.8" customHeight="1">
      <c r="A50" s="40"/>
      <c r="B50" s="46"/>
      <c r="C50" s="297" t="s">
        <v>21</v>
      </c>
      <c r="D50" s="297" t="s">
        <v>435</v>
      </c>
      <c r="E50" s="19" t="s">
        <v>21</v>
      </c>
      <c r="F50" s="298">
        <v>216.926</v>
      </c>
      <c r="G50" s="40"/>
      <c r="H50" s="46"/>
    </row>
    <row r="51" spans="1:8" s="2" customFormat="1" ht="16.8" customHeight="1">
      <c r="A51" s="40"/>
      <c r="B51" s="46"/>
      <c r="C51" s="297" t="s">
        <v>21</v>
      </c>
      <c r="D51" s="297" t="s">
        <v>184</v>
      </c>
      <c r="E51" s="19" t="s">
        <v>21</v>
      </c>
      <c r="F51" s="298">
        <v>0</v>
      </c>
      <c r="G51" s="40"/>
      <c r="H51" s="46"/>
    </row>
    <row r="52" spans="1:8" s="2" customFormat="1" ht="16.8" customHeight="1">
      <c r="A52" s="40"/>
      <c r="B52" s="46"/>
      <c r="C52" s="297" t="s">
        <v>21</v>
      </c>
      <c r="D52" s="297" t="s">
        <v>436</v>
      </c>
      <c r="E52" s="19" t="s">
        <v>21</v>
      </c>
      <c r="F52" s="298">
        <v>49.824</v>
      </c>
      <c r="G52" s="40"/>
      <c r="H52" s="46"/>
    </row>
    <row r="53" spans="1:8" s="2" customFormat="1" ht="16.8" customHeight="1">
      <c r="A53" s="40"/>
      <c r="B53" s="46"/>
      <c r="C53" s="297" t="s">
        <v>21</v>
      </c>
      <c r="D53" s="297" t="s">
        <v>437</v>
      </c>
      <c r="E53" s="19" t="s">
        <v>21</v>
      </c>
      <c r="F53" s="298">
        <v>14.478</v>
      </c>
      <c r="G53" s="40"/>
      <c r="H53" s="46"/>
    </row>
    <row r="54" spans="1:8" s="2" customFormat="1" ht="16.8" customHeight="1">
      <c r="A54" s="40"/>
      <c r="B54" s="46"/>
      <c r="C54" s="297" t="s">
        <v>21</v>
      </c>
      <c r="D54" s="297" t="s">
        <v>438</v>
      </c>
      <c r="E54" s="19" t="s">
        <v>21</v>
      </c>
      <c r="F54" s="298">
        <v>23.76</v>
      </c>
      <c r="G54" s="40"/>
      <c r="H54" s="46"/>
    </row>
    <row r="55" spans="1:8" s="2" customFormat="1" ht="16.8" customHeight="1">
      <c r="A55" s="40"/>
      <c r="B55" s="46"/>
      <c r="C55" s="297" t="s">
        <v>21</v>
      </c>
      <c r="D55" s="297" t="s">
        <v>201</v>
      </c>
      <c r="E55" s="19" t="s">
        <v>21</v>
      </c>
      <c r="F55" s="298">
        <v>0</v>
      </c>
      <c r="G55" s="40"/>
      <c r="H55" s="46"/>
    </row>
    <row r="56" spans="1:8" s="2" customFormat="1" ht="16.8" customHeight="1">
      <c r="A56" s="40"/>
      <c r="B56" s="46"/>
      <c r="C56" s="297" t="s">
        <v>21</v>
      </c>
      <c r="D56" s="297" t="s">
        <v>439</v>
      </c>
      <c r="E56" s="19" t="s">
        <v>21</v>
      </c>
      <c r="F56" s="298">
        <v>75.705</v>
      </c>
      <c r="G56" s="40"/>
      <c r="H56" s="46"/>
    </row>
    <row r="57" spans="1:8" s="2" customFormat="1" ht="16.8" customHeight="1">
      <c r="A57" s="40"/>
      <c r="B57" s="46"/>
      <c r="C57" s="297" t="s">
        <v>21</v>
      </c>
      <c r="D57" s="297" t="s">
        <v>203</v>
      </c>
      <c r="E57" s="19" t="s">
        <v>21</v>
      </c>
      <c r="F57" s="298">
        <v>0</v>
      </c>
      <c r="G57" s="40"/>
      <c r="H57" s="46"/>
    </row>
    <row r="58" spans="1:8" s="2" customFormat="1" ht="16.8" customHeight="1">
      <c r="A58" s="40"/>
      <c r="B58" s="46"/>
      <c r="C58" s="297" t="s">
        <v>21</v>
      </c>
      <c r="D58" s="297" t="s">
        <v>440</v>
      </c>
      <c r="E58" s="19" t="s">
        <v>21</v>
      </c>
      <c r="F58" s="298">
        <v>26.252</v>
      </c>
      <c r="G58" s="40"/>
      <c r="H58" s="46"/>
    </row>
    <row r="59" spans="1:8" s="2" customFormat="1" ht="16.8" customHeight="1">
      <c r="A59" s="40"/>
      <c r="B59" s="46"/>
      <c r="C59" s="297" t="s">
        <v>21</v>
      </c>
      <c r="D59" s="297" t="s">
        <v>205</v>
      </c>
      <c r="E59" s="19" t="s">
        <v>21</v>
      </c>
      <c r="F59" s="298">
        <v>0</v>
      </c>
      <c r="G59" s="40"/>
      <c r="H59" s="46"/>
    </row>
    <row r="60" spans="1:8" s="2" customFormat="1" ht="16.8" customHeight="1">
      <c r="A60" s="40"/>
      <c r="B60" s="46"/>
      <c r="C60" s="297" t="s">
        <v>21</v>
      </c>
      <c r="D60" s="297" t="s">
        <v>441</v>
      </c>
      <c r="E60" s="19" t="s">
        <v>21</v>
      </c>
      <c r="F60" s="298">
        <v>38.911</v>
      </c>
      <c r="G60" s="40"/>
      <c r="H60" s="46"/>
    </row>
    <row r="61" spans="1:8" s="2" customFormat="1" ht="16.8" customHeight="1">
      <c r="A61" s="40"/>
      <c r="B61" s="46"/>
      <c r="C61" s="297" t="s">
        <v>21</v>
      </c>
      <c r="D61" s="297" t="s">
        <v>207</v>
      </c>
      <c r="E61" s="19" t="s">
        <v>21</v>
      </c>
      <c r="F61" s="298">
        <v>0</v>
      </c>
      <c r="G61" s="40"/>
      <c r="H61" s="46"/>
    </row>
    <row r="62" spans="1:8" s="2" customFormat="1" ht="16.8" customHeight="1">
      <c r="A62" s="40"/>
      <c r="B62" s="46"/>
      <c r="C62" s="297" t="s">
        <v>21</v>
      </c>
      <c r="D62" s="297" t="s">
        <v>442</v>
      </c>
      <c r="E62" s="19" t="s">
        <v>21</v>
      </c>
      <c r="F62" s="298">
        <v>40.656</v>
      </c>
      <c r="G62" s="40"/>
      <c r="H62" s="46"/>
    </row>
    <row r="63" spans="1:8" s="2" customFormat="1" ht="16.8" customHeight="1">
      <c r="A63" s="40"/>
      <c r="B63" s="46"/>
      <c r="C63" s="297" t="s">
        <v>21</v>
      </c>
      <c r="D63" s="297" t="s">
        <v>186</v>
      </c>
      <c r="E63" s="19" t="s">
        <v>21</v>
      </c>
      <c r="F63" s="298">
        <v>0</v>
      </c>
      <c r="G63" s="40"/>
      <c r="H63" s="46"/>
    </row>
    <row r="64" spans="1:8" s="2" customFormat="1" ht="16.8" customHeight="1">
      <c r="A64" s="40"/>
      <c r="B64" s="46"/>
      <c r="C64" s="297" t="s">
        <v>21</v>
      </c>
      <c r="D64" s="297" t="s">
        <v>443</v>
      </c>
      <c r="E64" s="19" t="s">
        <v>21</v>
      </c>
      <c r="F64" s="298">
        <v>3.441</v>
      </c>
      <c r="G64" s="40"/>
      <c r="H64" s="46"/>
    </row>
    <row r="65" spans="1:8" s="2" customFormat="1" ht="16.8" customHeight="1">
      <c r="A65" s="40"/>
      <c r="B65" s="46"/>
      <c r="C65" s="297" t="s">
        <v>21</v>
      </c>
      <c r="D65" s="297" t="s">
        <v>444</v>
      </c>
      <c r="E65" s="19" t="s">
        <v>21</v>
      </c>
      <c r="F65" s="298">
        <v>10.91</v>
      </c>
      <c r="G65" s="40"/>
      <c r="H65" s="46"/>
    </row>
    <row r="66" spans="1:8" s="2" customFormat="1" ht="16.8" customHeight="1">
      <c r="A66" s="40"/>
      <c r="B66" s="46"/>
      <c r="C66" s="297" t="s">
        <v>21</v>
      </c>
      <c r="D66" s="297" t="s">
        <v>445</v>
      </c>
      <c r="E66" s="19" t="s">
        <v>21</v>
      </c>
      <c r="F66" s="298">
        <v>7.275</v>
      </c>
      <c r="G66" s="40"/>
      <c r="H66" s="46"/>
    </row>
    <row r="67" spans="1:8" s="2" customFormat="1" ht="16.8" customHeight="1">
      <c r="A67" s="40"/>
      <c r="B67" s="46"/>
      <c r="C67" s="297" t="s">
        <v>21</v>
      </c>
      <c r="D67" s="297" t="s">
        <v>210</v>
      </c>
      <c r="E67" s="19" t="s">
        <v>21</v>
      </c>
      <c r="F67" s="298">
        <v>0</v>
      </c>
      <c r="G67" s="40"/>
      <c r="H67" s="46"/>
    </row>
    <row r="68" spans="1:8" s="2" customFormat="1" ht="16.8" customHeight="1">
      <c r="A68" s="40"/>
      <c r="B68" s="46"/>
      <c r="C68" s="297" t="s">
        <v>21</v>
      </c>
      <c r="D68" s="297" t="s">
        <v>446</v>
      </c>
      <c r="E68" s="19" t="s">
        <v>21</v>
      </c>
      <c r="F68" s="298">
        <v>174.624</v>
      </c>
      <c r="G68" s="40"/>
      <c r="H68" s="46"/>
    </row>
    <row r="69" spans="1:8" s="2" customFormat="1" ht="16.8" customHeight="1">
      <c r="A69" s="40"/>
      <c r="B69" s="46"/>
      <c r="C69" s="297" t="s">
        <v>21</v>
      </c>
      <c r="D69" s="297" t="s">
        <v>447</v>
      </c>
      <c r="E69" s="19" t="s">
        <v>21</v>
      </c>
      <c r="F69" s="298">
        <v>1.584</v>
      </c>
      <c r="G69" s="40"/>
      <c r="H69" s="46"/>
    </row>
    <row r="70" spans="1:8" s="2" customFormat="1" ht="16.8" customHeight="1">
      <c r="A70" s="40"/>
      <c r="B70" s="46"/>
      <c r="C70" s="297" t="s">
        <v>21</v>
      </c>
      <c r="D70" s="297" t="s">
        <v>155</v>
      </c>
      <c r="E70" s="19" t="s">
        <v>21</v>
      </c>
      <c r="F70" s="298">
        <v>0</v>
      </c>
      <c r="G70" s="40"/>
      <c r="H70" s="46"/>
    </row>
    <row r="71" spans="1:8" s="2" customFormat="1" ht="16.8" customHeight="1">
      <c r="A71" s="40"/>
      <c r="B71" s="46"/>
      <c r="C71" s="297" t="s">
        <v>21</v>
      </c>
      <c r="D71" s="297" t="s">
        <v>448</v>
      </c>
      <c r="E71" s="19" t="s">
        <v>21</v>
      </c>
      <c r="F71" s="298">
        <v>306.408</v>
      </c>
      <c r="G71" s="40"/>
      <c r="H71" s="46"/>
    </row>
    <row r="72" spans="1:8" s="2" customFormat="1" ht="16.8" customHeight="1">
      <c r="A72" s="40"/>
      <c r="B72" s="46"/>
      <c r="C72" s="297" t="s">
        <v>21</v>
      </c>
      <c r="D72" s="297" t="s">
        <v>449</v>
      </c>
      <c r="E72" s="19" t="s">
        <v>21</v>
      </c>
      <c r="F72" s="298">
        <v>4.182</v>
      </c>
      <c r="G72" s="40"/>
      <c r="H72" s="46"/>
    </row>
    <row r="73" spans="1:8" s="2" customFormat="1" ht="16.8" customHeight="1">
      <c r="A73" s="40"/>
      <c r="B73" s="46"/>
      <c r="C73" s="297" t="s">
        <v>21</v>
      </c>
      <c r="D73" s="297" t="s">
        <v>450</v>
      </c>
      <c r="E73" s="19" t="s">
        <v>21</v>
      </c>
      <c r="F73" s="298">
        <v>12.084</v>
      </c>
      <c r="G73" s="40"/>
      <c r="H73" s="46"/>
    </row>
    <row r="74" spans="1:8" s="2" customFormat="1" ht="16.8" customHeight="1">
      <c r="A74" s="40"/>
      <c r="B74" s="46"/>
      <c r="C74" s="297" t="s">
        <v>21</v>
      </c>
      <c r="D74" s="297" t="s">
        <v>451</v>
      </c>
      <c r="E74" s="19" t="s">
        <v>21</v>
      </c>
      <c r="F74" s="298">
        <v>4.332</v>
      </c>
      <c r="G74" s="40"/>
      <c r="H74" s="46"/>
    </row>
    <row r="75" spans="1:8" s="2" customFormat="1" ht="16.8" customHeight="1">
      <c r="A75" s="40"/>
      <c r="B75" s="46"/>
      <c r="C75" s="297" t="s">
        <v>21</v>
      </c>
      <c r="D75" s="297" t="s">
        <v>452</v>
      </c>
      <c r="E75" s="19" t="s">
        <v>21</v>
      </c>
      <c r="F75" s="298">
        <v>40.656</v>
      </c>
      <c r="G75" s="40"/>
      <c r="H75" s="46"/>
    </row>
    <row r="76" spans="1:8" s="2" customFormat="1" ht="16.8" customHeight="1">
      <c r="A76" s="40"/>
      <c r="B76" s="46"/>
      <c r="C76" s="297" t="s">
        <v>21</v>
      </c>
      <c r="D76" s="297" t="s">
        <v>453</v>
      </c>
      <c r="E76" s="19" t="s">
        <v>21</v>
      </c>
      <c r="F76" s="298">
        <v>4.788</v>
      </c>
      <c r="G76" s="40"/>
      <c r="H76" s="46"/>
    </row>
    <row r="77" spans="1:8" s="2" customFormat="1" ht="16.8" customHeight="1">
      <c r="A77" s="40"/>
      <c r="B77" s="46"/>
      <c r="C77" s="297" t="s">
        <v>21</v>
      </c>
      <c r="D77" s="297" t="s">
        <v>454</v>
      </c>
      <c r="E77" s="19" t="s">
        <v>21</v>
      </c>
      <c r="F77" s="298">
        <v>0</v>
      </c>
      <c r="G77" s="40"/>
      <c r="H77" s="46"/>
    </row>
    <row r="78" spans="1:8" s="2" customFormat="1" ht="16.8" customHeight="1">
      <c r="A78" s="40"/>
      <c r="B78" s="46"/>
      <c r="C78" s="297" t="s">
        <v>21</v>
      </c>
      <c r="D78" s="297" t="s">
        <v>455</v>
      </c>
      <c r="E78" s="19" t="s">
        <v>21</v>
      </c>
      <c r="F78" s="298">
        <v>0</v>
      </c>
      <c r="G78" s="40"/>
      <c r="H78" s="46"/>
    </row>
    <row r="79" spans="1:8" s="2" customFormat="1" ht="16.8" customHeight="1">
      <c r="A79" s="40"/>
      <c r="B79" s="46"/>
      <c r="C79" s="297" t="s">
        <v>21</v>
      </c>
      <c r="D79" s="297" t="s">
        <v>456</v>
      </c>
      <c r="E79" s="19" t="s">
        <v>21</v>
      </c>
      <c r="F79" s="298">
        <v>10.668</v>
      </c>
      <c r="G79" s="40"/>
      <c r="H79" s="46"/>
    </row>
    <row r="80" spans="1:8" s="2" customFormat="1" ht="16.8" customHeight="1">
      <c r="A80" s="40"/>
      <c r="B80" s="46"/>
      <c r="C80" s="297" t="s">
        <v>21</v>
      </c>
      <c r="D80" s="297" t="s">
        <v>457</v>
      </c>
      <c r="E80" s="19" t="s">
        <v>21</v>
      </c>
      <c r="F80" s="298">
        <v>0</v>
      </c>
      <c r="G80" s="40"/>
      <c r="H80" s="46"/>
    </row>
    <row r="81" spans="1:8" s="2" customFormat="1" ht="16.8" customHeight="1">
      <c r="A81" s="40"/>
      <c r="B81" s="46"/>
      <c r="C81" s="297" t="s">
        <v>21</v>
      </c>
      <c r="D81" s="297" t="s">
        <v>458</v>
      </c>
      <c r="E81" s="19" t="s">
        <v>21</v>
      </c>
      <c r="F81" s="298">
        <v>9.72</v>
      </c>
      <c r="G81" s="40"/>
      <c r="H81" s="46"/>
    </row>
    <row r="82" spans="1:8" s="2" customFormat="1" ht="16.8" customHeight="1">
      <c r="A82" s="40"/>
      <c r="B82" s="46"/>
      <c r="C82" s="297" t="s">
        <v>21</v>
      </c>
      <c r="D82" s="297" t="s">
        <v>459</v>
      </c>
      <c r="E82" s="19" t="s">
        <v>21</v>
      </c>
      <c r="F82" s="298">
        <v>0</v>
      </c>
      <c r="G82" s="40"/>
      <c r="H82" s="46"/>
    </row>
    <row r="83" spans="1:8" s="2" customFormat="1" ht="16.8" customHeight="1">
      <c r="A83" s="40"/>
      <c r="B83" s="46"/>
      <c r="C83" s="297" t="s">
        <v>21</v>
      </c>
      <c r="D83" s="297" t="s">
        <v>460</v>
      </c>
      <c r="E83" s="19" t="s">
        <v>21</v>
      </c>
      <c r="F83" s="298">
        <v>4.086</v>
      </c>
      <c r="G83" s="40"/>
      <c r="H83" s="46"/>
    </row>
    <row r="84" spans="1:8" s="2" customFormat="1" ht="16.8" customHeight="1">
      <c r="A84" s="40"/>
      <c r="B84" s="46"/>
      <c r="C84" s="297" t="s">
        <v>21</v>
      </c>
      <c r="D84" s="297" t="s">
        <v>461</v>
      </c>
      <c r="E84" s="19" t="s">
        <v>21</v>
      </c>
      <c r="F84" s="298">
        <v>0</v>
      </c>
      <c r="G84" s="40"/>
      <c r="H84" s="46"/>
    </row>
    <row r="85" spans="1:8" s="2" customFormat="1" ht="16.8" customHeight="1">
      <c r="A85" s="40"/>
      <c r="B85" s="46"/>
      <c r="C85" s="297" t="s">
        <v>21</v>
      </c>
      <c r="D85" s="297" t="s">
        <v>462</v>
      </c>
      <c r="E85" s="19" t="s">
        <v>21</v>
      </c>
      <c r="F85" s="298">
        <v>4.428</v>
      </c>
      <c r="G85" s="40"/>
      <c r="H85" s="46"/>
    </row>
    <row r="86" spans="1:8" s="2" customFormat="1" ht="16.8" customHeight="1">
      <c r="A86" s="40"/>
      <c r="B86" s="46"/>
      <c r="C86" s="297" t="s">
        <v>21</v>
      </c>
      <c r="D86" s="297" t="s">
        <v>463</v>
      </c>
      <c r="E86" s="19" t="s">
        <v>21</v>
      </c>
      <c r="F86" s="298">
        <v>0</v>
      </c>
      <c r="G86" s="40"/>
      <c r="H86" s="46"/>
    </row>
    <row r="87" spans="1:8" s="2" customFormat="1" ht="16.8" customHeight="1">
      <c r="A87" s="40"/>
      <c r="B87" s="46"/>
      <c r="C87" s="297" t="s">
        <v>21</v>
      </c>
      <c r="D87" s="297" t="s">
        <v>464</v>
      </c>
      <c r="E87" s="19" t="s">
        <v>21</v>
      </c>
      <c r="F87" s="298">
        <v>3.996</v>
      </c>
      <c r="G87" s="40"/>
      <c r="H87" s="46"/>
    </row>
    <row r="88" spans="1:8" s="2" customFormat="1" ht="16.8" customHeight="1">
      <c r="A88" s="40"/>
      <c r="B88" s="46"/>
      <c r="C88" s="297" t="s">
        <v>21</v>
      </c>
      <c r="D88" s="297" t="s">
        <v>465</v>
      </c>
      <c r="E88" s="19" t="s">
        <v>21</v>
      </c>
      <c r="F88" s="298">
        <v>0</v>
      </c>
      <c r="G88" s="40"/>
      <c r="H88" s="46"/>
    </row>
    <row r="89" spans="1:8" s="2" customFormat="1" ht="16.8" customHeight="1">
      <c r="A89" s="40"/>
      <c r="B89" s="46"/>
      <c r="C89" s="297" t="s">
        <v>21</v>
      </c>
      <c r="D89" s="297" t="s">
        <v>466</v>
      </c>
      <c r="E89" s="19" t="s">
        <v>21</v>
      </c>
      <c r="F89" s="298">
        <v>2.43</v>
      </c>
      <c r="G89" s="40"/>
      <c r="H89" s="46"/>
    </row>
    <row r="90" spans="1:8" s="2" customFormat="1" ht="16.8" customHeight="1">
      <c r="A90" s="40"/>
      <c r="B90" s="46"/>
      <c r="C90" s="297" t="s">
        <v>89</v>
      </c>
      <c r="D90" s="297" t="s">
        <v>171</v>
      </c>
      <c r="E90" s="19" t="s">
        <v>21</v>
      </c>
      <c r="F90" s="298">
        <v>3614.03</v>
      </c>
      <c r="G90" s="40"/>
      <c r="H90" s="46"/>
    </row>
    <row r="91" spans="1:8" s="2" customFormat="1" ht="16.8" customHeight="1">
      <c r="A91" s="40"/>
      <c r="B91" s="46"/>
      <c r="C91" s="299" t="s">
        <v>1696</v>
      </c>
      <c r="D91" s="40"/>
      <c r="E91" s="40"/>
      <c r="F91" s="40"/>
      <c r="G91" s="40"/>
      <c r="H91" s="46"/>
    </row>
    <row r="92" spans="1:8" s="2" customFormat="1" ht="16.8" customHeight="1">
      <c r="A92" s="40"/>
      <c r="B92" s="46"/>
      <c r="C92" s="297" t="s">
        <v>428</v>
      </c>
      <c r="D92" s="297" t="s">
        <v>1704</v>
      </c>
      <c r="E92" s="19" t="s">
        <v>352</v>
      </c>
      <c r="F92" s="298">
        <v>1445.612</v>
      </c>
      <c r="G92" s="40"/>
      <c r="H92" s="46"/>
    </row>
    <row r="93" spans="1:8" s="2" customFormat="1" ht="16.8" customHeight="1">
      <c r="A93" s="40"/>
      <c r="B93" s="46"/>
      <c r="C93" s="297" t="s">
        <v>469</v>
      </c>
      <c r="D93" s="297" t="s">
        <v>1705</v>
      </c>
      <c r="E93" s="19" t="s">
        <v>352</v>
      </c>
      <c r="F93" s="298">
        <v>1264.911</v>
      </c>
      <c r="G93" s="40"/>
      <c r="H93" s="46"/>
    </row>
    <row r="94" spans="1:8" s="2" customFormat="1" ht="16.8" customHeight="1">
      <c r="A94" s="40"/>
      <c r="B94" s="46"/>
      <c r="C94" s="297" t="s">
        <v>618</v>
      </c>
      <c r="D94" s="297" t="s">
        <v>1702</v>
      </c>
      <c r="E94" s="19" t="s">
        <v>352</v>
      </c>
      <c r="F94" s="298">
        <v>1305.833</v>
      </c>
      <c r="G94" s="40"/>
      <c r="H94" s="46"/>
    </row>
    <row r="95" spans="1:8" s="2" customFormat="1" ht="16.8" customHeight="1">
      <c r="A95" s="40"/>
      <c r="B95" s="46"/>
      <c r="C95" s="297" t="s">
        <v>669</v>
      </c>
      <c r="D95" s="297" t="s">
        <v>1703</v>
      </c>
      <c r="E95" s="19" t="s">
        <v>352</v>
      </c>
      <c r="F95" s="298">
        <v>2487.301</v>
      </c>
      <c r="G95" s="40"/>
      <c r="H95" s="46"/>
    </row>
    <row r="96" spans="1:8" s="2" customFormat="1" ht="16.8" customHeight="1">
      <c r="A96" s="40"/>
      <c r="B96" s="46"/>
      <c r="C96" s="297" t="s">
        <v>730</v>
      </c>
      <c r="D96" s="297" t="s">
        <v>731</v>
      </c>
      <c r="E96" s="19" t="s">
        <v>732</v>
      </c>
      <c r="F96" s="298">
        <v>789.239</v>
      </c>
      <c r="G96" s="40"/>
      <c r="H96" s="46"/>
    </row>
    <row r="97" spans="1:8" s="2" customFormat="1" ht="16.8" customHeight="1">
      <c r="A97" s="40"/>
      <c r="B97" s="46"/>
      <c r="C97" s="293" t="s">
        <v>93</v>
      </c>
      <c r="D97" s="294" t="s">
        <v>94</v>
      </c>
      <c r="E97" s="295" t="s">
        <v>21</v>
      </c>
      <c r="F97" s="296">
        <v>1223.93</v>
      </c>
      <c r="G97" s="40"/>
      <c r="H97" s="46"/>
    </row>
    <row r="98" spans="1:8" s="2" customFormat="1" ht="16.8" customHeight="1">
      <c r="A98" s="40"/>
      <c r="B98" s="46"/>
      <c r="C98" s="297" t="s">
        <v>21</v>
      </c>
      <c r="D98" s="297" t="s">
        <v>154</v>
      </c>
      <c r="E98" s="19" t="s">
        <v>21</v>
      </c>
      <c r="F98" s="298">
        <v>0</v>
      </c>
      <c r="G98" s="40"/>
      <c r="H98" s="46"/>
    </row>
    <row r="99" spans="1:8" s="2" customFormat="1" ht="16.8" customHeight="1">
      <c r="A99" s="40"/>
      <c r="B99" s="46"/>
      <c r="C99" s="297" t="s">
        <v>21</v>
      </c>
      <c r="D99" s="297" t="s">
        <v>182</v>
      </c>
      <c r="E99" s="19" t="s">
        <v>21</v>
      </c>
      <c r="F99" s="298">
        <v>0</v>
      </c>
      <c r="G99" s="40"/>
      <c r="H99" s="46"/>
    </row>
    <row r="100" spans="1:8" s="2" customFormat="1" ht="16.8" customHeight="1">
      <c r="A100" s="40"/>
      <c r="B100" s="46"/>
      <c r="C100" s="297" t="s">
        <v>21</v>
      </c>
      <c r="D100" s="297" t="s">
        <v>745</v>
      </c>
      <c r="E100" s="19" t="s">
        <v>21</v>
      </c>
      <c r="F100" s="298">
        <v>129</v>
      </c>
      <c r="G100" s="40"/>
      <c r="H100" s="46"/>
    </row>
    <row r="101" spans="1:8" s="2" customFormat="1" ht="16.8" customHeight="1">
      <c r="A101" s="40"/>
      <c r="B101" s="46"/>
      <c r="C101" s="297" t="s">
        <v>21</v>
      </c>
      <c r="D101" s="297" t="s">
        <v>746</v>
      </c>
      <c r="E101" s="19" t="s">
        <v>21</v>
      </c>
      <c r="F101" s="298">
        <v>403.82</v>
      </c>
      <c r="G101" s="40"/>
      <c r="H101" s="46"/>
    </row>
    <row r="102" spans="1:8" s="2" customFormat="1" ht="16.8" customHeight="1">
      <c r="A102" s="40"/>
      <c r="B102" s="46"/>
      <c r="C102" s="297" t="s">
        <v>21</v>
      </c>
      <c r="D102" s="297" t="s">
        <v>747</v>
      </c>
      <c r="E102" s="19" t="s">
        <v>21</v>
      </c>
      <c r="F102" s="298">
        <v>315.797</v>
      </c>
      <c r="G102" s="40"/>
      <c r="H102" s="46"/>
    </row>
    <row r="103" spans="1:8" s="2" customFormat="1" ht="16.8" customHeight="1">
      <c r="A103" s="40"/>
      <c r="B103" s="46"/>
      <c r="C103" s="297" t="s">
        <v>21</v>
      </c>
      <c r="D103" s="297" t="s">
        <v>748</v>
      </c>
      <c r="E103" s="19" t="s">
        <v>21</v>
      </c>
      <c r="F103" s="298">
        <v>2.731</v>
      </c>
      <c r="G103" s="40"/>
      <c r="H103" s="46"/>
    </row>
    <row r="104" spans="1:8" s="2" customFormat="1" ht="16.8" customHeight="1">
      <c r="A104" s="40"/>
      <c r="B104" s="46"/>
      <c r="C104" s="297" t="s">
        <v>21</v>
      </c>
      <c r="D104" s="297" t="s">
        <v>749</v>
      </c>
      <c r="E104" s="19" t="s">
        <v>21</v>
      </c>
      <c r="F104" s="298">
        <v>67.146</v>
      </c>
      <c r="G104" s="40"/>
      <c r="H104" s="46"/>
    </row>
    <row r="105" spans="1:8" s="2" customFormat="1" ht="16.8" customHeight="1">
      <c r="A105" s="40"/>
      <c r="B105" s="46"/>
      <c r="C105" s="297" t="s">
        <v>21</v>
      </c>
      <c r="D105" s="297" t="s">
        <v>198</v>
      </c>
      <c r="E105" s="19" t="s">
        <v>21</v>
      </c>
      <c r="F105" s="298">
        <v>0</v>
      </c>
      <c r="G105" s="40"/>
      <c r="H105" s="46"/>
    </row>
    <row r="106" spans="1:8" s="2" customFormat="1" ht="16.8" customHeight="1">
      <c r="A106" s="40"/>
      <c r="B106" s="46"/>
      <c r="C106" s="297" t="s">
        <v>21</v>
      </c>
      <c r="D106" s="297" t="s">
        <v>750</v>
      </c>
      <c r="E106" s="19" t="s">
        <v>21</v>
      </c>
      <c r="F106" s="298">
        <v>110.859</v>
      </c>
      <c r="G106" s="40"/>
      <c r="H106" s="46"/>
    </row>
    <row r="107" spans="1:8" s="2" customFormat="1" ht="16.8" customHeight="1">
      <c r="A107" s="40"/>
      <c r="B107" s="46"/>
      <c r="C107" s="297" t="s">
        <v>21</v>
      </c>
      <c r="D107" s="297" t="s">
        <v>184</v>
      </c>
      <c r="E107" s="19" t="s">
        <v>21</v>
      </c>
      <c r="F107" s="298">
        <v>0</v>
      </c>
      <c r="G107" s="40"/>
      <c r="H107" s="46"/>
    </row>
    <row r="108" spans="1:8" s="2" customFormat="1" ht="16.8" customHeight="1">
      <c r="A108" s="40"/>
      <c r="B108" s="46"/>
      <c r="C108" s="297" t="s">
        <v>21</v>
      </c>
      <c r="D108" s="297" t="s">
        <v>751</v>
      </c>
      <c r="E108" s="19" t="s">
        <v>21</v>
      </c>
      <c r="F108" s="298">
        <v>12.859</v>
      </c>
      <c r="G108" s="40"/>
      <c r="H108" s="46"/>
    </row>
    <row r="109" spans="1:8" s="2" customFormat="1" ht="16.8" customHeight="1">
      <c r="A109" s="40"/>
      <c r="B109" s="46"/>
      <c r="C109" s="297" t="s">
        <v>21</v>
      </c>
      <c r="D109" s="297" t="s">
        <v>752</v>
      </c>
      <c r="E109" s="19" t="s">
        <v>21</v>
      </c>
      <c r="F109" s="298">
        <v>3.393</v>
      </c>
      <c r="G109" s="40"/>
      <c r="H109" s="46"/>
    </row>
    <row r="110" spans="1:8" s="2" customFormat="1" ht="16.8" customHeight="1">
      <c r="A110" s="40"/>
      <c r="B110" s="46"/>
      <c r="C110" s="297" t="s">
        <v>21</v>
      </c>
      <c r="D110" s="297" t="s">
        <v>753</v>
      </c>
      <c r="E110" s="19" t="s">
        <v>21</v>
      </c>
      <c r="F110" s="298">
        <v>5.358</v>
      </c>
      <c r="G110" s="40"/>
      <c r="H110" s="46"/>
    </row>
    <row r="111" spans="1:8" s="2" customFormat="1" ht="16.8" customHeight="1">
      <c r="A111" s="40"/>
      <c r="B111" s="46"/>
      <c r="C111" s="297" t="s">
        <v>21</v>
      </c>
      <c r="D111" s="297" t="s">
        <v>201</v>
      </c>
      <c r="E111" s="19" t="s">
        <v>21</v>
      </c>
      <c r="F111" s="298">
        <v>0</v>
      </c>
      <c r="G111" s="40"/>
      <c r="H111" s="46"/>
    </row>
    <row r="112" spans="1:8" s="2" customFormat="1" ht="16.8" customHeight="1">
      <c r="A112" s="40"/>
      <c r="B112" s="46"/>
      <c r="C112" s="297" t="s">
        <v>21</v>
      </c>
      <c r="D112" s="297" t="s">
        <v>754</v>
      </c>
      <c r="E112" s="19" t="s">
        <v>21</v>
      </c>
      <c r="F112" s="298">
        <v>21.435</v>
      </c>
      <c r="G112" s="40"/>
      <c r="H112" s="46"/>
    </row>
    <row r="113" spans="1:8" s="2" customFormat="1" ht="16.8" customHeight="1">
      <c r="A113" s="40"/>
      <c r="B113" s="46"/>
      <c r="C113" s="297" t="s">
        <v>21</v>
      </c>
      <c r="D113" s="297" t="s">
        <v>203</v>
      </c>
      <c r="E113" s="19" t="s">
        <v>21</v>
      </c>
      <c r="F113" s="298">
        <v>0</v>
      </c>
      <c r="G113" s="40"/>
      <c r="H113" s="46"/>
    </row>
    <row r="114" spans="1:8" s="2" customFormat="1" ht="16.8" customHeight="1">
      <c r="A114" s="40"/>
      <c r="B114" s="46"/>
      <c r="C114" s="297" t="s">
        <v>21</v>
      </c>
      <c r="D114" s="297" t="s">
        <v>755</v>
      </c>
      <c r="E114" s="19" t="s">
        <v>21</v>
      </c>
      <c r="F114" s="298">
        <v>6.808</v>
      </c>
      <c r="G114" s="40"/>
      <c r="H114" s="46"/>
    </row>
    <row r="115" spans="1:8" s="2" customFormat="1" ht="16.8" customHeight="1">
      <c r="A115" s="40"/>
      <c r="B115" s="46"/>
      <c r="C115" s="297" t="s">
        <v>21</v>
      </c>
      <c r="D115" s="297" t="s">
        <v>205</v>
      </c>
      <c r="E115" s="19" t="s">
        <v>21</v>
      </c>
      <c r="F115" s="298">
        <v>0</v>
      </c>
      <c r="G115" s="40"/>
      <c r="H115" s="46"/>
    </row>
    <row r="116" spans="1:8" s="2" customFormat="1" ht="16.8" customHeight="1">
      <c r="A116" s="40"/>
      <c r="B116" s="46"/>
      <c r="C116" s="297" t="s">
        <v>21</v>
      </c>
      <c r="D116" s="297" t="s">
        <v>756</v>
      </c>
      <c r="E116" s="19" t="s">
        <v>21</v>
      </c>
      <c r="F116" s="298">
        <v>8.682</v>
      </c>
      <c r="G116" s="40"/>
      <c r="H116" s="46"/>
    </row>
    <row r="117" spans="1:8" s="2" customFormat="1" ht="16.8" customHeight="1">
      <c r="A117" s="40"/>
      <c r="B117" s="46"/>
      <c r="C117" s="297" t="s">
        <v>21</v>
      </c>
      <c r="D117" s="297" t="s">
        <v>207</v>
      </c>
      <c r="E117" s="19" t="s">
        <v>21</v>
      </c>
      <c r="F117" s="298">
        <v>0</v>
      </c>
      <c r="G117" s="40"/>
      <c r="H117" s="46"/>
    </row>
    <row r="118" spans="1:8" s="2" customFormat="1" ht="16.8" customHeight="1">
      <c r="A118" s="40"/>
      <c r="B118" s="46"/>
      <c r="C118" s="297" t="s">
        <v>21</v>
      </c>
      <c r="D118" s="297" t="s">
        <v>757</v>
      </c>
      <c r="E118" s="19" t="s">
        <v>21</v>
      </c>
      <c r="F118" s="298">
        <v>11.039</v>
      </c>
      <c r="G118" s="40"/>
      <c r="H118" s="46"/>
    </row>
    <row r="119" spans="1:8" s="2" customFormat="1" ht="16.8" customHeight="1">
      <c r="A119" s="40"/>
      <c r="B119" s="46"/>
      <c r="C119" s="297" t="s">
        <v>21</v>
      </c>
      <c r="D119" s="297" t="s">
        <v>186</v>
      </c>
      <c r="E119" s="19" t="s">
        <v>21</v>
      </c>
      <c r="F119" s="298">
        <v>0</v>
      </c>
      <c r="G119" s="40"/>
      <c r="H119" s="46"/>
    </row>
    <row r="120" spans="1:8" s="2" customFormat="1" ht="16.8" customHeight="1">
      <c r="A120" s="40"/>
      <c r="B120" s="46"/>
      <c r="C120" s="297" t="s">
        <v>21</v>
      </c>
      <c r="D120" s="297" t="s">
        <v>758</v>
      </c>
      <c r="E120" s="19" t="s">
        <v>21</v>
      </c>
      <c r="F120" s="298">
        <v>1.19</v>
      </c>
      <c r="G120" s="40"/>
      <c r="H120" s="46"/>
    </row>
    <row r="121" spans="1:8" s="2" customFormat="1" ht="16.8" customHeight="1">
      <c r="A121" s="40"/>
      <c r="B121" s="46"/>
      <c r="C121" s="297" t="s">
        <v>21</v>
      </c>
      <c r="D121" s="297" t="s">
        <v>759</v>
      </c>
      <c r="E121" s="19" t="s">
        <v>21</v>
      </c>
      <c r="F121" s="298">
        <v>4.761</v>
      </c>
      <c r="G121" s="40"/>
      <c r="H121" s="46"/>
    </row>
    <row r="122" spans="1:8" s="2" customFormat="1" ht="16.8" customHeight="1">
      <c r="A122" s="40"/>
      <c r="B122" s="46"/>
      <c r="C122" s="297" t="s">
        <v>21</v>
      </c>
      <c r="D122" s="297" t="s">
        <v>760</v>
      </c>
      <c r="E122" s="19" t="s">
        <v>21</v>
      </c>
      <c r="F122" s="298">
        <v>2.311</v>
      </c>
      <c r="G122" s="40"/>
      <c r="H122" s="46"/>
    </row>
    <row r="123" spans="1:8" s="2" customFormat="1" ht="16.8" customHeight="1">
      <c r="A123" s="40"/>
      <c r="B123" s="46"/>
      <c r="C123" s="297" t="s">
        <v>21</v>
      </c>
      <c r="D123" s="297" t="s">
        <v>210</v>
      </c>
      <c r="E123" s="19" t="s">
        <v>21</v>
      </c>
      <c r="F123" s="298">
        <v>0</v>
      </c>
      <c r="G123" s="40"/>
      <c r="H123" s="46"/>
    </row>
    <row r="124" spans="1:8" s="2" customFormat="1" ht="16.8" customHeight="1">
      <c r="A124" s="40"/>
      <c r="B124" s="46"/>
      <c r="C124" s="297" t="s">
        <v>21</v>
      </c>
      <c r="D124" s="297" t="s">
        <v>761</v>
      </c>
      <c r="E124" s="19" t="s">
        <v>21</v>
      </c>
      <c r="F124" s="298">
        <v>40.111</v>
      </c>
      <c r="G124" s="40"/>
      <c r="H124" s="46"/>
    </row>
    <row r="125" spans="1:8" s="2" customFormat="1" ht="16.8" customHeight="1">
      <c r="A125" s="40"/>
      <c r="B125" s="46"/>
      <c r="C125" s="297" t="s">
        <v>21</v>
      </c>
      <c r="D125" s="297" t="s">
        <v>762</v>
      </c>
      <c r="E125" s="19" t="s">
        <v>21</v>
      </c>
      <c r="F125" s="298">
        <v>0.281</v>
      </c>
      <c r="G125" s="40"/>
      <c r="H125" s="46"/>
    </row>
    <row r="126" spans="1:8" s="2" customFormat="1" ht="16.8" customHeight="1">
      <c r="A126" s="40"/>
      <c r="B126" s="46"/>
      <c r="C126" s="297" t="s">
        <v>21</v>
      </c>
      <c r="D126" s="297" t="s">
        <v>155</v>
      </c>
      <c r="E126" s="19" t="s">
        <v>21</v>
      </c>
      <c r="F126" s="298">
        <v>0</v>
      </c>
      <c r="G126" s="40"/>
      <c r="H126" s="46"/>
    </row>
    <row r="127" spans="1:8" s="2" customFormat="1" ht="16.8" customHeight="1">
      <c r="A127" s="40"/>
      <c r="B127" s="46"/>
      <c r="C127" s="297" t="s">
        <v>21</v>
      </c>
      <c r="D127" s="297" t="s">
        <v>763</v>
      </c>
      <c r="E127" s="19" t="s">
        <v>21</v>
      </c>
      <c r="F127" s="298">
        <v>64.936</v>
      </c>
      <c r="G127" s="40"/>
      <c r="H127" s="46"/>
    </row>
    <row r="128" spans="1:8" s="2" customFormat="1" ht="16.8" customHeight="1">
      <c r="A128" s="40"/>
      <c r="B128" s="46"/>
      <c r="C128" s="297" t="s">
        <v>21</v>
      </c>
      <c r="D128" s="297" t="s">
        <v>764</v>
      </c>
      <c r="E128" s="19" t="s">
        <v>21</v>
      </c>
      <c r="F128" s="298">
        <v>0.735</v>
      </c>
      <c r="G128" s="40"/>
      <c r="H128" s="46"/>
    </row>
    <row r="129" spans="1:8" s="2" customFormat="1" ht="16.8" customHeight="1">
      <c r="A129" s="40"/>
      <c r="B129" s="46"/>
      <c r="C129" s="297" t="s">
        <v>21</v>
      </c>
      <c r="D129" s="297" t="s">
        <v>765</v>
      </c>
      <c r="E129" s="19" t="s">
        <v>21</v>
      </c>
      <c r="F129" s="298">
        <v>2.291</v>
      </c>
      <c r="G129" s="40"/>
      <c r="H129" s="46"/>
    </row>
    <row r="130" spans="1:8" s="2" customFormat="1" ht="16.8" customHeight="1">
      <c r="A130" s="40"/>
      <c r="B130" s="46"/>
      <c r="C130" s="297" t="s">
        <v>21</v>
      </c>
      <c r="D130" s="297" t="s">
        <v>766</v>
      </c>
      <c r="E130" s="19" t="s">
        <v>21</v>
      </c>
      <c r="F130" s="298">
        <v>0.821</v>
      </c>
      <c r="G130" s="40"/>
      <c r="H130" s="46"/>
    </row>
    <row r="131" spans="1:8" s="2" customFormat="1" ht="16.8" customHeight="1">
      <c r="A131" s="40"/>
      <c r="B131" s="46"/>
      <c r="C131" s="297" t="s">
        <v>21</v>
      </c>
      <c r="D131" s="297" t="s">
        <v>767</v>
      </c>
      <c r="E131" s="19" t="s">
        <v>21</v>
      </c>
      <c r="F131" s="298">
        <v>6.658</v>
      </c>
      <c r="G131" s="40"/>
      <c r="H131" s="46"/>
    </row>
    <row r="132" spans="1:8" s="2" customFormat="1" ht="16.8" customHeight="1">
      <c r="A132" s="40"/>
      <c r="B132" s="46"/>
      <c r="C132" s="297" t="s">
        <v>21</v>
      </c>
      <c r="D132" s="297" t="s">
        <v>768</v>
      </c>
      <c r="E132" s="19" t="s">
        <v>21</v>
      </c>
      <c r="F132" s="298">
        <v>0.908</v>
      </c>
      <c r="G132" s="40"/>
      <c r="H132" s="46"/>
    </row>
    <row r="133" spans="1:8" s="2" customFormat="1" ht="16.8" customHeight="1">
      <c r="A133" s="40"/>
      <c r="B133" s="46"/>
      <c r="C133" s="297" t="s">
        <v>93</v>
      </c>
      <c r="D133" s="297" t="s">
        <v>171</v>
      </c>
      <c r="E133" s="19" t="s">
        <v>21</v>
      </c>
      <c r="F133" s="298">
        <v>1223.93</v>
      </c>
      <c r="G133" s="40"/>
      <c r="H133" s="46"/>
    </row>
    <row r="134" spans="1:8" s="2" customFormat="1" ht="16.8" customHeight="1">
      <c r="A134" s="40"/>
      <c r="B134" s="46"/>
      <c r="C134" s="299" t="s">
        <v>1696</v>
      </c>
      <c r="D134" s="40"/>
      <c r="E134" s="40"/>
      <c r="F134" s="40"/>
      <c r="G134" s="40"/>
      <c r="H134" s="46"/>
    </row>
    <row r="135" spans="1:8" s="2" customFormat="1" ht="16.8" customHeight="1">
      <c r="A135" s="40"/>
      <c r="B135" s="46"/>
      <c r="C135" s="297" t="s">
        <v>740</v>
      </c>
      <c r="D135" s="297" t="s">
        <v>1706</v>
      </c>
      <c r="E135" s="19" t="s">
        <v>352</v>
      </c>
      <c r="F135" s="298">
        <v>1223.93</v>
      </c>
      <c r="G135" s="40"/>
      <c r="H135" s="46"/>
    </row>
    <row r="136" spans="1:8" s="2" customFormat="1" ht="16.8" customHeight="1">
      <c r="A136" s="40"/>
      <c r="B136" s="46"/>
      <c r="C136" s="297" t="s">
        <v>770</v>
      </c>
      <c r="D136" s="297" t="s">
        <v>771</v>
      </c>
      <c r="E136" s="19" t="s">
        <v>732</v>
      </c>
      <c r="F136" s="298">
        <v>2447.86</v>
      </c>
      <c r="G136" s="40"/>
      <c r="H136" s="46"/>
    </row>
    <row r="137" spans="1:8" s="2" customFormat="1" ht="16.8" customHeight="1">
      <c r="A137" s="40"/>
      <c r="B137" s="46"/>
      <c r="C137" s="293" t="s">
        <v>780</v>
      </c>
      <c r="D137" s="294" t="s">
        <v>1707</v>
      </c>
      <c r="E137" s="295" t="s">
        <v>21</v>
      </c>
      <c r="F137" s="296">
        <v>29.16</v>
      </c>
      <c r="G137" s="40"/>
      <c r="H137" s="46"/>
    </row>
    <row r="138" spans="1:8" s="2" customFormat="1" ht="16.8" customHeight="1">
      <c r="A138" s="40"/>
      <c r="B138" s="46"/>
      <c r="C138" s="297" t="s">
        <v>21</v>
      </c>
      <c r="D138" s="297" t="s">
        <v>154</v>
      </c>
      <c r="E138" s="19" t="s">
        <v>21</v>
      </c>
      <c r="F138" s="298">
        <v>0</v>
      </c>
      <c r="G138" s="40"/>
      <c r="H138" s="46"/>
    </row>
    <row r="139" spans="1:8" s="2" customFormat="1" ht="16.8" customHeight="1">
      <c r="A139" s="40"/>
      <c r="B139" s="46"/>
      <c r="C139" s="297" t="s">
        <v>21</v>
      </c>
      <c r="D139" s="297" t="s">
        <v>368</v>
      </c>
      <c r="E139" s="19" t="s">
        <v>21</v>
      </c>
      <c r="F139" s="298">
        <v>0</v>
      </c>
      <c r="G139" s="40"/>
      <c r="H139" s="46"/>
    </row>
    <row r="140" spans="1:8" s="2" customFormat="1" ht="16.8" customHeight="1">
      <c r="A140" s="40"/>
      <c r="B140" s="46"/>
      <c r="C140" s="297" t="s">
        <v>21</v>
      </c>
      <c r="D140" s="297" t="s">
        <v>369</v>
      </c>
      <c r="E140" s="19" t="s">
        <v>21</v>
      </c>
      <c r="F140" s="298">
        <v>6</v>
      </c>
      <c r="G140" s="40"/>
      <c r="H140" s="46"/>
    </row>
    <row r="141" spans="1:8" s="2" customFormat="1" ht="16.8" customHeight="1">
      <c r="A141" s="40"/>
      <c r="B141" s="46"/>
      <c r="C141" s="297" t="s">
        <v>21</v>
      </c>
      <c r="D141" s="297" t="s">
        <v>370</v>
      </c>
      <c r="E141" s="19" t="s">
        <v>21</v>
      </c>
      <c r="F141" s="298">
        <v>0</v>
      </c>
      <c r="G141" s="40"/>
      <c r="H141" s="46"/>
    </row>
    <row r="142" spans="1:8" s="2" customFormat="1" ht="16.8" customHeight="1">
      <c r="A142" s="40"/>
      <c r="B142" s="46"/>
      <c r="C142" s="297" t="s">
        <v>21</v>
      </c>
      <c r="D142" s="297" t="s">
        <v>371</v>
      </c>
      <c r="E142" s="19" t="s">
        <v>21</v>
      </c>
      <c r="F142" s="298">
        <v>3.96</v>
      </c>
      <c r="G142" s="40"/>
      <c r="H142" s="46"/>
    </row>
    <row r="143" spans="1:8" s="2" customFormat="1" ht="16.8" customHeight="1">
      <c r="A143" s="40"/>
      <c r="B143" s="46"/>
      <c r="C143" s="297" t="s">
        <v>21</v>
      </c>
      <c r="D143" s="297" t="s">
        <v>210</v>
      </c>
      <c r="E143" s="19" t="s">
        <v>21</v>
      </c>
      <c r="F143" s="298">
        <v>0</v>
      </c>
      <c r="G143" s="40"/>
      <c r="H143" s="46"/>
    </row>
    <row r="144" spans="1:8" s="2" customFormat="1" ht="16.8" customHeight="1">
      <c r="A144" s="40"/>
      <c r="B144" s="46"/>
      <c r="C144" s="297" t="s">
        <v>21</v>
      </c>
      <c r="D144" s="297" t="s">
        <v>373</v>
      </c>
      <c r="E144" s="19" t="s">
        <v>21</v>
      </c>
      <c r="F144" s="298">
        <v>0.72</v>
      </c>
      <c r="G144" s="40"/>
      <c r="H144" s="46"/>
    </row>
    <row r="145" spans="1:8" s="2" customFormat="1" ht="16.8" customHeight="1">
      <c r="A145" s="40"/>
      <c r="B145" s="46"/>
      <c r="C145" s="297" t="s">
        <v>21</v>
      </c>
      <c r="D145" s="297" t="s">
        <v>779</v>
      </c>
      <c r="E145" s="19" t="s">
        <v>21</v>
      </c>
      <c r="F145" s="298">
        <v>0</v>
      </c>
      <c r="G145" s="40"/>
      <c r="H145" s="46"/>
    </row>
    <row r="146" spans="1:8" s="2" customFormat="1" ht="16.8" customHeight="1">
      <c r="A146" s="40"/>
      <c r="B146" s="46"/>
      <c r="C146" s="297" t="s">
        <v>21</v>
      </c>
      <c r="D146" s="297" t="s">
        <v>375</v>
      </c>
      <c r="E146" s="19" t="s">
        <v>21</v>
      </c>
      <c r="F146" s="298">
        <v>18.48</v>
      </c>
      <c r="G146" s="40"/>
      <c r="H146" s="46"/>
    </row>
    <row r="147" spans="1:8" s="2" customFormat="1" ht="16.8" customHeight="1">
      <c r="A147" s="40"/>
      <c r="B147" s="46"/>
      <c r="C147" s="297" t="s">
        <v>780</v>
      </c>
      <c r="D147" s="297" t="s">
        <v>171</v>
      </c>
      <c r="E147" s="19" t="s">
        <v>21</v>
      </c>
      <c r="F147" s="298">
        <v>29.16</v>
      </c>
      <c r="G147" s="40"/>
      <c r="H147" s="46"/>
    </row>
    <row r="148" spans="1:8" s="2" customFormat="1" ht="16.8" customHeight="1">
      <c r="A148" s="40"/>
      <c r="B148" s="46"/>
      <c r="C148" s="293" t="s">
        <v>96</v>
      </c>
      <c r="D148" s="294" t="s">
        <v>97</v>
      </c>
      <c r="E148" s="295" t="s">
        <v>21</v>
      </c>
      <c r="F148" s="296">
        <v>1208.88</v>
      </c>
      <c r="G148" s="40"/>
      <c r="H148" s="46"/>
    </row>
    <row r="149" spans="1:8" s="2" customFormat="1" ht="16.8" customHeight="1">
      <c r="A149" s="40"/>
      <c r="B149" s="46"/>
      <c r="C149" s="297" t="s">
        <v>21</v>
      </c>
      <c r="D149" s="297" t="s">
        <v>154</v>
      </c>
      <c r="E149" s="19" t="s">
        <v>21</v>
      </c>
      <c r="F149" s="298">
        <v>0</v>
      </c>
      <c r="G149" s="40"/>
      <c r="H149" s="46"/>
    </row>
    <row r="150" spans="1:8" s="2" customFormat="1" ht="16.8" customHeight="1">
      <c r="A150" s="40"/>
      <c r="B150" s="46"/>
      <c r="C150" s="297" t="s">
        <v>21</v>
      </c>
      <c r="D150" s="297" t="s">
        <v>210</v>
      </c>
      <c r="E150" s="19" t="s">
        <v>21</v>
      </c>
      <c r="F150" s="298">
        <v>0</v>
      </c>
      <c r="G150" s="40"/>
      <c r="H150" s="46"/>
    </row>
    <row r="151" spans="1:8" s="2" customFormat="1" ht="16.8" customHeight="1">
      <c r="A151" s="40"/>
      <c r="B151" s="46"/>
      <c r="C151" s="297" t="s">
        <v>21</v>
      </c>
      <c r="D151" s="297" t="s">
        <v>516</v>
      </c>
      <c r="E151" s="19" t="s">
        <v>21</v>
      </c>
      <c r="F151" s="298">
        <v>393.76</v>
      </c>
      <c r="G151" s="40"/>
      <c r="H151" s="46"/>
    </row>
    <row r="152" spans="1:8" s="2" customFormat="1" ht="16.8" customHeight="1">
      <c r="A152" s="40"/>
      <c r="B152" s="46"/>
      <c r="C152" s="297" t="s">
        <v>21</v>
      </c>
      <c r="D152" s="297" t="s">
        <v>517</v>
      </c>
      <c r="E152" s="19" t="s">
        <v>21</v>
      </c>
      <c r="F152" s="298">
        <v>2.76</v>
      </c>
      <c r="G152" s="40"/>
      <c r="H152" s="46"/>
    </row>
    <row r="153" spans="1:8" s="2" customFormat="1" ht="16.8" customHeight="1">
      <c r="A153" s="40"/>
      <c r="B153" s="46"/>
      <c r="C153" s="297" t="s">
        <v>21</v>
      </c>
      <c r="D153" s="297" t="s">
        <v>155</v>
      </c>
      <c r="E153" s="19" t="s">
        <v>21</v>
      </c>
      <c r="F153" s="298">
        <v>0</v>
      </c>
      <c r="G153" s="40"/>
      <c r="H153" s="46"/>
    </row>
    <row r="154" spans="1:8" s="2" customFormat="1" ht="16.8" customHeight="1">
      <c r="A154" s="40"/>
      <c r="B154" s="46"/>
      <c r="C154" s="297" t="s">
        <v>21</v>
      </c>
      <c r="D154" s="297" t="s">
        <v>518</v>
      </c>
      <c r="E154" s="19" t="s">
        <v>21</v>
      </c>
      <c r="F154" s="298">
        <v>690.92</v>
      </c>
      <c r="G154" s="40"/>
      <c r="H154" s="46"/>
    </row>
    <row r="155" spans="1:8" s="2" customFormat="1" ht="16.8" customHeight="1">
      <c r="A155" s="40"/>
      <c r="B155" s="46"/>
      <c r="C155" s="297" t="s">
        <v>21</v>
      </c>
      <c r="D155" s="297" t="s">
        <v>519</v>
      </c>
      <c r="E155" s="19" t="s">
        <v>21</v>
      </c>
      <c r="F155" s="298">
        <v>7.82</v>
      </c>
      <c r="G155" s="40"/>
      <c r="H155" s="46"/>
    </row>
    <row r="156" spans="1:8" s="2" customFormat="1" ht="16.8" customHeight="1">
      <c r="A156" s="40"/>
      <c r="B156" s="46"/>
      <c r="C156" s="297" t="s">
        <v>21</v>
      </c>
      <c r="D156" s="297" t="s">
        <v>520</v>
      </c>
      <c r="E156" s="19" t="s">
        <v>21</v>
      </c>
      <c r="F156" s="298">
        <v>24.38</v>
      </c>
      <c r="G156" s="40"/>
      <c r="H156" s="46"/>
    </row>
    <row r="157" spans="1:8" s="2" customFormat="1" ht="16.8" customHeight="1">
      <c r="A157" s="40"/>
      <c r="B157" s="46"/>
      <c r="C157" s="297" t="s">
        <v>21</v>
      </c>
      <c r="D157" s="297" t="s">
        <v>521</v>
      </c>
      <c r="E157" s="19" t="s">
        <v>21</v>
      </c>
      <c r="F157" s="298">
        <v>8.74</v>
      </c>
      <c r="G157" s="40"/>
      <c r="H157" s="46"/>
    </row>
    <row r="158" spans="1:8" s="2" customFormat="1" ht="16.8" customHeight="1">
      <c r="A158" s="40"/>
      <c r="B158" s="46"/>
      <c r="C158" s="297" t="s">
        <v>21</v>
      </c>
      <c r="D158" s="297" t="s">
        <v>522</v>
      </c>
      <c r="E158" s="19" t="s">
        <v>21</v>
      </c>
      <c r="F158" s="298">
        <v>70.84</v>
      </c>
      <c r="G158" s="40"/>
      <c r="H158" s="46"/>
    </row>
    <row r="159" spans="1:8" s="2" customFormat="1" ht="16.8" customHeight="1">
      <c r="A159" s="40"/>
      <c r="B159" s="46"/>
      <c r="C159" s="297" t="s">
        <v>21</v>
      </c>
      <c r="D159" s="297" t="s">
        <v>523</v>
      </c>
      <c r="E159" s="19" t="s">
        <v>21</v>
      </c>
      <c r="F159" s="298">
        <v>9.66</v>
      </c>
      <c r="G159" s="40"/>
      <c r="H159" s="46"/>
    </row>
    <row r="160" spans="1:8" s="2" customFormat="1" ht="16.8" customHeight="1">
      <c r="A160" s="40"/>
      <c r="B160" s="46"/>
      <c r="C160" s="297" t="s">
        <v>96</v>
      </c>
      <c r="D160" s="297" t="s">
        <v>171</v>
      </c>
      <c r="E160" s="19" t="s">
        <v>21</v>
      </c>
      <c r="F160" s="298">
        <v>1208.88</v>
      </c>
      <c r="G160" s="40"/>
      <c r="H160" s="46"/>
    </row>
    <row r="161" spans="1:8" s="2" customFormat="1" ht="16.8" customHeight="1">
      <c r="A161" s="40"/>
      <c r="B161" s="46"/>
      <c r="C161" s="299" t="s">
        <v>1696</v>
      </c>
      <c r="D161" s="40"/>
      <c r="E161" s="40"/>
      <c r="F161" s="40"/>
      <c r="G161" s="40"/>
      <c r="H161" s="46"/>
    </row>
    <row r="162" spans="1:8" s="2" customFormat="1" ht="16.8" customHeight="1">
      <c r="A162" s="40"/>
      <c r="B162" s="46"/>
      <c r="C162" s="297" t="s">
        <v>512</v>
      </c>
      <c r="D162" s="297" t="s">
        <v>1708</v>
      </c>
      <c r="E162" s="19" t="s">
        <v>147</v>
      </c>
      <c r="F162" s="298">
        <v>1208.88</v>
      </c>
      <c r="G162" s="40"/>
      <c r="H162" s="46"/>
    </row>
    <row r="163" spans="1:8" s="2" customFormat="1" ht="16.8" customHeight="1">
      <c r="A163" s="40"/>
      <c r="B163" s="46"/>
      <c r="C163" s="297" t="s">
        <v>525</v>
      </c>
      <c r="D163" s="297" t="s">
        <v>1709</v>
      </c>
      <c r="E163" s="19" t="s">
        <v>147</v>
      </c>
      <c r="F163" s="298">
        <v>1208.88</v>
      </c>
      <c r="G163" s="40"/>
      <c r="H163" s="46"/>
    </row>
    <row r="164" spans="1:8" s="2" customFormat="1" ht="16.8" customHeight="1">
      <c r="A164" s="40"/>
      <c r="B164" s="46"/>
      <c r="C164" s="293" t="s">
        <v>99</v>
      </c>
      <c r="D164" s="294" t="s">
        <v>100</v>
      </c>
      <c r="E164" s="295" t="s">
        <v>21</v>
      </c>
      <c r="F164" s="296">
        <v>2431.333</v>
      </c>
      <c r="G164" s="40"/>
      <c r="H164" s="46"/>
    </row>
    <row r="165" spans="1:8" s="2" customFormat="1" ht="16.8" customHeight="1">
      <c r="A165" s="40"/>
      <c r="B165" s="46"/>
      <c r="C165" s="297" t="s">
        <v>21</v>
      </c>
      <c r="D165" s="297" t="s">
        <v>154</v>
      </c>
      <c r="E165" s="19" t="s">
        <v>21</v>
      </c>
      <c r="F165" s="298">
        <v>0</v>
      </c>
      <c r="G165" s="40"/>
      <c r="H165" s="46"/>
    </row>
    <row r="166" spans="1:8" s="2" customFormat="1" ht="16.8" customHeight="1">
      <c r="A166" s="40"/>
      <c r="B166" s="46"/>
      <c r="C166" s="297" t="s">
        <v>21</v>
      </c>
      <c r="D166" s="297" t="s">
        <v>182</v>
      </c>
      <c r="E166" s="19" t="s">
        <v>21</v>
      </c>
      <c r="F166" s="298">
        <v>0</v>
      </c>
      <c r="G166" s="40"/>
      <c r="H166" s="46"/>
    </row>
    <row r="167" spans="1:8" s="2" customFormat="1" ht="16.8" customHeight="1">
      <c r="A167" s="40"/>
      <c r="B167" s="46"/>
      <c r="C167" s="297" t="s">
        <v>21</v>
      </c>
      <c r="D167" s="297" t="s">
        <v>681</v>
      </c>
      <c r="E167" s="19" t="s">
        <v>21</v>
      </c>
      <c r="F167" s="298">
        <v>256.819</v>
      </c>
      <c r="G167" s="40"/>
      <c r="H167" s="46"/>
    </row>
    <row r="168" spans="1:8" s="2" customFormat="1" ht="16.8" customHeight="1">
      <c r="A168" s="40"/>
      <c r="B168" s="46"/>
      <c r="C168" s="297" t="s">
        <v>21</v>
      </c>
      <c r="D168" s="297" t="s">
        <v>682</v>
      </c>
      <c r="E168" s="19" t="s">
        <v>21</v>
      </c>
      <c r="F168" s="298">
        <v>749.748</v>
      </c>
      <c r="G168" s="40"/>
      <c r="H168" s="46"/>
    </row>
    <row r="169" spans="1:8" s="2" customFormat="1" ht="16.8" customHeight="1">
      <c r="A169" s="40"/>
      <c r="B169" s="46"/>
      <c r="C169" s="297" t="s">
        <v>21</v>
      </c>
      <c r="D169" s="297" t="s">
        <v>683</v>
      </c>
      <c r="E169" s="19" t="s">
        <v>21</v>
      </c>
      <c r="F169" s="298">
        <v>533.083</v>
      </c>
      <c r="G169" s="40"/>
      <c r="H169" s="46"/>
    </row>
    <row r="170" spans="1:8" s="2" customFormat="1" ht="16.8" customHeight="1">
      <c r="A170" s="40"/>
      <c r="B170" s="46"/>
      <c r="C170" s="297" t="s">
        <v>21</v>
      </c>
      <c r="D170" s="297" t="s">
        <v>684</v>
      </c>
      <c r="E170" s="19" t="s">
        <v>21</v>
      </c>
      <c r="F170" s="298">
        <v>2.616</v>
      </c>
      <c r="G170" s="40"/>
      <c r="H170" s="46"/>
    </row>
    <row r="171" spans="1:8" s="2" customFormat="1" ht="16.8" customHeight="1">
      <c r="A171" s="40"/>
      <c r="B171" s="46"/>
      <c r="C171" s="297" t="s">
        <v>21</v>
      </c>
      <c r="D171" s="297" t="s">
        <v>685</v>
      </c>
      <c r="E171" s="19" t="s">
        <v>21</v>
      </c>
      <c r="F171" s="298">
        <v>104.608</v>
      </c>
      <c r="G171" s="40"/>
      <c r="H171" s="46"/>
    </row>
    <row r="172" spans="1:8" s="2" customFormat="1" ht="16.8" customHeight="1">
      <c r="A172" s="40"/>
      <c r="B172" s="46"/>
      <c r="C172" s="297" t="s">
        <v>21</v>
      </c>
      <c r="D172" s="297" t="s">
        <v>198</v>
      </c>
      <c r="E172" s="19" t="s">
        <v>21</v>
      </c>
      <c r="F172" s="298">
        <v>0</v>
      </c>
      <c r="G172" s="40"/>
      <c r="H172" s="46"/>
    </row>
    <row r="173" spans="1:8" s="2" customFormat="1" ht="16.8" customHeight="1">
      <c r="A173" s="40"/>
      <c r="B173" s="46"/>
      <c r="C173" s="297" t="s">
        <v>21</v>
      </c>
      <c r="D173" s="297" t="s">
        <v>686</v>
      </c>
      <c r="E173" s="19" t="s">
        <v>21</v>
      </c>
      <c r="F173" s="298">
        <v>182.899</v>
      </c>
      <c r="G173" s="40"/>
      <c r="H173" s="46"/>
    </row>
    <row r="174" spans="1:8" s="2" customFormat="1" ht="16.8" customHeight="1">
      <c r="A174" s="40"/>
      <c r="B174" s="46"/>
      <c r="C174" s="297" t="s">
        <v>21</v>
      </c>
      <c r="D174" s="297" t="s">
        <v>184</v>
      </c>
      <c r="E174" s="19" t="s">
        <v>21</v>
      </c>
      <c r="F174" s="298">
        <v>0</v>
      </c>
      <c r="G174" s="40"/>
      <c r="H174" s="46"/>
    </row>
    <row r="175" spans="1:8" s="2" customFormat="1" ht="16.8" customHeight="1">
      <c r="A175" s="40"/>
      <c r="B175" s="46"/>
      <c r="C175" s="297" t="s">
        <v>21</v>
      </c>
      <c r="D175" s="297" t="s">
        <v>687</v>
      </c>
      <c r="E175" s="19" t="s">
        <v>21</v>
      </c>
      <c r="F175" s="298">
        <v>27.648</v>
      </c>
      <c r="G175" s="40"/>
      <c r="H175" s="46"/>
    </row>
    <row r="176" spans="1:8" s="2" customFormat="1" ht="16.8" customHeight="1">
      <c r="A176" s="40"/>
      <c r="B176" s="46"/>
      <c r="C176" s="297" t="s">
        <v>21</v>
      </c>
      <c r="D176" s="297" t="s">
        <v>688</v>
      </c>
      <c r="E176" s="19" t="s">
        <v>21</v>
      </c>
      <c r="F176" s="298">
        <v>8.626</v>
      </c>
      <c r="G176" s="40"/>
      <c r="H176" s="46"/>
    </row>
    <row r="177" spans="1:8" s="2" customFormat="1" ht="16.8" customHeight="1">
      <c r="A177" s="40"/>
      <c r="B177" s="46"/>
      <c r="C177" s="297" t="s">
        <v>21</v>
      </c>
      <c r="D177" s="297" t="s">
        <v>201</v>
      </c>
      <c r="E177" s="19" t="s">
        <v>21</v>
      </c>
      <c r="F177" s="298">
        <v>0</v>
      </c>
      <c r="G177" s="40"/>
      <c r="H177" s="46"/>
    </row>
    <row r="178" spans="1:8" s="2" customFormat="1" ht="16.8" customHeight="1">
      <c r="A178" s="40"/>
      <c r="B178" s="46"/>
      <c r="C178" s="297" t="s">
        <v>21</v>
      </c>
      <c r="D178" s="297" t="s">
        <v>690</v>
      </c>
      <c r="E178" s="19" t="s">
        <v>21</v>
      </c>
      <c r="F178" s="298">
        <v>39.358</v>
      </c>
      <c r="G178" s="40"/>
      <c r="H178" s="46"/>
    </row>
    <row r="179" spans="1:8" s="2" customFormat="1" ht="16.8" customHeight="1">
      <c r="A179" s="40"/>
      <c r="B179" s="46"/>
      <c r="C179" s="297" t="s">
        <v>21</v>
      </c>
      <c r="D179" s="297" t="s">
        <v>203</v>
      </c>
      <c r="E179" s="19" t="s">
        <v>21</v>
      </c>
      <c r="F179" s="298">
        <v>0</v>
      </c>
      <c r="G179" s="40"/>
      <c r="H179" s="46"/>
    </row>
    <row r="180" spans="1:8" s="2" customFormat="1" ht="16.8" customHeight="1">
      <c r="A180" s="40"/>
      <c r="B180" s="46"/>
      <c r="C180" s="297" t="s">
        <v>21</v>
      </c>
      <c r="D180" s="297" t="s">
        <v>691</v>
      </c>
      <c r="E180" s="19" t="s">
        <v>21</v>
      </c>
      <c r="F180" s="298">
        <v>14.918</v>
      </c>
      <c r="G180" s="40"/>
      <c r="H180" s="46"/>
    </row>
    <row r="181" spans="1:8" s="2" customFormat="1" ht="16.8" customHeight="1">
      <c r="A181" s="40"/>
      <c r="B181" s="46"/>
      <c r="C181" s="297" t="s">
        <v>21</v>
      </c>
      <c r="D181" s="297" t="s">
        <v>205</v>
      </c>
      <c r="E181" s="19" t="s">
        <v>21</v>
      </c>
      <c r="F181" s="298">
        <v>0</v>
      </c>
      <c r="G181" s="40"/>
      <c r="H181" s="46"/>
    </row>
    <row r="182" spans="1:8" s="2" customFormat="1" ht="16.8" customHeight="1">
      <c r="A182" s="40"/>
      <c r="B182" s="46"/>
      <c r="C182" s="297" t="s">
        <v>21</v>
      </c>
      <c r="D182" s="297" t="s">
        <v>692</v>
      </c>
      <c r="E182" s="19" t="s">
        <v>21</v>
      </c>
      <c r="F182" s="298">
        <v>24.388</v>
      </c>
      <c r="G182" s="40"/>
      <c r="H182" s="46"/>
    </row>
    <row r="183" spans="1:8" s="2" customFormat="1" ht="16.8" customHeight="1">
      <c r="A183" s="40"/>
      <c r="B183" s="46"/>
      <c r="C183" s="297" t="s">
        <v>21</v>
      </c>
      <c r="D183" s="297" t="s">
        <v>207</v>
      </c>
      <c r="E183" s="19" t="s">
        <v>21</v>
      </c>
      <c r="F183" s="298">
        <v>0</v>
      </c>
      <c r="G183" s="40"/>
      <c r="H183" s="46"/>
    </row>
    <row r="184" spans="1:8" s="2" customFormat="1" ht="16.8" customHeight="1">
      <c r="A184" s="40"/>
      <c r="B184" s="46"/>
      <c r="C184" s="297" t="s">
        <v>21</v>
      </c>
      <c r="D184" s="297" t="s">
        <v>693</v>
      </c>
      <c r="E184" s="19" t="s">
        <v>21</v>
      </c>
      <c r="F184" s="298">
        <v>22.277</v>
      </c>
      <c r="G184" s="40"/>
      <c r="H184" s="46"/>
    </row>
    <row r="185" spans="1:8" s="2" customFormat="1" ht="16.8" customHeight="1">
      <c r="A185" s="40"/>
      <c r="B185" s="46"/>
      <c r="C185" s="297" t="s">
        <v>21</v>
      </c>
      <c r="D185" s="297" t="s">
        <v>186</v>
      </c>
      <c r="E185" s="19" t="s">
        <v>21</v>
      </c>
      <c r="F185" s="298">
        <v>0</v>
      </c>
      <c r="G185" s="40"/>
      <c r="H185" s="46"/>
    </row>
    <row r="186" spans="1:8" s="2" customFormat="1" ht="16.8" customHeight="1">
      <c r="A186" s="40"/>
      <c r="B186" s="46"/>
      <c r="C186" s="297" t="s">
        <v>21</v>
      </c>
      <c r="D186" s="297" t="s">
        <v>694</v>
      </c>
      <c r="E186" s="19" t="s">
        <v>21</v>
      </c>
      <c r="F186" s="298">
        <v>1.45</v>
      </c>
      <c r="G186" s="40"/>
      <c r="H186" s="46"/>
    </row>
    <row r="187" spans="1:8" s="2" customFormat="1" ht="16.8" customHeight="1">
      <c r="A187" s="40"/>
      <c r="B187" s="46"/>
      <c r="C187" s="297" t="s">
        <v>21</v>
      </c>
      <c r="D187" s="297" t="s">
        <v>695</v>
      </c>
      <c r="E187" s="19" t="s">
        <v>21</v>
      </c>
      <c r="F187" s="298">
        <v>2.946</v>
      </c>
      <c r="G187" s="40"/>
      <c r="H187" s="46"/>
    </row>
    <row r="188" spans="1:8" s="2" customFormat="1" ht="16.8" customHeight="1">
      <c r="A188" s="40"/>
      <c r="B188" s="46"/>
      <c r="C188" s="297" t="s">
        <v>21</v>
      </c>
      <c r="D188" s="297" t="s">
        <v>210</v>
      </c>
      <c r="E188" s="19" t="s">
        <v>21</v>
      </c>
      <c r="F188" s="298">
        <v>0</v>
      </c>
      <c r="G188" s="40"/>
      <c r="H188" s="46"/>
    </row>
    <row r="189" spans="1:8" s="2" customFormat="1" ht="16.8" customHeight="1">
      <c r="A189" s="40"/>
      <c r="B189" s="46"/>
      <c r="C189" s="297" t="s">
        <v>21</v>
      </c>
      <c r="D189" s="297" t="s">
        <v>697</v>
      </c>
      <c r="E189" s="19" t="s">
        <v>21</v>
      </c>
      <c r="F189" s="298">
        <v>112.992</v>
      </c>
      <c r="G189" s="40"/>
      <c r="H189" s="46"/>
    </row>
    <row r="190" spans="1:8" s="2" customFormat="1" ht="16.8" customHeight="1">
      <c r="A190" s="40"/>
      <c r="B190" s="46"/>
      <c r="C190" s="297" t="s">
        <v>21</v>
      </c>
      <c r="D190" s="297" t="s">
        <v>155</v>
      </c>
      <c r="E190" s="19" t="s">
        <v>21</v>
      </c>
      <c r="F190" s="298">
        <v>0</v>
      </c>
      <c r="G190" s="40"/>
      <c r="H190" s="46"/>
    </row>
    <row r="191" spans="1:8" s="2" customFormat="1" ht="16.8" customHeight="1">
      <c r="A191" s="40"/>
      <c r="B191" s="46"/>
      <c r="C191" s="297" t="s">
        <v>21</v>
      </c>
      <c r="D191" s="297" t="s">
        <v>699</v>
      </c>
      <c r="E191" s="19" t="s">
        <v>21</v>
      </c>
      <c r="F191" s="298">
        <v>207.276</v>
      </c>
      <c r="G191" s="40"/>
      <c r="H191" s="46"/>
    </row>
    <row r="192" spans="1:8" s="2" customFormat="1" ht="16.8" customHeight="1">
      <c r="A192" s="40"/>
      <c r="B192" s="46"/>
      <c r="C192" s="297" t="s">
        <v>21</v>
      </c>
      <c r="D192" s="297" t="s">
        <v>700</v>
      </c>
      <c r="E192" s="19" t="s">
        <v>21</v>
      </c>
      <c r="F192" s="298">
        <v>3.06</v>
      </c>
      <c r="G192" s="40"/>
      <c r="H192" s="46"/>
    </row>
    <row r="193" spans="1:8" s="2" customFormat="1" ht="16.8" customHeight="1">
      <c r="A193" s="40"/>
      <c r="B193" s="46"/>
      <c r="C193" s="297" t="s">
        <v>21</v>
      </c>
      <c r="D193" s="297" t="s">
        <v>701</v>
      </c>
      <c r="E193" s="19" t="s">
        <v>21</v>
      </c>
      <c r="F193" s="298">
        <v>10.494</v>
      </c>
      <c r="G193" s="40"/>
      <c r="H193" s="46"/>
    </row>
    <row r="194" spans="1:8" s="2" customFormat="1" ht="16.8" customHeight="1">
      <c r="A194" s="40"/>
      <c r="B194" s="46"/>
      <c r="C194" s="297" t="s">
        <v>21</v>
      </c>
      <c r="D194" s="297" t="s">
        <v>702</v>
      </c>
      <c r="E194" s="19" t="s">
        <v>21</v>
      </c>
      <c r="F194" s="298">
        <v>3.762</v>
      </c>
      <c r="G194" s="40"/>
      <c r="H194" s="46"/>
    </row>
    <row r="195" spans="1:8" s="2" customFormat="1" ht="16.8" customHeight="1">
      <c r="A195" s="40"/>
      <c r="B195" s="46"/>
      <c r="C195" s="297" t="s">
        <v>21</v>
      </c>
      <c r="D195" s="297" t="s">
        <v>704</v>
      </c>
      <c r="E195" s="19" t="s">
        <v>21</v>
      </c>
      <c r="F195" s="298">
        <v>4.158</v>
      </c>
      <c r="G195" s="40"/>
      <c r="H195" s="46"/>
    </row>
    <row r="196" spans="1:8" s="2" customFormat="1" ht="16.8" customHeight="1">
      <c r="A196" s="40"/>
      <c r="B196" s="46"/>
      <c r="C196" s="297" t="s">
        <v>21</v>
      </c>
      <c r="D196" s="297" t="s">
        <v>705</v>
      </c>
      <c r="E196" s="19" t="s">
        <v>21</v>
      </c>
      <c r="F196" s="298">
        <v>0</v>
      </c>
      <c r="G196" s="40"/>
      <c r="H196" s="46"/>
    </row>
    <row r="197" spans="1:8" s="2" customFormat="1" ht="16.8" customHeight="1">
      <c r="A197" s="40"/>
      <c r="B197" s="46"/>
      <c r="C197" s="297" t="s">
        <v>21</v>
      </c>
      <c r="D197" s="297" t="s">
        <v>706</v>
      </c>
      <c r="E197" s="19" t="s">
        <v>21</v>
      </c>
      <c r="F197" s="298">
        <v>0</v>
      </c>
      <c r="G197" s="40"/>
      <c r="H197" s="46"/>
    </row>
    <row r="198" spans="1:8" s="2" customFormat="1" ht="16.8" customHeight="1">
      <c r="A198" s="40"/>
      <c r="B198" s="46"/>
      <c r="C198" s="297" t="s">
        <v>21</v>
      </c>
      <c r="D198" s="297" t="s">
        <v>707</v>
      </c>
      <c r="E198" s="19" t="s">
        <v>21</v>
      </c>
      <c r="F198" s="298">
        <v>30.93</v>
      </c>
      <c r="G198" s="40"/>
      <c r="H198" s="46"/>
    </row>
    <row r="199" spans="1:8" s="2" customFormat="1" ht="16.8" customHeight="1">
      <c r="A199" s="40"/>
      <c r="B199" s="46"/>
      <c r="C199" s="297" t="s">
        <v>21</v>
      </c>
      <c r="D199" s="297" t="s">
        <v>708</v>
      </c>
      <c r="E199" s="19" t="s">
        <v>21</v>
      </c>
      <c r="F199" s="298">
        <v>0</v>
      </c>
      <c r="G199" s="40"/>
      <c r="H199" s="46"/>
    </row>
    <row r="200" spans="1:8" s="2" customFormat="1" ht="16.8" customHeight="1">
      <c r="A200" s="40"/>
      <c r="B200" s="46"/>
      <c r="C200" s="297" t="s">
        <v>21</v>
      </c>
      <c r="D200" s="297" t="s">
        <v>709</v>
      </c>
      <c r="E200" s="19" t="s">
        <v>21</v>
      </c>
      <c r="F200" s="298">
        <v>11.37</v>
      </c>
      <c r="G200" s="40"/>
      <c r="H200" s="46"/>
    </row>
    <row r="201" spans="1:8" s="2" customFormat="1" ht="16.8" customHeight="1">
      <c r="A201" s="40"/>
      <c r="B201" s="46"/>
      <c r="C201" s="297" t="s">
        <v>21</v>
      </c>
      <c r="D201" s="297" t="s">
        <v>710</v>
      </c>
      <c r="E201" s="19" t="s">
        <v>21</v>
      </c>
      <c r="F201" s="298">
        <v>0</v>
      </c>
      <c r="G201" s="40"/>
      <c r="H201" s="46"/>
    </row>
    <row r="202" spans="1:8" s="2" customFormat="1" ht="16.8" customHeight="1">
      <c r="A202" s="40"/>
      <c r="B202" s="46"/>
      <c r="C202" s="297" t="s">
        <v>21</v>
      </c>
      <c r="D202" s="297" t="s">
        <v>711</v>
      </c>
      <c r="E202" s="19" t="s">
        <v>21</v>
      </c>
      <c r="F202" s="298">
        <v>37.02</v>
      </c>
      <c r="G202" s="40"/>
      <c r="H202" s="46"/>
    </row>
    <row r="203" spans="1:8" s="2" customFormat="1" ht="16.8" customHeight="1">
      <c r="A203" s="40"/>
      <c r="B203" s="46"/>
      <c r="C203" s="297" t="s">
        <v>21</v>
      </c>
      <c r="D203" s="297" t="s">
        <v>712</v>
      </c>
      <c r="E203" s="19" t="s">
        <v>21</v>
      </c>
      <c r="F203" s="298">
        <v>0</v>
      </c>
      <c r="G203" s="40"/>
      <c r="H203" s="46"/>
    </row>
    <row r="204" spans="1:8" s="2" customFormat="1" ht="16.8" customHeight="1">
      <c r="A204" s="40"/>
      <c r="B204" s="46"/>
      <c r="C204" s="297" t="s">
        <v>21</v>
      </c>
      <c r="D204" s="297" t="s">
        <v>713</v>
      </c>
      <c r="E204" s="19" t="s">
        <v>21</v>
      </c>
      <c r="F204" s="298">
        <v>10.668</v>
      </c>
      <c r="G204" s="40"/>
      <c r="H204" s="46"/>
    </row>
    <row r="205" spans="1:8" s="2" customFormat="1" ht="16.8" customHeight="1">
      <c r="A205" s="40"/>
      <c r="B205" s="46"/>
      <c r="C205" s="297" t="s">
        <v>21</v>
      </c>
      <c r="D205" s="297" t="s">
        <v>457</v>
      </c>
      <c r="E205" s="19" t="s">
        <v>21</v>
      </c>
      <c r="F205" s="298">
        <v>0</v>
      </c>
      <c r="G205" s="40"/>
      <c r="H205" s="46"/>
    </row>
    <row r="206" spans="1:8" s="2" customFormat="1" ht="16.8" customHeight="1">
      <c r="A206" s="40"/>
      <c r="B206" s="46"/>
      <c r="C206" s="297" t="s">
        <v>21</v>
      </c>
      <c r="D206" s="297" t="s">
        <v>714</v>
      </c>
      <c r="E206" s="19" t="s">
        <v>21</v>
      </c>
      <c r="F206" s="298">
        <v>6.84</v>
      </c>
      <c r="G206" s="40"/>
      <c r="H206" s="46"/>
    </row>
    <row r="207" spans="1:8" s="2" customFormat="1" ht="16.8" customHeight="1">
      <c r="A207" s="40"/>
      <c r="B207" s="46"/>
      <c r="C207" s="297" t="s">
        <v>21</v>
      </c>
      <c r="D207" s="297" t="s">
        <v>715</v>
      </c>
      <c r="E207" s="19" t="s">
        <v>21</v>
      </c>
      <c r="F207" s="298">
        <v>2.25</v>
      </c>
      <c r="G207" s="40"/>
      <c r="H207" s="46"/>
    </row>
    <row r="208" spans="1:8" s="2" customFormat="1" ht="16.8" customHeight="1">
      <c r="A208" s="40"/>
      <c r="B208" s="46"/>
      <c r="C208" s="297" t="s">
        <v>21</v>
      </c>
      <c r="D208" s="297" t="s">
        <v>716</v>
      </c>
      <c r="E208" s="19" t="s">
        <v>21</v>
      </c>
      <c r="F208" s="298">
        <v>0</v>
      </c>
      <c r="G208" s="40"/>
      <c r="H208" s="46"/>
    </row>
    <row r="209" spans="1:8" s="2" customFormat="1" ht="16.8" customHeight="1">
      <c r="A209" s="40"/>
      <c r="B209" s="46"/>
      <c r="C209" s="297" t="s">
        <v>21</v>
      </c>
      <c r="D209" s="297" t="s">
        <v>717</v>
      </c>
      <c r="E209" s="19" t="s">
        <v>21</v>
      </c>
      <c r="F209" s="298">
        <v>4.099</v>
      </c>
      <c r="G209" s="40"/>
      <c r="H209" s="46"/>
    </row>
    <row r="210" spans="1:8" s="2" customFormat="1" ht="16.8" customHeight="1">
      <c r="A210" s="40"/>
      <c r="B210" s="46"/>
      <c r="C210" s="297" t="s">
        <v>21</v>
      </c>
      <c r="D210" s="297" t="s">
        <v>720</v>
      </c>
      <c r="E210" s="19" t="s">
        <v>21</v>
      </c>
      <c r="F210" s="298">
        <v>0</v>
      </c>
      <c r="G210" s="40"/>
      <c r="H210" s="46"/>
    </row>
    <row r="211" spans="1:8" s="2" customFormat="1" ht="16.8" customHeight="1">
      <c r="A211" s="40"/>
      <c r="B211" s="46"/>
      <c r="C211" s="297" t="s">
        <v>21</v>
      </c>
      <c r="D211" s="297" t="s">
        <v>721</v>
      </c>
      <c r="E211" s="19" t="s">
        <v>21</v>
      </c>
      <c r="F211" s="298">
        <v>4.176</v>
      </c>
      <c r="G211" s="40"/>
      <c r="H211" s="46"/>
    </row>
    <row r="212" spans="1:8" s="2" customFormat="1" ht="16.8" customHeight="1">
      <c r="A212" s="40"/>
      <c r="B212" s="46"/>
      <c r="C212" s="297" t="s">
        <v>21</v>
      </c>
      <c r="D212" s="297" t="s">
        <v>722</v>
      </c>
      <c r="E212" s="19" t="s">
        <v>21</v>
      </c>
      <c r="F212" s="298">
        <v>0</v>
      </c>
      <c r="G212" s="40"/>
      <c r="H212" s="46"/>
    </row>
    <row r="213" spans="1:8" s="2" customFormat="1" ht="16.8" customHeight="1">
      <c r="A213" s="40"/>
      <c r="B213" s="46"/>
      <c r="C213" s="297" t="s">
        <v>21</v>
      </c>
      <c r="D213" s="297" t="s">
        <v>723</v>
      </c>
      <c r="E213" s="19" t="s">
        <v>21</v>
      </c>
      <c r="F213" s="298">
        <v>4.428</v>
      </c>
      <c r="G213" s="40"/>
      <c r="H213" s="46"/>
    </row>
    <row r="214" spans="1:8" s="2" customFormat="1" ht="16.8" customHeight="1">
      <c r="A214" s="40"/>
      <c r="B214" s="46"/>
      <c r="C214" s="297" t="s">
        <v>21</v>
      </c>
      <c r="D214" s="297" t="s">
        <v>724</v>
      </c>
      <c r="E214" s="19" t="s">
        <v>21</v>
      </c>
      <c r="F214" s="298">
        <v>0</v>
      </c>
      <c r="G214" s="40"/>
      <c r="H214" s="46"/>
    </row>
    <row r="215" spans="1:8" s="2" customFormat="1" ht="16.8" customHeight="1">
      <c r="A215" s="40"/>
      <c r="B215" s="46"/>
      <c r="C215" s="297" t="s">
        <v>21</v>
      </c>
      <c r="D215" s="297" t="s">
        <v>725</v>
      </c>
      <c r="E215" s="19" t="s">
        <v>21</v>
      </c>
      <c r="F215" s="298">
        <v>3.996</v>
      </c>
      <c r="G215" s="40"/>
      <c r="H215" s="46"/>
    </row>
    <row r="216" spans="1:8" s="2" customFormat="1" ht="16.8" customHeight="1">
      <c r="A216" s="40"/>
      <c r="B216" s="46"/>
      <c r="C216" s="297" t="s">
        <v>21</v>
      </c>
      <c r="D216" s="297" t="s">
        <v>726</v>
      </c>
      <c r="E216" s="19" t="s">
        <v>21</v>
      </c>
      <c r="F216" s="298">
        <v>0</v>
      </c>
      <c r="G216" s="40"/>
      <c r="H216" s="46"/>
    </row>
    <row r="217" spans="1:8" s="2" customFormat="1" ht="16.8" customHeight="1">
      <c r="A217" s="40"/>
      <c r="B217" s="46"/>
      <c r="C217" s="297" t="s">
        <v>21</v>
      </c>
      <c r="D217" s="297" t="s">
        <v>727</v>
      </c>
      <c r="E217" s="19" t="s">
        <v>21</v>
      </c>
      <c r="F217" s="298">
        <v>2.43</v>
      </c>
      <c r="G217" s="40"/>
      <c r="H217" s="46"/>
    </row>
    <row r="218" spans="1:8" s="2" customFormat="1" ht="16.8" customHeight="1">
      <c r="A218" s="40"/>
      <c r="B218" s="46"/>
      <c r="C218" s="297" t="s">
        <v>99</v>
      </c>
      <c r="D218" s="297" t="s">
        <v>171</v>
      </c>
      <c r="E218" s="19" t="s">
        <v>21</v>
      </c>
      <c r="F218" s="298">
        <v>2431.333</v>
      </c>
      <c r="G218" s="40"/>
      <c r="H218" s="46"/>
    </row>
    <row r="219" spans="1:8" s="2" customFormat="1" ht="16.8" customHeight="1">
      <c r="A219" s="40"/>
      <c r="B219" s="46"/>
      <c r="C219" s="299" t="s">
        <v>1696</v>
      </c>
      <c r="D219" s="40"/>
      <c r="E219" s="40"/>
      <c r="F219" s="40"/>
      <c r="G219" s="40"/>
      <c r="H219" s="46"/>
    </row>
    <row r="220" spans="1:8" s="2" customFormat="1" ht="16.8" customHeight="1">
      <c r="A220" s="40"/>
      <c r="B220" s="46"/>
      <c r="C220" s="297" t="s">
        <v>730</v>
      </c>
      <c r="D220" s="297" t="s">
        <v>731</v>
      </c>
      <c r="E220" s="19" t="s">
        <v>732</v>
      </c>
      <c r="F220" s="298">
        <v>789.239</v>
      </c>
      <c r="G220" s="40"/>
      <c r="H220" s="46"/>
    </row>
    <row r="221" spans="1:8" s="2" customFormat="1" ht="16.8" customHeight="1">
      <c r="A221" s="40"/>
      <c r="B221" s="46"/>
      <c r="C221" s="293" t="s">
        <v>1710</v>
      </c>
      <c r="D221" s="294" t="s">
        <v>1711</v>
      </c>
      <c r="E221" s="295" t="s">
        <v>21</v>
      </c>
      <c r="F221" s="296">
        <v>248.256</v>
      </c>
      <c r="G221" s="40"/>
      <c r="H221" s="46"/>
    </row>
    <row r="222" spans="1:8" s="2" customFormat="1" ht="16.8" customHeight="1">
      <c r="A222" s="40"/>
      <c r="B222" s="46"/>
      <c r="C222" s="293" t="s">
        <v>1712</v>
      </c>
      <c r="D222" s="294" t="s">
        <v>1713</v>
      </c>
      <c r="E222" s="295" t="s">
        <v>21</v>
      </c>
      <c r="F222" s="296">
        <v>3805.165</v>
      </c>
      <c r="G222" s="40"/>
      <c r="H222" s="46"/>
    </row>
    <row r="223" spans="1:8" s="2" customFormat="1" ht="16.8" customHeight="1">
      <c r="A223" s="40"/>
      <c r="B223" s="46"/>
      <c r="C223" s="293" t="s">
        <v>1714</v>
      </c>
      <c r="D223" s="294" t="s">
        <v>1715</v>
      </c>
      <c r="E223" s="295" t="s">
        <v>21</v>
      </c>
      <c r="F223" s="296">
        <v>532.788</v>
      </c>
      <c r="G223" s="40"/>
      <c r="H223" s="46"/>
    </row>
    <row r="224" spans="1:8" s="2" customFormat="1" ht="16.8" customHeight="1">
      <c r="A224" s="40"/>
      <c r="B224" s="46"/>
      <c r="C224" s="293" t="s">
        <v>102</v>
      </c>
      <c r="D224" s="294" t="s">
        <v>103</v>
      </c>
      <c r="E224" s="295" t="s">
        <v>21</v>
      </c>
      <c r="F224" s="296">
        <v>2487.301</v>
      </c>
      <c r="G224" s="40"/>
      <c r="H224" s="46"/>
    </row>
    <row r="225" spans="1:8" s="2" customFormat="1" ht="16.8" customHeight="1">
      <c r="A225" s="40"/>
      <c r="B225" s="46"/>
      <c r="C225" s="297" t="s">
        <v>102</v>
      </c>
      <c r="D225" s="297" t="s">
        <v>623</v>
      </c>
      <c r="E225" s="19" t="s">
        <v>21</v>
      </c>
      <c r="F225" s="298">
        <v>2487.301</v>
      </c>
      <c r="G225" s="40"/>
      <c r="H225" s="46"/>
    </row>
    <row r="226" spans="1:8" s="2" customFormat="1" ht="16.8" customHeight="1">
      <c r="A226" s="40"/>
      <c r="B226" s="46"/>
      <c r="C226" s="299" t="s">
        <v>1696</v>
      </c>
      <c r="D226" s="40"/>
      <c r="E226" s="40"/>
      <c r="F226" s="40"/>
      <c r="G226" s="40"/>
      <c r="H226" s="46"/>
    </row>
    <row r="227" spans="1:8" s="2" customFormat="1" ht="16.8" customHeight="1">
      <c r="A227" s="40"/>
      <c r="B227" s="46"/>
      <c r="C227" s="297" t="s">
        <v>618</v>
      </c>
      <c r="D227" s="297" t="s">
        <v>1702</v>
      </c>
      <c r="E227" s="19" t="s">
        <v>352</v>
      </c>
      <c r="F227" s="298">
        <v>1305.833</v>
      </c>
      <c r="G227" s="40"/>
      <c r="H227" s="46"/>
    </row>
    <row r="228" spans="1:8" s="2" customFormat="1" ht="16.8" customHeight="1">
      <c r="A228" s="40"/>
      <c r="B228" s="46"/>
      <c r="C228" s="297" t="s">
        <v>611</v>
      </c>
      <c r="D228" s="297" t="s">
        <v>1716</v>
      </c>
      <c r="E228" s="19" t="s">
        <v>352</v>
      </c>
      <c r="F228" s="298">
        <v>559.643</v>
      </c>
      <c r="G228" s="40"/>
      <c r="H228" s="46"/>
    </row>
    <row r="229" spans="1:8" s="2" customFormat="1" ht="16.8" customHeight="1">
      <c r="A229" s="40"/>
      <c r="B229" s="46"/>
      <c r="C229" s="297" t="s">
        <v>633</v>
      </c>
      <c r="D229" s="297" t="s">
        <v>1717</v>
      </c>
      <c r="E229" s="19" t="s">
        <v>352</v>
      </c>
      <c r="F229" s="298">
        <v>149.238</v>
      </c>
      <c r="G229" s="40"/>
      <c r="H229" s="46"/>
    </row>
    <row r="230" spans="1:8" s="2" customFormat="1" ht="16.8" customHeight="1">
      <c r="A230" s="40"/>
      <c r="B230" s="46"/>
      <c r="C230" s="297" t="s">
        <v>651</v>
      </c>
      <c r="D230" s="297" t="s">
        <v>1718</v>
      </c>
      <c r="E230" s="19" t="s">
        <v>352</v>
      </c>
      <c r="F230" s="298">
        <v>37.31</v>
      </c>
      <c r="G230" s="40"/>
      <c r="H230" s="46"/>
    </row>
    <row r="231" spans="1:8" s="2" customFormat="1" ht="16.8" customHeight="1">
      <c r="A231" s="40"/>
      <c r="B231" s="46"/>
      <c r="C231" s="297" t="s">
        <v>626</v>
      </c>
      <c r="D231" s="297" t="s">
        <v>1719</v>
      </c>
      <c r="E231" s="19" t="s">
        <v>352</v>
      </c>
      <c r="F231" s="298">
        <v>26116.661</v>
      </c>
      <c r="G231" s="40"/>
      <c r="H231" s="46"/>
    </row>
    <row r="232" spans="1:8" s="2" customFormat="1" ht="16.8" customHeight="1">
      <c r="A232" s="40"/>
      <c r="B232" s="46"/>
      <c r="C232" s="297" t="s">
        <v>639</v>
      </c>
      <c r="D232" s="297" t="s">
        <v>1720</v>
      </c>
      <c r="E232" s="19" t="s">
        <v>352</v>
      </c>
      <c r="F232" s="298">
        <v>348.222</v>
      </c>
      <c r="G232" s="40"/>
      <c r="H232" s="46"/>
    </row>
    <row r="233" spans="1:8" s="2" customFormat="1" ht="16.8" customHeight="1">
      <c r="A233" s="40"/>
      <c r="B233" s="46"/>
      <c r="C233" s="297" t="s">
        <v>645</v>
      </c>
      <c r="D233" s="297" t="s">
        <v>1721</v>
      </c>
      <c r="E233" s="19" t="s">
        <v>352</v>
      </c>
      <c r="F233" s="298">
        <v>6964.443</v>
      </c>
      <c r="G233" s="40"/>
      <c r="H233" s="46"/>
    </row>
    <row r="234" spans="1:8" s="2" customFormat="1" ht="16.8" customHeight="1">
      <c r="A234" s="40"/>
      <c r="B234" s="46"/>
      <c r="C234" s="297" t="s">
        <v>657</v>
      </c>
      <c r="D234" s="297" t="s">
        <v>1722</v>
      </c>
      <c r="E234" s="19" t="s">
        <v>352</v>
      </c>
      <c r="F234" s="298">
        <v>87.056</v>
      </c>
      <c r="G234" s="40"/>
      <c r="H234" s="46"/>
    </row>
    <row r="235" spans="1:8" s="2" customFormat="1" ht="16.8" customHeight="1">
      <c r="A235" s="40"/>
      <c r="B235" s="46"/>
      <c r="C235" s="297" t="s">
        <v>663</v>
      </c>
      <c r="D235" s="297" t="s">
        <v>1723</v>
      </c>
      <c r="E235" s="19" t="s">
        <v>352</v>
      </c>
      <c r="F235" s="298">
        <v>1741.111</v>
      </c>
      <c r="G235" s="40"/>
      <c r="H235" s="46"/>
    </row>
    <row r="236" spans="1:8" s="2" customFormat="1" ht="16.8" customHeight="1">
      <c r="A236" s="40"/>
      <c r="B236" s="46"/>
      <c r="C236" s="297" t="s">
        <v>1601</v>
      </c>
      <c r="D236" s="297" t="s">
        <v>1724</v>
      </c>
      <c r="E236" s="19" t="s">
        <v>732</v>
      </c>
      <c r="F236" s="298">
        <v>3487.131</v>
      </c>
      <c r="G236" s="40"/>
      <c r="H236" s="46"/>
    </row>
    <row r="237" spans="1:8" s="2" customFormat="1" ht="16.8" customHeight="1">
      <c r="A237" s="40"/>
      <c r="B237" s="46"/>
      <c r="C237" s="293" t="s">
        <v>106</v>
      </c>
      <c r="D237" s="294" t="s">
        <v>107</v>
      </c>
      <c r="E237" s="295" t="s">
        <v>21</v>
      </c>
      <c r="F237" s="296">
        <v>2492.577</v>
      </c>
      <c r="G237" s="40"/>
      <c r="H237" s="46"/>
    </row>
    <row r="238" spans="1:8" s="2" customFormat="1" ht="16.8" customHeight="1">
      <c r="A238" s="40"/>
      <c r="B238" s="46"/>
      <c r="C238" s="297" t="s">
        <v>21</v>
      </c>
      <c r="D238" s="297" t="s">
        <v>154</v>
      </c>
      <c r="E238" s="19" t="s">
        <v>21</v>
      </c>
      <c r="F238" s="298">
        <v>0</v>
      </c>
      <c r="G238" s="40"/>
      <c r="H238" s="46"/>
    </row>
    <row r="239" spans="1:8" s="2" customFormat="1" ht="16.8" customHeight="1">
      <c r="A239" s="40"/>
      <c r="B239" s="46"/>
      <c r="C239" s="297" t="s">
        <v>21</v>
      </c>
      <c r="D239" s="297" t="s">
        <v>182</v>
      </c>
      <c r="E239" s="19" t="s">
        <v>21</v>
      </c>
      <c r="F239" s="298">
        <v>0</v>
      </c>
      <c r="G239" s="40"/>
      <c r="H239" s="46"/>
    </row>
    <row r="240" spans="1:8" s="2" customFormat="1" ht="16.8" customHeight="1">
      <c r="A240" s="40"/>
      <c r="B240" s="46"/>
      <c r="C240" s="297" t="s">
        <v>21</v>
      </c>
      <c r="D240" s="297" t="s">
        <v>681</v>
      </c>
      <c r="E240" s="19" t="s">
        <v>21</v>
      </c>
      <c r="F240" s="298">
        <v>256.819</v>
      </c>
      <c r="G240" s="40"/>
      <c r="H240" s="46"/>
    </row>
    <row r="241" spans="1:8" s="2" customFormat="1" ht="16.8" customHeight="1">
      <c r="A241" s="40"/>
      <c r="B241" s="46"/>
      <c r="C241" s="297" t="s">
        <v>21</v>
      </c>
      <c r="D241" s="297" t="s">
        <v>682</v>
      </c>
      <c r="E241" s="19" t="s">
        <v>21</v>
      </c>
      <c r="F241" s="298">
        <v>749.748</v>
      </c>
      <c r="G241" s="40"/>
      <c r="H241" s="46"/>
    </row>
    <row r="242" spans="1:8" s="2" customFormat="1" ht="16.8" customHeight="1">
      <c r="A242" s="40"/>
      <c r="B242" s="46"/>
      <c r="C242" s="297" t="s">
        <v>21</v>
      </c>
      <c r="D242" s="297" t="s">
        <v>683</v>
      </c>
      <c r="E242" s="19" t="s">
        <v>21</v>
      </c>
      <c r="F242" s="298">
        <v>533.083</v>
      </c>
      <c r="G242" s="40"/>
      <c r="H242" s="46"/>
    </row>
    <row r="243" spans="1:8" s="2" customFormat="1" ht="16.8" customHeight="1">
      <c r="A243" s="40"/>
      <c r="B243" s="46"/>
      <c r="C243" s="297" t="s">
        <v>21</v>
      </c>
      <c r="D243" s="297" t="s">
        <v>684</v>
      </c>
      <c r="E243" s="19" t="s">
        <v>21</v>
      </c>
      <c r="F243" s="298">
        <v>2.616</v>
      </c>
      <c r="G243" s="40"/>
      <c r="H243" s="46"/>
    </row>
    <row r="244" spans="1:8" s="2" customFormat="1" ht="16.8" customHeight="1">
      <c r="A244" s="40"/>
      <c r="B244" s="46"/>
      <c r="C244" s="297" t="s">
        <v>21</v>
      </c>
      <c r="D244" s="297" t="s">
        <v>685</v>
      </c>
      <c r="E244" s="19" t="s">
        <v>21</v>
      </c>
      <c r="F244" s="298">
        <v>104.608</v>
      </c>
      <c r="G244" s="40"/>
      <c r="H244" s="46"/>
    </row>
    <row r="245" spans="1:8" s="2" customFormat="1" ht="16.8" customHeight="1">
      <c r="A245" s="40"/>
      <c r="B245" s="46"/>
      <c r="C245" s="297" t="s">
        <v>21</v>
      </c>
      <c r="D245" s="297" t="s">
        <v>198</v>
      </c>
      <c r="E245" s="19" t="s">
        <v>21</v>
      </c>
      <c r="F245" s="298">
        <v>0</v>
      </c>
      <c r="G245" s="40"/>
      <c r="H245" s="46"/>
    </row>
    <row r="246" spans="1:8" s="2" customFormat="1" ht="16.8" customHeight="1">
      <c r="A246" s="40"/>
      <c r="B246" s="46"/>
      <c r="C246" s="297" t="s">
        <v>21</v>
      </c>
      <c r="D246" s="297" t="s">
        <v>686</v>
      </c>
      <c r="E246" s="19" t="s">
        <v>21</v>
      </c>
      <c r="F246" s="298">
        <v>182.899</v>
      </c>
      <c r="G246" s="40"/>
      <c r="H246" s="46"/>
    </row>
    <row r="247" spans="1:8" s="2" customFormat="1" ht="16.8" customHeight="1">
      <c r="A247" s="40"/>
      <c r="B247" s="46"/>
      <c r="C247" s="297" t="s">
        <v>21</v>
      </c>
      <c r="D247" s="297" t="s">
        <v>184</v>
      </c>
      <c r="E247" s="19" t="s">
        <v>21</v>
      </c>
      <c r="F247" s="298">
        <v>0</v>
      </c>
      <c r="G247" s="40"/>
      <c r="H247" s="46"/>
    </row>
    <row r="248" spans="1:8" s="2" customFormat="1" ht="16.8" customHeight="1">
      <c r="A248" s="40"/>
      <c r="B248" s="46"/>
      <c r="C248" s="297" t="s">
        <v>21</v>
      </c>
      <c r="D248" s="297" t="s">
        <v>687</v>
      </c>
      <c r="E248" s="19" t="s">
        <v>21</v>
      </c>
      <c r="F248" s="298">
        <v>27.648</v>
      </c>
      <c r="G248" s="40"/>
      <c r="H248" s="46"/>
    </row>
    <row r="249" spans="1:8" s="2" customFormat="1" ht="16.8" customHeight="1">
      <c r="A249" s="40"/>
      <c r="B249" s="46"/>
      <c r="C249" s="297" t="s">
        <v>21</v>
      </c>
      <c r="D249" s="297" t="s">
        <v>688</v>
      </c>
      <c r="E249" s="19" t="s">
        <v>21</v>
      </c>
      <c r="F249" s="298">
        <v>8.626</v>
      </c>
      <c r="G249" s="40"/>
      <c r="H249" s="46"/>
    </row>
    <row r="250" spans="1:8" s="2" customFormat="1" ht="16.8" customHeight="1">
      <c r="A250" s="40"/>
      <c r="B250" s="46"/>
      <c r="C250" s="297" t="s">
        <v>21</v>
      </c>
      <c r="D250" s="297" t="s">
        <v>689</v>
      </c>
      <c r="E250" s="19" t="s">
        <v>21</v>
      </c>
      <c r="F250" s="298">
        <v>14.52</v>
      </c>
      <c r="G250" s="40"/>
      <c r="H250" s="46"/>
    </row>
    <row r="251" spans="1:8" s="2" customFormat="1" ht="16.8" customHeight="1">
      <c r="A251" s="40"/>
      <c r="B251" s="46"/>
      <c r="C251" s="297" t="s">
        <v>21</v>
      </c>
      <c r="D251" s="297" t="s">
        <v>201</v>
      </c>
      <c r="E251" s="19" t="s">
        <v>21</v>
      </c>
      <c r="F251" s="298">
        <v>0</v>
      </c>
      <c r="G251" s="40"/>
      <c r="H251" s="46"/>
    </row>
    <row r="252" spans="1:8" s="2" customFormat="1" ht="16.8" customHeight="1">
      <c r="A252" s="40"/>
      <c r="B252" s="46"/>
      <c r="C252" s="297" t="s">
        <v>21</v>
      </c>
      <c r="D252" s="297" t="s">
        <v>690</v>
      </c>
      <c r="E252" s="19" t="s">
        <v>21</v>
      </c>
      <c r="F252" s="298">
        <v>39.358</v>
      </c>
      <c r="G252" s="40"/>
      <c r="H252" s="46"/>
    </row>
    <row r="253" spans="1:8" s="2" customFormat="1" ht="16.8" customHeight="1">
      <c r="A253" s="40"/>
      <c r="B253" s="46"/>
      <c r="C253" s="297" t="s">
        <v>21</v>
      </c>
      <c r="D253" s="297" t="s">
        <v>203</v>
      </c>
      <c r="E253" s="19" t="s">
        <v>21</v>
      </c>
      <c r="F253" s="298">
        <v>0</v>
      </c>
      <c r="G253" s="40"/>
      <c r="H253" s="46"/>
    </row>
    <row r="254" spans="1:8" s="2" customFormat="1" ht="16.8" customHeight="1">
      <c r="A254" s="40"/>
      <c r="B254" s="46"/>
      <c r="C254" s="297" t="s">
        <v>21</v>
      </c>
      <c r="D254" s="297" t="s">
        <v>691</v>
      </c>
      <c r="E254" s="19" t="s">
        <v>21</v>
      </c>
      <c r="F254" s="298">
        <v>14.918</v>
      </c>
      <c r="G254" s="40"/>
      <c r="H254" s="46"/>
    </row>
    <row r="255" spans="1:8" s="2" customFormat="1" ht="16.8" customHeight="1">
      <c r="A255" s="40"/>
      <c r="B255" s="46"/>
      <c r="C255" s="297" t="s">
        <v>21</v>
      </c>
      <c r="D255" s="297" t="s">
        <v>205</v>
      </c>
      <c r="E255" s="19" t="s">
        <v>21</v>
      </c>
      <c r="F255" s="298">
        <v>0</v>
      </c>
      <c r="G255" s="40"/>
      <c r="H255" s="46"/>
    </row>
    <row r="256" spans="1:8" s="2" customFormat="1" ht="16.8" customHeight="1">
      <c r="A256" s="40"/>
      <c r="B256" s="46"/>
      <c r="C256" s="297" t="s">
        <v>21</v>
      </c>
      <c r="D256" s="297" t="s">
        <v>692</v>
      </c>
      <c r="E256" s="19" t="s">
        <v>21</v>
      </c>
      <c r="F256" s="298">
        <v>24.388</v>
      </c>
      <c r="G256" s="40"/>
      <c r="H256" s="46"/>
    </row>
    <row r="257" spans="1:8" s="2" customFormat="1" ht="16.8" customHeight="1">
      <c r="A257" s="40"/>
      <c r="B257" s="46"/>
      <c r="C257" s="297" t="s">
        <v>21</v>
      </c>
      <c r="D257" s="297" t="s">
        <v>207</v>
      </c>
      <c r="E257" s="19" t="s">
        <v>21</v>
      </c>
      <c r="F257" s="298">
        <v>0</v>
      </c>
      <c r="G257" s="40"/>
      <c r="H257" s="46"/>
    </row>
    <row r="258" spans="1:8" s="2" customFormat="1" ht="16.8" customHeight="1">
      <c r="A258" s="40"/>
      <c r="B258" s="46"/>
      <c r="C258" s="297" t="s">
        <v>21</v>
      </c>
      <c r="D258" s="297" t="s">
        <v>693</v>
      </c>
      <c r="E258" s="19" t="s">
        <v>21</v>
      </c>
      <c r="F258" s="298">
        <v>22.277</v>
      </c>
      <c r="G258" s="40"/>
      <c r="H258" s="46"/>
    </row>
    <row r="259" spans="1:8" s="2" customFormat="1" ht="16.8" customHeight="1">
      <c r="A259" s="40"/>
      <c r="B259" s="46"/>
      <c r="C259" s="297" t="s">
        <v>21</v>
      </c>
      <c r="D259" s="297" t="s">
        <v>186</v>
      </c>
      <c r="E259" s="19" t="s">
        <v>21</v>
      </c>
      <c r="F259" s="298">
        <v>0</v>
      </c>
      <c r="G259" s="40"/>
      <c r="H259" s="46"/>
    </row>
    <row r="260" spans="1:8" s="2" customFormat="1" ht="16.8" customHeight="1">
      <c r="A260" s="40"/>
      <c r="B260" s="46"/>
      <c r="C260" s="297" t="s">
        <v>21</v>
      </c>
      <c r="D260" s="297" t="s">
        <v>694</v>
      </c>
      <c r="E260" s="19" t="s">
        <v>21</v>
      </c>
      <c r="F260" s="298">
        <v>1.45</v>
      </c>
      <c r="G260" s="40"/>
      <c r="H260" s="46"/>
    </row>
    <row r="261" spans="1:8" s="2" customFormat="1" ht="16.8" customHeight="1">
      <c r="A261" s="40"/>
      <c r="B261" s="46"/>
      <c r="C261" s="297" t="s">
        <v>21</v>
      </c>
      <c r="D261" s="297" t="s">
        <v>695</v>
      </c>
      <c r="E261" s="19" t="s">
        <v>21</v>
      </c>
      <c r="F261" s="298">
        <v>2.946</v>
      </c>
      <c r="G261" s="40"/>
      <c r="H261" s="46"/>
    </row>
    <row r="262" spans="1:8" s="2" customFormat="1" ht="16.8" customHeight="1">
      <c r="A262" s="40"/>
      <c r="B262" s="46"/>
      <c r="C262" s="297" t="s">
        <v>21</v>
      </c>
      <c r="D262" s="297" t="s">
        <v>696</v>
      </c>
      <c r="E262" s="19" t="s">
        <v>21</v>
      </c>
      <c r="F262" s="298">
        <v>3.41</v>
      </c>
      <c r="G262" s="40"/>
      <c r="H262" s="46"/>
    </row>
    <row r="263" spans="1:8" s="2" customFormat="1" ht="16.8" customHeight="1">
      <c r="A263" s="40"/>
      <c r="B263" s="46"/>
      <c r="C263" s="297" t="s">
        <v>21</v>
      </c>
      <c r="D263" s="297" t="s">
        <v>210</v>
      </c>
      <c r="E263" s="19" t="s">
        <v>21</v>
      </c>
      <c r="F263" s="298">
        <v>0</v>
      </c>
      <c r="G263" s="40"/>
      <c r="H263" s="46"/>
    </row>
    <row r="264" spans="1:8" s="2" customFormat="1" ht="16.8" customHeight="1">
      <c r="A264" s="40"/>
      <c r="B264" s="46"/>
      <c r="C264" s="297" t="s">
        <v>21</v>
      </c>
      <c r="D264" s="297" t="s">
        <v>697</v>
      </c>
      <c r="E264" s="19" t="s">
        <v>21</v>
      </c>
      <c r="F264" s="298">
        <v>112.992</v>
      </c>
      <c r="G264" s="40"/>
      <c r="H264" s="46"/>
    </row>
    <row r="265" spans="1:8" s="2" customFormat="1" ht="16.8" customHeight="1">
      <c r="A265" s="40"/>
      <c r="B265" s="46"/>
      <c r="C265" s="297" t="s">
        <v>21</v>
      </c>
      <c r="D265" s="297" t="s">
        <v>698</v>
      </c>
      <c r="E265" s="19" t="s">
        <v>21</v>
      </c>
      <c r="F265" s="298">
        <v>1.152</v>
      </c>
      <c r="G265" s="40"/>
      <c r="H265" s="46"/>
    </row>
    <row r="266" spans="1:8" s="2" customFormat="1" ht="16.8" customHeight="1">
      <c r="A266" s="40"/>
      <c r="B266" s="46"/>
      <c r="C266" s="297" t="s">
        <v>21</v>
      </c>
      <c r="D266" s="297" t="s">
        <v>155</v>
      </c>
      <c r="E266" s="19" t="s">
        <v>21</v>
      </c>
      <c r="F266" s="298">
        <v>0</v>
      </c>
      <c r="G266" s="40"/>
      <c r="H266" s="46"/>
    </row>
    <row r="267" spans="1:8" s="2" customFormat="1" ht="16.8" customHeight="1">
      <c r="A267" s="40"/>
      <c r="B267" s="46"/>
      <c r="C267" s="297" t="s">
        <v>21</v>
      </c>
      <c r="D267" s="297" t="s">
        <v>699</v>
      </c>
      <c r="E267" s="19" t="s">
        <v>21</v>
      </c>
      <c r="F267" s="298">
        <v>207.276</v>
      </c>
      <c r="G267" s="40"/>
      <c r="H267" s="46"/>
    </row>
    <row r="268" spans="1:8" s="2" customFormat="1" ht="16.8" customHeight="1">
      <c r="A268" s="40"/>
      <c r="B268" s="46"/>
      <c r="C268" s="297" t="s">
        <v>21</v>
      </c>
      <c r="D268" s="297" t="s">
        <v>700</v>
      </c>
      <c r="E268" s="19" t="s">
        <v>21</v>
      </c>
      <c r="F268" s="298">
        <v>3.06</v>
      </c>
      <c r="G268" s="40"/>
      <c r="H268" s="46"/>
    </row>
    <row r="269" spans="1:8" s="2" customFormat="1" ht="16.8" customHeight="1">
      <c r="A269" s="40"/>
      <c r="B269" s="46"/>
      <c r="C269" s="297" t="s">
        <v>21</v>
      </c>
      <c r="D269" s="297" t="s">
        <v>701</v>
      </c>
      <c r="E269" s="19" t="s">
        <v>21</v>
      </c>
      <c r="F269" s="298">
        <v>10.494</v>
      </c>
      <c r="G269" s="40"/>
      <c r="H269" s="46"/>
    </row>
    <row r="270" spans="1:8" s="2" customFormat="1" ht="16.8" customHeight="1">
      <c r="A270" s="40"/>
      <c r="B270" s="46"/>
      <c r="C270" s="297" t="s">
        <v>21</v>
      </c>
      <c r="D270" s="297" t="s">
        <v>702</v>
      </c>
      <c r="E270" s="19" t="s">
        <v>21</v>
      </c>
      <c r="F270" s="298">
        <v>3.762</v>
      </c>
      <c r="G270" s="40"/>
      <c r="H270" s="46"/>
    </row>
    <row r="271" spans="1:8" s="2" customFormat="1" ht="16.8" customHeight="1">
      <c r="A271" s="40"/>
      <c r="B271" s="46"/>
      <c r="C271" s="297" t="s">
        <v>21</v>
      </c>
      <c r="D271" s="297" t="s">
        <v>703</v>
      </c>
      <c r="E271" s="19" t="s">
        <v>21</v>
      </c>
      <c r="F271" s="298">
        <v>30.492</v>
      </c>
      <c r="G271" s="40"/>
      <c r="H271" s="46"/>
    </row>
    <row r="272" spans="1:8" s="2" customFormat="1" ht="16.8" customHeight="1">
      <c r="A272" s="40"/>
      <c r="B272" s="46"/>
      <c r="C272" s="297" t="s">
        <v>21</v>
      </c>
      <c r="D272" s="297" t="s">
        <v>704</v>
      </c>
      <c r="E272" s="19" t="s">
        <v>21</v>
      </c>
      <c r="F272" s="298">
        <v>4.158</v>
      </c>
      <c r="G272" s="40"/>
      <c r="H272" s="46"/>
    </row>
    <row r="273" spans="1:8" s="2" customFormat="1" ht="16.8" customHeight="1">
      <c r="A273" s="40"/>
      <c r="B273" s="46"/>
      <c r="C273" s="297" t="s">
        <v>21</v>
      </c>
      <c r="D273" s="297" t="s">
        <v>705</v>
      </c>
      <c r="E273" s="19" t="s">
        <v>21</v>
      </c>
      <c r="F273" s="298">
        <v>0</v>
      </c>
      <c r="G273" s="40"/>
      <c r="H273" s="46"/>
    </row>
    <row r="274" spans="1:8" s="2" customFormat="1" ht="16.8" customHeight="1">
      <c r="A274" s="40"/>
      <c r="B274" s="46"/>
      <c r="C274" s="297" t="s">
        <v>21</v>
      </c>
      <c r="D274" s="297" t="s">
        <v>706</v>
      </c>
      <c r="E274" s="19" t="s">
        <v>21</v>
      </c>
      <c r="F274" s="298">
        <v>0</v>
      </c>
      <c r="G274" s="40"/>
      <c r="H274" s="46"/>
    </row>
    <row r="275" spans="1:8" s="2" customFormat="1" ht="16.8" customHeight="1">
      <c r="A275" s="40"/>
      <c r="B275" s="46"/>
      <c r="C275" s="297" t="s">
        <v>21</v>
      </c>
      <c r="D275" s="297" t="s">
        <v>707</v>
      </c>
      <c r="E275" s="19" t="s">
        <v>21</v>
      </c>
      <c r="F275" s="298">
        <v>30.93</v>
      </c>
      <c r="G275" s="40"/>
      <c r="H275" s="46"/>
    </row>
    <row r="276" spans="1:8" s="2" customFormat="1" ht="16.8" customHeight="1">
      <c r="A276" s="40"/>
      <c r="B276" s="46"/>
      <c r="C276" s="297" t="s">
        <v>21</v>
      </c>
      <c r="D276" s="297" t="s">
        <v>708</v>
      </c>
      <c r="E276" s="19" t="s">
        <v>21</v>
      </c>
      <c r="F276" s="298">
        <v>0</v>
      </c>
      <c r="G276" s="40"/>
      <c r="H276" s="46"/>
    </row>
    <row r="277" spans="1:8" s="2" customFormat="1" ht="16.8" customHeight="1">
      <c r="A277" s="40"/>
      <c r="B277" s="46"/>
      <c r="C277" s="297" t="s">
        <v>21</v>
      </c>
      <c r="D277" s="297" t="s">
        <v>709</v>
      </c>
      <c r="E277" s="19" t="s">
        <v>21</v>
      </c>
      <c r="F277" s="298">
        <v>11.37</v>
      </c>
      <c r="G277" s="40"/>
      <c r="H277" s="46"/>
    </row>
    <row r="278" spans="1:8" s="2" customFormat="1" ht="16.8" customHeight="1">
      <c r="A278" s="40"/>
      <c r="B278" s="46"/>
      <c r="C278" s="297" t="s">
        <v>21</v>
      </c>
      <c r="D278" s="297" t="s">
        <v>710</v>
      </c>
      <c r="E278" s="19" t="s">
        <v>21</v>
      </c>
      <c r="F278" s="298">
        <v>0</v>
      </c>
      <c r="G278" s="40"/>
      <c r="H278" s="46"/>
    </row>
    <row r="279" spans="1:8" s="2" customFormat="1" ht="16.8" customHeight="1">
      <c r="A279" s="40"/>
      <c r="B279" s="46"/>
      <c r="C279" s="297" t="s">
        <v>21</v>
      </c>
      <c r="D279" s="297" t="s">
        <v>711</v>
      </c>
      <c r="E279" s="19" t="s">
        <v>21</v>
      </c>
      <c r="F279" s="298">
        <v>37.02</v>
      </c>
      <c r="G279" s="40"/>
      <c r="H279" s="46"/>
    </row>
    <row r="280" spans="1:8" s="2" customFormat="1" ht="16.8" customHeight="1">
      <c r="A280" s="40"/>
      <c r="B280" s="46"/>
      <c r="C280" s="297" t="s">
        <v>21</v>
      </c>
      <c r="D280" s="297" t="s">
        <v>712</v>
      </c>
      <c r="E280" s="19" t="s">
        <v>21</v>
      </c>
      <c r="F280" s="298">
        <v>0</v>
      </c>
      <c r="G280" s="40"/>
      <c r="H280" s="46"/>
    </row>
    <row r="281" spans="1:8" s="2" customFormat="1" ht="16.8" customHeight="1">
      <c r="A281" s="40"/>
      <c r="B281" s="46"/>
      <c r="C281" s="297" t="s">
        <v>21</v>
      </c>
      <c r="D281" s="297" t="s">
        <v>713</v>
      </c>
      <c r="E281" s="19" t="s">
        <v>21</v>
      </c>
      <c r="F281" s="298">
        <v>10.668</v>
      </c>
      <c r="G281" s="40"/>
      <c r="H281" s="46"/>
    </row>
    <row r="282" spans="1:8" s="2" customFormat="1" ht="16.8" customHeight="1">
      <c r="A282" s="40"/>
      <c r="B282" s="46"/>
      <c r="C282" s="297" t="s">
        <v>21</v>
      </c>
      <c r="D282" s="297" t="s">
        <v>457</v>
      </c>
      <c r="E282" s="19" t="s">
        <v>21</v>
      </c>
      <c r="F282" s="298">
        <v>0</v>
      </c>
      <c r="G282" s="40"/>
      <c r="H282" s="46"/>
    </row>
    <row r="283" spans="1:8" s="2" customFormat="1" ht="16.8" customHeight="1">
      <c r="A283" s="40"/>
      <c r="B283" s="46"/>
      <c r="C283" s="297" t="s">
        <v>21</v>
      </c>
      <c r="D283" s="297" t="s">
        <v>714</v>
      </c>
      <c r="E283" s="19" t="s">
        <v>21</v>
      </c>
      <c r="F283" s="298">
        <v>6.84</v>
      </c>
      <c r="G283" s="40"/>
      <c r="H283" s="46"/>
    </row>
    <row r="284" spans="1:8" s="2" customFormat="1" ht="16.8" customHeight="1">
      <c r="A284" s="40"/>
      <c r="B284" s="46"/>
      <c r="C284" s="297" t="s">
        <v>21</v>
      </c>
      <c r="D284" s="297" t="s">
        <v>715</v>
      </c>
      <c r="E284" s="19" t="s">
        <v>21</v>
      </c>
      <c r="F284" s="298">
        <v>2.25</v>
      </c>
      <c r="G284" s="40"/>
      <c r="H284" s="46"/>
    </row>
    <row r="285" spans="1:8" s="2" customFormat="1" ht="16.8" customHeight="1">
      <c r="A285" s="40"/>
      <c r="B285" s="46"/>
      <c r="C285" s="297" t="s">
        <v>21</v>
      </c>
      <c r="D285" s="297" t="s">
        <v>716</v>
      </c>
      <c r="E285" s="19" t="s">
        <v>21</v>
      </c>
      <c r="F285" s="298">
        <v>0</v>
      </c>
      <c r="G285" s="40"/>
      <c r="H285" s="46"/>
    </row>
    <row r="286" spans="1:8" s="2" customFormat="1" ht="16.8" customHeight="1">
      <c r="A286" s="40"/>
      <c r="B286" s="46"/>
      <c r="C286" s="297" t="s">
        <v>21</v>
      </c>
      <c r="D286" s="297" t="s">
        <v>717</v>
      </c>
      <c r="E286" s="19" t="s">
        <v>21</v>
      </c>
      <c r="F286" s="298">
        <v>4.099</v>
      </c>
      <c r="G286" s="40"/>
      <c r="H286" s="46"/>
    </row>
    <row r="287" spans="1:8" s="2" customFormat="1" ht="16.8" customHeight="1">
      <c r="A287" s="40"/>
      <c r="B287" s="46"/>
      <c r="C287" s="297" t="s">
        <v>21</v>
      </c>
      <c r="D287" s="297" t="s">
        <v>718</v>
      </c>
      <c r="E287" s="19" t="s">
        <v>21</v>
      </c>
      <c r="F287" s="298">
        <v>0</v>
      </c>
      <c r="G287" s="40"/>
      <c r="H287" s="46"/>
    </row>
    <row r="288" spans="1:8" s="2" customFormat="1" ht="16.8" customHeight="1">
      <c r="A288" s="40"/>
      <c r="B288" s="46"/>
      <c r="C288" s="297" t="s">
        <v>21</v>
      </c>
      <c r="D288" s="297" t="s">
        <v>719</v>
      </c>
      <c r="E288" s="19" t="s">
        <v>21</v>
      </c>
      <c r="F288" s="298">
        <v>11.67</v>
      </c>
      <c r="G288" s="40"/>
      <c r="H288" s="46"/>
    </row>
    <row r="289" spans="1:8" s="2" customFormat="1" ht="16.8" customHeight="1">
      <c r="A289" s="40"/>
      <c r="B289" s="46"/>
      <c r="C289" s="297" t="s">
        <v>21</v>
      </c>
      <c r="D289" s="297" t="s">
        <v>720</v>
      </c>
      <c r="E289" s="19" t="s">
        <v>21</v>
      </c>
      <c r="F289" s="298">
        <v>0</v>
      </c>
      <c r="G289" s="40"/>
      <c r="H289" s="46"/>
    </row>
    <row r="290" spans="1:8" s="2" customFormat="1" ht="16.8" customHeight="1">
      <c r="A290" s="40"/>
      <c r="B290" s="46"/>
      <c r="C290" s="297" t="s">
        <v>21</v>
      </c>
      <c r="D290" s="297" t="s">
        <v>721</v>
      </c>
      <c r="E290" s="19" t="s">
        <v>21</v>
      </c>
      <c r="F290" s="298">
        <v>4.176</v>
      </c>
      <c r="G290" s="40"/>
      <c r="H290" s="46"/>
    </row>
    <row r="291" spans="1:8" s="2" customFormat="1" ht="16.8" customHeight="1">
      <c r="A291" s="40"/>
      <c r="B291" s="46"/>
      <c r="C291" s="297" t="s">
        <v>21</v>
      </c>
      <c r="D291" s="297" t="s">
        <v>722</v>
      </c>
      <c r="E291" s="19" t="s">
        <v>21</v>
      </c>
      <c r="F291" s="298">
        <v>0</v>
      </c>
      <c r="G291" s="40"/>
      <c r="H291" s="46"/>
    </row>
    <row r="292" spans="1:8" s="2" customFormat="1" ht="16.8" customHeight="1">
      <c r="A292" s="40"/>
      <c r="B292" s="46"/>
      <c r="C292" s="297" t="s">
        <v>21</v>
      </c>
      <c r="D292" s="297" t="s">
        <v>723</v>
      </c>
      <c r="E292" s="19" t="s">
        <v>21</v>
      </c>
      <c r="F292" s="298">
        <v>4.428</v>
      </c>
      <c r="G292" s="40"/>
      <c r="H292" s="46"/>
    </row>
    <row r="293" spans="1:8" s="2" customFormat="1" ht="16.8" customHeight="1">
      <c r="A293" s="40"/>
      <c r="B293" s="46"/>
      <c r="C293" s="297" t="s">
        <v>21</v>
      </c>
      <c r="D293" s="297" t="s">
        <v>724</v>
      </c>
      <c r="E293" s="19" t="s">
        <v>21</v>
      </c>
      <c r="F293" s="298">
        <v>0</v>
      </c>
      <c r="G293" s="40"/>
      <c r="H293" s="46"/>
    </row>
    <row r="294" spans="1:8" s="2" customFormat="1" ht="16.8" customHeight="1">
      <c r="A294" s="40"/>
      <c r="B294" s="46"/>
      <c r="C294" s="297" t="s">
        <v>21</v>
      </c>
      <c r="D294" s="297" t="s">
        <v>725</v>
      </c>
      <c r="E294" s="19" t="s">
        <v>21</v>
      </c>
      <c r="F294" s="298">
        <v>3.996</v>
      </c>
      <c r="G294" s="40"/>
      <c r="H294" s="46"/>
    </row>
    <row r="295" spans="1:8" s="2" customFormat="1" ht="16.8" customHeight="1">
      <c r="A295" s="40"/>
      <c r="B295" s="46"/>
      <c r="C295" s="297" t="s">
        <v>21</v>
      </c>
      <c r="D295" s="297" t="s">
        <v>726</v>
      </c>
      <c r="E295" s="19" t="s">
        <v>21</v>
      </c>
      <c r="F295" s="298">
        <v>0</v>
      </c>
      <c r="G295" s="40"/>
      <c r="H295" s="46"/>
    </row>
    <row r="296" spans="1:8" s="2" customFormat="1" ht="16.8" customHeight="1">
      <c r="A296" s="40"/>
      <c r="B296" s="46"/>
      <c r="C296" s="297" t="s">
        <v>21</v>
      </c>
      <c r="D296" s="297" t="s">
        <v>727</v>
      </c>
      <c r="E296" s="19" t="s">
        <v>21</v>
      </c>
      <c r="F296" s="298">
        <v>2.43</v>
      </c>
      <c r="G296" s="40"/>
      <c r="H296" s="46"/>
    </row>
    <row r="297" spans="1:8" s="2" customFormat="1" ht="16.8" customHeight="1">
      <c r="A297" s="40"/>
      <c r="B297" s="46"/>
      <c r="C297" s="297" t="s">
        <v>106</v>
      </c>
      <c r="D297" s="297" t="s">
        <v>171</v>
      </c>
      <c r="E297" s="19" t="s">
        <v>21</v>
      </c>
      <c r="F297" s="298">
        <v>2492.577</v>
      </c>
      <c r="G297" s="40"/>
      <c r="H297" s="46"/>
    </row>
    <row r="298" spans="1:8" s="2" customFormat="1" ht="16.8" customHeight="1">
      <c r="A298" s="40"/>
      <c r="B298" s="46"/>
      <c r="C298" s="299" t="s">
        <v>1696</v>
      </c>
      <c r="D298" s="40"/>
      <c r="E298" s="40"/>
      <c r="F298" s="40"/>
      <c r="G298" s="40"/>
      <c r="H298" s="46"/>
    </row>
    <row r="299" spans="1:8" s="2" customFormat="1" ht="16.8" customHeight="1">
      <c r="A299" s="40"/>
      <c r="B299" s="46"/>
      <c r="C299" s="297" t="s">
        <v>676</v>
      </c>
      <c r="D299" s="297" t="s">
        <v>1725</v>
      </c>
      <c r="E299" s="19" t="s">
        <v>352</v>
      </c>
      <c r="F299" s="298">
        <v>2492.577</v>
      </c>
      <c r="G299" s="40"/>
      <c r="H299" s="46"/>
    </row>
    <row r="300" spans="1:8" s="2" customFormat="1" ht="16.8" customHeight="1">
      <c r="A300" s="40"/>
      <c r="B300" s="46"/>
      <c r="C300" s="297" t="s">
        <v>618</v>
      </c>
      <c r="D300" s="297" t="s">
        <v>1702</v>
      </c>
      <c r="E300" s="19" t="s">
        <v>352</v>
      </c>
      <c r="F300" s="298">
        <v>1305.833</v>
      </c>
      <c r="G300" s="40"/>
      <c r="H300" s="46"/>
    </row>
    <row r="301" spans="1:8" s="2" customFormat="1" ht="16.8" customHeight="1">
      <c r="A301" s="40"/>
      <c r="B301" s="46"/>
      <c r="C301" s="297" t="s">
        <v>669</v>
      </c>
      <c r="D301" s="297" t="s">
        <v>1703</v>
      </c>
      <c r="E301" s="19" t="s">
        <v>352</v>
      </c>
      <c r="F301" s="298">
        <v>2487.301</v>
      </c>
      <c r="G301" s="40"/>
      <c r="H301" s="46"/>
    </row>
    <row r="302" spans="1:8" s="2" customFormat="1" ht="7.4" customHeight="1">
      <c r="A302" s="40"/>
      <c r="B302" s="159"/>
      <c r="C302" s="160"/>
      <c r="D302" s="160"/>
      <c r="E302" s="160"/>
      <c r="F302" s="160"/>
      <c r="G302" s="160"/>
      <c r="H302" s="46"/>
    </row>
    <row r="303" spans="1:8" s="2" customFormat="1" ht="12">
      <c r="A303" s="40"/>
      <c r="B303" s="40"/>
      <c r="C303" s="40"/>
      <c r="D303" s="40"/>
      <c r="E303" s="40"/>
      <c r="F303" s="40"/>
      <c r="G303" s="40"/>
      <c r="H303" s="40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300" customWidth="1"/>
    <col min="2" max="2" width="1.7109375" style="300" customWidth="1"/>
    <col min="3" max="4" width="5.00390625" style="300" customWidth="1"/>
    <col min="5" max="5" width="11.7109375" style="300" customWidth="1"/>
    <col min="6" max="6" width="9.140625" style="300" customWidth="1"/>
    <col min="7" max="7" width="5.00390625" style="300" customWidth="1"/>
    <col min="8" max="8" width="77.8515625" style="300" customWidth="1"/>
    <col min="9" max="10" width="20.00390625" style="300" customWidth="1"/>
    <col min="11" max="11" width="1.7109375" style="300" customWidth="1"/>
  </cols>
  <sheetData>
    <row r="1" s="1" customFormat="1" ht="37.5" customHeight="1"/>
    <row r="2" spans="2:11" s="1" customFormat="1" ht="7.5" customHeight="1">
      <c r="B2" s="301"/>
      <c r="C2" s="302"/>
      <c r="D2" s="302"/>
      <c r="E2" s="302"/>
      <c r="F2" s="302"/>
      <c r="G2" s="302"/>
      <c r="H2" s="302"/>
      <c r="I2" s="302"/>
      <c r="J2" s="302"/>
      <c r="K2" s="303"/>
    </row>
    <row r="3" spans="2:11" s="17" customFormat="1" ht="45" customHeight="1">
      <c r="B3" s="304"/>
      <c r="C3" s="305" t="s">
        <v>1726</v>
      </c>
      <c r="D3" s="305"/>
      <c r="E3" s="305"/>
      <c r="F3" s="305"/>
      <c r="G3" s="305"/>
      <c r="H3" s="305"/>
      <c r="I3" s="305"/>
      <c r="J3" s="305"/>
      <c r="K3" s="306"/>
    </row>
    <row r="4" spans="2:11" s="1" customFormat="1" ht="25.5" customHeight="1">
      <c r="B4" s="307"/>
      <c r="C4" s="308" t="s">
        <v>1727</v>
      </c>
      <c r="D4" s="308"/>
      <c r="E4" s="308"/>
      <c r="F4" s="308"/>
      <c r="G4" s="308"/>
      <c r="H4" s="308"/>
      <c r="I4" s="308"/>
      <c r="J4" s="308"/>
      <c r="K4" s="309"/>
    </row>
    <row r="5" spans="2:11" s="1" customFormat="1" ht="5.25" customHeight="1">
      <c r="B5" s="307"/>
      <c r="C5" s="310"/>
      <c r="D5" s="310"/>
      <c r="E5" s="310"/>
      <c r="F5" s="310"/>
      <c r="G5" s="310"/>
      <c r="H5" s="310"/>
      <c r="I5" s="310"/>
      <c r="J5" s="310"/>
      <c r="K5" s="309"/>
    </row>
    <row r="6" spans="2:11" s="1" customFormat="1" ht="15" customHeight="1">
      <c r="B6" s="307"/>
      <c r="C6" s="311" t="s">
        <v>1728</v>
      </c>
      <c r="D6" s="311"/>
      <c r="E6" s="311"/>
      <c r="F6" s="311"/>
      <c r="G6" s="311"/>
      <c r="H6" s="311"/>
      <c r="I6" s="311"/>
      <c r="J6" s="311"/>
      <c r="K6" s="309"/>
    </row>
    <row r="7" spans="2:11" s="1" customFormat="1" ht="15" customHeight="1">
      <c r="B7" s="312"/>
      <c r="C7" s="311" t="s">
        <v>1729</v>
      </c>
      <c r="D7" s="311"/>
      <c r="E7" s="311"/>
      <c r="F7" s="311"/>
      <c r="G7" s="311"/>
      <c r="H7" s="311"/>
      <c r="I7" s="311"/>
      <c r="J7" s="311"/>
      <c r="K7" s="309"/>
    </row>
    <row r="8" spans="2:11" s="1" customFormat="1" ht="12.75" customHeight="1">
      <c r="B8" s="312"/>
      <c r="C8" s="311"/>
      <c r="D8" s="311"/>
      <c r="E8" s="311"/>
      <c r="F8" s="311"/>
      <c r="G8" s="311"/>
      <c r="H8" s="311"/>
      <c r="I8" s="311"/>
      <c r="J8" s="311"/>
      <c r="K8" s="309"/>
    </row>
    <row r="9" spans="2:11" s="1" customFormat="1" ht="15" customHeight="1">
      <c r="B9" s="312"/>
      <c r="C9" s="311" t="s">
        <v>1730</v>
      </c>
      <c r="D9" s="311"/>
      <c r="E9" s="311"/>
      <c r="F9" s="311"/>
      <c r="G9" s="311"/>
      <c r="H9" s="311"/>
      <c r="I9" s="311"/>
      <c r="J9" s="311"/>
      <c r="K9" s="309"/>
    </row>
    <row r="10" spans="2:11" s="1" customFormat="1" ht="15" customHeight="1">
      <c r="B10" s="312"/>
      <c r="C10" s="311"/>
      <c r="D10" s="311" t="s">
        <v>1731</v>
      </c>
      <c r="E10" s="311"/>
      <c r="F10" s="311"/>
      <c r="G10" s="311"/>
      <c r="H10" s="311"/>
      <c r="I10" s="311"/>
      <c r="J10" s="311"/>
      <c r="K10" s="309"/>
    </row>
    <row r="11" spans="2:11" s="1" customFormat="1" ht="15" customHeight="1">
      <c r="B11" s="312"/>
      <c r="C11" s="313"/>
      <c r="D11" s="311" t="s">
        <v>1732</v>
      </c>
      <c r="E11" s="311"/>
      <c r="F11" s="311"/>
      <c r="G11" s="311"/>
      <c r="H11" s="311"/>
      <c r="I11" s="311"/>
      <c r="J11" s="311"/>
      <c r="K11" s="309"/>
    </row>
    <row r="12" spans="2:11" s="1" customFormat="1" ht="15" customHeight="1">
      <c r="B12" s="312"/>
      <c r="C12" s="313"/>
      <c r="D12" s="311"/>
      <c r="E12" s="311"/>
      <c r="F12" s="311"/>
      <c r="G12" s="311"/>
      <c r="H12" s="311"/>
      <c r="I12" s="311"/>
      <c r="J12" s="311"/>
      <c r="K12" s="309"/>
    </row>
    <row r="13" spans="2:11" s="1" customFormat="1" ht="15" customHeight="1">
      <c r="B13" s="312"/>
      <c r="C13" s="313"/>
      <c r="D13" s="314" t="s">
        <v>1733</v>
      </c>
      <c r="E13" s="311"/>
      <c r="F13" s="311"/>
      <c r="G13" s="311"/>
      <c r="H13" s="311"/>
      <c r="I13" s="311"/>
      <c r="J13" s="311"/>
      <c r="K13" s="309"/>
    </row>
    <row r="14" spans="2:11" s="1" customFormat="1" ht="12.75" customHeight="1">
      <c r="B14" s="312"/>
      <c r="C14" s="313"/>
      <c r="D14" s="313"/>
      <c r="E14" s="313"/>
      <c r="F14" s="313"/>
      <c r="G14" s="313"/>
      <c r="H14" s="313"/>
      <c r="I14" s="313"/>
      <c r="J14" s="313"/>
      <c r="K14" s="309"/>
    </row>
    <row r="15" spans="2:11" s="1" customFormat="1" ht="15" customHeight="1">
      <c r="B15" s="312"/>
      <c r="C15" s="313"/>
      <c r="D15" s="311" t="s">
        <v>1734</v>
      </c>
      <c r="E15" s="311"/>
      <c r="F15" s="311"/>
      <c r="G15" s="311"/>
      <c r="H15" s="311"/>
      <c r="I15" s="311"/>
      <c r="J15" s="311"/>
      <c r="K15" s="309"/>
    </row>
    <row r="16" spans="2:11" s="1" customFormat="1" ht="15" customHeight="1">
      <c r="B16" s="312"/>
      <c r="C16" s="313"/>
      <c r="D16" s="311" t="s">
        <v>1735</v>
      </c>
      <c r="E16" s="311"/>
      <c r="F16" s="311"/>
      <c r="G16" s="311"/>
      <c r="H16" s="311"/>
      <c r="I16" s="311"/>
      <c r="J16" s="311"/>
      <c r="K16" s="309"/>
    </row>
    <row r="17" spans="2:11" s="1" customFormat="1" ht="15" customHeight="1">
      <c r="B17" s="312"/>
      <c r="C17" s="313"/>
      <c r="D17" s="311" t="s">
        <v>1736</v>
      </c>
      <c r="E17" s="311"/>
      <c r="F17" s="311"/>
      <c r="G17" s="311"/>
      <c r="H17" s="311"/>
      <c r="I17" s="311"/>
      <c r="J17" s="311"/>
      <c r="K17" s="309"/>
    </row>
    <row r="18" spans="2:11" s="1" customFormat="1" ht="15" customHeight="1">
      <c r="B18" s="312"/>
      <c r="C18" s="313"/>
      <c r="D18" s="313"/>
      <c r="E18" s="315" t="s">
        <v>79</v>
      </c>
      <c r="F18" s="311" t="s">
        <v>1737</v>
      </c>
      <c r="G18" s="311"/>
      <c r="H18" s="311"/>
      <c r="I18" s="311"/>
      <c r="J18" s="311"/>
      <c r="K18" s="309"/>
    </row>
    <row r="19" spans="2:11" s="1" customFormat="1" ht="15" customHeight="1">
      <c r="B19" s="312"/>
      <c r="C19" s="313"/>
      <c r="D19" s="313"/>
      <c r="E19" s="315" t="s">
        <v>1738</v>
      </c>
      <c r="F19" s="311" t="s">
        <v>1739</v>
      </c>
      <c r="G19" s="311"/>
      <c r="H19" s="311"/>
      <c r="I19" s="311"/>
      <c r="J19" s="311"/>
      <c r="K19" s="309"/>
    </row>
    <row r="20" spans="2:11" s="1" customFormat="1" ht="15" customHeight="1">
      <c r="B20" s="312"/>
      <c r="C20" s="313"/>
      <c r="D20" s="313"/>
      <c r="E20" s="315" t="s">
        <v>1740</v>
      </c>
      <c r="F20" s="311" t="s">
        <v>1741</v>
      </c>
      <c r="G20" s="311"/>
      <c r="H20" s="311"/>
      <c r="I20" s="311"/>
      <c r="J20" s="311"/>
      <c r="K20" s="309"/>
    </row>
    <row r="21" spans="2:11" s="1" customFormat="1" ht="15" customHeight="1">
      <c r="B21" s="312"/>
      <c r="C21" s="313"/>
      <c r="D21" s="313"/>
      <c r="E21" s="315" t="s">
        <v>1742</v>
      </c>
      <c r="F21" s="311" t="s">
        <v>1743</v>
      </c>
      <c r="G21" s="311"/>
      <c r="H21" s="311"/>
      <c r="I21" s="311"/>
      <c r="J21" s="311"/>
      <c r="K21" s="309"/>
    </row>
    <row r="22" spans="2:11" s="1" customFormat="1" ht="15" customHeight="1">
      <c r="B22" s="312"/>
      <c r="C22" s="313"/>
      <c r="D22" s="313"/>
      <c r="E22" s="315" t="s">
        <v>1744</v>
      </c>
      <c r="F22" s="311" t="s">
        <v>1745</v>
      </c>
      <c r="G22" s="311"/>
      <c r="H22" s="311"/>
      <c r="I22" s="311"/>
      <c r="J22" s="311"/>
      <c r="K22" s="309"/>
    </row>
    <row r="23" spans="2:11" s="1" customFormat="1" ht="15" customHeight="1">
      <c r="B23" s="312"/>
      <c r="C23" s="313"/>
      <c r="D23" s="313"/>
      <c r="E23" s="315" t="s">
        <v>1746</v>
      </c>
      <c r="F23" s="311" t="s">
        <v>1747</v>
      </c>
      <c r="G23" s="311"/>
      <c r="H23" s="311"/>
      <c r="I23" s="311"/>
      <c r="J23" s="311"/>
      <c r="K23" s="309"/>
    </row>
    <row r="24" spans="2:11" s="1" customFormat="1" ht="12.75" customHeight="1">
      <c r="B24" s="312"/>
      <c r="C24" s="313"/>
      <c r="D24" s="313"/>
      <c r="E24" s="313"/>
      <c r="F24" s="313"/>
      <c r="G24" s="313"/>
      <c r="H24" s="313"/>
      <c r="I24" s="313"/>
      <c r="J24" s="313"/>
      <c r="K24" s="309"/>
    </row>
    <row r="25" spans="2:11" s="1" customFormat="1" ht="15" customHeight="1">
      <c r="B25" s="312"/>
      <c r="C25" s="311" t="s">
        <v>1748</v>
      </c>
      <c r="D25" s="311"/>
      <c r="E25" s="311"/>
      <c r="F25" s="311"/>
      <c r="G25" s="311"/>
      <c r="H25" s="311"/>
      <c r="I25" s="311"/>
      <c r="J25" s="311"/>
      <c r="K25" s="309"/>
    </row>
    <row r="26" spans="2:11" s="1" customFormat="1" ht="15" customHeight="1">
      <c r="B26" s="312"/>
      <c r="C26" s="311" t="s">
        <v>1749</v>
      </c>
      <c r="D26" s="311"/>
      <c r="E26" s="311"/>
      <c r="F26" s="311"/>
      <c r="G26" s="311"/>
      <c r="H26" s="311"/>
      <c r="I26" s="311"/>
      <c r="J26" s="311"/>
      <c r="K26" s="309"/>
    </row>
    <row r="27" spans="2:11" s="1" customFormat="1" ht="15" customHeight="1">
      <c r="B27" s="312"/>
      <c r="C27" s="311"/>
      <c r="D27" s="311" t="s">
        <v>1750</v>
      </c>
      <c r="E27" s="311"/>
      <c r="F27" s="311"/>
      <c r="G27" s="311"/>
      <c r="H27" s="311"/>
      <c r="I27" s="311"/>
      <c r="J27" s="311"/>
      <c r="K27" s="309"/>
    </row>
    <row r="28" spans="2:11" s="1" customFormat="1" ht="15" customHeight="1">
      <c r="B28" s="312"/>
      <c r="C28" s="313"/>
      <c r="D28" s="311" t="s">
        <v>1751</v>
      </c>
      <c r="E28" s="311"/>
      <c r="F28" s="311"/>
      <c r="G28" s="311"/>
      <c r="H28" s="311"/>
      <c r="I28" s="311"/>
      <c r="J28" s="311"/>
      <c r="K28" s="309"/>
    </row>
    <row r="29" spans="2:11" s="1" customFormat="1" ht="12.75" customHeight="1">
      <c r="B29" s="312"/>
      <c r="C29" s="313"/>
      <c r="D29" s="313"/>
      <c r="E29" s="313"/>
      <c r="F29" s="313"/>
      <c r="G29" s="313"/>
      <c r="H29" s="313"/>
      <c r="I29" s="313"/>
      <c r="J29" s="313"/>
      <c r="K29" s="309"/>
    </row>
    <row r="30" spans="2:11" s="1" customFormat="1" ht="15" customHeight="1">
      <c r="B30" s="312"/>
      <c r="C30" s="313"/>
      <c r="D30" s="311" t="s">
        <v>1752</v>
      </c>
      <c r="E30" s="311"/>
      <c r="F30" s="311"/>
      <c r="G30" s="311"/>
      <c r="H30" s="311"/>
      <c r="I30" s="311"/>
      <c r="J30" s="311"/>
      <c r="K30" s="309"/>
    </row>
    <row r="31" spans="2:11" s="1" customFormat="1" ht="15" customHeight="1">
      <c r="B31" s="312"/>
      <c r="C31" s="313"/>
      <c r="D31" s="311" t="s">
        <v>1753</v>
      </c>
      <c r="E31" s="311"/>
      <c r="F31" s="311"/>
      <c r="G31" s="311"/>
      <c r="H31" s="311"/>
      <c r="I31" s="311"/>
      <c r="J31" s="311"/>
      <c r="K31" s="309"/>
    </row>
    <row r="32" spans="2:11" s="1" customFormat="1" ht="12.75" customHeight="1">
      <c r="B32" s="312"/>
      <c r="C32" s="313"/>
      <c r="D32" s="313"/>
      <c r="E32" s="313"/>
      <c r="F32" s="313"/>
      <c r="G32" s="313"/>
      <c r="H32" s="313"/>
      <c r="I32" s="313"/>
      <c r="J32" s="313"/>
      <c r="K32" s="309"/>
    </row>
    <row r="33" spans="2:11" s="1" customFormat="1" ht="15" customHeight="1">
      <c r="B33" s="312"/>
      <c r="C33" s="313"/>
      <c r="D33" s="311" t="s">
        <v>1754</v>
      </c>
      <c r="E33" s="311"/>
      <c r="F33" s="311"/>
      <c r="G33" s="311"/>
      <c r="H33" s="311"/>
      <c r="I33" s="311"/>
      <c r="J33" s="311"/>
      <c r="K33" s="309"/>
    </row>
    <row r="34" spans="2:11" s="1" customFormat="1" ht="15" customHeight="1">
      <c r="B34" s="312"/>
      <c r="C34" s="313"/>
      <c r="D34" s="311" t="s">
        <v>1755</v>
      </c>
      <c r="E34" s="311"/>
      <c r="F34" s="311"/>
      <c r="G34" s="311"/>
      <c r="H34" s="311"/>
      <c r="I34" s="311"/>
      <c r="J34" s="311"/>
      <c r="K34" s="309"/>
    </row>
    <row r="35" spans="2:11" s="1" customFormat="1" ht="15" customHeight="1">
      <c r="B35" s="312"/>
      <c r="C35" s="313"/>
      <c r="D35" s="311" t="s">
        <v>1756</v>
      </c>
      <c r="E35" s="311"/>
      <c r="F35" s="311"/>
      <c r="G35" s="311"/>
      <c r="H35" s="311"/>
      <c r="I35" s="311"/>
      <c r="J35" s="311"/>
      <c r="K35" s="309"/>
    </row>
    <row r="36" spans="2:11" s="1" customFormat="1" ht="15" customHeight="1">
      <c r="B36" s="312"/>
      <c r="C36" s="313"/>
      <c r="D36" s="311"/>
      <c r="E36" s="314" t="s">
        <v>128</v>
      </c>
      <c r="F36" s="311"/>
      <c r="G36" s="311" t="s">
        <v>1757</v>
      </c>
      <c r="H36" s="311"/>
      <c r="I36" s="311"/>
      <c r="J36" s="311"/>
      <c r="K36" s="309"/>
    </row>
    <row r="37" spans="2:11" s="1" customFormat="1" ht="30.75" customHeight="1">
      <c r="B37" s="312"/>
      <c r="C37" s="313"/>
      <c r="D37" s="311"/>
      <c r="E37" s="314" t="s">
        <v>1758</v>
      </c>
      <c r="F37" s="311"/>
      <c r="G37" s="311" t="s">
        <v>1759</v>
      </c>
      <c r="H37" s="311"/>
      <c r="I37" s="311"/>
      <c r="J37" s="311"/>
      <c r="K37" s="309"/>
    </row>
    <row r="38" spans="2:11" s="1" customFormat="1" ht="15" customHeight="1">
      <c r="B38" s="312"/>
      <c r="C38" s="313"/>
      <c r="D38" s="311"/>
      <c r="E38" s="314" t="s">
        <v>54</v>
      </c>
      <c r="F38" s="311"/>
      <c r="G38" s="311" t="s">
        <v>1760</v>
      </c>
      <c r="H38" s="311"/>
      <c r="I38" s="311"/>
      <c r="J38" s="311"/>
      <c r="K38" s="309"/>
    </row>
    <row r="39" spans="2:11" s="1" customFormat="1" ht="15" customHeight="1">
      <c r="B39" s="312"/>
      <c r="C39" s="313"/>
      <c r="D39" s="311"/>
      <c r="E39" s="314" t="s">
        <v>55</v>
      </c>
      <c r="F39" s="311"/>
      <c r="G39" s="311" t="s">
        <v>1761</v>
      </c>
      <c r="H39" s="311"/>
      <c r="I39" s="311"/>
      <c r="J39" s="311"/>
      <c r="K39" s="309"/>
    </row>
    <row r="40" spans="2:11" s="1" customFormat="1" ht="15" customHeight="1">
      <c r="B40" s="312"/>
      <c r="C40" s="313"/>
      <c r="D40" s="311"/>
      <c r="E40" s="314" t="s">
        <v>129</v>
      </c>
      <c r="F40" s="311"/>
      <c r="G40" s="311" t="s">
        <v>1762</v>
      </c>
      <c r="H40" s="311"/>
      <c r="I40" s="311"/>
      <c r="J40" s="311"/>
      <c r="K40" s="309"/>
    </row>
    <row r="41" spans="2:11" s="1" customFormat="1" ht="15" customHeight="1">
      <c r="B41" s="312"/>
      <c r="C41" s="313"/>
      <c r="D41" s="311"/>
      <c r="E41" s="314" t="s">
        <v>130</v>
      </c>
      <c r="F41" s="311"/>
      <c r="G41" s="311" t="s">
        <v>1763</v>
      </c>
      <c r="H41" s="311"/>
      <c r="I41" s="311"/>
      <c r="J41" s="311"/>
      <c r="K41" s="309"/>
    </row>
    <row r="42" spans="2:11" s="1" customFormat="1" ht="15" customHeight="1">
      <c r="B42" s="312"/>
      <c r="C42" s="313"/>
      <c r="D42" s="311"/>
      <c r="E42" s="314" t="s">
        <v>1764</v>
      </c>
      <c r="F42" s="311"/>
      <c r="G42" s="311" t="s">
        <v>1765</v>
      </c>
      <c r="H42" s="311"/>
      <c r="I42" s="311"/>
      <c r="J42" s="311"/>
      <c r="K42" s="309"/>
    </row>
    <row r="43" spans="2:11" s="1" customFormat="1" ht="15" customHeight="1">
      <c r="B43" s="312"/>
      <c r="C43" s="313"/>
      <c r="D43" s="311"/>
      <c r="E43" s="314"/>
      <c r="F43" s="311"/>
      <c r="G43" s="311" t="s">
        <v>1766</v>
      </c>
      <c r="H43" s="311"/>
      <c r="I43" s="311"/>
      <c r="J43" s="311"/>
      <c r="K43" s="309"/>
    </row>
    <row r="44" spans="2:11" s="1" customFormat="1" ht="15" customHeight="1">
      <c r="B44" s="312"/>
      <c r="C44" s="313"/>
      <c r="D44" s="311"/>
      <c r="E44" s="314" t="s">
        <v>1767</v>
      </c>
      <c r="F44" s="311"/>
      <c r="G44" s="311" t="s">
        <v>1768</v>
      </c>
      <c r="H44" s="311"/>
      <c r="I44" s="311"/>
      <c r="J44" s="311"/>
      <c r="K44" s="309"/>
    </row>
    <row r="45" spans="2:11" s="1" customFormat="1" ht="15" customHeight="1">
      <c r="B45" s="312"/>
      <c r="C45" s="313"/>
      <c r="D45" s="311"/>
      <c r="E45" s="314" t="s">
        <v>132</v>
      </c>
      <c r="F45" s="311"/>
      <c r="G45" s="311" t="s">
        <v>1769</v>
      </c>
      <c r="H45" s="311"/>
      <c r="I45" s="311"/>
      <c r="J45" s="311"/>
      <c r="K45" s="309"/>
    </row>
    <row r="46" spans="2:11" s="1" customFormat="1" ht="12.75" customHeight="1">
      <c r="B46" s="312"/>
      <c r="C46" s="313"/>
      <c r="D46" s="311"/>
      <c r="E46" s="311"/>
      <c r="F46" s="311"/>
      <c r="G46" s="311"/>
      <c r="H46" s="311"/>
      <c r="I46" s="311"/>
      <c r="J46" s="311"/>
      <c r="K46" s="309"/>
    </row>
    <row r="47" spans="2:11" s="1" customFormat="1" ht="15" customHeight="1">
      <c r="B47" s="312"/>
      <c r="C47" s="313"/>
      <c r="D47" s="311" t="s">
        <v>1770</v>
      </c>
      <c r="E47" s="311"/>
      <c r="F47" s="311"/>
      <c r="G47" s="311"/>
      <c r="H47" s="311"/>
      <c r="I47" s="311"/>
      <c r="J47" s="311"/>
      <c r="K47" s="309"/>
    </row>
    <row r="48" spans="2:11" s="1" customFormat="1" ht="15" customHeight="1">
      <c r="B48" s="312"/>
      <c r="C48" s="313"/>
      <c r="D48" s="313"/>
      <c r="E48" s="311" t="s">
        <v>1771</v>
      </c>
      <c r="F48" s="311"/>
      <c r="G48" s="311"/>
      <c r="H48" s="311"/>
      <c r="I48" s="311"/>
      <c r="J48" s="311"/>
      <c r="K48" s="309"/>
    </row>
    <row r="49" spans="2:11" s="1" customFormat="1" ht="15" customHeight="1">
      <c r="B49" s="312"/>
      <c r="C49" s="313"/>
      <c r="D49" s="313"/>
      <c r="E49" s="311" t="s">
        <v>1772</v>
      </c>
      <c r="F49" s="311"/>
      <c r="G49" s="311"/>
      <c r="H49" s="311"/>
      <c r="I49" s="311"/>
      <c r="J49" s="311"/>
      <c r="K49" s="309"/>
    </row>
    <row r="50" spans="2:11" s="1" customFormat="1" ht="15" customHeight="1">
      <c r="B50" s="312"/>
      <c r="C50" s="313"/>
      <c r="D50" s="313"/>
      <c r="E50" s="311" t="s">
        <v>1773</v>
      </c>
      <c r="F50" s="311"/>
      <c r="G50" s="311"/>
      <c r="H50" s="311"/>
      <c r="I50" s="311"/>
      <c r="J50" s="311"/>
      <c r="K50" s="309"/>
    </row>
    <row r="51" spans="2:11" s="1" customFormat="1" ht="15" customHeight="1">
      <c r="B51" s="312"/>
      <c r="C51" s="313"/>
      <c r="D51" s="311" t="s">
        <v>1774</v>
      </c>
      <c r="E51" s="311"/>
      <c r="F51" s="311"/>
      <c r="G51" s="311"/>
      <c r="H51" s="311"/>
      <c r="I51" s="311"/>
      <c r="J51" s="311"/>
      <c r="K51" s="309"/>
    </row>
    <row r="52" spans="2:11" s="1" customFormat="1" ht="25.5" customHeight="1">
      <c r="B52" s="307"/>
      <c r="C52" s="308" t="s">
        <v>1775</v>
      </c>
      <c r="D52" s="308"/>
      <c r="E52" s="308"/>
      <c r="F52" s="308"/>
      <c r="G52" s="308"/>
      <c r="H52" s="308"/>
      <c r="I52" s="308"/>
      <c r="J52" s="308"/>
      <c r="K52" s="309"/>
    </row>
    <row r="53" spans="2:11" s="1" customFormat="1" ht="5.25" customHeight="1">
      <c r="B53" s="307"/>
      <c r="C53" s="310"/>
      <c r="D53" s="310"/>
      <c r="E53" s="310"/>
      <c r="F53" s="310"/>
      <c r="G53" s="310"/>
      <c r="H53" s="310"/>
      <c r="I53" s="310"/>
      <c r="J53" s="310"/>
      <c r="K53" s="309"/>
    </row>
    <row r="54" spans="2:11" s="1" customFormat="1" ht="15" customHeight="1">
      <c r="B54" s="307"/>
      <c r="C54" s="311" t="s">
        <v>1776</v>
      </c>
      <c r="D54" s="311"/>
      <c r="E54" s="311"/>
      <c r="F54" s="311"/>
      <c r="G54" s="311"/>
      <c r="H54" s="311"/>
      <c r="I54" s="311"/>
      <c r="J54" s="311"/>
      <c r="K54" s="309"/>
    </row>
    <row r="55" spans="2:11" s="1" customFormat="1" ht="15" customHeight="1">
      <c r="B55" s="307"/>
      <c r="C55" s="311" t="s">
        <v>1777</v>
      </c>
      <c r="D55" s="311"/>
      <c r="E55" s="311"/>
      <c r="F55" s="311"/>
      <c r="G55" s="311"/>
      <c r="H55" s="311"/>
      <c r="I55" s="311"/>
      <c r="J55" s="311"/>
      <c r="K55" s="309"/>
    </row>
    <row r="56" spans="2:11" s="1" customFormat="1" ht="12.75" customHeight="1">
      <c r="B56" s="307"/>
      <c r="C56" s="311"/>
      <c r="D56" s="311"/>
      <c r="E56" s="311"/>
      <c r="F56" s="311"/>
      <c r="G56" s="311"/>
      <c r="H56" s="311"/>
      <c r="I56" s="311"/>
      <c r="J56" s="311"/>
      <c r="K56" s="309"/>
    </row>
    <row r="57" spans="2:11" s="1" customFormat="1" ht="15" customHeight="1">
      <c r="B57" s="307"/>
      <c r="C57" s="311" t="s">
        <v>1778</v>
      </c>
      <c r="D57" s="311"/>
      <c r="E57" s="311"/>
      <c r="F57" s="311"/>
      <c r="G57" s="311"/>
      <c r="H57" s="311"/>
      <c r="I57" s="311"/>
      <c r="J57" s="311"/>
      <c r="K57" s="309"/>
    </row>
    <row r="58" spans="2:11" s="1" customFormat="1" ht="15" customHeight="1">
      <c r="B58" s="307"/>
      <c r="C58" s="313"/>
      <c r="D58" s="311" t="s">
        <v>1779</v>
      </c>
      <c r="E58" s="311"/>
      <c r="F58" s="311"/>
      <c r="G58" s="311"/>
      <c r="H58" s="311"/>
      <c r="I58" s="311"/>
      <c r="J58" s="311"/>
      <c r="K58" s="309"/>
    </row>
    <row r="59" spans="2:11" s="1" customFormat="1" ht="15" customHeight="1">
      <c r="B59" s="307"/>
      <c r="C59" s="313"/>
      <c r="D59" s="311" t="s">
        <v>1780</v>
      </c>
      <c r="E59" s="311"/>
      <c r="F59" s="311"/>
      <c r="G59" s="311"/>
      <c r="H59" s="311"/>
      <c r="I59" s="311"/>
      <c r="J59" s="311"/>
      <c r="K59" s="309"/>
    </row>
    <row r="60" spans="2:11" s="1" customFormat="1" ht="15" customHeight="1">
      <c r="B60" s="307"/>
      <c r="C60" s="313"/>
      <c r="D60" s="311" t="s">
        <v>1781</v>
      </c>
      <c r="E60" s="311"/>
      <c r="F60" s="311"/>
      <c r="G60" s="311"/>
      <c r="H60" s="311"/>
      <c r="I60" s="311"/>
      <c r="J60" s="311"/>
      <c r="K60" s="309"/>
    </row>
    <row r="61" spans="2:11" s="1" customFormat="1" ht="15" customHeight="1">
      <c r="B61" s="307"/>
      <c r="C61" s="313"/>
      <c r="D61" s="311" t="s">
        <v>1782</v>
      </c>
      <c r="E61" s="311"/>
      <c r="F61" s="311"/>
      <c r="G61" s="311"/>
      <c r="H61" s="311"/>
      <c r="I61" s="311"/>
      <c r="J61" s="311"/>
      <c r="K61" s="309"/>
    </row>
    <row r="62" spans="2:11" s="1" customFormat="1" ht="15" customHeight="1">
      <c r="B62" s="307"/>
      <c r="C62" s="313"/>
      <c r="D62" s="316" t="s">
        <v>1783</v>
      </c>
      <c r="E62" s="316"/>
      <c r="F62" s="316"/>
      <c r="G62" s="316"/>
      <c r="H62" s="316"/>
      <c r="I62" s="316"/>
      <c r="J62" s="316"/>
      <c r="K62" s="309"/>
    </row>
    <row r="63" spans="2:11" s="1" customFormat="1" ht="15" customHeight="1">
      <c r="B63" s="307"/>
      <c r="C63" s="313"/>
      <c r="D63" s="311" t="s">
        <v>1784</v>
      </c>
      <c r="E63" s="311"/>
      <c r="F63" s="311"/>
      <c r="G63" s="311"/>
      <c r="H63" s="311"/>
      <c r="I63" s="311"/>
      <c r="J63" s="311"/>
      <c r="K63" s="309"/>
    </row>
    <row r="64" spans="2:11" s="1" customFormat="1" ht="12.75" customHeight="1">
      <c r="B64" s="307"/>
      <c r="C64" s="313"/>
      <c r="D64" s="313"/>
      <c r="E64" s="317"/>
      <c r="F64" s="313"/>
      <c r="G64" s="313"/>
      <c r="H64" s="313"/>
      <c r="I64" s="313"/>
      <c r="J64" s="313"/>
      <c r="K64" s="309"/>
    </row>
    <row r="65" spans="2:11" s="1" customFormat="1" ht="15" customHeight="1">
      <c r="B65" s="307"/>
      <c r="C65" s="313"/>
      <c r="D65" s="311" t="s">
        <v>1785</v>
      </c>
      <c r="E65" s="311"/>
      <c r="F65" s="311"/>
      <c r="G65" s="311"/>
      <c r="H65" s="311"/>
      <c r="I65" s="311"/>
      <c r="J65" s="311"/>
      <c r="K65" s="309"/>
    </row>
    <row r="66" spans="2:11" s="1" customFormat="1" ht="15" customHeight="1">
      <c r="B66" s="307"/>
      <c r="C66" s="313"/>
      <c r="D66" s="316" t="s">
        <v>1786</v>
      </c>
      <c r="E66" s="316"/>
      <c r="F66" s="316"/>
      <c r="G66" s="316"/>
      <c r="H66" s="316"/>
      <c r="I66" s="316"/>
      <c r="J66" s="316"/>
      <c r="K66" s="309"/>
    </row>
    <row r="67" spans="2:11" s="1" customFormat="1" ht="15" customHeight="1">
      <c r="B67" s="307"/>
      <c r="C67" s="313"/>
      <c r="D67" s="311" t="s">
        <v>1787</v>
      </c>
      <c r="E67" s="311"/>
      <c r="F67" s="311"/>
      <c r="G67" s="311"/>
      <c r="H67" s="311"/>
      <c r="I67" s="311"/>
      <c r="J67" s="311"/>
      <c r="K67" s="309"/>
    </row>
    <row r="68" spans="2:11" s="1" customFormat="1" ht="15" customHeight="1">
      <c r="B68" s="307"/>
      <c r="C68" s="313"/>
      <c r="D68" s="311" t="s">
        <v>1788</v>
      </c>
      <c r="E68" s="311"/>
      <c r="F68" s="311"/>
      <c r="G68" s="311"/>
      <c r="H68" s="311"/>
      <c r="I68" s="311"/>
      <c r="J68" s="311"/>
      <c r="K68" s="309"/>
    </row>
    <row r="69" spans="2:11" s="1" customFormat="1" ht="15" customHeight="1">
      <c r="B69" s="307"/>
      <c r="C69" s="313"/>
      <c r="D69" s="311" t="s">
        <v>1789</v>
      </c>
      <c r="E69" s="311"/>
      <c r="F69" s="311"/>
      <c r="G69" s="311"/>
      <c r="H69" s="311"/>
      <c r="I69" s="311"/>
      <c r="J69" s="311"/>
      <c r="K69" s="309"/>
    </row>
    <row r="70" spans="2:11" s="1" customFormat="1" ht="15" customHeight="1">
      <c r="B70" s="307"/>
      <c r="C70" s="313"/>
      <c r="D70" s="311" t="s">
        <v>1790</v>
      </c>
      <c r="E70" s="311"/>
      <c r="F70" s="311"/>
      <c r="G70" s="311"/>
      <c r="H70" s="311"/>
      <c r="I70" s="311"/>
      <c r="J70" s="311"/>
      <c r="K70" s="309"/>
    </row>
    <row r="71" spans="2:11" s="1" customFormat="1" ht="12.75" customHeight="1">
      <c r="B71" s="318"/>
      <c r="C71" s="319"/>
      <c r="D71" s="319"/>
      <c r="E71" s="319"/>
      <c r="F71" s="319"/>
      <c r="G71" s="319"/>
      <c r="H71" s="319"/>
      <c r="I71" s="319"/>
      <c r="J71" s="319"/>
      <c r="K71" s="320"/>
    </row>
    <row r="72" spans="2:11" s="1" customFormat="1" ht="18.75" customHeight="1">
      <c r="B72" s="321"/>
      <c r="C72" s="321"/>
      <c r="D72" s="321"/>
      <c r="E72" s="321"/>
      <c r="F72" s="321"/>
      <c r="G72" s="321"/>
      <c r="H72" s="321"/>
      <c r="I72" s="321"/>
      <c r="J72" s="321"/>
      <c r="K72" s="322"/>
    </row>
    <row r="73" spans="2:11" s="1" customFormat="1" ht="18.75" customHeight="1">
      <c r="B73" s="322"/>
      <c r="C73" s="322"/>
      <c r="D73" s="322"/>
      <c r="E73" s="322"/>
      <c r="F73" s="322"/>
      <c r="G73" s="322"/>
      <c r="H73" s="322"/>
      <c r="I73" s="322"/>
      <c r="J73" s="322"/>
      <c r="K73" s="322"/>
    </row>
    <row r="74" spans="2:11" s="1" customFormat="1" ht="7.5" customHeight="1">
      <c r="B74" s="323"/>
      <c r="C74" s="324"/>
      <c r="D74" s="324"/>
      <c r="E74" s="324"/>
      <c r="F74" s="324"/>
      <c r="G74" s="324"/>
      <c r="H74" s="324"/>
      <c r="I74" s="324"/>
      <c r="J74" s="324"/>
      <c r="K74" s="325"/>
    </row>
    <row r="75" spans="2:11" s="1" customFormat="1" ht="45" customHeight="1">
      <c r="B75" s="326"/>
      <c r="C75" s="327" t="s">
        <v>1791</v>
      </c>
      <c r="D75" s="327"/>
      <c r="E75" s="327"/>
      <c r="F75" s="327"/>
      <c r="G75" s="327"/>
      <c r="H75" s="327"/>
      <c r="I75" s="327"/>
      <c r="J75" s="327"/>
      <c r="K75" s="328"/>
    </row>
    <row r="76" spans="2:11" s="1" customFormat="1" ht="17.25" customHeight="1">
      <c r="B76" s="326"/>
      <c r="C76" s="329" t="s">
        <v>1792</v>
      </c>
      <c r="D76" s="329"/>
      <c r="E76" s="329"/>
      <c r="F76" s="329" t="s">
        <v>1793</v>
      </c>
      <c r="G76" s="330"/>
      <c r="H76" s="329" t="s">
        <v>55</v>
      </c>
      <c r="I76" s="329" t="s">
        <v>58</v>
      </c>
      <c r="J76" s="329" t="s">
        <v>1794</v>
      </c>
      <c r="K76" s="328"/>
    </row>
    <row r="77" spans="2:11" s="1" customFormat="1" ht="17.25" customHeight="1">
      <c r="B77" s="326"/>
      <c r="C77" s="331" t="s">
        <v>1795</v>
      </c>
      <c r="D77" s="331"/>
      <c r="E77" s="331"/>
      <c r="F77" s="332" t="s">
        <v>1796</v>
      </c>
      <c r="G77" s="333"/>
      <c r="H77" s="331"/>
      <c r="I77" s="331"/>
      <c r="J77" s="331" t="s">
        <v>1797</v>
      </c>
      <c r="K77" s="328"/>
    </row>
    <row r="78" spans="2:11" s="1" customFormat="1" ht="5.25" customHeight="1">
      <c r="B78" s="326"/>
      <c r="C78" s="334"/>
      <c r="D78" s="334"/>
      <c r="E78" s="334"/>
      <c r="F78" s="334"/>
      <c r="G78" s="335"/>
      <c r="H78" s="334"/>
      <c r="I78" s="334"/>
      <c r="J78" s="334"/>
      <c r="K78" s="328"/>
    </row>
    <row r="79" spans="2:11" s="1" customFormat="1" ht="15" customHeight="1">
      <c r="B79" s="326"/>
      <c r="C79" s="314" t="s">
        <v>54</v>
      </c>
      <c r="D79" s="336"/>
      <c r="E79" s="336"/>
      <c r="F79" s="337" t="s">
        <v>1798</v>
      </c>
      <c r="G79" s="338"/>
      <c r="H79" s="314" t="s">
        <v>1799</v>
      </c>
      <c r="I79" s="314" t="s">
        <v>1800</v>
      </c>
      <c r="J79" s="314">
        <v>20</v>
      </c>
      <c r="K79" s="328"/>
    </row>
    <row r="80" spans="2:11" s="1" customFormat="1" ht="15" customHeight="1">
      <c r="B80" s="326"/>
      <c r="C80" s="314" t="s">
        <v>1801</v>
      </c>
      <c r="D80" s="314"/>
      <c r="E80" s="314"/>
      <c r="F80" s="337" t="s">
        <v>1798</v>
      </c>
      <c r="G80" s="338"/>
      <c r="H80" s="314" t="s">
        <v>1802</v>
      </c>
      <c r="I80" s="314" t="s">
        <v>1800</v>
      </c>
      <c r="J80" s="314">
        <v>120</v>
      </c>
      <c r="K80" s="328"/>
    </row>
    <row r="81" spans="2:11" s="1" customFormat="1" ht="15" customHeight="1">
      <c r="B81" s="339"/>
      <c r="C81" s="314" t="s">
        <v>1803</v>
      </c>
      <c r="D81" s="314"/>
      <c r="E81" s="314"/>
      <c r="F81" s="337" t="s">
        <v>1804</v>
      </c>
      <c r="G81" s="338"/>
      <c r="H81" s="314" t="s">
        <v>1805</v>
      </c>
      <c r="I81" s="314" t="s">
        <v>1800</v>
      </c>
      <c r="J81" s="314">
        <v>50</v>
      </c>
      <c r="K81" s="328"/>
    </row>
    <row r="82" spans="2:11" s="1" customFormat="1" ht="15" customHeight="1">
      <c r="B82" s="339"/>
      <c r="C82" s="314" t="s">
        <v>1806</v>
      </c>
      <c r="D82" s="314"/>
      <c r="E82" s="314"/>
      <c r="F82" s="337" t="s">
        <v>1798</v>
      </c>
      <c r="G82" s="338"/>
      <c r="H82" s="314" t="s">
        <v>1807</v>
      </c>
      <c r="I82" s="314" t="s">
        <v>1808</v>
      </c>
      <c r="J82" s="314"/>
      <c r="K82" s="328"/>
    </row>
    <row r="83" spans="2:11" s="1" customFormat="1" ht="15" customHeight="1">
      <c r="B83" s="339"/>
      <c r="C83" s="340" t="s">
        <v>1809</v>
      </c>
      <c r="D83" s="340"/>
      <c r="E83" s="340"/>
      <c r="F83" s="341" t="s">
        <v>1804</v>
      </c>
      <c r="G83" s="340"/>
      <c r="H83" s="340" t="s">
        <v>1810</v>
      </c>
      <c r="I83" s="340" t="s">
        <v>1800</v>
      </c>
      <c r="J83" s="340">
        <v>15</v>
      </c>
      <c r="K83" s="328"/>
    </row>
    <row r="84" spans="2:11" s="1" customFormat="1" ht="15" customHeight="1">
      <c r="B84" s="339"/>
      <c r="C84" s="340" t="s">
        <v>1811</v>
      </c>
      <c r="D84" s="340"/>
      <c r="E84" s="340"/>
      <c r="F84" s="341" t="s">
        <v>1804</v>
      </c>
      <c r="G84" s="340"/>
      <c r="H84" s="340" t="s">
        <v>1812</v>
      </c>
      <c r="I84" s="340" t="s">
        <v>1800</v>
      </c>
      <c r="J84" s="340">
        <v>15</v>
      </c>
      <c r="K84" s="328"/>
    </row>
    <row r="85" spans="2:11" s="1" customFormat="1" ht="15" customHeight="1">
      <c r="B85" s="339"/>
      <c r="C85" s="340" t="s">
        <v>1813</v>
      </c>
      <c r="D85" s="340"/>
      <c r="E85" s="340"/>
      <c r="F85" s="341" t="s">
        <v>1804</v>
      </c>
      <c r="G85" s="340"/>
      <c r="H85" s="340" t="s">
        <v>1814</v>
      </c>
      <c r="I85" s="340" t="s">
        <v>1800</v>
      </c>
      <c r="J85" s="340">
        <v>20</v>
      </c>
      <c r="K85" s="328"/>
    </row>
    <row r="86" spans="2:11" s="1" customFormat="1" ht="15" customHeight="1">
      <c r="B86" s="339"/>
      <c r="C86" s="340" t="s">
        <v>1815</v>
      </c>
      <c r="D86" s="340"/>
      <c r="E86" s="340"/>
      <c r="F86" s="341" t="s">
        <v>1804</v>
      </c>
      <c r="G86" s="340"/>
      <c r="H86" s="340" t="s">
        <v>1816</v>
      </c>
      <c r="I86" s="340" t="s">
        <v>1800</v>
      </c>
      <c r="J86" s="340">
        <v>20</v>
      </c>
      <c r="K86" s="328"/>
    </row>
    <row r="87" spans="2:11" s="1" customFormat="1" ht="15" customHeight="1">
      <c r="B87" s="339"/>
      <c r="C87" s="314" t="s">
        <v>1817</v>
      </c>
      <c r="D87" s="314"/>
      <c r="E87" s="314"/>
      <c r="F87" s="337" t="s">
        <v>1804</v>
      </c>
      <c r="G87" s="338"/>
      <c r="H87" s="314" t="s">
        <v>1818</v>
      </c>
      <c r="I87" s="314" t="s">
        <v>1800</v>
      </c>
      <c r="J87" s="314">
        <v>50</v>
      </c>
      <c r="K87" s="328"/>
    </row>
    <row r="88" spans="2:11" s="1" customFormat="1" ht="15" customHeight="1">
      <c r="B88" s="339"/>
      <c r="C88" s="314" t="s">
        <v>1819</v>
      </c>
      <c r="D88" s="314"/>
      <c r="E88" s="314"/>
      <c r="F88" s="337" t="s">
        <v>1804</v>
      </c>
      <c r="G88" s="338"/>
      <c r="H88" s="314" t="s">
        <v>1820</v>
      </c>
      <c r="I88" s="314" t="s">
        <v>1800</v>
      </c>
      <c r="J88" s="314">
        <v>20</v>
      </c>
      <c r="K88" s="328"/>
    </row>
    <row r="89" spans="2:11" s="1" customFormat="1" ht="15" customHeight="1">
      <c r="B89" s="339"/>
      <c r="C89" s="314" t="s">
        <v>1821</v>
      </c>
      <c r="D89" s="314"/>
      <c r="E89" s="314"/>
      <c r="F89" s="337" t="s">
        <v>1804</v>
      </c>
      <c r="G89" s="338"/>
      <c r="H89" s="314" t="s">
        <v>1822</v>
      </c>
      <c r="I89" s="314" t="s">
        <v>1800</v>
      </c>
      <c r="J89" s="314">
        <v>20</v>
      </c>
      <c r="K89" s="328"/>
    </row>
    <row r="90" spans="2:11" s="1" customFormat="1" ht="15" customHeight="1">
      <c r="B90" s="339"/>
      <c r="C90" s="314" t="s">
        <v>1823</v>
      </c>
      <c r="D90" s="314"/>
      <c r="E90" s="314"/>
      <c r="F90" s="337" t="s">
        <v>1804</v>
      </c>
      <c r="G90" s="338"/>
      <c r="H90" s="314" t="s">
        <v>1824</v>
      </c>
      <c r="I90" s="314" t="s">
        <v>1800</v>
      </c>
      <c r="J90" s="314">
        <v>50</v>
      </c>
      <c r="K90" s="328"/>
    </row>
    <row r="91" spans="2:11" s="1" customFormat="1" ht="15" customHeight="1">
      <c r="B91" s="339"/>
      <c r="C91" s="314" t="s">
        <v>1825</v>
      </c>
      <c r="D91" s="314"/>
      <c r="E91" s="314"/>
      <c r="F91" s="337" t="s">
        <v>1804</v>
      </c>
      <c r="G91" s="338"/>
      <c r="H91" s="314" t="s">
        <v>1825</v>
      </c>
      <c r="I91" s="314" t="s">
        <v>1800</v>
      </c>
      <c r="J91" s="314">
        <v>50</v>
      </c>
      <c r="K91" s="328"/>
    </row>
    <row r="92" spans="2:11" s="1" customFormat="1" ht="15" customHeight="1">
      <c r="B92" s="339"/>
      <c r="C92" s="314" t="s">
        <v>1826</v>
      </c>
      <c r="D92" s="314"/>
      <c r="E92" s="314"/>
      <c r="F92" s="337" t="s">
        <v>1804</v>
      </c>
      <c r="G92" s="338"/>
      <c r="H92" s="314" t="s">
        <v>1827</v>
      </c>
      <c r="I92" s="314" t="s">
        <v>1800</v>
      </c>
      <c r="J92" s="314">
        <v>255</v>
      </c>
      <c r="K92" s="328"/>
    </row>
    <row r="93" spans="2:11" s="1" customFormat="1" ht="15" customHeight="1">
      <c r="B93" s="339"/>
      <c r="C93" s="314" t="s">
        <v>1828</v>
      </c>
      <c r="D93" s="314"/>
      <c r="E93" s="314"/>
      <c r="F93" s="337" t="s">
        <v>1798</v>
      </c>
      <c r="G93" s="338"/>
      <c r="H93" s="314" t="s">
        <v>1829</v>
      </c>
      <c r="I93" s="314" t="s">
        <v>1830</v>
      </c>
      <c r="J93" s="314"/>
      <c r="K93" s="328"/>
    </row>
    <row r="94" spans="2:11" s="1" customFormat="1" ht="15" customHeight="1">
      <c r="B94" s="339"/>
      <c r="C94" s="314" t="s">
        <v>1831</v>
      </c>
      <c r="D94" s="314"/>
      <c r="E94" s="314"/>
      <c r="F94" s="337" t="s">
        <v>1798</v>
      </c>
      <c r="G94" s="338"/>
      <c r="H94" s="314" t="s">
        <v>1832</v>
      </c>
      <c r="I94" s="314" t="s">
        <v>1833</v>
      </c>
      <c r="J94" s="314"/>
      <c r="K94" s="328"/>
    </row>
    <row r="95" spans="2:11" s="1" customFormat="1" ht="15" customHeight="1">
      <c r="B95" s="339"/>
      <c r="C95" s="314" t="s">
        <v>1834</v>
      </c>
      <c r="D95" s="314"/>
      <c r="E95" s="314"/>
      <c r="F95" s="337" t="s">
        <v>1798</v>
      </c>
      <c r="G95" s="338"/>
      <c r="H95" s="314" t="s">
        <v>1834</v>
      </c>
      <c r="I95" s="314" t="s">
        <v>1833</v>
      </c>
      <c r="J95" s="314"/>
      <c r="K95" s="328"/>
    </row>
    <row r="96" spans="2:11" s="1" customFormat="1" ht="15" customHeight="1">
      <c r="B96" s="339"/>
      <c r="C96" s="314" t="s">
        <v>39</v>
      </c>
      <c r="D96" s="314"/>
      <c r="E96" s="314"/>
      <c r="F96" s="337" t="s">
        <v>1798</v>
      </c>
      <c r="G96" s="338"/>
      <c r="H96" s="314" t="s">
        <v>1835</v>
      </c>
      <c r="I96" s="314" t="s">
        <v>1833</v>
      </c>
      <c r="J96" s="314"/>
      <c r="K96" s="328"/>
    </row>
    <row r="97" spans="2:11" s="1" customFormat="1" ht="15" customHeight="1">
      <c r="B97" s="339"/>
      <c r="C97" s="314" t="s">
        <v>49</v>
      </c>
      <c r="D97" s="314"/>
      <c r="E97" s="314"/>
      <c r="F97" s="337" t="s">
        <v>1798</v>
      </c>
      <c r="G97" s="338"/>
      <c r="H97" s="314" t="s">
        <v>1836</v>
      </c>
      <c r="I97" s="314" t="s">
        <v>1833</v>
      </c>
      <c r="J97" s="314"/>
      <c r="K97" s="328"/>
    </row>
    <row r="98" spans="2:11" s="1" customFormat="1" ht="15" customHeight="1">
      <c r="B98" s="342"/>
      <c r="C98" s="343"/>
      <c r="D98" s="343"/>
      <c r="E98" s="343"/>
      <c r="F98" s="343"/>
      <c r="G98" s="343"/>
      <c r="H98" s="343"/>
      <c r="I98" s="343"/>
      <c r="J98" s="343"/>
      <c r="K98" s="344"/>
    </row>
    <row r="99" spans="2:11" s="1" customFormat="1" ht="18.75" customHeight="1">
      <c r="B99" s="345"/>
      <c r="C99" s="346"/>
      <c r="D99" s="346"/>
      <c r="E99" s="346"/>
      <c r="F99" s="346"/>
      <c r="G99" s="346"/>
      <c r="H99" s="346"/>
      <c r="I99" s="346"/>
      <c r="J99" s="346"/>
      <c r="K99" s="345"/>
    </row>
    <row r="100" spans="2:11" s="1" customFormat="1" ht="18.75" customHeight="1">
      <c r="B100" s="322"/>
      <c r="C100" s="322"/>
      <c r="D100" s="322"/>
      <c r="E100" s="322"/>
      <c r="F100" s="322"/>
      <c r="G100" s="322"/>
      <c r="H100" s="322"/>
      <c r="I100" s="322"/>
      <c r="J100" s="322"/>
      <c r="K100" s="322"/>
    </row>
    <row r="101" spans="2:11" s="1" customFormat="1" ht="7.5" customHeight="1">
      <c r="B101" s="323"/>
      <c r="C101" s="324"/>
      <c r="D101" s="324"/>
      <c r="E101" s="324"/>
      <c r="F101" s="324"/>
      <c r="G101" s="324"/>
      <c r="H101" s="324"/>
      <c r="I101" s="324"/>
      <c r="J101" s="324"/>
      <c r="K101" s="325"/>
    </row>
    <row r="102" spans="2:11" s="1" customFormat="1" ht="45" customHeight="1">
      <c r="B102" s="326"/>
      <c r="C102" s="327" t="s">
        <v>1837</v>
      </c>
      <c r="D102" s="327"/>
      <c r="E102" s="327"/>
      <c r="F102" s="327"/>
      <c r="G102" s="327"/>
      <c r="H102" s="327"/>
      <c r="I102" s="327"/>
      <c r="J102" s="327"/>
      <c r="K102" s="328"/>
    </row>
    <row r="103" spans="2:11" s="1" customFormat="1" ht="17.25" customHeight="1">
      <c r="B103" s="326"/>
      <c r="C103" s="329" t="s">
        <v>1792</v>
      </c>
      <c r="D103" s="329"/>
      <c r="E103" s="329"/>
      <c r="F103" s="329" t="s">
        <v>1793</v>
      </c>
      <c r="G103" s="330"/>
      <c r="H103" s="329" t="s">
        <v>55</v>
      </c>
      <c r="I103" s="329" t="s">
        <v>58</v>
      </c>
      <c r="J103" s="329" t="s">
        <v>1794</v>
      </c>
      <c r="K103" s="328"/>
    </row>
    <row r="104" spans="2:11" s="1" customFormat="1" ht="17.25" customHeight="1">
      <c r="B104" s="326"/>
      <c r="C104" s="331" t="s">
        <v>1795</v>
      </c>
      <c r="D104" s="331"/>
      <c r="E104" s="331"/>
      <c r="F104" s="332" t="s">
        <v>1796</v>
      </c>
      <c r="G104" s="333"/>
      <c r="H104" s="331"/>
      <c r="I104" s="331"/>
      <c r="J104" s="331" t="s">
        <v>1797</v>
      </c>
      <c r="K104" s="328"/>
    </row>
    <row r="105" spans="2:11" s="1" customFormat="1" ht="5.25" customHeight="1">
      <c r="B105" s="326"/>
      <c r="C105" s="329"/>
      <c r="D105" s="329"/>
      <c r="E105" s="329"/>
      <c r="F105" s="329"/>
      <c r="G105" s="347"/>
      <c r="H105" s="329"/>
      <c r="I105" s="329"/>
      <c r="J105" s="329"/>
      <c r="K105" s="328"/>
    </row>
    <row r="106" spans="2:11" s="1" customFormat="1" ht="15" customHeight="1">
      <c r="B106" s="326"/>
      <c r="C106" s="314" t="s">
        <v>54</v>
      </c>
      <c r="D106" s="336"/>
      <c r="E106" s="336"/>
      <c r="F106" s="337" t="s">
        <v>1798</v>
      </c>
      <c r="G106" s="314"/>
      <c r="H106" s="314" t="s">
        <v>1838</v>
      </c>
      <c r="I106" s="314" t="s">
        <v>1800</v>
      </c>
      <c r="J106" s="314">
        <v>20</v>
      </c>
      <c r="K106" s="328"/>
    </row>
    <row r="107" spans="2:11" s="1" customFormat="1" ht="15" customHeight="1">
      <c r="B107" s="326"/>
      <c r="C107" s="314" t="s">
        <v>1801</v>
      </c>
      <c r="D107" s="314"/>
      <c r="E107" s="314"/>
      <c r="F107" s="337" t="s">
        <v>1798</v>
      </c>
      <c r="G107" s="314"/>
      <c r="H107" s="314" t="s">
        <v>1838</v>
      </c>
      <c r="I107" s="314" t="s">
        <v>1800</v>
      </c>
      <c r="J107" s="314">
        <v>120</v>
      </c>
      <c r="K107" s="328"/>
    </row>
    <row r="108" spans="2:11" s="1" customFormat="1" ht="15" customHeight="1">
      <c r="B108" s="339"/>
      <c r="C108" s="314" t="s">
        <v>1803</v>
      </c>
      <c r="D108" s="314"/>
      <c r="E108" s="314"/>
      <c r="F108" s="337" t="s">
        <v>1804</v>
      </c>
      <c r="G108" s="314"/>
      <c r="H108" s="314" t="s">
        <v>1838</v>
      </c>
      <c r="I108" s="314" t="s">
        <v>1800</v>
      </c>
      <c r="J108" s="314">
        <v>50</v>
      </c>
      <c r="K108" s="328"/>
    </row>
    <row r="109" spans="2:11" s="1" customFormat="1" ht="15" customHeight="1">
      <c r="B109" s="339"/>
      <c r="C109" s="314" t="s">
        <v>1806</v>
      </c>
      <c r="D109" s="314"/>
      <c r="E109" s="314"/>
      <c r="F109" s="337" t="s">
        <v>1798</v>
      </c>
      <c r="G109" s="314"/>
      <c r="H109" s="314" t="s">
        <v>1838</v>
      </c>
      <c r="I109" s="314" t="s">
        <v>1808</v>
      </c>
      <c r="J109" s="314"/>
      <c r="K109" s="328"/>
    </row>
    <row r="110" spans="2:11" s="1" customFormat="1" ht="15" customHeight="1">
      <c r="B110" s="339"/>
      <c r="C110" s="314" t="s">
        <v>1817</v>
      </c>
      <c r="D110" s="314"/>
      <c r="E110" s="314"/>
      <c r="F110" s="337" t="s">
        <v>1804</v>
      </c>
      <c r="G110" s="314"/>
      <c r="H110" s="314" t="s">
        <v>1838</v>
      </c>
      <c r="I110" s="314" t="s">
        <v>1800</v>
      </c>
      <c r="J110" s="314">
        <v>50</v>
      </c>
      <c r="K110" s="328"/>
    </row>
    <row r="111" spans="2:11" s="1" customFormat="1" ht="15" customHeight="1">
      <c r="B111" s="339"/>
      <c r="C111" s="314" t="s">
        <v>1825</v>
      </c>
      <c r="D111" s="314"/>
      <c r="E111" s="314"/>
      <c r="F111" s="337" t="s">
        <v>1804</v>
      </c>
      <c r="G111" s="314"/>
      <c r="H111" s="314" t="s">
        <v>1838</v>
      </c>
      <c r="I111" s="314" t="s">
        <v>1800</v>
      </c>
      <c r="J111" s="314">
        <v>50</v>
      </c>
      <c r="K111" s="328"/>
    </row>
    <row r="112" spans="2:11" s="1" customFormat="1" ht="15" customHeight="1">
      <c r="B112" s="339"/>
      <c r="C112" s="314" t="s">
        <v>1823</v>
      </c>
      <c r="D112" s="314"/>
      <c r="E112" s="314"/>
      <c r="F112" s="337" t="s">
        <v>1804</v>
      </c>
      <c r="G112" s="314"/>
      <c r="H112" s="314" t="s">
        <v>1838</v>
      </c>
      <c r="I112" s="314" t="s">
        <v>1800</v>
      </c>
      <c r="J112" s="314">
        <v>50</v>
      </c>
      <c r="K112" s="328"/>
    </row>
    <row r="113" spans="2:11" s="1" customFormat="1" ht="15" customHeight="1">
      <c r="B113" s="339"/>
      <c r="C113" s="314" t="s">
        <v>54</v>
      </c>
      <c r="D113" s="314"/>
      <c r="E113" s="314"/>
      <c r="F113" s="337" t="s">
        <v>1798</v>
      </c>
      <c r="G113" s="314"/>
      <c r="H113" s="314" t="s">
        <v>1839</v>
      </c>
      <c r="I113" s="314" t="s">
        <v>1800</v>
      </c>
      <c r="J113" s="314">
        <v>20</v>
      </c>
      <c r="K113" s="328"/>
    </row>
    <row r="114" spans="2:11" s="1" customFormat="1" ht="15" customHeight="1">
      <c r="B114" s="339"/>
      <c r="C114" s="314" t="s">
        <v>1840</v>
      </c>
      <c r="D114" s="314"/>
      <c r="E114" s="314"/>
      <c r="F114" s="337" t="s">
        <v>1798</v>
      </c>
      <c r="G114" s="314"/>
      <c r="H114" s="314" t="s">
        <v>1841</v>
      </c>
      <c r="I114" s="314" t="s">
        <v>1800</v>
      </c>
      <c r="J114" s="314">
        <v>120</v>
      </c>
      <c r="K114" s="328"/>
    </row>
    <row r="115" spans="2:11" s="1" customFormat="1" ht="15" customHeight="1">
      <c r="B115" s="339"/>
      <c r="C115" s="314" t="s">
        <v>39</v>
      </c>
      <c r="D115" s="314"/>
      <c r="E115" s="314"/>
      <c r="F115" s="337" t="s">
        <v>1798</v>
      </c>
      <c r="G115" s="314"/>
      <c r="H115" s="314" t="s">
        <v>1842</v>
      </c>
      <c r="I115" s="314" t="s">
        <v>1833</v>
      </c>
      <c r="J115" s="314"/>
      <c r="K115" s="328"/>
    </row>
    <row r="116" spans="2:11" s="1" customFormat="1" ht="15" customHeight="1">
      <c r="B116" s="339"/>
      <c r="C116" s="314" t="s">
        <v>49</v>
      </c>
      <c r="D116" s="314"/>
      <c r="E116" s="314"/>
      <c r="F116" s="337" t="s">
        <v>1798</v>
      </c>
      <c r="G116" s="314"/>
      <c r="H116" s="314" t="s">
        <v>1843</v>
      </c>
      <c r="I116" s="314" t="s">
        <v>1833</v>
      </c>
      <c r="J116" s="314"/>
      <c r="K116" s="328"/>
    </row>
    <row r="117" spans="2:11" s="1" customFormat="1" ht="15" customHeight="1">
      <c r="B117" s="339"/>
      <c r="C117" s="314" t="s">
        <v>58</v>
      </c>
      <c r="D117" s="314"/>
      <c r="E117" s="314"/>
      <c r="F117" s="337" t="s">
        <v>1798</v>
      </c>
      <c r="G117" s="314"/>
      <c r="H117" s="314" t="s">
        <v>1844</v>
      </c>
      <c r="I117" s="314" t="s">
        <v>1845</v>
      </c>
      <c r="J117" s="314"/>
      <c r="K117" s="328"/>
    </row>
    <row r="118" spans="2:11" s="1" customFormat="1" ht="15" customHeight="1">
      <c r="B118" s="342"/>
      <c r="C118" s="348"/>
      <c r="D118" s="348"/>
      <c r="E118" s="348"/>
      <c r="F118" s="348"/>
      <c r="G118" s="348"/>
      <c r="H118" s="348"/>
      <c r="I118" s="348"/>
      <c r="J118" s="348"/>
      <c r="K118" s="344"/>
    </row>
    <row r="119" spans="2:11" s="1" customFormat="1" ht="18.75" customHeight="1">
      <c r="B119" s="349"/>
      <c r="C119" s="350"/>
      <c r="D119" s="350"/>
      <c r="E119" s="350"/>
      <c r="F119" s="351"/>
      <c r="G119" s="350"/>
      <c r="H119" s="350"/>
      <c r="I119" s="350"/>
      <c r="J119" s="350"/>
      <c r="K119" s="349"/>
    </row>
    <row r="120" spans="2:11" s="1" customFormat="1" ht="18.75" customHeight="1">
      <c r="B120" s="322"/>
      <c r="C120" s="322"/>
      <c r="D120" s="322"/>
      <c r="E120" s="322"/>
      <c r="F120" s="322"/>
      <c r="G120" s="322"/>
      <c r="H120" s="322"/>
      <c r="I120" s="322"/>
      <c r="J120" s="322"/>
      <c r="K120" s="322"/>
    </row>
    <row r="121" spans="2:11" s="1" customFormat="1" ht="7.5" customHeight="1">
      <c r="B121" s="352"/>
      <c r="C121" s="353"/>
      <c r="D121" s="353"/>
      <c r="E121" s="353"/>
      <c r="F121" s="353"/>
      <c r="G121" s="353"/>
      <c r="H121" s="353"/>
      <c r="I121" s="353"/>
      <c r="J121" s="353"/>
      <c r="K121" s="354"/>
    </row>
    <row r="122" spans="2:11" s="1" customFormat="1" ht="45" customHeight="1">
      <c r="B122" s="355"/>
      <c r="C122" s="305" t="s">
        <v>1846</v>
      </c>
      <c r="D122" s="305"/>
      <c r="E122" s="305"/>
      <c r="F122" s="305"/>
      <c r="G122" s="305"/>
      <c r="H122" s="305"/>
      <c r="I122" s="305"/>
      <c r="J122" s="305"/>
      <c r="K122" s="356"/>
    </row>
    <row r="123" spans="2:11" s="1" customFormat="1" ht="17.25" customHeight="1">
      <c r="B123" s="357"/>
      <c r="C123" s="329" t="s">
        <v>1792</v>
      </c>
      <c r="D123" s="329"/>
      <c r="E123" s="329"/>
      <c r="F123" s="329" t="s">
        <v>1793</v>
      </c>
      <c r="G123" s="330"/>
      <c r="H123" s="329" t="s">
        <v>55</v>
      </c>
      <c r="I123" s="329" t="s">
        <v>58</v>
      </c>
      <c r="J123" s="329" t="s">
        <v>1794</v>
      </c>
      <c r="K123" s="358"/>
    </row>
    <row r="124" spans="2:11" s="1" customFormat="1" ht="17.25" customHeight="1">
      <c r="B124" s="357"/>
      <c r="C124" s="331" t="s">
        <v>1795</v>
      </c>
      <c r="D124" s="331"/>
      <c r="E124" s="331"/>
      <c r="F124" s="332" t="s">
        <v>1796</v>
      </c>
      <c r="G124" s="333"/>
      <c r="H124" s="331"/>
      <c r="I124" s="331"/>
      <c r="J124" s="331" t="s">
        <v>1797</v>
      </c>
      <c r="K124" s="358"/>
    </row>
    <row r="125" spans="2:11" s="1" customFormat="1" ht="5.25" customHeight="1">
      <c r="B125" s="359"/>
      <c r="C125" s="334"/>
      <c r="D125" s="334"/>
      <c r="E125" s="334"/>
      <c r="F125" s="334"/>
      <c r="G125" s="360"/>
      <c r="H125" s="334"/>
      <c r="I125" s="334"/>
      <c r="J125" s="334"/>
      <c r="K125" s="361"/>
    </row>
    <row r="126" spans="2:11" s="1" customFormat="1" ht="15" customHeight="1">
      <c r="B126" s="359"/>
      <c r="C126" s="314" t="s">
        <v>1801</v>
      </c>
      <c r="D126" s="336"/>
      <c r="E126" s="336"/>
      <c r="F126" s="337" t="s">
        <v>1798</v>
      </c>
      <c r="G126" s="314"/>
      <c r="H126" s="314" t="s">
        <v>1838</v>
      </c>
      <c r="I126" s="314" t="s">
        <v>1800</v>
      </c>
      <c r="J126" s="314">
        <v>120</v>
      </c>
      <c r="K126" s="362"/>
    </row>
    <row r="127" spans="2:11" s="1" customFormat="1" ht="15" customHeight="1">
      <c r="B127" s="359"/>
      <c r="C127" s="314" t="s">
        <v>1847</v>
      </c>
      <c r="D127" s="314"/>
      <c r="E127" s="314"/>
      <c r="F127" s="337" t="s">
        <v>1798</v>
      </c>
      <c r="G127" s="314"/>
      <c r="H127" s="314" t="s">
        <v>1848</v>
      </c>
      <c r="I127" s="314" t="s">
        <v>1800</v>
      </c>
      <c r="J127" s="314" t="s">
        <v>1849</v>
      </c>
      <c r="K127" s="362"/>
    </row>
    <row r="128" spans="2:11" s="1" customFormat="1" ht="15" customHeight="1">
      <c r="B128" s="359"/>
      <c r="C128" s="314" t="s">
        <v>1746</v>
      </c>
      <c r="D128" s="314"/>
      <c r="E128" s="314"/>
      <c r="F128" s="337" t="s">
        <v>1798</v>
      </c>
      <c r="G128" s="314"/>
      <c r="H128" s="314" t="s">
        <v>1850</v>
      </c>
      <c r="I128" s="314" t="s">
        <v>1800</v>
      </c>
      <c r="J128" s="314" t="s">
        <v>1849</v>
      </c>
      <c r="K128" s="362"/>
    </row>
    <row r="129" spans="2:11" s="1" customFormat="1" ht="15" customHeight="1">
      <c r="B129" s="359"/>
      <c r="C129" s="314" t="s">
        <v>1809</v>
      </c>
      <c r="D129" s="314"/>
      <c r="E129" s="314"/>
      <c r="F129" s="337" t="s">
        <v>1804</v>
      </c>
      <c r="G129" s="314"/>
      <c r="H129" s="314" t="s">
        <v>1810</v>
      </c>
      <c r="I129" s="314" t="s">
        <v>1800</v>
      </c>
      <c r="J129" s="314">
        <v>15</v>
      </c>
      <c r="K129" s="362"/>
    </row>
    <row r="130" spans="2:11" s="1" customFormat="1" ht="15" customHeight="1">
      <c r="B130" s="359"/>
      <c r="C130" s="340" t="s">
        <v>1811</v>
      </c>
      <c r="D130" s="340"/>
      <c r="E130" s="340"/>
      <c r="F130" s="341" t="s">
        <v>1804</v>
      </c>
      <c r="G130" s="340"/>
      <c r="H130" s="340" t="s">
        <v>1812</v>
      </c>
      <c r="I130" s="340" t="s">
        <v>1800</v>
      </c>
      <c r="J130" s="340">
        <v>15</v>
      </c>
      <c r="K130" s="362"/>
    </row>
    <row r="131" spans="2:11" s="1" customFormat="1" ht="15" customHeight="1">
      <c r="B131" s="359"/>
      <c r="C131" s="340" t="s">
        <v>1813</v>
      </c>
      <c r="D131" s="340"/>
      <c r="E131" s="340"/>
      <c r="F131" s="341" t="s">
        <v>1804</v>
      </c>
      <c r="G131" s="340"/>
      <c r="H131" s="340" t="s">
        <v>1814</v>
      </c>
      <c r="I131" s="340" t="s">
        <v>1800</v>
      </c>
      <c r="J131" s="340">
        <v>20</v>
      </c>
      <c r="K131" s="362"/>
    </row>
    <row r="132" spans="2:11" s="1" customFormat="1" ht="15" customHeight="1">
      <c r="B132" s="359"/>
      <c r="C132" s="340" t="s">
        <v>1815</v>
      </c>
      <c r="D132" s="340"/>
      <c r="E132" s="340"/>
      <c r="F132" s="341" t="s">
        <v>1804</v>
      </c>
      <c r="G132" s="340"/>
      <c r="H132" s="340" t="s">
        <v>1816</v>
      </c>
      <c r="I132" s="340" t="s">
        <v>1800</v>
      </c>
      <c r="J132" s="340">
        <v>20</v>
      </c>
      <c r="K132" s="362"/>
    </row>
    <row r="133" spans="2:11" s="1" customFormat="1" ht="15" customHeight="1">
      <c r="B133" s="359"/>
      <c r="C133" s="314" t="s">
        <v>1803</v>
      </c>
      <c r="D133" s="314"/>
      <c r="E133" s="314"/>
      <c r="F133" s="337" t="s">
        <v>1804</v>
      </c>
      <c r="G133" s="314"/>
      <c r="H133" s="314" t="s">
        <v>1838</v>
      </c>
      <c r="I133" s="314" t="s">
        <v>1800</v>
      </c>
      <c r="J133" s="314">
        <v>50</v>
      </c>
      <c r="K133" s="362"/>
    </row>
    <row r="134" spans="2:11" s="1" customFormat="1" ht="15" customHeight="1">
      <c r="B134" s="359"/>
      <c r="C134" s="314" t="s">
        <v>1817</v>
      </c>
      <c r="D134" s="314"/>
      <c r="E134" s="314"/>
      <c r="F134" s="337" t="s">
        <v>1804</v>
      </c>
      <c r="G134" s="314"/>
      <c r="H134" s="314" t="s">
        <v>1838</v>
      </c>
      <c r="I134" s="314" t="s">
        <v>1800</v>
      </c>
      <c r="J134" s="314">
        <v>50</v>
      </c>
      <c r="K134" s="362"/>
    </row>
    <row r="135" spans="2:11" s="1" customFormat="1" ht="15" customHeight="1">
      <c r="B135" s="359"/>
      <c r="C135" s="314" t="s">
        <v>1823</v>
      </c>
      <c r="D135" s="314"/>
      <c r="E135" s="314"/>
      <c r="F135" s="337" t="s">
        <v>1804</v>
      </c>
      <c r="G135" s="314"/>
      <c r="H135" s="314" t="s">
        <v>1838</v>
      </c>
      <c r="I135" s="314" t="s">
        <v>1800</v>
      </c>
      <c r="J135" s="314">
        <v>50</v>
      </c>
      <c r="K135" s="362"/>
    </row>
    <row r="136" spans="2:11" s="1" customFormat="1" ht="15" customHeight="1">
      <c r="B136" s="359"/>
      <c r="C136" s="314" t="s">
        <v>1825</v>
      </c>
      <c r="D136" s="314"/>
      <c r="E136" s="314"/>
      <c r="F136" s="337" t="s">
        <v>1804</v>
      </c>
      <c r="G136" s="314"/>
      <c r="H136" s="314" t="s">
        <v>1838</v>
      </c>
      <c r="I136" s="314" t="s">
        <v>1800</v>
      </c>
      <c r="J136" s="314">
        <v>50</v>
      </c>
      <c r="K136" s="362"/>
    </row>
    <row r="137" spans="2:11" s="1" customFormat="1" ht="15" customHeight="1">
      <c r="B137" s="359"/>
      <c r="C137" s="314" t="s">
        <v>1826</v>
      </c>
      <c r="D137" s="314"/>
      <c r="E137" s="314"/>
      <c r="F137" s="337" t="s">
        <v>1804</v>
      </c>
      <c r="G137" s="314"/>
      <c r="H137" s="314" t="s">
        <v>1851</v>
      </c>
      <c r="I137" s="314" t="s">
        <v>1800</v>
      </c>
      <c r="J137" s="314">
        <v>255</v>
      </c>
      <c r="K137" s="362"/>
    </row>
    <row r="138" spans="2:11" s="1" customFormat="1" ht="15" customHeight="1">
      <c r="B138" s="359"/>
      <c r="C138" s="314" t="s">
        <v>1828</v>
      </c>
      <c r="D138" s="314"/>
      <c r="E138" s="314"/>
      <c r="F138" s="337" t="s">
        <v>1798</v>
      </c>
      <c r="G138" s="314"/>
      <c r="H138" s="314" t="s">
        <v>1852</v>
      </c>
      <c r="I138" s="314" t="s">
        <v>1830</v>
      </c>
      <c r="J138" s="314"/>
      <c r="K138" s="362"/>
    </row>
    <row r="139" spans="2:11" s="1" customFormat="1" ht="15" customHeight="1">
      <c r="B139" s="359"/>
      <c r="C139" s="314" t="s">
        <v>1831</v>
      </c>
      <c r="D139" s="314"/>
      <c r="E139" s="314"/>
      <c r="F139" s="337" t="s">
        <v>1798</v>
      </c>
      <c r="G139" s="314"/>
      <c r="H139" s="314" t="s">
        <v>1853</v>
      </c>
      <c r="I139" s="314" t="s">
        <v>1833</v>
      </c>
      <c r="J139" s="314"/>
      <c r="K139" s="362"/>
    </row>
    <row r="140" spans="2:11" s="1" customFormat="1" ht="15" customHeight="1">
      <c r="B140" s="359"/>
      <c r="C140" s="314" t="s">
        <v>1834</v>
      </c>
      <c r="D140" s="314"/>
      <c r="E140" s="314"/>
      <c r="F140" s="337" t="s">
        <v>1798</v>
      </c>
      <c r="G140" s="314"/>
      <c r="H140" s="314" t="s">
        <v>1834</v>
      </c>
      <c r="I140" s="314" t="s">
        <v>1833</v>
      </c>
      <c r="J140" s="314"/>
      <c r="K140" s="362"/>
    </row>
    <row r="141" spans="2:11" s="1" customFormat="1" ht="15" customHeight="1">
      <c r="B141" s="359"/>
      <c r="C141" s="314" t="s">
        <v>39</v>
      </c>
      <c r="D141" s="314"/>
      <c r="E141" s="314"/>
      <c r="F141" s="337" t="s">
        <v>1798</v>
      </c>
      <c r="G141" s="314"/>
      <c r="H141" s="314" t="s">
        <v>1854</v>
      </c>
      <c r="I141" s="314" t="s">
        <v>1833</v>
      </c>
      <c r="J141" s="314"/>
      <c r="K141" s="362"/>
    </row>
    <row r="142" spans="2:11" s="1" customFormat="1" ht="15" customHeight="1">
      <c r="B142" s="359"/>
      <c r="C142" s="314" t="s">
        <v>1855</v>
      </c>
      <c r="D142" s="314"/>
      <c r="E142" s="314"/>
      <c r="F142" s="337" t="s">
        <v>1798</v>
      </c>
      <c r="G142" s="314"/>
      <c r="H142" s="314" t="s">
        <v>1856</v>
      </c>
      <c r="I142" s="314" t="s">
        <v>1833</v>
      </c>
      <c r="J142" s="314"/>
      <c r="K142" s="362"/>
    </row>
    <row r="143" spans="2:11" s="1" customFormat="1" ht="15" customHeight="1">
      <c r="B143" s="363"/>
      <c r="C143" s="364"/>
      <c r="D143" s="364"/>
      <c r="E143" s="364"/>
      <c r="F143" s="364"/>
      <c r="G143" s="364"/>
      <c r="H143" s="364"/>
      <c r="I143" s="364"/>
      <c r="J143" s="364"/>
      <c r="K143" s="365"/>
    </row>
    <row r="144" spans="2:11" s="1" customFormat="1" ht="18.75" customHeight="1">
      <c r="B144" s="350"/>
      <c r="C144" s="350"/>
      <c r="D144" s="350"/>
      <c r="E144" s="350"/>
      <c r="F144" s="351"/>
      <c r="G144" s="350"/>
      <c r="H144" s="350"/>
      <c r="I144" s="350"/>
      <c r="J144" s="350"/>
      <c r="K144" s="350"/>
    </row>
    <row r="145" spans="2:11" s="1" customFormat="1" ht="18.75" customHeight="1">
      <c r="B145" s="322"/>
      <c r="C145" s="322"/>
      <c r="D145" s="322"/>
      <c r="E145" s="322"/>
      <c r="F145" s="322"/>
      <c r="G145" s="322"/>
      <c r="H145" s="322"/>
      <c r="I145" s="322"/>
      <c r="J145" s="322"/>
      <c r="K145" s="322"/>
    </row>
    <row r="146" spans="2:11" s="1" customFormat="1" ht="7.5" customHeight="1">
      <c r="B146" s="323"/>
      <c r="C146" s="324"/>
      <c r="D146" s="324"/>
      <c r="E146" s="324"/>
      <c r="F146" s="324"/>
      <c r="G146" s="324"/>
      <c r="H146" s="324"/>
      <c r="I146" s="324"/>
      <c r="J146" s="324"/>
      <c r="K146" s="325"/>
    </row>
    <row r="147" spans="2:11" s="1" customFormat="1" ht="45" customHeight="1">
      <c r="B147" s="326"/>
      <c r="C147" s="327" t="s">
        <v>1857</v>
      </c>
      <c r="D147" s="327"/>
      <c r="E147" s="327"/>
      <c r="F147" s="327"/>
      <c r="G147" s="327"/>
      <c r="H147" s="327"/>
      <c r="I147" s="327"/>
      <c r="J147" s="327"/>
      <c r="K147" s="328"/>
    </row>
    <row r="148" spans="2:11" s="1" customFormat="1" ht="17.25" customHeight="1">
      <c r="B148" s="326"/>
      <c r="C148" s="329" t="s">
        <v>1792</v>
      </c>
      <c r="D148" s="329"/>
      <c r="E148" s="329"/>
      <c r="F148" s="329" t="s">
        <v>1793</v>
      </c>
      <c r="G148" s="330"/>
      <c r="H148" s="329" t="s">
        <v>55</v>
      </c>
      <c r="I148" s="329" t="s">
        <v>58</v>
      </c>
      <c r="J148" s="329" t="s">
        <v>1794</v>
      </c>
      <c r="K148" s="328"/>
    </row>
    <row r="149" spans="2:11" s="1" customFormat="1" ht="17.25" customHeight="1">
      <c r="B149" s="326"/>
      <c r="C149" s="331" t="s">
        <v>1795</v>
      </c>
      <c r="D149" s="331"/>
      <c r="E149" s="331"/>
      <c r="F149" s="332" t="s">
        <v>1796</v>
      </c>
      <c r="G149" s="333"/>
      <c r="H149" s="331"/>
      <c r="I149" s="331"/>
      <c r="J149" s="331" t="s">
        <v>1797</v>
      </c>
      <c r="K149" s="328"/>
    </row>
    <row r="150" spans="2:11" s="1" customFormat="1" ht="5.25" customHeight="1">
      <c r="B150" s="339"/>
      <c r="C150" s="334"/>
      <c r="D150" s="334"/>
      <c r="E150" s="334"/>
      <c r="F150" s="334"/>
      <c r="G150" s="335"/>
      <c r="H150" s="334"/>
      <c r="I150" s="334"/>
      <c r="J150" s="334"/>
      <c r="K150" s="362"/>
    </row>
    <row r="151" spans="2:11" s="1" customFormat="1" ht="15" customHeight="1">
      <c r="B151" s="339"/>
      <c r="C151" s="366" t="s">
        <v>1801</v>
      </c>
      <c r="D151" s="314"/>
      <c r="E151" s="314"/>
      <c r="F151" s="367" t="s">
        <v>1798</v>
      </c>
      <c r="G151" s="314"/>
      <c r="H151" s="366" t="s">
        <v>1838</v>
      </c>
      <c r="I151" s="366" t="s">
        <v>1800</v>
      </c>
      <c r="J151" s="366">
        <v>120</v>
      </c>
      <c r="K151" s="362"/>
    </row>
    <row r="152" spans="2:11" s="1" customFormat="1" ht="15" customHeight="1">
      <c r="B152" s="339"/>
      <c r="C152" s="366" t="s">
        <v>1847</v>
      </c>
      <c r="D152" s="314"/>
      <c r="E152" s="314"/>
      <c r="F152" s="367" t="s">
        <v>1798</v>
      </c>
      <c r="G152" s="314"/>
      <c r="H152" s="366" t="s">
        <v>1858</v>
      </c>
      <c r="I152" s="366" t="s">
        <v>1800</v>
      </c>
      <c r="J152" s="366" t="s">
        <v>1849</v>
      </c>
      <c r="K152" s="362"/>
    </row>
    <row r="153" spans="2:11" s="1" customFormat="1" ht="15" customHeight="1">
      <c r="B153" s="339"/>
      <c r="C153" s="366" t="s">
        <v>1746</v>
      </c>
      <c r="D153" s="314"/>
      <c r="E153" s="314"/>
      <c r="F153" s="367" t="s">
        <v>1798</v>
      </c>
      <c r="G153" s="314"/>
      <c r="H153" s="366" t="s">
        <v>1859</v>
      </c>
      <c r="I153" s="366" t="s">
        <v>1800</v>
      </c>
      <c r="J153" s="366" t="s">
        <v>1849</v>
      </c>
      <c r="K153" s="362"/>
    </row>
    <row r="154" spans="2:11" s="1" customFormat="1" ht="15" customHeight="1">
      <c r="B154" s="339"/>
      <c r="C154" s="366" t="s">
        <v>1803</v>
      </c>
      <c r="D154" s="314"/>
      <c r="E154" s="314"/>
      <c r="F154" s="367" t="s">
        <v>1804</v>
      </c>
      <c r="G154" s="314"/>
      <c r="H154" s="366" t="s">
        <v>1838</v>
      </c>
      <c r="I154" s="366" t="s">
        <v>1800</v>
      </c>
      <c r="J154" s="366">
        <v>50</v>
      </c>
      <c r="K154" s="362"/>
    </row>
    <row r="155" spans="2:11" s="1" customFormat="1" ht="15" customHeight="1">
      <c r="B155" s="339"/>
      <c r="C155" s="366" t="s">
        <v>1806</v>
      </c>
      <c r="D155" s="314"/>
      <c r="E155" s="314"/>
      <c r="F155" s="367" t="s">
        <v>1798</v>
      </c>
      <c r="G155" s="314"/>
      <c r="H155" s="366" t="s">
        <v>1838</v>
      </c>
      <c r="I155" s="366" t="s">
        <v>1808</v>
      </c>
      <c r="J155" s="366"/>
      <c r="K155" s="362"/>
    </row>
    <row r="156" spans="2:11" s="1" customFormat="1" ht="15" customHeight="1">
      <c r="B156" s="339"/>
      <c r="C156" s="366" t="s">
        <v>1817</v>
      </c>
      <c r="D156" s="314"/>
      <c r="E156" s="314"/>
      <c r="F156" s="367" t="s">
        <v>1804</v>
      </c>
      <c r="G156" s="314"/>
      <c r="H156" s="366" t="s">
        <v>1838</v>
      </c>
      <c r="I156" s="366" t="s">
        <v>1800</v>
      </c>
      <c r="J156" s="366">
        <v>50</v>
      </c>
      <c r="K156" s="362"/>
    </row>
    <row r="157" spans="2:11" s="1" customFormat="1" ht="15" customHeight="1">
      <c r="B157" s="339"/>
      <c r="C157" s="366" t="s">
        <v>1825</v>
      </c>
      <c r="D157" s="314"/>
      <c r="E157" s="314"/>
      <c r="F157" s="367" t="s">
        <v>1804</v>
      </c>
      <c r="G157" s="314"/>
      <c r="H157" s="366" t="s">
        <v>1838</v>
      </c>
      <c r="I157" s="366" t="s">
        <v>1800</v>
      </c>
      <c r="J157" s="366">
        <v>50</v>
      </c>
      <c r="K157" s="362"/>
    </row>
    <row r="158" spans="2:11" s="1" customFormat="1" ht="15" customHeight="1">
      <c r="B158" s="339"/>
      <c r="C158" s="366" t="s">
        <v>1823</v>
      </c>
      <c r="D158" s="314"/>
      <c r="E158" s="314"/>
      <c r="F158" s="367" t="s">
        <v>1804</v>
      </c>
      <c r="G158" s="314"/>
      <c r="H158" s="366" t="s">
        <v>1838</v>
      </c>
      <c r="I158" s="366" t="s">
        <v>1800</v>
      </c>
      <c r="J158" s="366">
        <v>50</v>
      </c>
      <c r="K158" s="362"/>
    </row>
    <row r="159" spans="2:11" s="1" customFormat="1" ht="15" customHeight="1">
      <c r="B159" s="339"/>
      <c r="C159" s="366" t="s">
        <v>111</v>
      </c>
      <c r="D159" s="314"/>
      <c r="E159" s="314"/>
      <c r="F159" s="367" t="s">
        <v>1798</v>
      </c>
      <c r="G159" s="314"/>
      <c r="H159" s="366" t="s">
        <v>1860</v>
      </c>
      <c r="I159" s="366" t="s">
        <v>1800</v>
      </c>
      <c r="J159" s="366" t="s">
        <v>1861</v>
      </c>
      <c r="K159" s="362"/>
    </row>
    <row r="160" spans="2:11" s="1" customFormat="1" ht="15" customHeight="1">
      <c r="B160" s="339"/>
      <c r="C160" s="366" t="s">
        <v>1862</v>
      </c>
      <c r="D160" s="314"/>
      <c r="E160" s="314"/>
      <c r="F160" s="367" t="s">
        <v>1798</v>
      </c>
      <c r="G160" s="314"/>
      <c r="H160" s="366" t="s">
        <v>1863</v>
      </c>
      <c r="I160" s="366" t="s">
        <v>1833</v>
      </c>
      <c r="J160" s="366"/>
      <c r="K160" s="362"/>
    </row>
    <row r="161" spans="2:11" s="1" customFormat="1" ht="15" customHeight="1">
      <c r="B161" s="368"/>
      <c r="C161" s="348"/>
      <c r="D161" s="348"/>
      <c r="E161" s="348"/>
      <c r="F161" s="348"/>
      <c r="G161" s="348"/>
      <c r="H161" s="348"/>
      <c r="I161" s="348"/>
      <c r="J161" s="348"/>
      <c r="K161" s="369"/>
    </row>
    <row r="162" spans="2:11" s="1" customFormat="1" ht="18.75" customHeight="1">
      <c r="B162" s="350"/>
      <c r="C162" s="360"/>
      <c r="D162" s="360"/>
      <c r="E162" s="360"/>
      <c r="F162" s="370"/>
      <c r="G162" s="360"/>
      <c r="H162" s="360"/>
      <c r="I162" s="360"/>
      <c r="J162" s="360"/>
      <c r="K162" s="350"/>
    </row>
    <row r="163" spans="2:11" s="1" customFormat="1" ht="18.75" customHeight="1"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</row>
    <row r="164" spans="2:11" s="1" customFormat="1" ht="7.5" customHeight="1">
      <c r="B164" s="301"/>
      <c r="C164" s="302"/>
      <c r="D164" s="302"/>
      <c r="E164" s="302"/>
      <c r="F164" s="302"/>
      <c r="G164" s="302"/>
      <c r="H164" s="302"/>
      <c r="I164" s="302"/>
      <c r="J164" s="302"/>
      <c r="K164" s="303"/>
    </row>
    <row r="165" spans="2:11" s="1" customFormat="1" ht="45" customHeight="1">
      <c r="B165" s="304"/>
      <c r="C165" s="305" t="s">
        <v>1864</v>
      </c>
      <c r="D165" s="305"/>
      <c r="E165" s="305"/>
      <c r="F165" s="305"/>
      <c r="G165" s="305"/>
      <c r="H165" s="305"/>
      <c r="I165" s="305"/>
      <c r="J165" s="305"/>
      <c r="K165" s="306"/>
    </row>
    <row r="166" spans="2:11" s="1" customFormat="1" ht="17.25" customHeight="1">
      <c r="B166" s="304"/>
      <c r="C166" s="329" t="s">
        <v>1792</v>
      </c>
      <c r="D166" s="329"/>
      <c r="E166" s="329"/>
      <c r="F166" s="329" t="s">
        <v>1793</v>
      </c>
      <c r="G166" s="371"/>
      <c r="H166" s="372" t="s">
        <v>55</v>
      </c>
      <c r="I166" s="372" t="s">
        <v>58</v>
      </c>
      <c r="J166" s="329" t="s">
        <v>1794</v>
      </c>
      <c r="K166" s="306"/>
    </row>
    <row r="167" spans="2:11" s="1" customFormat="1" ht="17.25" customHeight="1">
      <c r="B167" s="307"/>
      <c r="C167" s="331" t="s">
        <v>1795</v>
      </c>
      <c r="D167" s="331"/>
      <c r="E167" s="331"/>
      <c r="F167" s="332" t="s">
        <v>1796</v>
      </c>
      <c r="G167" s="373"/>
      <c r="H167" s="374"/>
      <c r="I167" s="374"/>
      <c r="J167" s="331" t="s">
        <v>1797</v>
      </c>
      <c r="K167" s="309"/>
    </row>
    <row r="168" spans="2:11" s="1" customFormat="1" ht="5.25" customHeight="1">
      <c r="B168" s="339"/>
      <c r="C168" s="334"/>
      <c r="D168" s="334"/>
      <c r="E168" s="334"/>
      <c r="F168" s="334"/>
      <c r="G168" s="335"/>
      <c r="H168" s="334"/>
      <c r="I168" s="334"/>
      <c r="J168" s="334"/>
      <c r="K168" s="362"/>
    </row>
    <row r="169" spans="2:11" s="1" customFormat="1" ht="15" customHeight="1">
      <c r="B169" s="339"/>
      <c r="C169" s="314" t="s">
        <v>1801</v>
      </c>
      <c r="D169" s="314"/>
      <c r="E169" s="314"/>
      <c r="F169" s="337" t="s">
        <v>1798</v>
      </c>
      <c r="G169" s="314"/>
      <c r="H169" s="314" t="s">
        <v>1838</v>
      </c>
      <c r="I169" s="314" t="s">
        <v>1800</v>
      </c>
      <c r="J169" s="314">
        <v>120</v>
      </c>
      <c r="K169" s="362"/>
    </row>
    <row r="170" spans="2:11" s="1" customFormat="1" ht="15" customHeight="1">
      <c r="B170" s="339"/>
      <c r="C170" s="314" t="s">
        <v>1847</v>
      </c>
      <c r="D170" s="314"/>
      <c r="E170" s="314"/>
      <c r="F170" s="337" t="s">
        <v>1798</v>
      </c>
      <c r="G170" s="314"/>
      <c r="H170" s="314" t="s">
        <v>1848</v>
      </c>
      <c r="I170" s="314" t="s">
        <v>1800</v>
      </c>
      <c r="J170" s="314" t="s">
        <v>1849</v>
      </c>
      <c r="K170" s="362"/>
    </row>
    <row r="171" spans="2:11" s="1" customFormat="1" ht="15" customHeight="1">
      <c r="B171" s="339"/>
      <c r="C171" s="314" t="s">
        <v>1746</v>
      </c>
      <c r="D171" s="314"/>
      <c r="E171" s="314"/>
      <c r="F171" s="337" t="s">
        <v>1798</v>
      </c>
      <c r="G171" s="314"/>
      <c r="H171" s="314" t="s">
        <v>1865</v>
      </c>
      <c r="I171" s="314" t="s">
        <v>1800</v>
      </c>
      <c r="J171" s="314" t="s">
        <v>1849</v>
      </c>
      <c r="K171" s="362"/>
    </row>
    <row r="172" spans="2:11" s="1" customFormat="1" ht="15" customHeight="1">
      <c r="B172" s="339"/>
      <c r="C172" s="314" t="s">
        <v>1803</v>
      </c>
      <c r="D172" s="314"/>
      <c r="E172" s="314"/>
      <c r="F172" s="337" t="s">
        <v>1804</v>
      </c>
      <c r="G172" s="314"/>
      <c r="H172" s="314" t="s">
        <v>1865</v>
      </c>
      <c r="I172" s="314" t="s">
        <v>1800</v>
      </c>
      <c r="J172" s="314">
        <v>50</v>
      </c>
      <c r="K172" s="362"/>
    </row>
    <row r="173" spans="2:11" s="1" customFormat="1" ht="15" customHeight="1">
      <c r="B173" s="339"/>
      <c r="C173" s="314" t="s">
        <v>1806</v>
      </c>
      <c r="D173" s="314"/>
      <c r="E173" s="314"/>
      <c r="F173" s="337" t="s">
        <v>1798</v>
      </c>
      <c r="G173" s="314"/>
      <c r="H173" s="314" t="s">
        <v>1865</v>
      </c>
      <c r="I173" s="314" t="s">
        <v>1808</v>
      </c>
      <c r="J173" s="314"/>
      <c r="K173" s="362"/>
    </row>
    <row r="174" spans="2:11" s="1" customFormat="1" ht="15" customHeight="1">
      <c r="B174" s="339"/>
      <c r="C174" s="314" t="s">
        <v>1817</v>
      </c>
      <c r="D174" s="314"/>
      <c r="E174" s="314"/>
      <c r="F174" s="337" t="s">
        <v>1804</v>
      </c>
      <c r="G174" s="314"/>
      <c r="H174" s="314" t="s">
        <v>1865</v>
      </c>
      <c r="I174" s="314" t="s">
        <v>1800</v>
      </c>
      <c r="J174" s="314">
        <v>50</v>
      </c>
      <c r="K174" s="362"/>
    </row>
    <row r="175" spans="2:11" s="1" customFormat="1" ht="15" customHeight="1">
      <c r="B175" s="339"/>
      <c r="C175" s="314" t="s">
        <v>1825</v>
      </c>
      <c r="D175" s="314"/>
      <c r="E175" s="314"/>
      <c r="F175" s="337" t="s">
        <v>1804</v>
      </c>
      <c r="G175" s="314"/>
      <c r="H175" s="314" t="s">
        <v>1865</v>
      </c>
      <c r="I175" s="314" t="s">
        <v>1800</v>
      </c>
      <c r="J175" s="314">
        <v>50</v>
      </c>
      <c r="K175" s="362"/>
    </row>
    <row r="176" spans="2:11" s="1" customFormat="1" ht="15" customHeight="1">
      <c r="B176" s="339"/>
      <c r="C176" s="314" t="s">
        <v>1823</v>
      </c>
      <c r="D176" s="314"/>
      <c r="E176" s="314"/>
      <c r="F176" s="337" t="s">
        <v>1804</v>
      </c>
      <c r="G176" s="314"/>
      <c r="H176" s="314" t="s">
        <v>1865</v>
      </c>
      <c r="I176" s="314" t="s">
        <v>1800</v>
      </c>
      <c r="J176" s="314">
        <v>50</v>
      </c>
      <c r="K176" s="362"/>
    </row>
    <row r="177" spans="2:11" s="1" customFormat="1" ht="15" customHeight="1">
      <c r="B177" s="339"/>
      <c r="C177" s="314" t="s">
        <v>128</v>
      </c>
      <c r="D177" s="314"/>
      <c r="E177" s="314"/>
      <c r="F177" s="337" t="s">
        <v>1798</v>
      </c>
      <c r="G177" s="314"/>
      <c r="H177" s="314" t="s">
        <v>1866</v>
      </c>
      <c r="I177" s="314" t="s">
        <v>1867</v>
      </c>
      <c r="J177" s="314"/>
      <c r="K177" s="362"/>
    </row>
    <row r="178" spans="2:11" s="1" customFormat="1" ht="15" customHeight="1">
      <c r="B178" s="339"/>
      <c r="C178" s="314" t="s">
        <v>58</v>
      </c>
      <c r="D178" s="314"/>
      <c r="E178" s="314"/>
      <c r="F178" s="337" t="s">
        <v>1798</v>
      </c>
      <c r="G178" s="314"/>
      <c r="H178" s="314" t="s">
        <v>1868</v>
      </c>
      <c r="I178" s="314" t="s">
        <v>1869</v>
      </c>
      <c r="J178" s="314">
        <v>1</v>
      </c>
      <c r="K178" s="362"/>
    </row>
    <row r="179" spans="2:11" s="1" customFormat="1" ht="15" customHeight="1">
      <c r="B179" s="339"/>
      <c r="C179" s="314" t="s">
        <v>54</v>
      </c>
      <c r="D179" s="314"/>
      <c r="E179" s="314"/>
      <c r="F179" s="337" t="s">
        <v>1798</v>
      </c>
      <c r="G179" s="314"/>
      <c r="H179" s="314" t="s">
        <v>1870</v>
      </c>
      <c r="I179" s="314" t="s">
        <v>1800</v>
      </c>
      <c r="J179" s="314">
        <v>20</v>
      </c>
      <c r="K179" s="362"/>
    </row>
    <row r="180" spans="2:11" s="1" customFormat="1" ht="15" customHeight="1">
      <c r="B180" s="339"/>
      <c r="C180" s="314" t="s">
        <v>55</v>
      </c>
      <c r="D180" s="314"/>
      <c r="E180" s="314"/>
      <c r="F180" s="337" t="s">
        <v>1798</v>
      </c>
      <c r="G180" s="314"/>
      <c r="H180" s="314" t="s">
        <v>1871</v>
      </c>
      <c r="I180" s="314" t="s">
        <v>1800</v>
      </c>
      <c r="J180" s="314">
        <v>255</v>
      </c>
      <c r="K180" s="362"/>
    </row>
    <row r="181" spans="2:11" s="1" customFormat="1" ht="15" customHeight="1">
      <c r="B181" s="339"/>
      <c r="C181" s="314" t="s">
        <v>129</v>
      </c>
      <c r="D181" s="314"/>
      <c r="E181" s="314"/>
      <c r="F181" s="337" t="s">
        <v>1798</v>
      </c>
      <c r="G181" s="314"/>
      <c r="H181" s="314" t="s">
        <v>1762</v>
      </c>
      <c r="I181" s="314" t="s">
        <v>1800</v>
      </c>
      <c r="J181" s="314">
        <v>10</v>
      </c>
      <c r="K181" s="362"/>
    </row>
    <row r="182" spans="2:11" s="1" customFormat="1" ht="15" customHeight="1">
      <c r="B182" s="339"/>
      <c r="C182" s="314" t="s">
        <v>130</v>
      </c>
      <c r="D182" s="314"/>
      <c r="E182" s="314"/>
      <c r="F182" s="337" t="s">
        <v>1798</v>
      </c>
      <c r="G182" s="314"/>
      <c r="H182" s="314" t="s">
        <v>1872</v>
      </c>
      <c r="I182" s="314" t="s">
        <v>1833</v>
      </c>
      <c r="J182" s="314"/>
      <c r="K182" s="362"/>
    </row>
    <row r="183" spans="2:11" s="1" customFormat="1" ht="15" customHeight="1">
      <c r="B183" s="339"/>
      <c r="C183" s="314" t="s">
        <v>1873</v>
      </c>
      <c r="D183" s="314"/>
      <c r="E183" s="314"/>
      <c r="F183" s="337" t="s">
        <v>1798</v>
      </c>
      <c r="G183" s="314"/>
      <c r="H183" s="314" t="s">
        <v>1874</v>
      </c>
      <c r="I183" s="314" t="s">
        <v>1833</v>
      </c>
      <c r="J183" s="314"/>
      <c r="K183" s="362"/>
    </row>
    <row r="184" spans="2:11" s="1" customFormat="1" ht="15" customHeight="1">
      <c r="B184" s="339"/>
      <c r="C184" s="314" t="s">
        <v>1862</v>
      </c>
      <c r="D184" s="314"/>
      <c r="E184" s="314"/>
      <c r="F184" s="337" t="s">
        <v>1798</v>
      </c>
      <c r="G184" s="314"/>
      <c r="H184" s="314" t="s">
        <v>1875</v>
      </c>
      <c r="I184" s="314" t="s">
        <v>1833</v>
      </c>
      <c r="J184" s="314"/>
      <c r="K184" s="362"/>
    </row>
    <row r="185" spans="2:11" s="1" customFormat="1" ht="15" customHeight="1">
      <c r="B185" s="339"/>
      <c r="C185" s="314" t="s">
        <v>132</v>
      </c>
      <c r="D185" s="314"/>
      <c r="E185" s="314"/>
      <c r="F185" s="337" t="s">
        <v>1804</v>
      </c>
      <c r="G185" s="314"/>
      <c r="H185" s="314" t="s">
        <v>1876</v>
      </c>
      <c r="I185" s="314" t="s">
        <v>1800</v>
      </c>
      <c r="J185" s="314">
        <v>50</v>
      </c>
      <c r="K185" s="362"/>
    </row>
    <row r="186" spans="2:11" s="1" customFormat="1" ht="15" customHeight="1">
      <c r="B186" s="339"/>
      <c r="C186" s="314" t="s">
        <v>1877</v>
      </c>
      <c r="D186" s="314"/>
      <c r="E186" s="314"/>
      <c r="F186" s="337" t="s">
        <v>1804</v>
      </c>
      <c r="G186" s="314"/>
      <c r="H186" s="314" t="s">
        <v>1878</v>
      </c>
      <c r="I186" s="314" t="s">
        <v>1879</v>
      </c>
      <c r="J186" s="314"/>
      <c r="K186" s="362"/>
    </row>
    <row r="187" spans="2:11" s="1" customFormat="1" ht="15" customHeight="1">
      <c r="B187" s="339"/>
      <c r="C187" s="314" t="s">
        <v>1880</v>
      </c>
      <c r="D187" s="314"/>
      <c r="E187" s="314"/>
      <c r="F187" s="337" t="s">
        <v>1804</v>
      </c>
      <c r="G187" s="314"/>
      <c r="H187" s="314" t="s">
        <v>1881</v>
      </c>
      <c r="I187" s="314" t="s">
        <v>1879</v>
      </c>
      <c r="J187" s="314"/>
      <c r="K187" s="362"/>
    </row>
    <row r="188" spans="2:11" s="1" customFormat="1" ht="15" customHeight="1">
      <c r="B188" s="339"/>
      <c r="C188" s="314" t="s">
        <v>1882</v>
      </c>
      <c r="D188" s="314"/>
      <c r="E188" s="314"/>
      <c r="F188" s="337" t="s">
        <v>1804</v>
      </c>
      <c r="G188" s="314"/>
      <c r="H188" s="314" t="s">
        <v>1883</v>
      </c>
      <c r="I188" s="314" t="s">
        <v>1879</v>
      </c>
      <c r="J188" s="314"/>
      <c r="K188" s="362"/>
    </row>
    <row r="189" spans="2:11" s="1" customFormat="1" ht="15" customHeight="1">
      <c r="B189" s="339"/>
      <c r="C189" s="375" t="s">
        <v>1884</v>
      </c>
      <c r="D189" s="314"/>
      <c r="E189" s="314"/>
      <c r="F189" s="337" t="s">
        <v>1804</v>
      </c>
      <c r="G189" s="314"/>
      <c r="H189" s="314" t="s">
        <v>1885</v>
      </c>
      <c r="I189" s="314" t="s">
        <v>1886</v>
      </c>
      <c r="J189" s="376" t="s">
        <v>1887</v>
      </c>
      <c r="K189" s="362"/>
    </row>
    <row r="190" spans="2:11" s="1" customFormat="1" ht="15" customHeight="1">
      <c r="B190" s="339"/>
      <c r="C190" s="375" t="s">
        <v>43</v>
      </c>
      <c r="D190" s="314"/>
      <c r="E190" s="314"/>
      <c r="F190" s="337" t="s">
        <v>1798</v>
      </c>
      <c r="G190" s="314"/>
      <c r="H190" s="311" t="s">
        <v>1888</v>
      </c>
      <c r="I190" s="314" t="s">
        <v>1889</v>
      </c>
      <c r="J190" s="314"/>
      <c r="K190" s="362"/>
    </row>
    <row r="191" spans="2:11" s="1" customFormat="1" ht="15" customHeight="1">
      <c r="B191" s="339"/>
      <c r="C191" s="375" t="s">
        <v>1890</v>
      </c>
      <c r="D191" s="314"/>
      <c r="E191" s="314"/>
      <c r="F191" s="337" t="s">
        <v>1798</v>
      </c>
      <c r="G191" s="314"/>
      <c r="H191" s="314" t="s">
        <v>1891</v>
      </c>
      <c r="I191" s="314" t="s">
        <v>1833</v>
      </c>
      <c r="J191" s="314"/>
      <c r="K191" s="362"/>
    </row>
    <row r="192" spans="2:11" s="1" customFormat="1" ht="15" customHeight="1">
      <c r="B192" s="339"/>
      <c r="C192" s="375" t="s">
        <v>1892</v>
      </c>
      <c r="D192" s="314"/>
      <c r="E192" s="314"/>
      <c r="F192" s="337" t="s">
        <v>1798</v>
      </c>
      <c r="G192" s="314"/>
      <c r="H192" s="314" t="s">
        <v>1893</v>
      </c>
      <c r="I192" s="314" t="s">
        <v>1833</v>
      </c>
      <c r="J192" s="314"/>
      <c r="K192" s="362"/>
    </row>
    <row r="193" spans="2:11" s="1" customFormat="1" ht="15" customHeight="1">
      <c r="B193" s="339"/>
      <c r="C193" s="375" t="s">
        <v>1894</v>
      </c>
      <c r="D193" s="314"/>
      <c r="E193" s="314"/>
      <c r="F193" s="337" t="s">
        <v>1804</v>
      </c>
      <c r="G193" s="314"/>
      <c r="H193" s="314" t="s">
        <v>1895</v>
      </c>
      <c r="I193" s="314" t="s">
        <v>1833</v>
      </c>
      <c r="J193" s="314"/>
      <c r="K193" s="362"/>
    </row>
    <row r="194" spans="2:11" s="1" customFormat="1" ht="15" customHeight="1">
      <c r="B194" s="368"/>
      <c r="C194" s="377"/>
      <c r="D194" s="348"/>
      <c r="E194" s="348"/>
      <c r="F194" s="348"/>
      <c r="G194" s="348"/>
      <c r="H194" s="348"/>
      <c r="I194" s="348"/>
      <c r="J194" s="348"/>
      <c r="K194" s="369"/>
    </row>
    <row r="195" spans="2:11" s="1" customFormat="1" ht="18.75" customHeight="1">
      <c r="B195" s="350"/>
      <c r="C195" s="360"/>
      <c r="D195" s="360"/>
      <c r="E195" s="360"/>
      <c r="F195" s="370"/>
      <c r="G195" s="360"/>
      <c r="H195" s="360"/>
      <c r="I195" s="360"/>
      <c r="J195" s="360"/>
      <c r="K195" s="350"/>
    </row>
    <row r="196" spans="2:11" s="1" customFormat="1" ht="18.75" customHeight="1">
      <c r="B196" s="350"/>
      <c r="C196" s="360"/>
      <c r="D196" s="360"/>
      <c r="E196" s="360"/>
      <c r="F196" s="370"/>
      <c r="G196" s="360"/>
      <c r="H196" s="360"/>
      <c r="I196" s="360"/>
      <c r="J196" s="360"/>
      <c r="K196" s="350"/>
    </row>
    <row r="197" spans="2:11" s="1" customFormat="1" ht="18.75" customHeight="1">
      <c r="B197" s="322"/>
      <c r="C197" s="322"/>
      <c r="D197" s="322"/>
      <c r="E197" s="322"/>
      <c r="F197" s="322"/>
      <c r="G197" s="322"/>
      <c r="H197" s="322"/>
      <c r="I197" s="322"/>
      <c r="J197" s="322"/>
      <c r="K197" s="322"/>
    </row>
    <row r="198" spans="2:11" s="1" customFormat="1" ht="13.5">
      <c r="B198" s="301"/>
      <c r="C198" s="302"/>
      <c r="D198" s="302"/>
      <c r="E198" s="302"/>
      <c r="F198" s="302"/>
      <c r="G198" s="302"/>
      <c r="H198" s="302"/>
      <c r="I198" s="302"/>
      <c r="J198" s="302"/>
      <c r="K198" s="303"/>
    </row>
    <row r="199" spans="2:11" s="1" customFormat="1" ht="21">
      <c r="B199" s="304"/>
      <c r="C199" s="305" t="s">
        <v>1896</v>
      </c>
      <c r="D199" s="305"/>
      <c r="E199" s="305"/>
      <c r="F199" s="305"/>
      <c r="G199" s="305"/>
      <c r="H199" s="305"/>
      <c r="I199" s="305"/>
      <c r="J199" s="305"/>
      <c r="K199" s="306"/>
    </row>
    <row r="200" spans="2:11" s="1" customFormat="1" ht="25.5" customHeight="1">
      <c r="B200" s="304"/>
      <c r="C200" s="378" t="s">
        <v>1897</v>
      </c>
      <c r="D200" s="378"/>
      <c r="E200" s="378"/>
      <c r="F200" s="378" t="s">
        <v>1898</v>
      </c>
      <c r="G200" s="379"/>
      <c r="H200" s="378" t="s">
        <v>1899</v>
      </c>
      <c r="I200" s="378"/>
      <c r="J200" s="378"/>
      <c r="K200" s="306"/>
    </row>
    <row r="201" spans="2:11" s="1" customFormat="1" ht="5.25" customHeight="1">
      <c r="B201" s="339"/>
      <c r="C201" s="334"/>
      <c r="D201" s="334"/>
      <c r="E201" s="334"/>
      <c r="F201" s="334"/>
      <c r="G201" s="360"/>
      <c r="H201" s="334"/>
      <c r="I201" s="334"/>
      <c r="J201" s="334"/>
      <c r="K201" s="362"/>
    </row>
    <row r="202" spans="2:11" s="1" customFormat="1" ht="15" customHeight="1">
      <c r="B202" s="339"/>
      <c r="C202" s="314" t="s">
        <v>1889</v>
      </c>
      <c r="D202" s="314"/>
      <c r="E202" s="314"/>
      <c r="F202" s="337" t="s">
        <v>44</v>
      </c>
      <c r="G202" s="314"/>
      <c r="H202" s="314" t="s">
        <v>1900</v>
      </c>
      <c r="I202" s="314"/>
      <c r="J202" s="314"/>
      <c r="K202" s="362"/>
    </row>
    <row r="203" spans="2:11" s="1" customFormat="1" ht="15" customHeight="1">
      <c r="B203" s="339"/>
      <c r="C203" s="314"/>
      <c r="D203" s="314"/>
      <c r="E203" s="314"/>
      <c r="F203" s="337" t="s">
        <v>45</v>
      </c>
      <c r="G203" s="314"/>
      <c r="H203" s="314" t="s">
        <v>1901</v>
      </c>
      <c r="I203" s="314"/>
      <c r="J203" s="314"/>
      <c r="K203" s="362"/>
    </row>
    <row r="204" spans="2:11" s="1" customFormat="1" ht="15" customHeight="1">
      <c r="B204" s="339"/>
      <c r="C204" s="314"/>
      <c r="D204" s="314"/>
      <c r="E204" s="314"/>
      <c r="F204" s="337" t="s">
        <v>48</v>
      </c>
      <c r="G204" s="314"/>
      <c r="H204" s="314" t="s">
        <v>1902</v>
      </c>
      <c r="I204" s="314"/>
      <c r="J204" s="314"/>
      <c r="K204" s="362"/>
    </row>
    <row r="205" spans="2:11" s="1" customFormat="1" ht="15" customHeight="1">
      <c r="B205" s="339"/>
      <c r="C205" s="314"/>
      <c r="D205" s="314"/>
      <c r="E205" s="314"/>
      <c r="F205" s="337" t="s">
        <v>46</v>
      </c>
      <c r="G205" s="314"/>
      <c r="H205" s="314" t="s">
        <v>1903</v>
      </c>
      <c r="I205" s="314"/>
      <c r="J205" s="314"/>
      <c r="K205" s="362"/>
    </row>
    <row r="206" spans="2:11" s="1" customFormat="1" ht="15" customHeight="1">
      <c r="B206" s="339"/>
      <c r="C206" s="314"/>
      <c r="D206" s="314"/>
      <c r="E206" s="314"/>
      <c r="F206" s="337" t="s">
        <v>47</v>
      </c>
      <c r="G206" s="314"/>
      <c r="H206" s="314" t="s">
        <v>1904</v>
      </c>
      <c r="I206" s="314"/>
      <c r="J206" s="314"/>
      <c r="K206" s="362"/>
    </row>
    <row r="207" spans="2:11" s="1" customFormat="1" ht="15" customHeight="1">
      <c r="B207" s="339"/>
      <c r="C207" s="314"/>
      <c r="D207" s="314"/>
      <c r="E207" s="314"/>
      <c r="F207" s="337"/>
      <c r="G207" s="314"/>
      <c r="H207" s="314"/>
      <c r="I207" s="314"/>
      <c r="J207" s="314"/>
      <c r="K207" s="362"/>
    </row>
    <row r="208" spans="2:11" s="1" customFormat="1" ht="15" customHeight="1">
      <c r="B208" s="339"/>
      <c r="C208" s="314" t="s">
        <v>1845</v>
      </c>
      <c r="D208" s="314"/>
      <c r="E208" s="314"/>
      <c r="F208" s="337" t="s">
        <v>79</v>
      </c>
      <c r="G208" s="314"/>
      <c r="H208" s="314" t="s">
        <v>1905</v>
      </c>
      <c r="I208" s="314"/>
      <c r="J208" s="314"/>
      <c r="K208" s="362"/>
    </row>
    <row r="209" spans="2:11" s="1" customFormat="1" ht="15" customHeight="1">
      <c r="B209" s="339"/>
      <c r="C209" s="314"/>
      <c r="D209" s="314"/>
      <c r="E209" s="314"/>
      <c r="F209" s="337" t="s">
        <v>1740</v>
      </c>
      <c r="G209" s="314"/>
      <c r="H209" s="314" t="s">
        <v>1741</v>
      </c>
      <c r="I209" s="314"/>
      <c r="J209" s="314"/>
      <c r="K209" s="362"/>
    </row>
    <row r="210" spans="2:11" s="1" customFormat="1" ht="15" customHeight="1">
      <c r="B210" s="339"/>
      <c r="C210" s="314"/>
      <c r="D210" s="314"/>
      <c r="E210" s="314"/>
      <c r="F210" s="337" t="s">
        <v>1738</v>
      </c>
      <c r="G210" s="314"/>
      <c r="H210" s="314" t="s">
        <v>1906</v>
      </c>
      <c r="I210" s="314"/>
      <c r="J210" s="314"/>
      <c r="K210" s="362"/>
    </row>
    <row r="211" spans="2:11" s="1" customFormat="1" ht="15" customHeight="1">
      <c r="B211" s="380"/>
      <c r="C211" s="314"/>
      <c r="D211" s="314"/>
      <c r="E211" s="314"/>
      <c r="F211" s="337" t="s">
        <v>1742</v>
      </c>
      <c r="G211" s="375"/>
      <c r="H211" s="366" t="s">
        <v>1743</v>
      </c>
      <c r="I211" s="366"/>
      <c r="J211" s="366"/>
      <c r="K211" s="381"/>
    </row>
    <row r="212" spans="2:11" s="1" customFormat="1" ht="15" customHeight="1">
      <c r="B212" s="380"/>
      <c r="C212" s="314"/>
      <c r="D212" s="314"/>
      <c r="E212" s="314"/>
      <c r="F212" s="337" t="s">
        <v>1744</v>
      </c>
      <c r="G212" s="375"/>
      <c r="H212" s="366" t="s">
        <v>1907</v>
      </c>
      <c r="I212" s="366"/>
      <c r="J212" s="366"/>
      <c r="K212" s="381"/>
    </row>
    <row r="213" spans="2:11" s="1" customFormat="1" ht="15" customHeight="1">
      <c r="B213" s="380"/>
      <c r="C213" s="314"/>
      <c r="D213" s="314"/>
      <c r="E213" s="314"/>
      <c r="F213" s="337"/>
      <c r="G213" s="375"/>
      <c r="H213" s="366"/>
      <c r="I213" s="366"/>
      <c r="J213" s="366"/>
      <c r="K213" s="381"/>
    </row>
    <row r="214" spans="2:11" s="1" customFormat="1" ht="15" customHeight="1">
      <c r="B214" s="380"/>
      <c r="C214" s="314" t="s">
        <v>1869</v>
      </c>
      <c r="D214" s="314"/>
      <c r="E214" s="314"/>
      <c r="F214" s="337">
        <v>1</v>
      </c>
      <c r="G214" s="375"/>
      <c r="H214" s="366" t="s">
        <v>1908</v>
      </c>
      <c r="I214" s="366"/>
      <c r="J214" s="366"/>
      <c r="K214" s="381"/>
    </row>
    <row r="215" spans="2:11" s="1" customFormat="1" ht="15" customHeight="1">
      <c r="B215" s="380"/>
      <c r="C215" s="314"/>
      <c r="D215" s="314"/>
      <c r="E215" s="314"/>
      <c r="F215" s="337">
        <v>2</v>
      </c>
      <c r="G215" s="375"/>
      <c r="H215" s="366" t="s">
        <v>1909</v>
      </c>
      <c r="I215" s="366"/>
      <c r="J215" s="366"/>
      <c r="K215" s="381"/>
    </row>
    <row r="216" spans="2:11" s="1" customFormat="1" ht="15" customHeight="1">
      <c r="B216" s="380"/>
      <c r="C216" s="314"/>
      <c r="D216" s="314"/>
      <c r="E216" s="314"/>
      <c r="F216" s="337">
        <v>3</v>
      </c>
      <c r="G216" s="375"/>
      <c r="H216" s="366" t="s">
        <v>1910</v>
      </c>
      <c r="I216" s="366"/>
      <c r="J216" s="366"/>
      <c r="K216" s="381"/>
    </row>
    <row r="217" spans="2:11" s="1" customFormat="1" ht="15" customHeight="1">
      <c r="B217" s="380"/>
      <c r="C217" s="314"/>
      <c r="D217" s="314"/>
      <c r="E217" s="314"/>
      <c r="F217" s="337">
        <v>4</v>
      </c>
      <c r="G217" s="375"/>
      <c r="H217" s="366" t="s">
        <v>1911</v>
      </c>
      <c r="I217" s="366"/>
      <c r="J217" s="366"/>
      <c r="K217" s="381"/>
    </row>
    <row r="218" spans="2:11" s="1" customFormat="1" ht="12.75" customHeight="1">
      <c r="B218" s="382"/>
      <c r="C218" s="383"/>
      <c r="D218" s="383"/>
      <c r="E218" s="383"/>
      <c r="F218" s="383"/>
      <c r="G218" s="383"/>
      <c r="H218" s="383"/>
      <c r="I218" s="383"/>
      <c r="J218" s="383"/>
      <c r="K218" s="38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Pavlíková Jitka</dc:creator>
  <cp:keywords/>
  <dc:description/>
  <cp:lastModifiedBy>Pavlíková Jitka</cp:lastModifiedBy>
  <dcterms:created xsi:type="dcterms:W3CDTF">2022-09-08T07:45:46Z</dcterms:created>
  <dcterms:modified xsi:type="dcterms:W3CDTF">2022-09-08T07:45:56Z</dcterms:modified>
  <cp:category/>
  <cp:version/>
  <cp:contentType/>
  <cp:contentStatus/>
</cp:coreProperties>
</file>