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2020" windowHeight="7665" activeTab="0"/>
  </bookViews>
  <sheets>
    <sheet name="1 - Oprava rampy a schodi..." sheetId="2" r:id="rId1"/>
  </sheets>
  <definedNames>
    <definedName name="_xlnm._FilterDatabase" localSheetId="0" hidden="1">'1 - Oprava rampy a schodi...'!$B$9:$J$82</definedName>
    <definedName name="_xlnm.Print_Titles" localSheetId="0">'1 - Oprava rampy a schodi...'!$9:$9</definedName>
  </definedNames>
  <calcPr calcId="162913"/>
</workbook>
</file>

<file path=xl/sharedStrings.xml><?xml version="1.0" encoding="utf-8"?>
<sst xmlns="http://schemas.openxmlformats.org/spreadsheetml/2006/main" count="908" uniqueCount="299">
  <si>
    <t/>
  </si>
  <si>
    <t>21</t>
  </si>
  <si>
    <t>15</t>
  </si>
  <si>
    <t>1</t>
  </si>
  <si>
    <t>Stavba:</t>
  </si>
  <si>
    <t>Oprava rampy a schodiště Benešova 637-641, Kolín</t>
  </si>
  <si>
    <t>Cena bez DPH</t>
  </si>
  <si>
    <t>Kód</t>
  </si>
  <si>
    <t>Popis</t>
  </si>
  <si>
    <t>Typ</t>
  </si>
  <si>
    <t>Náklady stavby celkem</t>
  </si>
  <si>
    <t>D</t>
  </si>
  <si>
    <t>0</t>
  </si>
  <si>
    <t>VRN</t>
  </si>
  <si>
    <t>Cena celkem [CZK]</t>
  </si>
  <si>
    <t>-1</t>
  </si>
  <si>
    <t>SOUPIS PRACÍ</t>
  </si>
  <si>
    <t>PČ</t>
  </si>
  <si>
    <t>MJ</t>
  </si>
  <si>
    <t>Množství</t>
  </si>
  <si>
    <t>J.cena [CZK]</t>
  </si>
  <si>
    <t>Cenová soustava</t>
  </si>
  <si>
    <t>Náklady soupisu celkem</t>
  </si>
  <si>
    <t>HSV</t>
  </si>
  <si>
    <t>Práce a dodávky HSV</t>
  </si>
  <si>
    <t>ROZPOCET</t>
  </si>
  <si>
    <t>Zemní práce</t>
  </si>
  <si>
    <t>K</t>
  </si>
  <si>
    <t>113107131</t>
  </si>
  <si>
    <t>Odstranění podkladů nebo krytů ručně s přemístěním hmot na skládku na vzdálenost do 3 m nebo s naložením na dopravní prostředek z betonu prostého, o tl. vrstvy přes 100 do 150 mm</t>
  </si>
  <si>
    <t>m2</t>
  </si>
  <si>
    <t>CS ÚRS 2021 02</t>
  </si>
  <si>
    <t>4</t>
  </si>
  <si>
    <t>2</t>
  </si>
  <si>
    <t>732408611</t>
  </si>
  <si>
    <t>132251101</t>
  </si>
  <si>
    <t>Hloubení nezapažených rýh šířky do 800 mm strojně s urovnáním dna do předepsaného profilu a spádu v hornině třídy těžitelnosti I skupiny 3 do 20 m3</t>
  </si>
  <si>
    <t>m3</t>
  </si>
  <si>
    <t>-1929397955</t>
  </si>
  <si>
    <t>3</t>
  </si>
  <si>
    <t>174151101</t>
  </si>
  <si>
    <t>Zásyp sypaninou z jakékoliv horniny strojně s uložením výkopku ve vrstvách se zhutněním jam, šachet, rýh nebo kolem objektů v těchto vykopávkách</t>
  </si>
  <si>
    <t>-134045898</t>
  </si>
  <si>
    <t>M</t>
  </si>
  <si>
    <t>58344171</t>
  </si>
  <si>
    <t>štěrkodrť</t>
  </si>
  <si>
    <t>t</t>
  </si>
  <si>
    <t>8</t>
  </si>
  <si>
    <t>1886277005</t>
  </si>
  <si>
    <t>Zakládání</t>
  </si>
  <si>
    <t>5</t>
  </si>
  <si>
    <t>274321411</t>
  </si>
  <si>
    <t>Základy z betonu železového (bez výztuže) pasy z betonu bez zvláštních nároků na prostředí tř. C 20/25</t>
  </si>
  <si>
    <t>-198981947</t>
  </si>
  <si>
    <t>6</t>
  </si>
  <si>
    <t>274362021</t>
  </si>
  <si>
    <t>Výztuž základů pasů ze svařovaných sítí z drátů typu KARI</t>
  </si>
  <si>
    <t>1914218021</t>
  </si>
  <si>
    <t>Komunikace pozemní</t>
  </si>
  <si>
    <t>7</t>
  </si>
  <si>
    <t>K003</t>
  </si>
  <si>
    <t>Doplnění stávající zpevněné plochy v místě patek</t>
  </si>
  <si>
    <t>-168218588</t>
  </si>
  <si>
    <t>Úpravy povrchů, podlahy a osazování výplní</t>
  </si>
  <si>
    <t>622131121</t>
  </si>
  <si>
    <t>Podkladní a spojovací vrstva vnějších omítaných ploch penetrace nanášená ručně stěn</t>
  </si>
  <si>
    <t>-1160725187</t>
  </si>
  <si>
    <t>9</t>
  </si>
  <si>
    <t>621211021</t>
  </si>
  <si>
    <t>Montáž kontaktního zateplení lepením a mechanickým kotvením z polystyrenových desek na vnější podhledy, na podklad betonový nebo z lehčeného betonu, z tvárnic keramických nebo vápenopískových, tloušťky desek přes 80 do 120 mm</t>
  </si>
  <si>
    <t>-1163050722</t>
  </si>
  <si>
    <t>10</t>
  </si>
  <si>
    <t>28376423</t>
  </si>
  <si>
    <t>deska z polystyrénu XPS, hrana polodrážková a hladký povrch 300kPA tl 120mm</t>
  </si>
  <si>
    <t>636611073</t>
  </si>
  <si>
    <t>11</t>
  </si>
  <si>
    <t>621211031</t>
  </si>
  <si>
    <t>Montáž kontaktního zateplení lepením a mechanickým kotvením z polystyrenových desek na vnější podhledy, na podklad betonový nebo z lehčeného betonu, z tvárnic keramických nebo vápenopískových, tloušťky desek přes 120 do 160 mm</t>
  </si>
  <si>
    <t>-1257530131</t>
  </si>
  <si>
    <t>12</t>
  </si>
  <si>
    <t>28376044</t>
  </si>
  <si>
    <t>deska EPS grafitová fasádní λ=0,032 tl 160mm</t>
  </si>
  <si>
    <t>-1451577053</t>
  </si>
  <si>
    <t>13</t>
  </si>
  <si>
    <t>622143003</t>
  </si>
  <si>
    <t>Montáž omítkových profilů plastových, pozinkovaných nebo dřevěných upevněných vtlačením do podkladní vrstvy nebo přibitím rohových s tkaninou</t>
  </si>
  <si>
    <t>m</t>
  </si>
  <si>
    <t>-1267905473</t>
  </si>
  <si>
    <t>14</t>
  </si>
  <si>
    <t>63127466</t>
  </si>
  <si>
    <t>profil rohový Al 23x23mm s výztužnou tkaninou š 100mm pro ETICS</t>
  </si>
  <si>
    <t>-403512252</t>
  </si>
  <si>
    <t>622143004</t>
  </si>
  <si>
    <t>Montáž omítkových profilů plastových, pozinkovaných nebo dřevěných upevněných vtlačením do podkladní vrstvy nebo přibitím začišťovacích samolepících pro vytvoření dilatujícího spoje s okenním rámem</t>
  </si>
  <si>
    <t>-1588344012</t>
  </si>
  <si>
    <t>16</t>
  </si>
  <si>
    <t>59051476</t>
  </si>
  <si>
    <t>profil začišťovací PVC 9mm s výztužnou tkaninou pro ostění ETICS</t>
  </si>
  <si>
    <t>-65695399</t>
  </si>
  <si>
    <t>17</t>
  </si>
  <si>
    <t>622251101</t>
  </si>
  <si>
    <t>Montáž kontaktního zateplení lepením a mechanickým kotvením Příplatek k cenám za zápustnou montáž kotev s použitím tepelněizolačních zátek na vnější stěny z polystyrenu</t>
  </si>
  <si>
    <t>-808206410</t>
  </si>
  <si>
    <t>18</t>
  </si>
  <si>
    <t>622151001</t>
  </si>
  <si>
    <t>Penetrační nátěr vnějších pastovitých tenkovrstvých omítek akrylátový univerzální stěn</t>
  </si>
  <si>
    <t>1727341839</t>
  </si>
  <si>
    <t>19</t>
  </si>
  <si>
    <t>622531012</t>
  </si>
  <si>
    <t>Omítka tenkovrstvá silikonová vnějších ploch probarvená bez penetrace zatíraná (škrábaná), zrnitost 1,5 mm stěn</t>
  </si>
  <si>
    <t>1898568446</t>
  </si>
  <si>
    <t>20</t>
  </si>
  <si>
    <t>622151021</t>
  </si>
  <si>
    <t>Penetrační nátěr vnějších pastovitých tenkovrstvých omítek mozaikových akrylátový stěn</t>
  </si>
  <si>
    <t>-1186796151</t>
  </si>
  <si>
    <t>622511112</t>
  </si>
  <si>
    <t>Omítka tenkovrstvá akrylátová vnějších ploch probarvená bez penetrace mozaiková střednězrnná stěn</t>
  </si>
  <si>
    <t>419670896</t>
  </si>
  <si>
    <t>22</t>
  </si>
  <si>
    <t>622252001</t>
  </si>
  <si>
    <t>Montáž profilů kontaktního zateplení zakládacích soklových připevněných hmoždinkami</t>
  </si>
  <si>
    <t>1544453471</t>
  </si>
  <si>
    <t>23</t>
  </si>
  <si>
    <t>59051653</t>
  </si>
  <si>
    <t>profil zakládací Al tl 0,7mm pro ETICS pro izolant tl 160mm</t>
  </si>
  <si>
    <t>-302313921</t>
  </si>
  <si>
    <t>24</t>
  </si>
  <si>
    <t>622252002</t>
  </si>
  <si>
    <t>Montáž profilů kontaktního zateplení ostatních stěnových, dilatačních apod. lepených do tmelu</t>
  </si>
  <si>
    <t>-762665977</t>
  </si>
  <si>
    <t>25</t>
  </si>
  <si>
    <t>59051512</t>
  </si>
  <si>
    <t>profil začišťovací s okapnicí PVC s výztužnou tkaninou pro parapet ETICS</t>
  </si>
  <si>
    <t>-893496641</t>
  </si>
  <si>
    <t>26</t>
  </si>
  <si>
    <t>629991001</t>
  </si>
  <si>
    <t>Zakrytí vnějších ploch před znečištěním včetně pozdějšího odkrytí ploch podélných rovných (např. chodníků) fólií položenou volně</t>
  </si>
  <si>
    <t>-2083248014</t>
  </si>
  <si>
    <t>27</t>
  </si>
  <si>
    <t>629991011</t>
  </si>
  <si>
    <t>Zakrytí vnějších ploch před znečištěním včetně pozdějšího odkrytí výplní otvorů a svislých ploch fólií přilepenou lepící páskou</t>
  </si>
  <si>
    <t>724719977</t>
  </si>
  <si>
    <t>Ostatní konstrukce a práce, bourání</t>
  </si>
  <si>
    <t>95</t>
  </si>
  <si>
    <t>Různé dokončovací konstrukce a práce pozemních staveb</t>
  </si>
  <si>
    <t>53</t>
  </si>
  <si>
    <t>K004</t>
  </si>
  <si>
    <t>Ochrana stávajících VZT jednotek před poškozením stavbou</t>
  </si>
  <si>
    <t>kpl</t>
  </si>
  <si>
    <t>-1551851050</t>
  </si>
  <si>
    <t>96</t>
  </si>
  <si>
    <t>Bourání konstrukcí</t>
  </si>
  <si>
    <t>28</t>
  </si>
  <si>
    <t>962052314</t>
  </si>
  <si>
    <t>Bourání zdiva železobetonového pilířů, průřezu do 0,36 m2</t>
  </si>
  <si>
    <t>1387713827</t>
  </si>
  <si>
    <t>29</t>
  </si>
  <si>
    <t>963051113-1</t>
  </si>
  <si>
    <t>Bourání železobetonových schodišť a ramp vč. dlažby</t>
  </si>
  <si>
    <t>-1416178130</t>
  </si>
  <si>
    <t>30</t>
  </si>
  <si>
    <t>961044111</t>
  </si>
  <si>
    <t>Bourání základů z betonu prostého</t>
  </si>
  <si>
    <t>973217117</t>
  </si>
  <si>
    <t>31</t>
  </si>
  <si>
    <t>919735123</t>
  </si>
  <si>
    <t>Řezání stávajícího betonového krytu nebo podkladu hloubky přes 100 do 150 mm</t>
  </si>
  <si>
    <t>-2008032338</t>
  </si>
  <si>
    <t>997</t>
  </si>
  <si>
    <t>Přesun sutě</t>
  </si>
  <si>
    <t>32</t>
  </si>
  <si>
    <t>997013111</t>
  </si>
  <si>
    <t>Vnitrostaveništní doprava suti a vybouraných hmot vodorovně do 50 m svisle s použitím mechanizace pro budovy a haly výšky do 6 m</t>
  </si>
  <si>
    <t>1788627661</t>
  </si>
  <si>
    <t>33</t>
  </si>
  <si>
    <t>997013501</t>
  </si>
  <si>
    <t>Odvoz suti a vybouraných hmot na skládku nebo meziskládku se složením, na vzdálenost do 1 km</t>
  </si>
  <si>
    <t>635332802</t>
  </si>
  <si>
    <t>34</t>
  </si>
  <si>
    <t>997013509</t>
  </si>
  <si>
    <t>Odvoz suti a vybouraných hmot na skládku nebo meziskládku se složením, na vzdálenost Příplatek k ceně za každý další i započatý 1 km přes 1 km</t>
  </si>
  <si>
    <t>-583414428</t>
  </si>
  <si>
    <t>35</t>
  </si>
  <si>
    <t>997013631</t>
  </si>
  <si>
    <t>Poplatek za uložení stavebního odpadu na skládce (skládkovné) směsného stavebního a demoličního zatříděného do Katalogu odpadů pod kódem 17 09 04</t>
  </si>
  <si>
    <t>328591507</t>
  </si>
  <si>
    <t>998</t>
  </si>
  <si>
    <t>Přesun hmot</t>
  </si>
  <si>
    <t>36</t>
  </si>
  <si>
    <t>998011001</t>
  </si>
  <si>
    <t>Přesun hmot pro budovy občanské výstavby, bydlení, výrobu a služby s nosnou svislou konstrukcí zděnou z cihel, tvárnic nebo kamene vodorovná dopravní vzdálenost do 100 m pro budovy výšky do 6 m</t>
  </si>
  <si>
    <t>-252426371</t>
  </si>
  <si>
    <t>PSV</t>
  </si>
  <si>
    <t>Práce a dodávky PSV</t>
  </si>
  <si>
    <t>711</t>
  </si>
  <si>
    <t>Izolace proti vodě, vlhkosti a plynům</t>
  </si>
  <si>
    <t>37</t>
  </si>
  <si>
    <t>711112001</t>
  </si>
  <si>
    <t>Provedení izolace proti zemní vlhkosti natěradly a tmely za studena na ploše svislé S nátěrem penetračním</t>
  </si>
  <si>
    <t>854842971</t>
  </si>
  <si>
    <t>38</t>
  </si>
  <si>
    <t>11163150</t>
  </si>
  <si>
    <t>lak penetrační asfaltový</t>
  </si>
  <si>
    <t>1328533345</t>
  </si>
  <si>
    <t>39</t>
  </si>
  <si>
    <t>711142559</t>
  </si>
  <si>
    <t>Provedení izolace proti zemní vlhkosti pásy přitavením NAIP na ploše svislé S</t>
  </si>
  <si>
    <t>1622668189</t>
  </si>
  <si>
    <t>40</t>
  </si>
  <si>
    <t>62855001</t>
  </si>
  <si>
    <t>pás asfaltový natavitelný modifikovaný SBS tl 4,0mm s vložkou z polyesterové rohože a spalitelnou PE fólií nebo jemnozrnným minerálním posypem na horním povrchu</t>
  </si>
  <si>
    <t>928109981</t>
  </si>
  <si>
    <t>41</t>
  </si>
  <si>
    <t>-102987319</t>
  </si>
  <si>
    <t>42</t>
  </si>
  <si>
    <t>62853004</t>
  </si>
  <si>
    <t>pás asfaltový natavitelný modifikovaný SBS tl 4,0mm s vložkou ze skleněné tkaniny a spalitelnou PE fólií nebo jemnozrnným minerálním posypem na horním povrchu</t>
  </si>
  <si>
    <t>-718399338</t>
  </si>
  <si>
    <t>52</t>
  </si>
  <si>
    <t>998711101</t>
  </si>
  <si>
    <t>Přesun hmot pro izolace proti vodě, vlhkosti a plynům stanovený z hmotnosti přesunovaného materiálu vodorovná dopravní vzdálenost do 50 m v objektech výšky do 6 m</t>
  </si>
  <si>
    <t>-1564069684</t>
  </si>
  <si>
    <t>764</t>
  </si>
  <si>
    <t>Konstrukce klempířské</t>
  </si>
  <si>
    <t>43</t>
  </si>
  <si>
    <t>764002811</t>
  </si>
  <si>
    <t>Demontáž klempířských konstrukcí okapového plechu do suti</t>
  </si>
  <si>
    <t>935745191</t>
  </si>
  <si>
    <t>44</t>
  </si>
  <si>
    <t>764216604</t>
  </si>
  <si>
    <t>Oplechování parapetů z pozinkovaného plechu s povrchovou úpravou rovných mechanicky kotvené, bez rohů rš 330 mm</t>
  </si>
  <si>
    <t>132221359</t>
  </si>
  <si>
    <t>45</t>
  </si>
  <si>
    <t>998764101</t>
  </si>
  <si>
    <t>Přesun hmot pro konstrukce klempířské stanovený z hmotnosti přesunovaného materiálu vodorovná dopravní vzdálenost do 50 m v objektech výšky do 6 m</t>
  </si>
  <si>
    <t>531128578</t>
  </si>
  <si>
    <t>767</t>
  </si>
  <si>
    <t>Konstrukce zámečnické</t>
  </si>
  <si>
    <t>46</t>
  </si>
  <si>
    <t>767161814</t>
  </si>
  <si>
    <t>Demontáž zábradlí do suti rovného nerozebíratelný spoj hmotnosti 1 m zábradlí přes 20 kg</t>
  </si>
  <si>
    <t>286564593</t>
  </si>
  <si>
    <t>47</t>
  </si>
  <si>
    <t>767161824</t>
  </si>
  <si>
    <t>Demontáž zábradlí do suti schodišťového nerozebíratelný spoj hmotnosti 1 m zábradlí přes 20 kg</t>
  </si>
  <si>
    <t>620532299</t>
  </si>
  <si>
    <t>48</t>
  </si>
  <si>
    <t>K001</t>
  </si>
  <si>
    <t>D+M schodiště ozn. SCH1 (schodiště, podesta, zábradlí, kotvení atd.) vč. povrchové úpravy- podrobně viz. PD</t>
  </si>
  <si>
    <t>2030699652</t>
  </si>
  <si>
    <t>49</t>
  </si>
  <si>
    <t>K0011</t>
  </si>
  <si>
    <t>D+M schodiště ozn. SCH2 (schodiště, podesta, zábradlí, kotvení atd.) vč. povrchové úpravy- podrobně viz. PD</t>
  </si>
  <si>
    <t>165406440</t>
  </si>
  <si>
    <t>50</t>
  </si>
  <si>
    <t>K00112</t>
  </si>
  <si>
    <t>D+M schodiště ozn. SCH3+SCH4 (schodiště, podesta, zábradlí, kotvení, ocelová mříž, dveře atd.) vč. povrchové úpravy- podrobně viz. PD</t>
  </si>
  <si>
    <t>-740007169</t>
  </si>
  <si>
    <t>51</t>
  </si>
  <si>
    <t>998767201</t>
  </si>
  <si>
    <t>Přesun hmot pro zámečnické konstrukce stanovený procentní sazbou (%) z ceny vodorovná dopravní vzdálenost do 50 m v objektech výšky do 6 m</t>
  </si>
  <si>
    <t>%</t>
  </si>
  <si>
    <t>892238029</t>
  </si>
  <si>
    <t>Vedlejší rozpočtové náklady</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</si>
  <si>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</si>
  <si>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772071154</t>
  </si>
  <si>
    <t>K002</t>
  </si>
  <si>
    <t>Zařízení staveniště 
Veškeré náklady související se zařízením staveniště, zejména: náklady s umístěním, dopravou, provozem a likvidací skladů a buňkoviště, oplocení a likvidace oplocení staveniště, označení staveniště, zabezpečení vjezdu a výjezdu na staveniště,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</si>
  <si>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658846057</t>
  </si>
  <si>
    <t>K005</t>
  </si>
  <si>
    <t>Vytýčení sítí</t>
  </si>
  <si>
    <t>-244398415</t>
  </si>
  <si>
    <t>Příloha č. 1 k SOD ze dne ……………………………</t>
  </si>
  <si>
    <t>Benešova 637-641, Kolín</t>
  </si>
  <si>
    <t>Cena celkem bez DPH</t>
  </si>
  <si>
    <t>V Kolíně dne ………………………</t>
  </si>
  <si>
    <t>Objednatel</t>
  </si>
  <si>
    <t>Zhotovitel</t>
  </si>
  <si>
    <t>město Kolín</t>
  </si>
  <si>
    <t>zast. Michalem Najbrtem,</t>
  </si>
  <si>
    <t>místostarostou města Kolín</t>
  </si>
  <si>
    <t>Vedlejší rozpočtové náklady VRN</t>
  </si>
  <si>
    <t>DPH 15 %</t>
  </si>
  <si>
    <t>Cena celkem vč. DPH 15 %</t>
  </si>
  <si>
    <t>162751117</t>
  </si>
  <si>
    <t>Vodorovné přemístění výkopku nebo sypaniny po suchu na obvyklém dopravním prostředku, bez naložení výkopku, avšak se složením bez rozhrnutí z horniny třídy těžitelnosti I skupiny 1 až 3 na vzdálenost přes 9 000 do 10 000 m</t>
  </si>
  <si>
    <t xml:space="preserve"> 2.1</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</si>
  <si>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</si>
  <si>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</si>
  <si>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 xml:space="preserve"> 2.2</t>
  </si>
  <si>
    <t xml:space="preserve"> 2.3</t>
  </si>
  <si>
    <t>171201231</t>
  </si>
  <si>
    <t>Poplatek za uložení stavebního odpadu na recyklační skládce (skládkovné) zeminy a kamení zatříděného do Katalogu odpadů pod kódem 17 05 04</t>
  </si>
  <si>
    <t xml:space="preserve"> 2.4</t>
  </si>
  <si>
    <t>171251201</t>
  </si>
  <si>
    <t>Uložení sypaniny na skládky nebo meziskládky bez hutnění s upravením uložené sypaniny do předepsaného tvaru</t>
  </si>
  <si>
    <t xml:space="preserve"> 50.1</t>
  </si>
  <si>
    <t>K006</t>
  </si>
  <si>
    <t>D+M schodiště ozn. SCH2z (schodiště, podesta, zábradlí, kotvení atd.) vč. povrchové úpravy- podrobně viz.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</si>
</sst>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5">
    <font>
      <sz val="8"/>
      <name val="Arial CE"/>
      <family val="2"/>
    </font>
    <font>
      <sz val="10"/>
      <name val="Arial"/>
      <family val="2"/>
    </font>
    <font>
      <sz val="10"/>
      <color rgb="FF969696"/>
      <name val="Arial CE"/>
      <family val="2"/>
    </font>
    <font>
      <b/>
      <sz val="11"/>
      <name val="Arial CE"/>
      <family val="2"/>
    </font>
    <font>
      <sz val="12"/>
      <color rgb="FF003366"/>
      <name val="Arial CE"/>
      <family val="2"/>
    </font>
    <font>
      <sz val="10"/>
      <color rgb="FF003366"/>
      <name val="Arial CE"/>
      <family val="2"/>
    </font>
    <font>
      <sz val="8"/>
      <color rgb="FF003366"/>
      <name val="Arial CE"/>
      <family val="2"/>
    </font>
    <font>
      <b/>
      <sz val="14"/>
      <name val="Arial CE"/>
      <family val="2"/>
    </font>
    <font>
      <sz val="9"/>
      <name val="Arial CE"/>
      <family val="2"/>
    </font>
    <font>
      <b/>
      <sz val="12"/>
      <color rgb="FF960000"/>
      <name val="Arial CE"/>
      <family val="2"/>
    </font>
    <font>
      <b/>
      <sz val="8"/>
      <name val="Arial CE"/>
      <family val="2"/>
    </font>
    <font>
      <i/>
      <sz val="9"/>
      <color rgb="FF0000FF"/>
      <name val="Arial CE"/>
      <family val="2"/>
    </font>
    <font>
      <i/>
      <sz val="8"/>
      <color rgb="FF0000FF"/>
      <name val="Arial CE"/>
      <family val="2"/>
    </font>
    <font>
      <b/>
      <sz val="10"/>
      <name val="Arial CE"/>
      <family val="2"/>
    </font>
    <font>
      <b/>
      <sz val="10"/>
      <color rgb="FF464646"/>
      <name val="Arial CE"/>
      <family val="2"/>
    </font>
  </fonts>
  <fills count="4">
    <fill>
      <patternFill/>
    </fill>
    <fill>
      <patternFill patternType="gray125"/>
    </fill>
    <fill>
      <patternFill patternType="solid">
        <fgColor rgb="FFD2D2D2"/>
        <bgColor indexed="64"/>
      </patternFill>
    </fill>
    <fill>
      <patternFill patternType="solid">
        <fgColor rgb="FFFFFFCC"/>
        <bgColor indexed="64"/>
      </patternFill>
    </fill>
  </fills>
  <borders count="19">
    <border>
      <left/>
      <right/>
      <top/>
      <bottom/>
      <diagonal/>
    </border>
    <border>
      <left style="thin">
        <color rgb="FF000000"/>
      </left>
      <right/>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style="hair">
        <color rgb="FF969696"/>
      </right>
      <top style="hair">
        <color rgb="FF969696"/>
      </top>
      <bottom style="hair">
        <color rgb="FF969696"/>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hair">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4">
    <xf numFmtId="0" fontId="0" fillId="0" borderId="0" xfId="0"/>
    <xf numFmtId="0" fontId="0" fillId="0" borderId="0" xfId="0"/>
    <xf numFmtId="0" fontId="0" fillId="0" borderId="0" xfId="0" applyAlignment="1">
      <alignment vertical="center"/>
    </xf>
    <xf numFmtId="0" fontId="0" fillId="0" borderId="0" xfId="0" applyAlignment="1">
      <alignment horizontal="center" vertical="center" wrapText="1"/>
    </xf>
    <xf numFmtId="0" fontId="6" fillId="0" borderId="0" xfId="0" applyFont="1" applyAlignment="1">
      <alignment/>
    </xf>
    <xf numFmtId="0" fontId="0" fillId="0" borderId="0" xfId="0" applyFont="1" applyAlignment="1">
      <alignment horizontal="left" vertical="center"/>
    </xf>
    <xf numFmtId="0" fontId="7"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9" fillId="0" borderId="0" xfId="0" applyFont="1" applyAlignment="1">
      <alignment horizontal="left" vertical="center"/>
    </xf>
    <xf numFmtId="0" fontId="0" fillId="0" borderId="1" xfId="0" applyBorder="1" applyAlignment="1">
      <alignment vertical="center"/>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0" fillId="0" borderId="1" xfId="0" applyBorder="1" applyAlignment="1">
      <alignment horizontal="center" vertical="center" wrapText="1"/>
    </xf>
    <xf numFmtId="4" fontId="9" fillId="0" borderId="0" xfId="0" applyNumberFormat="1" applyFont="1" applyAlignment="1">
      <alignment/>
    </xf>
    <xf numFmtId="4" fontId="10" fillId="0" borderId="0" xfId="0" applyNumberFormat="1" applyFont="1" applyAlignment="1">
      <alignment vertical="center"/>
    </xf>
    <xf numFmtId="0" fontId="6" fillId="0" borderId="1" xfId="0" applyFont="1" applyBorder="1" applyAlignment="1">
      <alignment/>
    </xf>
    <xf numFmtId="0" fontId="6" fillId="0" borderId="0" xfId="0" applyFont="1" applyAlignment="1">
      <alignment horizontal="left"/>
    </xf>
    <xf numFmtId="0" fontId="4" fillId="0" borderId="0" xfId="0" applyFont="1" applyAlignment="1">
      <alignment horizontal="left"/>
    </xf>
    <xf numFmtId="0" fontId="6" fillId="0" borderId="0" xfId="0" applyFont="1" applyAlignment="1" applyProtection="1">
      <alignment/>
      <protection locked="0"/>
    </xf>
    <xf numFmtId="4" fontId="4" fillId="0" borderId="0" xfId="0" applyNumberFormat="1" applyFont="1" applyAlignment="1">
      <alignment/>
    </xf>
    <xf numFmtId="0" fontId="6" fillId="0" borderId="0" xfId="0" applyFont="1" applyAlignment="1">
      <alignment horizontal="center"/>
    </xf>
    <xf numFmtId="4" fontId="6" fillId="0" borderId="0" xfId="0" applyNumberFormat="1" applyFont="1" applyAlignment="1">
      <alignment vertical="center"/>
    </xf>
    <xf numFmtId="0" fontId="5" fillId="0" borderId="0" xfId="0" applyFont="1" applyAlignment="1">
      <alignment horizontal="left"/>
    </xf>
    <xf numFmtId="4" fontId="5" fillId="0" borderId="0" xfId="0" applyNumberFormat="1" applyFont="1" applyAlignment="1">
      <alignment/>
    </xf>
    <xf numFmtId="0" fontId="0" fillId="0" borderId="1" xfId="0" applyFont="1" applyBorder="1" applyAlignment="1" applyProtection="1">
      <alignment vertical="center"/>
      <protection locked="0"/>
    </xf>
    <xf numFmtId="0" fontId="8" fillId="0" borderId="9" xfId="0" applyFont="1" applyBorder="1" applyAlignment="1" applyProtection="1">
      <alignment horizontal="center" vertical="center"/>
      <protection locked="0"/>
    </xf>
    <xf numFmtId="49" fontId="8" fillId="0" borderId="9" xfId="0" applyNumberFormat="1"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9" xfId="0" applyFont="1" applyBorder="1" applyAlignment="1" applyProtection="1">
      <alignment horizontal="center" vertical="center" wrapText="1"/>
      <protection locked="0"/>
    </xf>
    <xf numFmtId="164" fontId="8" fillId="0" borderId="9" xfId="0" applyNumberFormat="1" applyFont="1" applyBorder="1" applyAlignment="1" applyProtection="1">
      <alignment vertical="center"/>
      <protection locked="0"/>
    </xf>
    <xf numFmtId="4" fontId="8" fillId="3" borderId="9" xfId="0" applyNumberFormat="1" applyFont="1" applyFill="1" applyBorder="1" applyAlignment="1" applyProtection="1">
      <alignment vertical="center"/>
      <protection locked="0"/>
    </xf>
    <xf numFmtId="4" fontId="8" fillId="0" borderId="9" xfId="0" applyNumberFormat="1" applyFont="1" applyBorder="1" applyAlignment="1" applyProtection="1">
      <alignment vertical="center"/>
      <protection locked="0"/>
    </xf>
    <xf numFmtId="0" fontId="8" fillId="0" borderId="0" xfId="0" applyFont="1" applyAlignment="1">
      <alignment horizontal="left" vertical="center"/>
    </xf>
    <xf numFmtId="4" fontId="0" fillId="0" borderId="0" xfId="0" applyNumberFormat="1" applyFont="1" applyAlignment="1">
      <alignment vertical="center"/>
    </xf>
    <xf numFmtId="0" fontId="11" fillId="0" borderId="9" xfId="0" applyFont="1" applyBorder="1" applyAlignment="1" applyProtection="1">
      <alignment horizontal="center" vertical="center"/>
      <protection locked="0"/>
    </xf>
    <xf numFmtId="49" fontId="11" fillId="0" borderId="9" xfId="0" applyNumberFormat="1"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9" xfId="0" applyFont="1" applyBorder="1" applyAlignment="1" applyProtection="1">
      <alignment horizontal="center" vertical="center" wrapText="1"/>
      <protection locked="0"/>
    </xf>
    <xf numFmtId="164" fontId="11" fillId="0" borderId="9" xfId="0" applyNumberFormat="1" applyFont="1" applyBorder="1" applyAlignment="1" applyProtection="1">
      <alignment vertical="center"/>
      <protection locked="0"/>
    </xf>
    <xf numFmtId="4" fontId="11" fillId="3" borderId="9" xfId="0" applyNumberFormat="1" applyFont="1" applyFill="1" applyBorder="1" applyAlignment="1" applyProtection="1">
      <alignment vertical="center"/>
      <protection locked="0"/>
    </xf>
    <xf numFmtId="4" fontId="11" fillId="0" borderId="9" xfId="0" applyNumberFormat="1" applyFont="1" applyBorder="1" applyAlignment="1" applyProtection="1">
      <alignment vertical="center"/>
      <protection locked="0"/>
    </xf>
    <xf numFmtId="0" fontId="12" fillId="0" borderId="1" xfId="0" applyFont="1" applyBorder="1" applyAlignment="1">
      <alignment vertical="center"/>
    </xf>
    <xf numFmtId="164" fontId="8" fillId="3" borderId="9" xfId="0" applyNumberFormat="1" applyFont="1" applyFill="1" applyBorder="1" applyAlignment="1" applyProtection="1">
      <alignment vertical="center"/>
      <protection locked="0"/>
    </xf>
    <xf numFmtId="0" fontId="3" fillId="0" borderId="0" xfId="0" applyFont="1" applyProtection="1">
      <protection locked="0"/>
    </xf>
    <xf numFmtId="0" fontId="0" fillId="0" borderId="0" xfId="0" applyProtection="1">
      <protection locked="0"/>
    </xf>
    <xf numFmtId="0" fontId="0" fillId="0" borderId="10" xfId="0" applyBorder="1"/>
    <xf numFmtId="0" fontId="0" fillId="0" borderId="11" xfId="0" applyBorder="1"/>
    <xf numFmtId="0" fontId="0" fillId="0" borderId="11" xfId="0" applyBorder="1" applyProtection="1">
      <protection locked="0"/>
    </xf>
    <xf numFmtId="0" fontId="0" fillId="0" borderId="12" xfId="0" applyBorder="1"/>
    <xf numFmtId="0" fontId="0" fillId="0" borderId="13" xfId="0" applyBorder="1"/>
    <xf numFmtId="0" fontId="9" fillId="0" borderId="0" xfId="0" applyFont="1" applyBorder="1" applyAlignment="1">
      <alignment horizontal="left" vertical="center"/>
    </xf>
    <xf numFmtId="0" fontId="0" fillId="0" borderId="0" xfId="0" applyBorder="1"/>
    <xf numFmtId="0" fontId="0" fillId="0" borderId="0" xfId="0" applyBorder="1" applyProtection="1">
      <protection locked="0"/>
    </xf>
    <xf numFmtId="0" fontId="0" fillId="0" borderId="14" xfId="0" applyBorder="1"/>
    <xf numFmtId="0" fontId="0" fillId="0" borderId="15" xfId="0" applyBorder="1"/>
    <xf numFmtId="0" fontId="0" fillId="0" borderId="16" xfId="0" applyBorder="1"/>
    <xf numFmtId="0" fontId="0" fillId="0" borderId="16" xfId="0" applyBorder="1" applyProtection="1">
      <protection locked="0"/>
    </xf>
    <xf numFmtId="0" fontId="0" fillId="0" borderId="17" xfId="0" applyBorder="1"/>
    <xf numFmtId="4" fontId="3" fillId="0" borderId="11" xfId="0" applyNumberFormat="1" applyFont="1" applyBorder="1"/>
    <xf numFmtId="4" fontId="3" fillId="0" borderId="0" xfId="0" applyNumberFormat="1" applyFont="1" applyBorder="1"/>
    <xf numFmtId="4" fontId="3" fillId="0" borderId="16" xfId="0" applyNumberFormat="1" applyFont="1" applyBorder="1"/>
    <xf numFmtId="0" fontId="1" fillId="0" borderId="0" xfId="0" applyFont="1" applyAlignment="1">
      <alignment vertical="center"/>
    </xf>
    <xf numFmtId="0" fontId="0" fillId="0" borderId="0" xfId="0" applyFont="1" applyBorder="1" applyAlignment="1">
      <alignment vertical="center"/>
    </xf>
    <xf numFmtId="0" fontId="14" fillId="0" borderId="18" xfId="0" applyFont="1" applyBorder="1" applyAlignment="1">
      <alignment horizontal="left" vertical="center"/>
    </xf>
    <xf numFmtId="0" fontId="0" fillId="0" borderId="18" xfId="0" applyFont="1" applyBorder="1" applyAlignment="1">
      <alignment vertical="center"/>
    </xf>
    <xf numFmtId="0" fontId="0" fillId="0" borderId="18" xfId="0" applyFont="1" applyBorder="1" applyAlignment="1" applyProtection="1">
      <alignment vertical="center"/>
      <protection locked="0"/>
    </xf>
    <xf numFmtId="4" fontId="3" fillId="0" borderId="0" xfId="0" applyNumberFormat="1" applyFont="1" applyBorder="1" applyAlignment="1">
      <alignment horizontal="left" vertical="center" wrapText="1"/>
    </xf>
    <xf numFmtId="0" fontId="3" fillId="0" borderId="14"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4" fontId="3" fillId="0" borderId="0" xfId="0" applyNumberFormat="1" applyFont="1" applyBorder="1" applyAlignment="1">
      <alignment horizontal="left" vertical="center" wrapText="1"/>
    </xf>
    <xf numFmtId="0" fontId="3" fillId="0" borderId="14" xfId="0" applyFont="1" applyBorder="1" applyAlignment="1">
      <alignment horizontal="left" vertical="center" wrapText="1"/>
    </xf>
    <xf numFmtId="0" fontId="13" fillId="0" borderId="0" xfId="0" applyFont="1" applyAlignment="1">
      <alignment horizontal="left" vertical="center" wrapText="1"/>
    </xf>
    <xf numFmtId="16" fontId="8" fillId="0" borderId="9" xfId="0" applyNumberFormat="1" applyFont="1" applyBorder="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24"/>
  <sheetViews>
    <sheetView showGridLines="0" tabSelected="1" workbookViewId="0" topLeftCell="A94">
      <selection activeCell="E81" sqref="E81"/>
    </sheetView>
  </sheetViews>
  <sheetFormatPr defaultColWidth="9.140625" defaultRowHeight="12"/>
  <cols>
    <col min="1" max="1" width="1.1484375" style="1" customWidth="1"/>
    <col min="2" max="2" width="5.00390625" style="1" customWidth="1"/>
    <col min="3" max="3" width="4.28125" style="1" customWidth="1"/>
    <col min="4" max="4" width="15.00390625" style="1" customWidth="1"/>
    <col min="5" max="5" width="144.8515625" style="1" customWidth="1"/>
    <col min="6" max="6" width="7.421875" style="1" customWidth="1"/>
    <col min="7" max="7" width="10.140625" style="1" customWidth="1"/>
    <col min="8" max="8" width="15.8515625" style="1" customWidth="1"/>
    <col min="9" max="9" width="22.28125" style="1" customWidth="1"/>
    <col min="10" max="10" width="18.140625" style="1" customWidth="1"/>
    <col min="11" max="11" width="9.28125" style="1" customWidth="1"/>
    <col min="12" max="12" width="12.28125" style="1" customWidth="1"/>
    <col min="13" max="13" width="16.28125" style="1" customWidth="1"/>
    <col min="14" max="14" width="12.28125" style="1" customWidth="1"/>
    <col min="15" max="15" width="15.00390625" style="1" customWidth="1"/>
    <col min="16" max="16" width="11.00390625" style="1" customWidth="1"/>
    <col min="17" max="17" width="15.00390625" style="1" customWidth="1"/>
    <col min="18" max="18" width="16.28125" style="1" customWidth="1"/>
    <col min="19" max="19" width="11.00390625" style="1" customWidth="1"/>
    <col min="20" max="20" width="15.00390625" style="1" customWidth="1"/>
    <col min="21" max="21" width="16.28125" style="1" customWidth="1"/>
    <col min="34" max="55" width="9.28125" style="1" hidden="1" customWidth="1"/>
  </cols>
  <sheetData>
    <row r="1" ht="27" customHeight="1">
      <c r="G1" s="52" t="s">
        <v>272</v>
      </c>
    </row>
    <row r="2" ht="18" customHeight="1"/>
    <row r="3" spans="1:21" s="2" customFormat="1" ht="6.95" customHeight="1">
      <c r="A3" s="12"/>
      <c r="B3" s="13"/>
      <c r="C3" s="13"/>
      <c r="D3" s="13"/>
      <c r="E3" s="13"/>
      <c r="F3" s="13"/>
      <c r="G3" s="13"/>
      <c r="H3" s="13"/>
      <c r="I3" s="13"/>
      <c r="J3" s="13"/>
      <c r="K3" s="15"/>
      <c r="L3" s="8"/>
      <c r="M3" s="8"/>
      <c r="N3" s="8"/>
      <c r="O3" s="8"/>
      <c r="P3" s="8"/>
      <c r="Q3" s="8"/>
      <c r="R3" s="8"/>
      <c r="S3" s="8"/>
      <c r="T3" s="8"/>
      <c r="U3" s="8"/>
    </row>
    <row r="4" spans="1:21" s="2" customFormat="1" ht="18.75" customHeight="1">
      <c r="A4" s="9"/>
      <c r="B4" s="6" t="s">
        <v>16</v>
      </c>
      <c r="C4" s="8"/>
      <c r="D4" s="8"/>
      <c r="E4" s="8"/>
      <c r="F4" s="8"/>
      <c r="G4" s="8"/>
      <c r="H4" s="8"/>
      <c r="I4" s="8"/>
      <c r="J4" s="8"/>
      <c r="K4" s="15"/>
      <c r="L4" s="8"/>
      <c r="M4" s="8"/>
      <c r="N4" s="8"/>
      <c r="O4" s="8"/>
      <c r="P4" s="8"/>
      <c r="Q4" s="8"/>
      <c r="R4" s="8"/>
      <c r="S4" s="8"/>
      <c r="T4" s="8"/>
      <c r="U4" s="8"/>
    </row>
    <row r="5" spans="1:21" s="2" customFormat="1" ht="6.95" customHeight="1">
      <c r="A5" s="9"/>
      <c r="B5" s="8"/>
      <c r="C5" s="8"/>
      <c r="D5" s="8"/>
      <c r="E5" s="8"/>
      <c r="F5" s="8"/>
      <c r="G5" s="8"/>
      <c r="H5" s="8"/>
      <c r="I5" s="8"/>
      <c r="J5" s="8"/>
      <c r="K5" s="15"/>
      <c r="L5" s="8"/>
      <c r="M5" s="8"/>
      <c r="N5" s="8"/>
      <c r="O5" s="8"/>
      <c r="P5" s="8"/>
      <c r="Q5" s="8"/>
      <c r="R5" s="8"/>
      <c r="S5" s="8"/>
      <c r="T5" s="8"/>
      <c r="U5" s="8"/>
    </row>
    <row r="6" spans="1:21" s="2" customFormat="1" ht="17.25" customHeight="1">
      <c r="A6" s="9"/>
      <c r="B6" s="7" t="s">
        <v>4</v>
      </c>
      <c r="C6" s="8"/>
      <c r="D6" s="82" t="s">
        <v>5</v>
      </c>
      <c r="E6" s="82"/>
      <c r="F6" s="82"/>
      <c r="G6" s="82"/>
      <c r="H6" s="8"/>
      <c r="I6" s="8"/>
      <c r="J6" s="8"/>
      <c r="K6" s="15"/>
      <c r="L6" s="8"/>
      <c r="M6" s="8"/>
      <c r="N6" s="8"/>
      <c r="O6" s="8"/>
      <c r="P6" s="8"/>
      <c r="Q6" s="8"/>
      <c r="R6" s="8"/>
      <c r="S6" s="8"/>
      <c r="T6" s="8"/>
      <c r="U6" s="8"/>
    </row>
    <row r="7" spans="1:21" s="2" customFormat="1" ht="17.25" customHeight="1">
      <c r="A7" s="9"/>
      <c r="B7" s="8"/>
      <c r="C7" s="8"/>
      <c r="D7" s="82" t="s">
        <v>273</v>
      </c>
      <c r="E7" s="82"/>
      <c r="F7" s="82"/>
      <c r="G7" s="82"/>
      <c r="H7" s="8"/>
      <c r="I7" s="8"/>
      <c r="J7" s="8"/>
      <c r="K7" s="15"/>
      <c r="L7" s="8"/>
      <c r="M7" s="8"/>
      <c r="N7" s="8"/>
      <c r="O7" s="8"/>
      <c r="P7" s="8"/>
      <c r="Q7" s="8"/>
      <c r="R7" s="8"/>
      <c r="S7" s="8"/>
      <c r="T7" s="8"/>
      <c r="U7" s="8"/>
    </row>
    <row r="8" spans="1:21" s="2" customFormat="1" ht="10.35" customHeight="1">
      <c r="A8" s="9"/>
      <c r="B8" s="8"/>
      <c r="C8" s="8"/>
      <c r="D8" s="8"/>
      <c r="E8" s="8"/>
      <c r="F8" s="8"/>
      <c r="G8" s="8"/>
      <c r="H8" s="8"/>
      <c r="I8" s="8"/>
      <c r="J8" s="8"/>
      <c r="K8" s="15"/>
      <c r="L8" s="8"/>
      <c r="M8" s="8"/>
      <c r="N8" s="8"/>
      <c r="O8" s="8"/>
      <c r="P8" s="8"/>
      <c r="Q8" s="8"/>
      <c r="R8" s="8"/>
      <c r="S8" s="8"/>
      <c r="T8" s="8"/>
      <c r="U8" s="8"/>
    </row>
    <row r="9" spans="1:21" s="3" customFormat="1" ht="32.25" customHeight="1">
      <c r="A9" s="17"/>
      <c r="B9" s="18" t="s">
        <v>17</v>
      </c>
      <c r="C9" s="19" t="s">
        <v>9</v>
      </c>
      <c r="D9" s="19" t="s">
        <v>7</v>
      </c>
      <c r="E9" s="19" t="s">
        <v>8</v>
      </c>
      <c r="F9" s="19" t="s">
        <v>18</v>
      </c>
      <c r="G9" s="19" t="s">
        <v>19</v>
      </c>
      <c r="H9" s="19" t="s">
        <v>20</v>
      </c>
      <c r="I9" s="19" t="s">
        <v>14</v>
      </c>
      <c r="J9" s="20" t="s">
        <v>21</v>
      </c>
      <c r="K9" s="21"/>
      <c r="L9" s="16"/>
      <c r="M9" s="16"/>
      <c r="N9" s="16"/>
      <c r="O9" s="16"/>
      <c r="P9" s="16"/>
      <c r="Q9" s="16"/>
      <c r="R9" s="16"/>
      <c r="S9" s="16"/>
      <c r="T9" s="16"/>
      <c r="U9" s="16"/>
    </row>
    <row r="10" spans="1:53" s="2" customFormat="1" ht="26.25" customHeight="1">
      <c r="A10" s="9"/>
      <c r="B10" s="14" t="s">
        <v>22</v>
      </c>
      <c r="C10" s="8"/>
      <c r="D10" s="8"/>
      <c r="E10" s="8"/>
      <c r="F10" s="8"/>
      <c r="G10" s="8"/>
      <c r="H10" s="8"/>
      <c r="I10" s="22">
        <f>BA10</f>
        <v>0</v>
      </c>
      <c r="J10" s="8"/>
      <c r="K10" s="9"/>
      <c r="L10" s="8"/>
      <c r="M10" s="8"/>
      <c r="N10" s="8"/>
      <c r="O10" s="8"/>
      <c r="P10" s="8"/>
      <c r="Q10" s="8"/>
      <c r="R10" s="8"/>
      <c r="S10" s="8"/>
      <c r="T10" s="8"/>
      <c r="U10" s="8"/>
      <c r="AJ10" s="5" t="s">
        <v>11</v>
      </c>
      <c r="AK10" s="5" t="s">
        <v>15</v>
      </c>
      <c r="BA10" s="23">
        <f>BA11+BA62</f>
        <v>0</v>
      </c>
    </row>
    <row r="11" spans="1:53" s="4" customFormat="1" ht="26.25" customHeight="1">
      <c r="A11" s="24"/>
      <c r="C11" s="25" t="s">
        <v>11</v>
      </c>
      <c r="D11" s="26" t="s">
        <v>23</v>
      </c>
      <c r="E11" s="26" t="s">
        <v>24</v>
      </c>
      <c r="H11" s="27"/>
      <c r="I11" s="28">
        <f>BA11</f>
        <v>0</v>
      </c>
      <c r="K11" s="24"/>
      <c r="AH11" s="25" t="s">
        <v>3</v>
      </c>
      <c r="AJ11" s="29" t="s">
        <v>11</v>
      </c>
      <c r="AK11" s="29" t="s">
        <v>12</v>
      </c>
      <c r="AO11" s="25" t="s">
        <v>25</v>
      </c>
      <c r="BA11" s="30">
        <f>BA12+BA21+BA24+BA26+BA47+BA55+BA60</f>
        <v>0</v>
      </c>
    </row>
    <row r="12" spans="1:53" s="4" customFormat="1" ht="22.9" customHeight="1">
      <c r="A12" s="24"/>
      <c r="C12" s="25" t="s">
        <v>11</v>
      </c>
      <c r="D12" s="31" t="s">
        <v>3</v>
      </c>
      <c r="E12" s="31" t="s">
        <v>26</v>
      </c>
      <c r="H12" s="27"/>
      <c r="I12" s="32">
        <f>BA12</f>
        <v>0</v>
      </c>
      <c r="K12" s="24"/>
      <c r="AH12" s="25" t="s">
        <v>3</v>
      </c>
      <c r="AJ12" s="29" t="s">
        <v>11</v>
      </c>
      <c r="AK12" s="29" t="s">
        <v>3</v>
      </c>
      <c r="AO12" s="25" t="s">
        <v>25</v>
      </c>
      <c r="BA12" s="30">
        <f>SUM(BA13:BA20)</f>
        <v>0</v>
      </c>
    </row>
    <row r="13" spans="1:55" s="2" customFormat="1" ht="26.25" customHeight="1">
      <c r="A13" s="33"/>
      <c r="B13" s="34" t="s">
        <v>3</v>
      </c>
      <c r="C13" s="34" t="s">
        <v>27</v>
      </c>
      <c r="D13" s="35" t="s">
        <v>28</v>
      </c>
      <c r="E13" s="36" t="s">
        <v>29</v>
      </c>
      <c r="F13" s="37" t="s">
        <v>30</v>
      </c>
      <c r="G13" s="38">
        <v>6.88</v>
      </c>
      <c r="H13" s="39"/>
      <c r="I13" s="40">
        <f>ROUND(H13*G13,2)</f>
        <v>0</v>
      </c>
      <c r="J13" s="36" t="s">
        <v>31</v>
      </c>
      <c r="K13" s="9"/>
      <c r="L13" s="8"/>
      <c r="M13" s="8"/>
      <c r="N13" s="8"/>
      <c r="O13" s="8"/>
      <c r="P13" s="8"/>
      <c r="Q13" s="8"/>
      <c r="R13" s="8"/>
      <c r="S13" s="8"/>
      <c r="T13" s="8"/>
      <c r="U13" s="8"/>
      <c r="AH13" s="41" t="s">
        <v>32</v>
      </c>
      <c r="AJ13" s="41" t="s">
        <v>27</v>
      </c>
      <c r="AK13" s="41" t="s">
        <v>33</v>
      </c>
      <c r="AO13" s="5" t="s">
        <v>25</v>
      </c>
      <c r="AU13" s="42" t="e">
        <f>IF(#REF!="základní",I13,0)</f>
        <v>#REF!</v>
      </c>
      <c r="AV13" s="42" t="e">
        <f>IF(#REF!="snížená",I13,0)</f>
        <v>#REF!</v>
      </c>
      <c r="AW13" s="42" t="e">
        <f>IF(#REF!="zákl. přenesená",I13,0)</f>
        <v>#REF!</v>
      </c>
      <c r="AX13" s="42" t="e">
        <f>IF(#REF!="sníž. přenesená",I13,0)</f>
        <v>#REF!</v>
      </c>
      <c r="AY13" s="42" t="e">
        <f>IF(#REF!="nulová",I13,0)</f>
        <v>#REF!</v>
      </c>
      <c r="AZ13" s="5" t="s">
        <v>33</v>
      </c>
      <c r="BA13" s="42">
        <f>ROUND(H13*G13,2)</f>
        <v>0</v>
      </c>
      <c r="BB13" s="5" t="s">
        <v>32</v>
      </c>
      <c r="BC13" s="41" t="s">
        <v>34</v>
      </c>
    </row>
    <row r="14" spans="1:55" s="2" customFormat="1" ht="16.5" customHeight="1">
      <c r="A14" s="33"/>
      <c r="B14" s="34" t="s">
        <v>33</v>
      </c>
      <c r="C14" s="34" t="s">
        <v>27</v>
      </c>
      <c r="D14" s="35" t="s">
        <v>35</v>
      </c>
      <c r="E14" s="36" t="s">
        <v>36</v>
      </c>
      <c r="F14" s="37" t="s">
        <v>37</v>
      </c>
      <c r="G14" s="38">
        <v>5.779</v>
      </c>
      <c r="H14" s="39"/>
      <c r="I14" s="40">
        <f>ROUND(H14*G14,2)</f>
        <v>0</v>
      </c>
      <c r="J14" s="36" t="s">
        <v>31</v>
      </c>
      <c r="K14" s="9"/>
      <c r="L14" s="8"/>
      <c r="M14" s="8"/>
      <c r="N14" s="8"/>
      <c r="O14" s="8"/>
      <c r="P14" s="8"/>
      <c r="Q14" s="8"/>
      <c r="R14" s="8"/>
      <c r="S14" s="8"/>
      <c r="T14" s="8"/>
      <c r="U14" s="8"/>
      <c r="AH14" s="41" t="s">
        <v>32</v>
      </c>
      <c r="AJ14" s="41" t="s">
        <v>27</v>
      </c>
      <c r="AK14" s="41" t="s">
        <v>33</v>
      </c>
      <c r="AO14" s="5" t="s">
        <v>25</v>
      </c>
      <c r="AU14" s="42" t="e">
        <f>IF(#REF!="základní",I14,0)</f>
        <v>#REF!</v>
      </c>
      <c r="AV14" s="42" t="e">
        <f>IF(#REF!="snížená",I14,0)</f>
        <v>#REF!</v>
      </c>
      <c r="AW14" s="42" t="e">
        <f>IF(#REF!="zákl. přenesená",I14,0)</f>
        <v>#REF!</v>
      </c>
      <c r="AX14" s="42" t="e">
        <f>IF(#REF!="sníž. přenesená",I14,0)</f>
        <v>#REF!</v>
      </c>
      <c r="AY14" s="42" t="e">
        <f>IF(#REF!="nulová",I14,0)</f>
        <v>#REF!</v>
      </c>
      <c r="AZ14" s="5" t="s">
        <v>33</v>
      </c>
      <c r="BA14" s="42">
        <f>ROUND(H14*G14,2)</f>
        <v>0</v>
      </c>
      <c r="BB14" s="5" t="s">
        <v>32</v>
      </c>
      <c r="BC14" s="41" t="s">
        <v>38</v>
      </c>
    </row>
    <row r="15" spans="1:55" s="2" customFormat="1" ht="24">
      <c r="A15" s="33"/>
      <c r="B15" s="83" t="s">
        <v>286</v>
      </c>
      <c r="C15" s="34" t="s">
        <v>27</v>
      </c>
      <c r="D15" s="35" t="s">
        <v>284</v>
      </c>
      <c r="E15" s="36" t="s">
        <v>285</v>
      </c>
      <c r="F15" s="37" t="s">
        <v>37</v>
      </c>
      <c r="G15" s="38">
        <v>0.379</v>
      </c>
      <c r="H15" s="39"/>
      <c r="I15" s="40">
        <f>ROUND(H15*G15,2)</f>
        <v>0</v>
      </c>
      <c r="J15" s="36" t="s">
        <v>31</v>
      </c>
      <c r="K15" s="9"/>
      <c r="L15" s="8"/>
      <c r="M15" s="8"/>
      <c r="N15" s="8"/>
      <c r="O15" s="8"/>
      <c r="P15" s="8"/>
      <c r="Q15" s="8"/>
      <c r="R15" s="8"/>
      <c r="S15" s="8"/>
      <c r="T15" s="8"/>
      <c r="U15" s="8"/>
      <c r="AH15" s="41"/>
      <c r="AJ15" s="41"/>
      <c r="AK15" s="41"/>
      <c r="AO15" s="5"/>
      <c r="AU15" s="42"/>
      <c r="AV15" s="42"/>
      <c r="AW15" s="42"/>
      <c r="AX15" s="42"/>
      <c r="AY15" s="42"/>
      <c r="AZ15" s="5"/>
      <c r="BA15" s="42"/>
      <c r="BB15" s="5"/>
      <c r="BC15" s="41"/>
    </row>
    <row r="16" spans="1:55" s="2" customFormat="1" ht="24">
      <c r="A16" s="33"/>
      <c r="B16" s="83" t="s">
        <v>289</v>
      </c>
      <c r="C16" s="34" t="s">
        <v>27</v>
      </c>
      <c r="D16" s="35" t="s">
        <v>287</v>
      </c>
      <c r="E16" s="36" t="s">
        <v>288</v>
      </c>
      <c r="F16" s="37" t="s">
        <v>37</v>
      </c>
      <c r="G16" s="38">
        <v>1.895</v>
      </c>
      <c r="H16" s="39"/>
      <c r="I16" s="40">
        <f>ROUND(H16*G16,2)</f>
        <v>0</v>
      </c>
      <c r="J16" s="36" t="s">
        <v>31</v>
      </c>
      <c r="K16" s="9"/>
      <c r="L16" s="8"/>
      <c r="M16" s="8"/>
      <c r="N16" s="8"/>
      <c r="O16" s="8"/>
      <c r="P16" s="8"/>
      <c r="Q16" s="8"/>
      <c r="R16" s="8"/>
      <c r="S16" s="8"/>
      <c r="T16" s="8"/>
      <c r="U16" s="8"/>
      <c r="AH16" s="41"/>
      <c r="AJ16" s="41"/>
      <c r="AK16" s="41"/>
      <c r="AO16" s="5"/>
      <c r="AU16" s="42"/>
      <c r="AV16" s="42"/>
      <c r="AW16" s="42"/>
      <c r="AX16" s="42"/>
      <c r="AY16" s="42"/>
      <c r="AZ16" s="5"/>
      <c r="BA16" s="42"/>
      <c r="BB16" s="5"/>
      <c r="BC16" s="41"/>
    </row>
    <row r="17" spans="1:55" s="2" customFormat="1" ht="12">
      <c r="A17" s="33"/>
      <c r="B17" s="83" t="s">
        <v>290</v>
      </c>
      <c r="C17" s="34" t="s">
        <v>27</v>
      </c>
      <c r="D17" s="35" t="s">
        <v>291</v>
      </c>
      <c r="E17" s="36" t="s">
        <v>292</v>
      </c>
      <c r="F17" s="37" t="s">
        <v>46</v>
      </c>
      <c r="G17" s="38">
        <v>0.758</v>
      </c>
      <c r="H17" s="39"/>
      <c r="I17" s="40">
        <f>ROUND(H17*G17,2)</f>
        <v>0</v>
      </c>
      <c r="J17" s="36" t="s">
        <v>31</v>
      </c>
      <c r="K17" s="9"/>
      <c r="L17" s="8"/>
      <c r="M17" s="8"/>
      <c r="N17" s="8"/>
      <c r="O17" s="8"/>
      <c r="P17" s="8"/>
      <c r="Q17" s="8"/>
      <c r="R17" s="8"/>
      <c r="S17" s="8"/>
      <c r="T17" s="8"/>
      <c r="U17" s="8"/>
      <c r="AH17" s="41"/>
      <c r="AJ17" s="41"/>
      <c r="AK17" s="41"/>
      <c r="AO17" s="5"/>
      <c r="AU17" s="42"/>
      <c r="AV17" s="42"/>
      <c r="AW17" s="42"/>
      <c r="AX17" s="42"/>
      <c r="AY17" s="42"/>
      <c r="AZ17" s="5"/>
      <c r="BA17" s="42"/>
      <c r="BB17" s="5"/>
      <c r="BC17" s="41"/>
    </row>
    <row r="18" spans="1:55" s="2" customFormat="1" ht="12">
      <c r="A18" s="33"/>
      <c r="B18" s="83" t="s">
        <v>293</v>
      </c>
      <c r="C18" s="34" t="s">
        <v>27</v>
      </c>
      <c r="D18" s="35" t="s">
        <v>294</v>
      </c>
      <c r="E18" s="36" t="s">
        <v>295</v>
      </c>
      <c r="F18" s="37" t="s">
        <v>37</v>
      </c>
      <c r="G18" s="38">
        <v>0.379</v>
      </c>
      <c r="H18" s="39"/>
      <c r="I18" s="40">
        <f>ROUND(H18*G18,2)</f>
        <v>0</v>
      </c>
      <c r="J18" s="36" t="s">
        <v>31</v>
      </c>
      <c r="K18" s="9"/>
      <c r="L18" s="8"/>
      <c r="M18" s="8"/>
      <c r="N18" s="8"/>
      <c r="O18" s="8"/>
      <c r="P18" s="8"/>
      <c r="Q18" s="8"/>
      <c r="R18" s="8"/>
      <c r="S18" s="8"/>
      <c r="T18" s="8"/>
      <c r="U18" s="8"/>
      <c r="AH18" s="41"/>
      <c r="AJ18" s="41"/>
      <c r="AK18" s="41"/>
      <c r="AO18" s="5"/>
      <c r="AU18" s="42"/>
      <c r="AV18" s="42"/>
      <c r="AW18" s="42"/>
      <c r="AX18" s="42"/>
      <c r="AY18" s="42"/>
      <c r="AZ18" s="5"/>
      <c r="BA18" s="42"/>
      <c r="BB18" s="5"/>
      <c r="BC18" s="41"/>
    </row>
    <row r="19" spans="1:55" s="2" customFormat="1" ht="16.5" customHeight="1">
      <c r="A19" s="33"/>
      <c r="B19" s="34" t="s">
        <v>39</v>
      </c>
      <c r="C19" s="34" t="s">
        <v>27</v>
      </c>
      <c r="D19" s="35" t="s">
        <v>40</v>
      </c>
      <c r="E19" s="36" t="s">
        <v>41</v>
      </c>
      <c r="F19" s="37" t="s">
        <v>37</v>
      </c>
      <c r="G19" s="38">
        <v>5.4</v>
      </c>
      <c r="H19" s="39"/>
      <c r="I19" s="40">
        <f>ROUND(H19*G19,2)</f>
        <v>0</v>
      </c>
      <c r="J19" s="36" t="s">
        <v>31</v>
      </c>
      <c r="K19" s="9"/>
      <c r="L19" s="8"/>
      <c r="M19" s="8"/>
      <c r="N19" s="8"/>
      <c r="O19" s="8"/>
      <c r="P19" s="8"/>
      <c r="Q19" s="8"/>
      <c r="R19" s="8"/>
      <c r="S19" s="8"/>
      <c r="T19" s="8"/>
      <c r="U19" s="8"/>
      <c r="AH19" s="41" t="s">
        <v>32</v>
      </c>
      <c r="AJ19" s="41" t="s">
        <v>27</v>
      </c>
      <c r="AK19" s="41" t="s">
        <v>33</v>
      </c>
      <c r="AO19" s="5" t="s">
        <v>25</v>
      </c>
      <c r="AU19" s="42" t="e">
        <f>IF(#REF!="základní",I19,0)</f>
        <v>#REF!</v>
      </c>
      <c r="AV19" s="42" t="e">
        <f>IF(#REF!="snížená",I19,0)</f>
        <v>#REF!</v>
      </c>
      <c r="AW19" s="42" t="e">
        <f>IF(#REF!="zákl. přenesená",I19,0)</f>
        <v>#REF!</v>
      </c>
      <c r="AX19" s="42" t="e">
        <f>IF(#REF!="sníž. přenesená",I19,0)</f>
        <v>#REF!</v>
      </c>
      <c r="AY19" s="42" t="e">
        <f>IF(#REF!="nulová",I19,0)</f>
        <v>#REF!</v>
      </c>
      <c r="AZ19" s="5" t="s">
        <v>33</v>
      </c>
      <c r="BA19" s="42">
        <f>ROUND(H19*G19,2)</f>
        <v>0</v>
      </c>
      <c r="BB19" s="5" t="s">
        <v>32</v>
      </c>
      <c r="BC19" s="41" t="s">
        <v>42</v>
      </c>
    </row>
    <row r="20" spans="1:55" s="2" customFormat="1" ht="16.5" customHeight="1">
      <c r="A20" s="33"/>
      <c r="B20" s="43" t="s">
        <v>32</v>
      </c>
      <c r="C20" s="43" t="s">
        <v>43</v>
      </c>
      <c r="D20" s="44" t="s">
        <v>44</v>
      </c>
      <c r="E20" s="45" t="s">
        <v>45</v>
      </c>
      <c r="F20" s="46" t="s">
        <v>46</v>
      </c>
      <c r="G20" s="47">
        <v>2.87</v>
      </c>
      <c r="H20" s="48"/>
      <c r="I20" s="49">
        <f>ROUND(H20*G20,2)</f>
        <v>0</v>
      </c>
      <c r="J20" s="45" t="s">
        <v>31</v>
      </c>
      <c r="K20" s="50"/>
      <c r="L20" s="8"/>
      <c r="M20" s="8"/>
      <c r="N20" s="8"/>
      <c r="O20" s="8"/>
      <c r="P20" s="8"/>
      <c r="Q20" s="8"/>
      <c r="R20" s="8"/>
      <c r="S20" s="8"/>
      <c r="T20" s="8"/>
      <c r="U20" s="8"/>
      <c r="AH20" s="41" t="s">
        <v>47</v>
      </c>
      <c r="AJ20" s="41" t="s">
        <v>43</v>
      </c>
      <c r="AK20" s="41" t="s">
        <v>33</v>
      </c>
      <c r="AO20" s="5" t="s">
        <v>25</v>
      </c>
      <c r="AU20" s="42" t="e">
        <f>IF(#REF!="základní",I20,0)</f>
        <v>#REF!</v>
      </c>
      <c r="AV20" s="42" t="e">
        <f>IF(#REF!="snížená",I20,0)</f>
        <v>#REF!</v>
      </c>
      <c r="AW20" s="42" t="e">
        <f>IF(#REF!="zákl. přenesená",I20,0)</f>
        <v>#REF!</v>
      </c>
      <c r="AX20" s="42" t="e">
        <f>IF(#REF!="sníž. přenesená",I20,0)</f>
        <v>#REF!</v>
      </c>
      <c r="AY20" s="42" t="e">
        <f>IF(#REF!="nulová",I20,0)</f>
        <v>#REF!</v>
      </c>
      <c r="AZ20" s="5" t="s">
        <v>33</v>
      </c>
      <c r="BA20" s="42">
        <f>ROUND(H20*G20,2)</f>
        <v>0</v>
      </c>
      <c r="BB20" s="5" t="s">
        <v>32</v>
      </c>
      <c r="BC20" s="41" t="s">
        <v>48</v>
      </c>
    </row>
    <row r="21" spans="1:53" s="4" customFormat="1" ht="22.9" customHeight="1">
      <c r="A21" s="24"/>
      <c r="C21" s="25" t="s">
        <v>11</v>
      </c>
      <c r="D21" s="31" t="s">
        <v>33</v>
      </c>
      <c r="E21" s="31" t="s">
        <v>49</v>
      </c>
      <c r="H21" s="27"/>
      <c r="I21" s="32">
        <f>BA21</f>
        <v>0</v>
      </c>
      <c r="K21" s="24"/>
      <c r="AH21" s="25" t="s">
        <v>3</v>
      </c>
      <c r="AJ21" s="29" t="s">
        <v>11</v>
      </c>
      <c r="AK21" s="29" t="s">
        <v>3</v>
      </c>
      <c r="AO21" s="25" t="s">
        <v>25</v>
      </c>
      <c r="BA21" s="30">
        <f>SUM(BA22:BA23)</f>
        <v>0</v>
      </c>
    </row>
    <row r="22" spans="1:55" s="2" customFormat="1" ht="16.5" customHeight="1">
      <c r="A22" s="33"/>
      <c r="B22" s="34" t="s">
        <v>50</v>
      </c>
      <c r="C22" s="34" t="s">
        <v>27</v>
      </c>
      <c r="D22" s="35" t="s">
        <v>51</v>
      </c>
      <c r="E22" s="36" t="s">
        <v>52</v>
      </c>
      <c r="F22" s="37" t="s">
        <v>37</v>
      </c>
      <c r="G22" s="38">
        <v>5.779</v>
      </c>
      <c r="H22" s="39"/>
      <c r="I22" s="40">
        <f>ROUND(H22*G22,2)</f>
        <v>0</v>
      </c>
      <c r="J22" s="36" t="s">
        <v>31</v>
      </c>
      <c r="K22" s="9"/>
      <c r="L22" s="8"/>
      <c r="M22" s="8"/>
      <c r="N22" s="8"/>
      <c r="O22" s="8"/>
      <c r="P22" s="8"/>
      <c r="Q22" s="8"/>
      <c r="R22" s="8"/>
      <c r="S22" s="8"/>
      <c r="T22" s="8"/>
      <c r="U22" s="8"/>
      <c r="AH22" s="41" t="s">
        <v>32</v>
      </c>
      <c r="AJ22" s="41" t="s">
        <v>27</v>
      </c>
      <c r="AK22" s="41" t="s">
        <v>33</v>
      </c>
      <c r="AO22" s="5" t="s">
        <v>25</v>
      </c>
      <c r="AU22" s="42" t="e">
        <f>IF(#REF!="základní",I22,0)</f>
        <v>#REF!</v>
      </c>
      <c r="AV22" s="42" t="e">
        <f>IF(#REF!="snížená",I22,0)</f>
        <v>#REF!</v>
      </c>
      <c r="AW22" s="42" t="e">
        <f>IF(#REF!="zákl. přenesená",I22,0)</f>
        <v>#REF!</v>
      </c>
      <c r="AX22" s="42" t="e">
        <f>IF(#REF!="sníž. přenesená",I22,0)</f>
        <v>#REF!</v>
      </c>
      <c r="AY22" s="42" t="e">
        <f>IF(#REF!="nulová",I22,0)</f>
        <v>#REF!</v>
      </c>
      <c r="AZ22" s="5" t="s">
        <v>33</v>
      </c>
      <c r="BA22" s="42">
        <f>ROUND(H22*G22,2)</f>
        <v>0</v>
      </c>
      <c r="BB22" s="5" t="s">
        <v>32</v>
      </c>
      <c r="BC22" s="41" t="s">
        <v>53</v>
      </c>
    </row>
    <row r="23" spans="1:55" s="2" customFormat="1" ht="16.5" customHeight="1">
      <c r="A23" s="33"/>
      <c r="B23" s="34" t="s">
        <v>54</v>
      </c>
      <c r="C23" s="34" t="s">
        <v>27</v>
      </c>
      <c r="D23" s="35" t="s">
        <v>55</v>
      </c>
      <c r="E23" s="36" t="s">
        <v>56</v>
      </c>
      <c r="F23" s="37" t="s">
        <v>46</v>
      </c>
      <c r="G23" s="38">
        <v>0.269</v>
      </c>
      <c r="H23" s="39"/>
      <c r="I23" s="40">
        <f>ROUND(H23*G23,2)</f>
        <v>0</v>
      </c>
      <c r="J23" s="36" t="s">
        <v>31</v>
      </c>
      <c r="K23" s="9"/>
      <c r="L23" s="8"/>
      <c r="M23" s="8"/>
      <c r="N23" s="8"/>
      <c r="O23" s="8"/>
      <c r="P23" s="8"/>
      <c r="Q23" s="8"/>
      <c r="R23" s="8"/>
      <c r="S23" s="8"/>
      <c r="T23" s="8"/>
      <c r="U23" s="8"/>
      <c r="AH23" s="41" t="s">
        <v>32</v>
      </c>
      <c r="AJ23" s="41" t="s">
        <v>27</v>
      </c>
      <c r="AK23" s="41" t="s">
        <v>33</v>
      </c>
      <c r="AO23" s="5" t="s">
        <v>25</v>
      </c>
      <c r="AU23" s="42" t="e">
        <f>IF(#REF!="základní",I23,0)</f>
        <v>#REF!</v>
      </c>
      <c r="AV23" s="42" t="e">
        <f>IF(#REF!="snížená",I23,0)</f>
        <v>#REF!</v>
      </c>
      <c r="AW23" s="42" t="e">
        <f>IF(#REF!="zákl. přenesená",I23,0)</f>
        <v>#REF!</v>
      </c>
      <c r="AX23" s="42" t="e">
        <f>IF(#REF!="sníž. přenesená",I23,0)</f>
        <v>#REF!</v>
      </c>
      <c r="AY23" s="42" t="e">
        <f>IF(#REF!="nulová",I23,0)</f>
        <v>#REF!</v>
      </c>
      <c r="AZ23" s="5" t="s">
        <v>33</v>
      </c>
      <c r="BA23" s="42">
        <f>ROUND(H23*G23,2)</f>
        <v>0</v>
      </c>
      <c r="BB23" s="5" t="s">
        <v>32</v>
      </c>
      <c r="BC23" s="41" t="s">
        <v>57</v>
      </c>
    </row>
    <row r="24" spans="1:53" s="4" customFormat="1" ht="22.9" customHeight="1">
      <c r="A24" s="24"/>
      <c r="C24" s="25" t="s">
        <v>11</v>
      </c>
      <c r="D24" s="31" t="s">
        <v>50</v>
      </c>
      <c r="E24" s="31" t="s">
        <v>58</v>
      </c>
      <c r="H24" s="27"/>
      <c r="I24" s="32">
        <f>BA24</f>
        <v>0</v>
      </c>
      <c r="K24" s="24"/>
      <c r="AH24" s="25" t="s">
        <v>3</v>
      </c>
      <c r="AJ24" s="29" t="s">
        <v>11</v>
      </c>
      <c r="AK24" s="29" t="s">
        <v>3</v>
      </c>
      <c r="AO24" s="25" t="s">
        <v>25</v>
      </c>
      <c r="BA24" s="30">
        <f>SUM(BA25:BA25)</f>
        <v>0</v>
      </c>
    </row>
    <row r="25" spans="1:55" s="2" customFormat="1" ht="16.5" customHeight="1">
      <c r="A25" s="33"/>
      <c r="B25" s="34" t="s">
        <v>59</v>
      </c>
      <c r="C25" s="34" t="s">
        <v>27</v>
      </c>
      <c r="D25" s="35" t="s">
        <v>60</v>
      </c>
      <c r="E25" s="36" t="s">
        <v>61</v>
      </c>
      <c r="F25" s="37" t="s">
        <v>30</v>
      </c>
      <c r="G25" s="38">
        <v>6.88</v>
      </c>
      <c r="H25" s="39"/>
      <c r="I25" s="40">
        <f>ROUND(H25*G25,2)</f>
        <v>0</v>
      </c>
      <c r="J25" s="36" t="s">
        <v>0</v>
      </c>
      <c r="K25" s="9"/>
      <c r="L25" s="8"/>
      <c r="M25" s="8"/>
      <c r="N25" s="8"/>
      <c r="O25" s="8"/>
      <c r="P25" s="8"/>
      <c r="Q25" s="8"/>
      <c r="R25" s="8"/>
      <c r="S25" s="8"/>
      <c r="T25" s="8"/>
      <c r="U25" s="8"/>
      <c r="AH25" s="41" t="s">
        <v>32</v>
      </c>
      <c r="AJ25" s="41" t="s">
        <v>27</v>
      </c>
      <c r="AK25" s="41" t="s">
        <v>33</v>
      </c>
      <c r="AO25" s="5" t="s">
        <v>25</v>
      </c>
      <c r="AU25" s="42" t="e">
        <f>IF(#REF!="základní",I25,0)</f>
        <v>#REF!</v>
      </c>
      <c r="AV25" s="42" t="e">
        <f>IF(#REF!="snížená",I25,0)</f>
        <v>#REF!</v>
      </c>
      <c r="AW25" s="42" t="e">
        <f>IF(#REF!="zákl. přenesená",I25,0)</f>
        <v>#REF!</v>
      </c>
      <c r="AX25" s="42" t="e">
        <f>IF(#REF!="sníž. přenesená",I25,0)</f>
        <v>#REF!</v>
      </c>
      <c r="AY25" s="42" t="e">
        <f>IF(#REF!="nulová",I25,0)</f>
        <v>#REF!</v>
      </c>
      <c r="AZ25" s="5" t="s">
        <v>33</v>
      </c>
      <c r="BA25" s="42">
        <f>ROUND(H25*G25,2)</f>
        <v>0</v>
      </c>
      <c r="BB25" s="5" t="s">
        <v>32</v>
      </c>
      <c r="BC25" s="41" t="s">
        <v>62</v>
      </c>
    </row>
    <row r="26" spans="1:53" s="4" customFormat="1" ht="22.9" customHeight="1">
      <c r="A26" s="24"/>
      <c r="C26" s="25" t="s">
        <v>11</v>
      </c>
      <c r="D26" s="31" t="s">
        <v>54</v>
      </c>
      <c r="E26" s="31" t="s">
        <v>63</v>
      </c>
      <c r="H26" s="27"/>
      <c r="I26" s="32">
        <f>BA26</f>
        <v>0</v>
      </c>
      <c r="K26" s="24"/>
      <c r="AH26" s="25" t="s">
        <v>3</v>
      </c>
      <c r="AJ26" s="29" t="s">
        <v>11</v>
      </c>
      <c r="AK26" s="29" t="s">
        <v>3</v>
      </c>
      <c r="AO26" s="25" t="s">
        <v>25</v>
      </c>
      <c r="BA26" s="30">
        <f>SUM(BA27:BA46)</f>
        <v>0</v>
      </c>
    </row>
    <row r="27" spans="1:55" s="2" customFormat="1" ht="16.5" customHeight="1">
      <c r="A27" s="33"/>
      <c r="B27" s="34" t="s">
        <v>47</v>
      </c>
      <c r="C27" s="34" t="s">
        <v>27</v>
      </c>
      <c r="D27" s="35" t="s">
        <v>64</v>
      </c>
      <c r="E27" s="36" t="s">
        <v>65</v>
      </c>
      <c r="F27" s="37" t="s">
        <v>30</v>
      </c>
      <c r="G27" s="38">
        <v>60.105</v>
      </c>
      <c r="H27" s="39"/>
      <c r="I27" s="40">
        <f aca="true" t="shared" si="0" ref="I27:I46">ROUND(H27*G27,2)</f>
        <v>0</v>
      </c>
      <c r="J27" s="36" t="s">
        <v>31</v>
      </c>
      <c r="K27" s="9"/>
      <c r="L27" s="8"/>
      <c r="M27" s="8"/>
      <c r="N27" s="8"/>
      <c r="O27" s="8"/>
      <c r="P27" s="8"/>
      <c r="Q27" s="8"/>
      <c r="R27" s="8"/>
      <c r="S27" s="8"/>
      <c r="T27" s="8"/>
      <c r="U27" s="8"/>
      <c r="AH27" s="41" t="s">
        <v>32</v>
      </c>
      <c r="AJ27" s="41" t="s">
        <v>27</v>
      </c>
      <c r="AK27" s="41" t="s">
        <v>33</v>
      </c>
      <c r="AO27" s="5" t="s">
        <v>25</v>
      </c>
      <c r="AU27" s="42" t="e">
        <f>IF(#REF!="základní",I27,0)</f>
        <v>#REF!</v>
      </c>
      <c r="AV27" s="42" t="e">
        <f>IF(#REF!="snížená",I27,0)</f>
        <v>#REF!</v>
      </c>
      <c r="AW27" s="42" t="e">
        <f>IF(#REF!="zákl. přenesená",I27,0)</f>
        <v>#REF!</v>
      </c>
      <c r="AX27" s="42" t="e">
        <f>IF(#REF!="sníž. přenesená",I27,0)</f>
        <v>#REF!</v>
      </c>
      <c r="AY27" s="42" t="e">
        <f>IF(#REF!="nulová",I27,0)</f>
        <v>#REF!</v>
      </c>
      <c r="AZ27" s="5" t="s">
        <v>33</v>
      </c>
      <c r="BA27" s="42">
        <f aca="true" t="shared" si="1" ref="BA27:BA46">ROUND(H27*G27,2)</f>
        <v>0</v>
      </c>
      <c r="BB27" s="5" t="s">
        <v>32</v>
      </c>
      <c r="BC27" s="41" t="s">
        <v>66</v>
      </c>
    </row>
    <row r="28" spans="1:55" s="2" customFormat="1" ht="26.25" customHeight="1">
      <c r="A28" s="33"/>
      <c r="B28" s="34" t="s">
        <v>67</v>
      </c>
      <c r="C28" s="34" t="s">
        <v>27</v>
      </c>
      <c r="D28" s="35" t="s">
        <v>68</v>
      </c>
      <c r="E28" s="36" t="s">
        <v>69</v>
      </c>
      <c r="F28" s="37" t="s">
        <v>30</v>
      </c>
      <c r="G28" s="38">
        <v>11.4</v>
      </c>
      <c r="H28" s="39"/>
      <c r="I28" s="40">
        <f t="shared" si="0"/>
        <v>0</v>
      </c>
      <c r="J28" s="36" t="s">
        <v>31</v>
      </c>
      <c r="K28" s="9"/>
      <c r="L28" s="8"/>
      <c r="M28" s="8"/>
      <c r="N28" s="8"/>
      <c r="O28" s="8"/>
      <c r="P28" s="8"/>
      <c r="Q28" s="8"/>
      <c r="R28" s="8"/>
      <c r="S28" s="8"/>
      <c r="T28" s="8"/>
      <c r="U28" s="8"/>
      <c r="AH28" s="41" t="s">
        <v>32</v>
      </c>
      <c r="AJ28" s="41" t="s">
        <v>27</v>
      </c>
      <c r="AK28" s="41" t="s">
        <v>33</v>
      </c>
      <c r="AO28" s="5" t="s">
        <v>25</v>
      </c>
      <c r="AU28" s="42" t="e">
        <f>IF(#REF!="základní",I28,0)</f>
        <v>#REF!</v>
      </c>
      <c r="AV28" s="42" t="e">
        <f>IF(#REF!="snížená",I28,0)</f>
        <v>#REF!</v>
      </c>
      <c r="AW28" s="42" t="e">
        <f>IF(#REF!="zákl. přenesená",I28,0)</f>
        <v>#REF!</v>
      </c>
      <c r="AX28" s="42" t="e">
        <f>IF(#REF!="sníž. přenesená",I28,0)</f>
        <v>#REF!</v>
      </c>
      <c r="AY28" s="42" t="e">
        <f>IF(#REF!="nulová",I28,0)</f>
        <v>#REF!</v>
      </c>
      <c r="AZ28" s="5" t="s">
        <v>33</v>
      </c>
      <c r="BA28" s="42">
        <f t="shared" si="1"/>
        <v>0</v>
      </c>
      <c r="BB28" s="5" t="s">
        <v>32</v>
      </c>
      <c r="BC28" s="41" t="s">
        <v>70</v>
      </c>
    </row>
    <row r="29" spans="1:55" s="2" customFormat="1" ht="16.5" customHeight="1">
      <c r="A29" s="33"/>
      <c r="B29" s="43" t="s">
        <v>71</v>
      </c>
      <c r="C29" s="43" t="s">
        <v>43</v>
      </c>
      <c r="D29" s="44" t="s">
        <v>72</v>
      </c>
      <c r="E29" s="45" t="s">
        <v>73</v>
      </c>
      <c r="F29" s="46" t="s">
        <v>30</v>
      </c>
      <c r="G29" s="47">
        <v>11.97</v>
      </c>
      <c r="H29" s="48"/>
      <c r="I29" s="49">
        <f t="shared" si="0"/>
        <v>0</v>
      </c>
      <c r="J29" s="45" t="s">
        <v>31</v>
      </c>
      <c r="K29" s="50"/>
      <c r="L29" s="8"/>
      <c r="M29" s="8"/>
      <c r="N29" s="8"/>
      <c r="O29" s="8"/>
      <c r="P29" s="8"/>
      <c r="Q29" s="8"/>
      <c r="R29" s="8"/>
      <c r="S29" s="8"/>
      <c r="T29" s="8"/>
      <c r="U29" s="8"/>
      <c r="AH29" s="41" t="s">
        <v>47</v>
      </c>
      <c r="AJ29" s="41" t="s">
        <v>43</v>
      </c>
      <c r="AK29" s="41" t="s">
        <v>33</v>
      </c>
      <c r="AO29" s="5" t="s">
        <v>25</v>
      </c>
      <c r="AU29" s="42" t="e">
        <f>IF(#REF!="základní",I29,0)</f>
        <v>#REF!</v>
      </c>
      <c r="AV29" s="42" t="e">
        <f>IF(#REF!="snížená",I29,0)</f>
        <v>#REF!</v>
      </c>
      <c r="AW29" s="42" t="e">
        <f>IF(#REF!="zákl. přenesená",I29,0)</f>
        <v>#REF!</v>
      </c>
      <c r="AX29" s="42" t="e">
        <f>IF(#REF!="sníž. přenesená",I29,0)</f>
        <v>#REF!</v>
      </c>
      <c r="AY29" s="42" t="e">
        <f>IF(#REF!="nulová",I29,0)</f>
        <v>#REF!</v>
      </c>
      <c r="AZ29" s="5" t="s">
        <v>33</v>
      </c>
      <c r="BA29" s="42">
        <f t="shared" si="1"/>
        <v>0</v>
      </c>
      <c r="BB29" s="5" t="s">
        <v>32</v>
      </c>
      <c r="BC29" s="41" t="s">
        <v>74</v>
      </c>
    </row>
    <row r="30" spans="1:55" s="2" customFormat="1" ht="26.25" customHeight="1">
      <c r="A30" s="33"/>
      <c r="B30" s="34" t="s">
        <v>75</v>
      </c>
      <c r="C30" s="34" t="s">
        <v>27</v>
      </c>
      <c r="D30" s="35" t="s">
        <v>76</v>
      </c>
      <c r="E30" s="36" t="s">
        <v>77</v>
      </c>
      <c r="F30" s="37" t="s">
        <v>30</v>
      </c>
      <c r="G30" s="38">
        <v>39.73</v>
      </c>
      <c r="H30" s="39"/>
      <c r="I30" s="40">
        <f t="shared" si="0"/>
        <v>0</v>
      </c>
      <c r="J30" s="36" t="s">
        <v>31</v>
      </c>
      <c r="K30" s="9"/>
      <c r="L30" s="8"/>
      <c r="M30" s="8"/>
      <c r="N30" s="8"/>
      <c r="O30" s="8"/>
      <c r="P30" s="8"/>
      <c r="Q30" s="8"/>
      <c r="R30" s="8"/>
      <c r="S30" s="8"/>
      <c r="T30" s="8"/>
      <c r="U30" s="8"/>
      <c r="AH30" s="41" t="s">
        <v>32</v>
      </c>
      <c r="AJ30" s="41" t="s">
        <v>27</v>
      </c>
      <c r="AK30" s="41" t="s">
        <v>33</v>
      </c>
      <c r="AO30" s="5" t="s">
        <v>25</v>
      </c>
      <c r="AU30" s="42" t="e">
        <f>IF(#REF!="základní",I30,0)</f>
        <v>#REF!</v>
      </c>
      <c r="AV30" s="42" t="e">
        <f>IF(#REF!="snížená",I30,0)</f>
        <v>#REF!</v>
      </c>
      <c r="AW30" s="42" t="e">
        <f>IF(#REF!="zákl. přenesená",I30,0)</f>
        <v>#REF!</v>
      </c>
      <c r="AX30" s="42" t="e">
        <f>IF(#REF!="sníž. přenesená",I30,0)</f>
        <v>#REF!</v>
      </c>
      <c r="AY30" s="42" t="e">
        <f>IF(#REF!="nulová",I30,0)</f>
        <v>#REF!</v>
      </c>
      <c r="AZ30" s="5" t="s">
        <v>33</v>
      </c>
      <c r="BA30" s="42">
        <f t="shared" si="1"/>
        <v>0</v>
      </c>
      <c r="BB30" s="5" t="s">
        <v>32</v>
      </c>
      <c r="BC30" s="41" t="s">
        <v>78</v>
      </c>
    </row>
    <row r="31" spans="1:55" s="2" customFormat="1" ht="16.5" customHeight="1">
      <c r="A31" s="33"/>
      <c r="B31" s="43" t="s">
        <v>79</v>
      </c>
      <c r="C31" s="43" t="s">
        <v>43</v>
      </c>
      <c r="D31" s="44" t="s">
        <v>80</v>
      </c>
      <c r="E31" s="45" t="s">
        <v>81</v>
      </c>
      <c r="F31" s="46" t="s">
        <v>30</v>
      </c>
      <c r="G31" s="47">
        <v>41.717</v>
      </c>
      <c r="H31" s="48"/>
      <c r="I31" s="49">
        <f t="shared" si="0"/>
        <v>0</v>
      </c>
      <c r="J31" s="45" t="s">
        <v>31</v>
      </c>
      <c r="K31" s="50"/>
      <c r="L31" s="8"/>
      <c r="M31" s="8"/>
      <c r="N31" s="8"/>
      <c r="O31" s="8"/>
      <c r="P31" s="8"/>
      <c r="Q31" s="8"/>
      <c r="R31" s="8"/>
      <c r="S31" s="8"/>
      <c r="T31" s="8"/>
      <c r="U31" s="8"/>
      <c r="AH31" s="41" t="s">
        <v>47</v>
      </c>
      <c r="AJ31" s="41" t="s">
        <v>43</v>
      </c>
      <c r="AK31" s="41" t="s">
        <v>33</v>
      </c>
      <c r="AO31" s="5" t="s">
        <v>25</v>
      </c>
      <c r="AU31" s="42" t="e">
        <f>IF(#REF!="základní",I31,0)</f>
        <v>#REF!</v>
      </c>
      <c r="AV31" s="42" t="e">
        <f>IF(#REF!="snížená",I31,0)</f>
        <v>#REF!</v>
      </c>
      <c r="AW31" s="42" t="e">
        <f>IF(#REF!="zákl. přenesená",I31,0)</f>
        <v>#REF!</v>
      </c>
      <c r="AX31" s="42" t="e">
        <f>IF(#REF!="sníž. přenesená",I31,0)</f>
        <v>#REF!</v>
      </c>
      <c r="AY31" s="42" t="e">
        <f>IF(#REF!="nulová",I31,0)</f>
        <v>#REF!</v>
      </c>
      <c r="AZ31" s="5" t="s">
        <v>33</v>
      </c>
      <c r="BA31" s="42">
        <f t="shared" si="1"/>
        <v>0</v>
      </c>
      <c r="BB31" s="5" t="s">
        <v>32</v>
      </c>
      <c r="BC31" s="41" t="s">
        <v>82</v>
      </c>
    </row>
    <row r="32" spans="1:55" s="2" customFormat="1" ht="16.5" customHeight="1">
      <c r="A32" s="33"/>
      <c r="B32" s="34" t="s">
        <v>83</v>
      </c>
      <c r="C32" s="34" t="s">
        <v>27</v>
      </c>
      <c r="D32" s="35" t="s">
        <v>84</v>
      </c>
      <c r="E32" s="36" t="s">
        <v>85</v>
      </c>
      <c r="F32" s="37" t="s">
        <v>86</v>
      </c>
      <c r="G32" s="38">
        <v>41.4</v>
      </c>
      <c r="H32" s="39"/>
      <c r="I32" s="40">
        <f t="shared" si="0"/>
        <v>0</v>
      </c>
      <c r="J32" s="36" t="s">
        <v>31</v>
      </c>
      <c r="K32" s="9"/>
      <c r="L32" s="8"/>
      <c r="M32" s="8"/>
      <c r="N32" s="8"/>
      <c r="O32" s="8"/>
      <c r="P32" s="8"/>
      <c r="Q32" s="8"/>
      <c r="R32" s="8"/>
      <c r="S32" s="8"/>
      <c r="T32" s="8"/>
      <c r="U32" s="8"/>
      <c r="AH32" s="41" t="s">
        <v>32</v>
      </c>
      <c r="AJ32" s="41" t="s">
        <v>27</v>
      </c>
      <c r="AK32" s="41" t="s">
        <v>33</v>
      </c>
      <c r="AO32" s="5" t="s">
        <v>25</v>
      </c>
      <c r="AU32" s="42" t="e">
        <f>IF(#REF!="základní",I32,0)</f>
        <v>#REF!</v>
      </c>
      <c r="AV32" s="42" t="e">
        <f>IF(#REF!="snížená",I32,0)</f>
        <v>#REF!</v>
      </c>
      <c r="AW32" s="42" t="e">
        <f>IF(#REF!="zákl. přenesená",I32,0)</f>
        <v>#REF!</v>
      </c>
      <c r="AX32" s="42" t="e">
        <f>IF(#REF!="sníž. přenesená",I32,0)</f>
        <v>#REF!</v>
      </c>
      <c r="AY32" s="42" t="e">
        <f>IF(#REF!="nulová",I32,0)</f>
        <v>#REF!</v>
      </c>
      <c r="AZ32" s="5" t="s">
        <v>33</v>
      </c>
      <c r="BA32" s="42">
        <f t="shared" si="1"/>
        <v>0</v>
      </c>
      <c r="BB32" s="5" t="s">
        <v>32</v>
      </c>
      <c r="BC32" s="41" t="s">
        <v>87</v>
      </c>
    </row>
    <row r="33" spans="1:55" s="2" customFormat="1" ht="16.5" customHeight="1">
      <c r="A33" s="33"/>
      <c r="B33" s="43" t="s">
        <v>88</v>
      </c>
      <c r="C33" s="43" t="s">
        <v>43</v>
      </c>
      <c r="D33" s="44" t="s">
        <v>89</v>
      </c>
      <c r="E33" s="45" t="s">
        <v>90</v>
      </c>
      <c r="F33" s="46" t="s">
        <v>86</v>
      </c>
      <c r="G33" s="47">
        <v>43.47</v>
      </c>
      <c r="H33" s="48"/>
      <c r="I33" s="49">
        <f t="shared" si="0"/>
        <v>0</v>
      </c>
      <c r="J33" s="45" t="s">
        <v>31</v>
      </c>
      <c r="K33" s="50"/>
      <c r="L33" s="8"/>
      <c r="M33" s="8"/>
      <c r="N33" s="8"/>
      <c r="O33" s="8"/>
      <c r="P33" s="8"/>
      <c r="Q33" s="8"/>
      <c r="R33" s="8"/>
      <c r="S33" s="8"/>
      <c r="T33" s="8"/>
      <c r="U33" s="8"/>
      <c r="AH33" s="41" t="s">
        <v>47</v>
      </c>
      <c r="AJ33" s="41" t="s">
        <v>43</v>
      </c>
      <c r="AK33" s="41" t="s">
        <v>33</v>
      </c>
      <c r="AO33" s="5" t="s">
        <v>25</v>
      </c>
      <c r="AU33" s="42" t="e">
        <f>IF(#REF!="základní",I33,0)</f>
        <v>#REF!</v>
      </c>
      <c r="AV33" s="42" t="e">
        <f>IF(#REF!="snížená",I33,0)</f>
        <v>#REF!</v>
      </c>
      <c r="AW33" s="42" t="e">
        <f>IF(#REF!="zákl. přenesená",I33,0)</f>
        <v>#REF!</v>
      </c>
      <c r="AX33" s="42" t="e">
        <f>IF(#REF!="sníž. přenesená",I33,0)</f>
        <v>#REF!</v>
      </c>
      <c r="AY33" s="42" t="e">
        <f>IF(#REF!="nulová",I33,0)</f>
        <v>#REF!</v>
      </c>
      <c r="AZ33" s="5" t="s">
        <v>33</v>
      </c>
      <c r="BA33" s="42">
        <f t="shared" si="1"/>
        <v>0</v>
      </c>
      <c r="BB33" s="5" t="s">
        <v>32</v>
      </c>
      <c r="BC33" s="41" t="s">
        <v>91</v>
      </c>
    </row>
    <row r="34" spans="1:55" s="2" customFormat="1" ht="26.25" customHeight="1">
      <c r="A34" s="33"/>
      <c r="B34" s="34" t="s">
        <v>2</v>
      </c>
      <c r="C34" s="34" t="s">
        <v>27</v>
      </c>
      <c r="D34" s="35" t="s">
        <v>92</v>
      </c>
      <c r="E34" s="36" t="s">
        <v>93</v>
      </c>
      <c r="F34" s="37" t="s">
        <v>86</v>
      </c>
      <c r="G34" s="38">
        <v>41.4</v>
      </c>
      <c r="H34" s="39"/>
      <c r="I34" s="40">
        <f t="shared" si="0"/>
        <v>0</v>
      </c>
      <c r="J34" s="36" t="s">
        <v>31</v>
      </c>
      <c r="K34" s="9"/>
      <c r="L34" s="8"/>
      <c r="M34" s="8"/>
      <c r="N34" s="8"/>
      <c r="O34" s="8"/>
      <c r="P34" s="8"/>
      <c r="Q34" s="8"/>
      <c r="R34" s="8"/>
      <c r="S34" s="8"/>
      <c r="T34" s="8"/>
      <c r="U34" s="8"/>
      <c r="AH34" s="41" t="s">
        <v>32</v>
      </c>
      <c r="AJ34" s="41" t="s">
        <v>27</v>
      </c>
      <c r="AK34" s="41" t="s">
        <v>33</v>
      </c>
      <c r="AO34" s="5" t="s">
        <v>25</v>
      </c>
      <c r="AU34" s="42" t="e">
        <f>IF(#REF!="základní",I34,0)</f>
        <v>#REF!</v>
      </c>
      <c r="AV34" s="42" t="e">
        <f>IF(#REF!="snížená",I34,0)</f>
        <v>#REF!</v>
      </c>
      <c r="AW34" s="42" t="e">
        <f>IF(#REF!="zákl. přenesená",I34,0)</f>
        <v>#REF!</v>
      </c>
      <c r="AX34" s="42" t="e">
        <f>IF(#REF!="sníž. přenesená",I34,0)</f>
        <v>#REF!</v>
      </c>
      <c r="AY34" s="42" t="e">
        <f>IF(#REF!="nulová",I34,0)</f>
        <v>#REF!</v>
      </c>
      <c r="AZ34" s="5" t="s">
        <v>33</v>
      </c>
      <c r="BA34" s="42">
        <f t="shared" si="1"/>
        <v>0</v>
      </c>
      <c r="BB34" s="5" t="s">
        <v>32</v>
      </c>
      <c r="BC34" s="41" t="s">
        <v>94</v>
      </c>
    </row>
    <row r="35" spans="1:55" s="2" customFormat="1" ht="16.5" customHeight="1">
      <c r="A35" s="33"/>
      <c r="B35" s="43" t="s">
        <v>95</v>
      </c>
      <c r="C35" s="43" t="s">
        <v>43</v>
      </c>
      <c r="D35" s="44" t="s">
        <v>96</v>
      </c>
      <c r="E35" s="45" t="s">
        <v>97</v>
      </c>
      <c r="F35" s="46" t="s">
        <v>86</v>
      </c>
      <c r="G35" s="47">
        <v>43.47</v>
      </c>
      <c r="H35" s="48"/>
      <c r="I35" s="49">
        <f t="shared" si="0"/>
        <v>0</v>
      </c>
      <c r="J35" s="45" t="s">
        <v>31</v>
      </c>
      <c r="K35" s="50"/>
      <c r="L35" s="8"/>
      <c r="M35" s="8"/>
      <c r="N35" s="8"/>
      <c r="O35" s="8"/>
      <c r="P35" s="8"/>
      <c r="Q35" s="8"/>
      <c r="R35" s="8"/>
      <c r="S35" s="8"/>
      <c r="T35" s="8"/>
      <c r="U35" s="8"/>
      <c r="AH35" s="41" t="s">
        <v>47</v>
      </c>
      <c r="AJ35" s="41" t="s">
        <v>43</v>
      </c>
      <c r="AK35" s="41" t="s">
        <v>33</v>
      </c>
      <c r="AO35" s="5" t="s">
        <v>25</v>
      </c>
      <c r="AU35" s="42" t="e">
        <f>IF(#REF!="základní",I35,0)</f>
        <v>#REF!</v>
      </c>
      <c r="AV35" s="42" t="e">
        <f>IF(#REF!="snížená",I35,0)</f>
        <v>#REF!</v>
      </c>
      <c r="AW35" s="42" t="e">
        <f>IF(#REF!="zákl. přenesená",I35,0)</f>
        <v>#REF!</v>
      </c>
      <c r="AX35" s="42" t="e">
        <f>IF(#REF!="sníž. přenesená",I35,0)</f>
        <v>#REF!</v>
      </c>
      <c r="AY35" s="42" t="e">
        <f>IF(#REF!="nulová",I35,0)</f>
        <v>#REF!</v>
      </c>
      <c r="AZ35" s="5" t="s">
        <v>33</v>
      </c>
      <c r="BA35" s="42">
        <f t="shared" si="1"/>
        <v>0</v>
      </c>
      <c r="BB35" s="5" t="s">
        <v>32</v>
      </c>
      <c r="BC35" s="41" t="s">
        <v>98</v>
      </c>
    </row>
    <row r="36" spans="1:55" s="2" customFormat="1" ht="26.25" customHeight="1">
      <c r="A36" s="33"/>
      <c r="B36" s="34" t="s">
        <v>99</v>
      </c>
      <c r="C36" s="34" t="s">
        <v>27</v>
      </c>
      <c r="D36" s="35" t="s">
        <v>100</v>
      </c>
      <c r="E36" s="36" t="s">
        <v>101</v>
      </c>
      <c r="F36" s="37" t="s">
        <v>30</v>
      </c>
      <c r="G36" s="38">
        <v>51.13</v>
      </c>
      <c r="H36" s="39"/>
      <c r="I36" s="40">
        <f t="shared" si="0"/>
        <v>0</v>
      </c>
      <c r="J36" s="36" t="s">
        <v>31</v>
      </c>
      <c r="K36" s="9"/>
      <c r="L36" s="8"/>
      <c r="M36" s="8"/>
      <c r="N36" s="8"/>
      <c r="O36" s="8"/>
      <c r="P36" s="8"/>
      <c r="Q36" s="8"/>
      <c r="R36" s="8"/>
      <c r="S36" s="8"/>
      <c r="T36" s="8"/>
      <c r="U36" s="8"/>
      <c r="AH36" s="41" t="s">
        <v>32</v>
      </c>
      <c r="AJ36" s="41" t="s">
        <v>27</v>
      </c>
      <c r="AK36" s="41" t="s">
        <v>33</v>
      </c>
      <c r="AO36" s="5" t="s">
        <v>25</v>
      </c>
      <c r="AU36" s="42" t="e">
        <f>IF(#REF!="základní",I36,0)</f>
        <v>#REF!</v>
      </c>
      <c r="AV36" s="42" t="e">
        <f>IF(#REF!="snížená",I36,0)</f>
        <v>#REF!</v>
      </c>
      <c r="AW36" s="42" t="e">
        <f>IF(#REF!="zákl. přenesená",I36,0)</f>
        <v>#REF!</v>
      </c>
      <c r="AX36" s="42" t="e">
        <f>IF(#REF!="sníž. přenesená",I36,0)</f>
        <v>#REF!</v>
      </c>
      <c r="AY36" s="42" t="e">
        <f>IF(#REF!="nulová",I36,0)</f>
        <v>#REF!</v>
      </c>
      <c r="AZ36" s="5" t="s">
        <v>33</v>
      </c>
      <c r="BA36" s="42">
        <f t="shared" si="1"/>
        <v>0</v>
      </c>
      <c r="BB36" s="5" t="s">
        <v>32</v>
      </c>
      <c r="BC36" s="41" t="s">
        <v>102</v>
      </c>
    </row>
    <row r="37" spans="1:55" s="2" customFormat="1" ht="16.5" customHeight="1">
      <c r="A37" s="33"/>
      <c r="B37" s="34" t="s">
        <v>103</v>
      </c>
      <c r="C37" s="34" t="s">
        <v>27</v>
      </c>
      <c r="D37" s="35" t="s">
        <v>104</v>
      </c>
      <c r="E37" s="36" t="s">
        <v>105</v>
      </c>
      <c r="F37" s="37" t="s">
        <v>30</v>
      </c>
      <c r="G37" s="38">
        <v>46.384</v>
      </c>
      <c r="H37" s="39"/>
      <c r="I37" s="40">
        <f t="shared" si="0"/>
        <v>0</v>
      </c>
      <c r="J37" s="36" t="s">
        <v>31</v>
      </c>
      <c r="K37" s="9"/>
      <c r="L37" s="8"/>
      <c r="M37" s="8"/>
      <c r="N37" s="8"/>
      <c r="O37" s="8"/>
      <c r="P37" s="8"/>
      <c r="Q37" s="8"/>
      <c r="R37" s="8"/>
      <c r="S37" s="8"/>
      <c r="T37" s="8"/>
      <c r="U37" s="8"/>
      <c r="AH37" s="41" t="s">
        <v>32</v>
      </c>
      <c r="AJ37" s="41" t="s">
        <v>27</v>
      </c>
      <c r="AK37" s="41" t="s">
        <v>33</v>
      </c>
      <c r="AO37" s="5" t="s">
        <v>25</v>
      </c>
      <c r="AU37" s="42" t="e">
        <f>IF(#REF!="základní",I37,0)</f>
        <v>#REF!</v>
      </c>
      <c r="AV37" s="42" t="e">
        <f>IF(#REF!="snížená",I37,0)</f>
        <v>#REF!</v>
      </c>
      <c r="AW37" s="42" t="e">
        <f>IF(#REF!="zákl. přenesená",I37,0)</f>
        <v>#REF!</v>
      </c>
      <c r="AX37" s="42" t="e">
        <f>IF(#REF!="sníž. přenesená",I37,0)</f>
        <v>#REF!</v>
      </c>
      <c r="AY37" s="42" t="e">
        <f>IF(#REF!="nulová",I37,0)</f>
        <v>#REF!</v>
      </c>
      <c r="AZ37" s="5" t="s">
        <v>33</v>
      </c>
      <c r="BA37" s="42">
        <f t="shared" si="1"/>
        <v>0</v>
      </c>
      <c r="BB37" s="5" t="s">
        <v>32</v>
      </c>
      <c r="BC37" s="41" t="s">
        <v>106</v>
      </c>
    </row>
    <row r="38" spans="1:55" s="2" customFormat="1" ht="16.5" customHeight="1">
      <c r="A38" s="33"/>
      <c r="B38" s="34" t="s">
        <v>107</v>
      </c>
      <c r="C38" s="34" t="s">
        <v>27</v>
      </c>
      <c r="D38" s="35" t="s">
        <v>108</v>
      </c>
      <c r="E38" s="36" t="s">
        <v>109</v>
      </c>
      <c r="F38" s="37" t="s">
        <v>30</v>
      </c>
      <c r="G38" s="38">
        <v>46.384</v>
      </c>
      <c r="H38" s="39"/>
      <c r="I38" s="40">
        <f t="shared" si="0"/>
        <v>0</v>
      </c>
      <c r="J38" s="36" t="s">
        <v>31</v>
      </c>
      <c r="K38" s="9"/>
      <c r="L38" s="8"/>
      <c r="M38" s="8"/>
      <c r="N38" s="8"/>
      <c r="O38" s="8"/>
      <c r="P38" s="8"/>
      <c r="Q38" s="8"/>
      <c r="R38" s="8"/>
      <c r="S38" s="8"/>
      <c r="T38" s="8"/>
      <c r="U38" s="8"/>
      <c r="AH38" s="41" t="s">
        <v>32</v>
      </c>
      <c r="AJ38" s="41" t="s">
        <v>27</v>
      </c>
      <c r="AK38" s="41" t="s">
        <v>33</v>
      </c>
      <c r="AO38" s="5" t="s">
        <v>25</v>
      </c>
      <c r="AU38" s="42" t="e">
        <f>IF(#REF!="základní",I38,0)</f>
        <v>#REF!</v>
      </c>
      <c r="AV38" s="42" t="e">
        <f>IF(#REF!="snížená",I38,0)</f>
        <v>#REF!</v>
      </c>
      <c r="AW38" s="42" t="e">
        <f>IF(#REF!="zákl. přenesená",I38,0)</f>
        <v>#REF!</v>
      </c>
      <c r="AX38" s="42" t="e">
        <f>IF(#REF!="sníž. přenesená",I38,0)</f>
        <v>#REF!</v>
      </c>
      <c r="AY38" s="42" t="e">
        <f>IF(#REF!="nulová",I38,0)</f>
        <v>#REF!</v>
      </c>
      <c r="AZ38" s="5" t="s">
        <v>33</v>
      </c>
      <c r="BA38" s="42">
        <f t="shared" si="1"/>
        <v>0</v>
      </c>
      <c r="BB38" s="5" t="s">
        <v>32</v>
      </c>
      <c r="BC38" s="41" t="s">
        <v>110</v>
      </c>
    </row>
    <row r="39" spans="1:55" s="2" customFormat="1" ht="16.5" customHeight="1">
      <c r="A39" s="33"/>
      <c r="B39" s="34" t="s">
        <v>111</v>
      </c>
      <c r="C39" s="34" t="s">
        <v>27</v>
      </c>
      <c r="D39" s="35" t="s">
        <v>112</v>
      </c>
      <c r="E39" s="36" t="s">
        <v>113</v>
      </c>
      <c r="F39" s="37" t="s">
        <v>30</v>
      </c>
      <c r="G39" s="38">
        <v>11.4</v>
      </c>
      <c r="H39" s="39"/>
      <c r="I39" s="40">
        <f t="shared" si="0"/>
        <v>0</v>
      </c>
      <c r="J39" s="36" t="s">
        <v>31</v>
      </c>
      <c r="K39" s="9"/>
      <c r="L39" s="8"/>
      <c r="M39" s="8"/>
      <c r="N39" s="8"/>
      <c r="O39" s="8"/>
      <c r="P39" s="8"/>
      <c r="Q39" s="8"/>
      <c r="R39" s="8"/>
      <c r="S39" s="8"/>
      <c r="T39" s="8"/>
      <c r="U39" s="8"/>
      <c r="AH39" s="41" t="s">
        <v>32</v>
      </c>
      <c r="AJ39" s="41" t="s">
        <v>27</v>
      </c>
      <c r="AK39" s="41" t="s">
        <v>33</v>
      </c>
      <c r="AO39" s="5" t="s">
        <v>25</v>
      </c>
      <c r="AU39" s="42" t="e">
        <f>IF(#REF!="základní",I39,0)</f>
        <v>#REF!</v>
      </c>
      <c r="AV39" s="42" t="e">
        <f>IF(#REF!="snížená",I39,0)</f>
        <v>#REF!</v>
      </c>
      <c r="AW39" s="42" t="e">
        <f>IF(#REF!="zákl. přenesená",I39,0)</f>
        <v>#REF!</v>
      </c>
      <c r="AX39" s="42" t="e">
        <f>IF(#REF!="sníž. přenesená",I39,0)</f>
        <v>#REF!</v>
      </c>
      <c r="AY39" s="42" t="e">
        <f>IF(#REF!="nulová",I39,0)</f>
        <v>#REF!</v>
      </c>
      <c r="AZ39" s="5" t="s">
        <v>33</v>
      </c>
      <c r="BA39" s="42">
        <f t="shared" si="1"/>
        <v>0</v>
      </c>
      <c r="BB39" s="5" t="s">
        <v>32</v>
      </c>
      <c r="BC39" s="41" t="s">
        <v>114</v>
      </c>
    </row>
    <row r="40" spans="1:55" s="2" customFormat="1" ht="16.5" customHeight="1">
      <c r="A40" s="33"/>
      <c r="B40" s="34" t="s">
        <v>1</v>
      </c>
      <c r="C40" s="34" t="s">
        <v>27</v>
      </c>
      <c r="D40" s="35" t="s">
        <v>115</v>
      </c>
      <c r="E40" s="36" t="s">
        <v>116</v>
      </c>
      <c r="F40" s="37" t="s">
        <v>30</v>
      </c>
      <c r="G40" s="38">
        <v>11.4</v>
      </c>
      <c r="H40" s="39"/>
      <c r="I40" s="40">
        <f t="shared" si="0"/>
        <v>0</v>
      </c>
      <c r="J40" s="36" t="s">
        <v>31</v>
      </c>
      <c r="K40" s="9"/>
      <c r="L40" s="8"/>
      <c r="M40" s="8"/>
      <c r="N40" s="8"/>
      <c r="O40" s="8"/>
      <c r="P40" s="8"/>
      <c r="Q40" s="8"/>
      <c r="R40" s="8"/>
      <c r="S40" s="8"/>
      <c r="T40" s="8"/>
      <c r="U40" s="8"/>
      <c r="AH40" s="41" t="s">
        <v>32</v>
      </c>
      <c r="AJ40" s="41" t="s">
        <v>27</v>
      </c>
      <c r="AK40" s="41" t="s">
        <v>33</v>
      </c>
      <c r="AO40" s="5" t="s">
        <v>25</v>
      </c>
      <c r="AU40" s="42" t="e">
        <f>IF(#REF!="základní",I40,0)</f>
        <v>#REF!</v>
      </c>
      <c r="AV40" s="42" t="e">
        <f>IF(#REF!="snížená",I40,0)</f>
        <v>#REF!</v>
      </c>
      <c r="AW40" s="42" t="e">
        <f>IF(#REF!="zákl. přenesená",I40,0)</f>
        <v>#REF!</v>
      </c>
      <c r="AX40" s="42" t="e">
        <f>IF(#REF!="sníž. přenesená",I40,0)</f>
        <v>#REF!</v>
      </c>
      <c r="AY40" s="42" t="e">
        <f>IF(#REF!="nulová",I40,0)</f>
        <v>#REF!</v>
      </c>
      <c r="AZ40" s="5" t="s">
        <v>33</v>
      </c>
      <c r="BA40" s="42">
        <f t="shared" si="1"/>
        <v>0</v>
      </c>
      <c r="BB40" s="5" t="s">
        <v>32</v>
      </c>
      <c r="BC40" s="41" t="s">
        <v>117</v>
      </c>
    </row>
    <row r="41" spans="1:55" s="2" customFormat="1" ht="15.75" customHeight="1">
      <c r="A41" s="33"/>
      <c r="B41" s="34" t="s">
        <v>118</v>
      </c>
      <c r="C41" s="34" t="s">
        <v>27</v>
      </c>
      <c r="D41" s="35" t="s">
        <v>119</v>
      </c>
      <c r="E41" s="36" t="s">
        <v>120</v>
      </c>
      <c r="F41" s="37" t="s">
        <v>86</v>
      </c>
      <c r="G41" s="38">
        <v>38</v>
      </c>
      <c r="H41" s="39"/>
      <c r="I41" s="40">
        <f t="shared" si="0"/>
        <v>0</v>
      </c>
      <c r="J41" s="36" t="s">
        <v>31</v>
      </c>
      <c r="K41" s="9"/>
      <c r="L41" s="8"/>
      <c r="M41" s="8"/>
      <c r="N41" s="8"/>
      <c r="O41" s="8"/>
      <c r="P41" s="8"/>
      <c r="Q41" s="8"/>
      <c r="R41" s="8"/>
      <c r="S41" s="8"/>
      <c r="T41" s="8"/>
      <c r="U41" s="8"/>
      <c r="AH41" s="41" t="s">
        <v>32</v>
      </c>
      <c r="AJ41" s="41" t="s">
        <v>27</v>
      </c>
      <c r="AK41" s="41" t="s">
        <v>33</v>
      </c>
      <c r="AO41" s="5" t="s">
        <v>25</v>
      </c>
      <c r="AU41" s="42" t="e">
        <f>IF(#REF!="základní",I41,0)</f>
        <v>#REF!</v>
      </c>
      <c r="AV41" s="42" t="e">
        <f>IF(#REF!="snížená",I41,0)</f>
        <v>#REF!</v>
      </c>
      <c r="AW41" s="42" t="e">
        <f>IF(#REF!="zákl. přenesená",I41,0)</f>
        <v>#REF!</v>
      </c>
      <c r="AX41" s="42" t="e">
        <f>IF(#REF!="sníž. přenesená",I41,0)</f>
        <v>#REF!</v>
      </c>
      <c r="AY41" s="42" t="e">
        <f>IF(#REF!="nulová",I41,0)</f>
        <v>#REF!</v>
      </c>
      <c r="AZ41" s="5" t="s">
        <v>33</v>
      </c>
      <c r="BA41" s="42">
        <f t="shared" si="1"/>
        <v>0</v>
      </c>
      <c r="BB41" s="5" t="s">
        <v>32</v>
      </c>
      <c r="BC41" s="41" t="s">
        <v>121</v>
      </c>
    </row>
    <row r="42" spans="1:55" s="2" customFormat="1" ht="16.5" customHeight="1">
      <c r="A42" s="33"/>
      <c r="B42" s="43" t="s">
        <v>122</v>
      </c>
      <c r="C42" s="43" t="s">
        <v>43</v>
      </c>
      <c r="D42" s="44" t="s">
        <v>123</v>
      </c>
      <c r="E42" s="45" t="s">
        <v>124</v>
      </c>
      <c r="F42" s="46" t="s">
        <v>86</v>
      </c>
      <c r="G42" s="47">
        <v>39.9</v>
      </c>
      <c r="H42" s="48"/>
      <c r="I42" s="49">
        <f t="shared" si="0"/>
        <v>0</v>
      </c>
      <c r="J42" s="45" t="s">
        <v>31</v>
      </c>
      <c r="K42" s="50"/>
      <c r="L42" s="8"/>
      <c r="M42" s="8"/>
      <c r="N42" s="8"/>
      <c r="O42" s="8"/>
      <c r="P42" s="8"/>
      <c r="Q42" s="8"/>
      <c r="R42" s="8"/>
      <c r="S42" s="8"/>
      <c r="T42" s="8"/>
      <c r="U42" s="8"/>
      <c r="AH42" s="41" t="s">
        <v>47</v>
      </c>
      <c r="AJ42" s="41" t="s">
        <v>43</v>
      </c>
      <c r="AK42" s="41" t="s">
        <v>33</v>
      </c>
      <c r="AO42" s="5" t="s">
        <v>25</v>
      </c>
      <c r="AU42" s="42" t="e">
        <f>IF(#REF!="základní",I42,0)</f>
        <v>#REF!</v>
      </c>
      <c r="AV42" s="42" t="e">
        <f>IF(#REF!="snížená",I42,0)</f>
        <v>#REF!</v>
      </c>
      <c r="AW42" s="42" t="e">
        <f>IF(#REF!="zákl. přenesená",I42,0)</f>
        <v>#REF!</v>
      </c>
      <c r="AX42" s="42" t="e">
        <f>IF(#REF!="sníž. přenesená",I42,0)</f>
        <v>#REF!</v>
      </c>
      <c r="AY42" s="42" t="e">
        <f>IF(#REF!="nulová",I42,0)</f>
        <v>#REF!</v>
      </c>
      <c r="AZ42" s="5" t="s">
        <v>33</v>
      </c>
      <c r="BA42" s="42">
        <f t="shared" si="1"/>
        <v>0</v>
      </c>
      <c r="BB42" s="5" t="s">
        <v>32</v>
      </c>
      <c r="BC42" s="41" t="s">
        <v>125</v>
      </c>
    </row>
    <row r="43" spans="1:55" s="2" customFormat="1" ht="16.5" customHeight="1">
      <c r="A43" s="33"/>
      <c r="B43" s="34" t="s">
        <v>126</v>
      </c>
      <c r="C43" s="34" t="s">
        <v>27</v>
      </c>
      <c r="D43" s="35" t="s">
        <v>127</v>
      </c>
      <c r="E43" s="36" t="s">
        <v>128</v>
      </c>
      <c r="F43" s="37" t="s">
        <v>86</v>
      </c>
      <c r="G43" s="38">
        <v>13.8</v>
      </c>
      <c r="H43" s="39"/>
      <c r="I43" s="40">
        <f t="shared" si="0"/>
        <v>0</v>
      </c>
      <c r="J43" s="36" t="s">
        <v>31</v>
      </c>
      <c r="K43" s="9"/>
      <c r="L43" s="8"/>
      <c r="M43" s="8"/>
      <c r="N43" s="8"/>
      <c r="O43" s="8"/>
      <c r="P43" s="8"/>
      <c r="Q43" s="8"/>
      <c r="R43" s="8"/>
      <c r="S43" s="8"/>
      <c r="T43" s="8"/>
      <c r="U43" s="8"/>
      <c r="AH43" s="41" t="s">
        <v>32</v>
      </c>
      <c r="AJ43" s="41" t="s">
        <v>27</v>
      </c>
      <c r="AK43" s="41" t="s">
        <v>33</v>
      </c>
      <c r="AO43" s="5" t="s">
        <v>25</v>
      </c>
      <c r="AU43" s="42" t="e">
        <f>IF(#REF!="základní",I43,0)</f>
        <v>#REF!</v>
      </c>
      <c r="AV43" s="42" t="e">
        <f>IF(#REF!="snížená",I43,0)</f>
        <v>#REF!</v>
      </c>
      <c r="AW43" s="42" t="e">
        <f>IF(#REF!="zákl. přenesená",I43,0)</f>
        <v>#REF!</v>
      </c>
      <c r="AX43" s="42" t="e">
        <f>IF(#REF!="sníž. přenesená",I43,0)</f>
        <v>#REF!</v>
      </c>
      <c r="AY43" s="42" t="e">
        <f>IF(#REF!="nulová",I43,0)</f>
        <v>#REF!</v>
      </c>
      <c r="AZ43" s="5" t="s">
        <v>33</v>
      </c>
      <c r="BA43" s="42">
        <f t="shared" si="1"/>
        <v>0</v>
      </c>
      <c r="BB43" s="5" t="s">
        <v>32</v>
      </c>
      <c r="BC43" s="41" t="s">
        <v>129</v>
      </c>
    </row>
    <row r="44" spans="1:55" s="2" customFormat="1" ht="16.5" customHeight="1">
      <c r="A44" s="33"/>
      <c r="B44" s="43" t="s">
        <v>130</v>
      </c>
      <c r="C44" s="43" t="s">
        <v>43</v>
      </c>
      <c r="D44" s="44" t="s">
        <v>131</v>
      </c>
      <c r="E44" s="45" t="s">
        <v>132</v>
      </c>
      <c r="F44" s="46" t="s">
        <v>86</v>
      </c>
      <c r="G44" s="47">
        <v>14.49</v>
      </c>
      <c r="H44" s="48"/>
      <c r="I44" s="49">
        <f t="shared" si="0"/>
        <v>0</v>
      </c>
      <c r="J44" s="45" t="s">
        <v>31</v>
      </c>
      <c r="K44" s="50"/>
      <c r="L44" s="8"/>
      <c r="M44" s="8"/>
      <c r="N44" s="8"/>
      <c r="O44" s="8"/>
      <c r="P44" s="8"/>
      <c r="Q44" s="8"/>
      <c r="R44" s="8"/>
      <c r="S44" s="8"/>
      <c r="T44" s="8"/>
      <c r="U44" s="8"/>
      <c r="AH44" s="41" t="s">
        <v>47</v>
      </c>
      <c r="AJ44" s="41" t="s">
        <v>43</v>
      </c>
      <c r="AK44" s="41" t="s">
        <v>33</v>
      </c>
      <c r="AO44" s="5" t="s">
        <v>25</v>
      </c>
      <c r="AU44" s="42" t="e">
        <f>IF(#REF!="základní",I44,0)</f>
        <v>#REF!</v>
      </c>
      <c r="AV44" s="42" t="e">
        <f>IF(#REF!="snížená",I44,0)</f>
        <v>#REF!</v>
      </c>
      <c r="AW44" s="42" t="e">
        <f>IF(#REF!="zákl. přenesená",I44,0)</f>
        <v>#REF!</v>
      </c>
      <c r="AX44" s="42" t="e">
        <f>IF(#REF!="sníž. přenesená",I44,0)</f>
        <v>#REF!</v>
      </c>
      <c r="AY44" s="42" t="e">
        <f>IF(#REF!="nulová",I44,0)</f>
        <v>#REF!</v>
      </c>
      <c r="AZ44" s="5" t="s">
        <v>33</v>
      </c>
      <c r="BA44" s="42">
        <f t="shared" si="1"/>
        <v>0</v>
      </c>
      <c r="BB44" s="5" t="s">
        <v>32</v>
      </c>
      <c r="BC44" s="41" t="s">
        <v>133</v>
      </c>
    </row>
    <row r="45" spans="1:55" s="2" customFormat="1" ht="16.5" customHeight="1">
      <c r="A45" s="33"/>
      <c r="B45" s="34" t="s">
        <v>134</v>
      </c>
      <c r="C45" s="34" t="s">
        <v>27</v>
      </c>
      <c r="D45" s="35" t="s">
        <v>135</v>
      </c>
      <c r="E45" s="36" t="s">
        <v>136</v>
      </c>
      <c r="F45" s="37" t="s">
        <v>30</v>
      </c>
      <c r="G45" s="38">
        <v>71.25</v>
      </c>
      <c r="H45" s="39"/>
      <c r="I45" s="40">
        <f t="shared" si="0"/>
        <v>0</v>
      </c>
      <c r="J45" s="36" t="s">
        <v>31</v>
      </c>
      <c r="K45" s="9"/>
      <c r="L45" s="8"/>
      <c r="M45" s="8"/>
      <c r="N45" s="8"/>
      <c r="O45" s="8"/>
      <c r="P45" s="8"/>
      <c r="Q45" s="8"/>
      <c r="R45" s="8"/>
      <c r="S45" s="8"/>
      <c r="T45" s="8"/>
      <c r="U45" s="8"/>
      <c r="AH45" s="41" t="s">
        <v>32</v>
      </c>
      <c r="AJ45" s="41" t="s">
        <v>27</v>
      </c>
      <c r="AK45" s="41" t="s">
        <v>33</v>
      </c>
      <c r="AO45" s="5" t="s">
        <v>25</v>
      </c>
      <c r="AU45" s="42" t="e">
        <f>IF(#REF!="základní",I45,0)</f>
        <v>#REF!</v>
      </c>
      <c r="AV45" s="42" t="e">
        <f>IF(#REF!="snížená",I45,0)</f>
        <v>#REF!</v>
      </c>
      <c r="AW45" s="42" t="e">
        <f>IF(#REF!="zákl. přenesená",I45,0)</f>
        <v>#REF!</v>
      </c>
      <c r="AX45" s="42" t="e">
        <f>IF(#REF!="sníž. přenesená",I45,0)</f>
        <v>#REF!</v>
      </c>
      <c r="AY45" s="42" t="e">
        <f>IF(#REF!="nulová",I45,0)</f>
        <v>#REF!</v>
      </c>
      <c r="AZ45" s="5" t="s">
        <v>33</v>
      </c>
      <c r="BA45" s="42">
        <f t="shared" si="1"/>
        <v>0</v>
      </c>
      <c r="BB45" s="5" t="s">
        <v>32</v>
      </c>
      <c r="BC45" s="41" t="s">
        <v>137</v>
      </c>
    </row>
    <row r="46" spans="1:55" s="2" customFormat="1" ht="16.5" customHeight="1">
      <c r="A46" s="33"/>
      <c r="B46" s="34" t="s">
        <v>138</v>
      </c>
      <c r="C46" s="34" t="s">
        <v>27</v>
      </c>
      <c r="D46" s="35" t="s">
        <v>139</v>
      </c>
      <c r="E46" s="36" t="s">
        <v>140</v>
      </c>
      <c r="F46" s="37" t="s">
        <v>30</v>
      </c>
      <c r="G46" s="38">
        <v>8.28</v>
      </c>
      <c r="H46" s="39"/>
      <c r="I46" s="40">
        <f t="shared" si="0"/>
        <v>0</v>
      </c>
      <c r="J46" s="36" t="s">
        <v>31</v>
      </c>
      <c r="K46" s="9"/>
      <c r="L46" s="8"/>
      <c r="M46" s="8"/>
      <c r="N46" s="8"/>
      <c r="O46" s="8"/>
      <c r="P46" s="8"/>
      <c r="Q46" s="8"/>
      <c r="R46" s="8"/>
      <c r="S46" s="8"/>
      <c r="T46" s="8"/>
      <c r="U46" s="8"/>
      <c r="AH46" s="41" t="s">
        <v>32</v>
      </c>
      <c r="AJ46" s="41" t="s">
        <v>27</v>
      </c>
      <c r="AK46" s="41" t="s">
        <v>33</v>
      </c>
      <c r="AO46" s="5" t="s">
        <v>25</v>
      </c>
      <c r="AU46" s="42" t="e">
        <f>IF(#REF!="základní",I46,0)</f>
        <v>#REF!</v>
      </c>
      <c r="AV46" s="42" t="e">
        <f>IF(#REF!="snížená",I46,0)</f>
        <v>#REF!</v>
      </c>
      <c r="AW46" s="42" t="e">
        <f>IF(#REF!="zákl. přenesená",I46,0)</f>
        <v>#REF!</v>
      </c>
      <c r="AX46" s="42" t="e">
        <f>IF(#REF!="sníž. přenesená",I46,0)</f>
        <v>#REF!</v>
      </c>
      <c r="AY46" s="42" t="e">
        <f>IF(#REF!="nulová",I46,0)</f>
        <v>#REF!</v>
      </c>
      <c r="AZ46" s="5" t="s">
        <v>33</v>
      </c>
      <c r="BA46" s="42">
        <f t="shared" si="1"/>
        <v>0</v>
      </c>
      <c r="BB46" s="5" t="s">
        <v>32</v>
      </c>
      <c r="BC46" s="41" t="s">
        <v>141</v>
      </c>
    </row>
    <row r="47" spans="1:53" s="4" customFormat="1" ht="22.9" customHeight="1">
      <c r="A47" s="24"/>
      <c r="C47" s="25" t="s">
        <v>11</v>
      </c>
      <c r="D47" s="31" t="s">
        <v>67</v>
      </c>
      <c r="E47" s="31" t="s">
        <v>142</v>
      </c>
      <c r="H47" s="27"/>
      <c r="I47" s="32">
        <f>BA47</f>
        <v>0</v>
      </c>
      <c r="K47" s="24"/>
      <c r="AH47" s="25" t="s">
        <v>3</v>
      </c>
      <c r="AJ47" s="29" t="s">
        <v>11</v>
      </c>
      <c r="AK47" s="29" t="s">
        <v>3</v>
      </c>
      <c r="AO47" s="25" t="s">
        <v>25</v>
      </c>
      <c r="BA47" s="30">
        <f>BA48+BA50</f>
        <v>0</v>
      </c>
    </row>
    <row r="48" spans="1:53" s="4" customFormat="1" ht="20.85" customHeight="1">
      <c r="A48" s="24"/>
      <c r="C48" s="25" t="s">
        <v>11</v>
      </c>
      <c r="D48" s="31" t="s">
        <v>143</v>
      </c>
      <c r="E48" s="31" t="s">
        <v>144</v>
      </c>
      <c r="H48" s="27"/>
      <c r="I48" s="32">
        <f>BA48</f>
        <v>0</v>
      </c>
      <c r="K48" s="24"/>
      <c r="AH48" s="25" t="s">
        <v>3</v>
      </c>
      <c r="AJ48" s="29" t="s">
        <v>11</v>
      </c>
      <c r="AK48" s="29" t="s">
        <v>33</v>
      </c>
      <c r="AO48" s="25" t="s">
        <v>25</v>
      </c>
      <c r="BA48" s="30">
        <f>BA49</f>
        <v>0</v>
      </c>
    </row>
    <row r="49" spans="1:55" s="2" customFormat="1" ht="16.5" customHeight="1">
      <c r="A49" s="33"/>
      <c r="B49" s="34" t="s">
        <v>145</v>
      </c>
      <c r="C49" s="34" t="s">
        <v>27</v>
      </c>
      <c r="D49" s="35" t="s">
        <v>146</v>
      </c>
      <c r="E49" s="36" t="s">
        <v>147</v>
      </c>
      <c r="F49" s="37" t="s">
        <v>148</v>
      </c>
      <c r="G49" s="38">
        <v>1</v>
      </c>
      <c r="H49" s="39"/>
      <c r="I49" s="40">
        <f>ROUND(H49*G49,2)</f>
        <v>0</v>
      </c>
      <c r="J49" s="36" t="s">
        <v>0</v>
      </c>
      <c r="K49" s="9"/>
      <c r="L49" s="8"/>
      <c r="M49" s="8"/>
      <c r="N49" s="8"/>
      <c r="O49" s="8"/>
      <c r="P49" s="8"/>
      <c r="Q49" s="8"/>
      <c r="R49" s="8"/>
      <c r="S49" s="8"/>
      <c r="T49" s="8"/>
      <c r="U49" s="8"/>
      <c r="AH49" s="41" t="s">
        <v>32</v>
      </c>
      <c r="AJ49" s="41" t="s">
        <v>27</v>
      </c>
      <c r="AK49" s="41" t="s">
        <v>39</v>
      </c>
      <c r="AO49" s="5" t="s">
        <v>25</v>
      </c>
      <c r="AU49" s="42" t="e">
        <f>IF(#REF!="základní",I49,0)</f>
        <v>#REF!</v>
      </c>
      <c r="AV49" s="42" t="e">
        <f>IF(#REF!="snížená",I49,0)</f>
        <v>#REF!</v>
      </c>
      <c r="AW49" s="42" t="e">
        <f>IF(#REF!="zákl. přenesená",I49,0)</f>
        <v>#REF!</v>
      </c>
      <c r="AX49" s="42" t="e">
        <f>IF(#REF!="sníž. přenesená",I49,0)</f>
        <v>#REF!</v>
      </c>
      <c r="AY49" s="42" t="e">
        <f>IF(#REF!="nulová",I49,0)</f>
        <v>#REF!</v>
      </c>
      <c r="AZ49" s="5" t="s">
        <v>33</v>
      </c>
      <c r="BA49" s="42">
        <f>ROUND(H49*G49,2)</f>
        <v>0</v>
      </c>
      <c r="BB49" s="5" t="s">
        <v>32</v>
      </c>
      <c r="BC49" s="41" t="s">
        <v>149</v>
      </c>
    </row>
    <row r="50" spans="1:53" s="4" customFormat="1" ht="20.85" customHeight="1">
      <c r="A50" s="24"/>
      <c r="C50" s="25" t="s">
        <v>11</v>
      </c>
      <c r="D50" s="31" t="s">
        <v>150</v>
      </c>
      <c r="E50" s="31" t="s">
        <v>151</v>
      </c>
      <c r="H50" s="27"/>
      <c r="I50" s="32">
        <f>BA50</f>
        <v>0</v>
      </c>
      <c r="K50" s="24"/>
      <c r="AH50" s="25" t="s">
        <v>3</v>
      </c>
      <c r="AJ50" s="29" t="s">
        <v>11</v>
      </c>
      <c r="AK50" s="29" t="s">
        <v>33</v>
      </c>
      <c r="AO50" s="25" t="s">
        <v>25</v>
      </c>
      <c r="BA50" s="30">
        <f>SUM(BA51:BA54)</f>
        <v>0</v>
      </c>
    </row>
    <row r="51" spans="1:55" s="2" customFormat="1" ht="16.5" customHeight="1">
      <c r="A51" s="33"/>
      <c r="B51" s="34" t="s">
        <v>152</v>
      </c>
      <c r="C51" s="34" t="s">
        <v>27</v>
      </c>
      <c r="D51" s="35" t="s">
        <v>153</v>
      </c>
      <c r="E51" s="36" t="s">
        <v>154</v>
      </c>
      <c r="F51" s="37" t="s">
        <v>37</v>
      </c>
      <c r="G51" s="38">
        <v>0.602</v>
      </c>
      <c r="H51" s="39"/>
      <c r="I51" s="40">
        <f>ROUND(H51*G51,2)</f>
        <v>0</v>
      </c>
      <c r="J51" s="36" t="s">
        <v>31</v>
      </c>
      <c r="K51" s="9"/>
      <c r="L51" s="8"/>
      <c r="M51" s="8"/>
      <c r="N51" s="8"/>
      <c r="O51" s="8"/>
      <c r="P51" s="8"/>
      <c r="Q51" s="8"/>
      <c r="R51" s="8"/>
      <c r="S51" s="8"/>
      <c r="T51" s="8"/>
      <c r="U51" s="8"/>
      <c r="AH51" s="41" t="s">
        <v>32</v>
      </c>
      <c r="AJ51" s="41" t="s">
        <v>27</v>
      </c>
      <c r="AK51" s="41" t="s">
        <v>39</v>
      </c>
      <c r="AO51" s="5" t="s">
        <v>25</v>
      </c>
      <c r="AU51" s="42" t="e">
        <f>IF(#REF!="základní",I51,0)</f>
        <v>#REF!</v>
      </c>
      <c r="AV51" s="42" t="e">
        <f>IF(#REF!="snížená",I51,0)</f>
        <v>#REF!</v>
      </c>
      <c r="AW51" s="42" t="e">
        <f>IF(#REF!="zákl. přenesená",I51,0)</f>
        <v>#REF!</v>
      </c>
      <c r="AX51" s="42" t="e">
        <f>IF(#REF!="sníž. přenesená",I51,0)</f>
        <v>#REF!</v>
      </c>
      <c r="AY51" s="42" t="e">
        <f>IF(#REF!="nulová",I51,0)</f>
        <v>#REF!</v>
      </c>
      <c r="AZ51" s="5" t="s">
        <v>33</v>
      </c>
      <c r="BA51" s="42">
        <f>ROUND(H51*G51,2)</f>
        <v>0</v>
      </c>
      <c r="BB51" s="5" t="s">
        <v>32</v>
      </c>
      <c r="BC51" s="41" t="s">
        <v>155</v>
      </c>
    </row>
    <row r="52" spans="1:55" s="2" customFormat="1" ht="16.5" customHeight="1">
      <c r="A52" s="33"/>
      <c r="B52" s="34" t="s">
        <v>156</v>
      </c>
      <c r="C52" s="34" t="s">
        <v>27</v>
      </c>
      <c r="D52" s="35" t="s">
        <v>157</v>
      </c>
      <c r="E52" s="36" t="s">
        <v>158</v>
      </c>
      <c r="F52" s="37" t="s">
        <v>37</v>
      </c>
      <c r="G52" s="38">
        <v>16.199</v>
      </c>
      <c r="H52" s="39"/>
      <c r="I52" s="40">
        <f>ROUND(H52*G52,2)</f>
        <v>0</v>
      </c>
      <c r="J52" s="36" t="s">
        <v>0</v>
      </c>
      <c r="K52" s="9"/>
      <c r="L52" s="8"/>
      <c r="M52" s="8"/>
      <c r="N52" s="8"/>
      <c r="O52" s="8"/>
      <c r="P52" s="8"/>
      <c r="Q52" s="8"/>
      <c r="R52" s="8"/>
      <c r="S52" s="8"/>
      <c r="T52" s="8"/>
      <c r="U52" s="8"/>
      <c r="AH52" s="41" t="s">
        <v>32</v>
      </c>
      <c r="AJ52" s="41" t="s">
        <v>27</v>
      </c>
      <c r="AK52" s="41" t="s">
        <v>39</v>
      </c>
      <c r="AO52" s="5" t="s">
        <v>25</v>
      </c>
      <c r="AU52" s="42" t="e">
        <f>IF(#REF!="základní",I52,0)</f>
        <v>#REF!</v>
      </c>
      <c r="AV52" s="42" t="e">
        <f>IF(#REF!="snížená",I52,0)</f>
        <v>#REF!</v>
      </c>
      <c r="AW52" s="42" t="e">
        <f>IF(#REF!="zákl. přenesená",I52,0)</f>
        <v>#REF!</v>
      </c>
      <c r="AX52" s="42" t="e">
        <f>IF(#REF!="sníž. přenesená",I52,0)</f>
        <v>#REF!</v>
      </c>
      <c r="AY52" s="42" t="e">
        <f>IF(#REF!="nulová",I52,0)</f>
        <v>#REF!</v>
      </c>
      <c r="AZ52" s="5" t="s">
        <v>33</v>
      </c>
      <c r="BA52" s="42">
        <f>ROUND(H52*G52,2)</f>
        <v>0</v>
      </c>
      <c r="BB52" s="5" t="s">
        <v>32</v>
      </c>
      <c r="BC52" s="41" t="s">
        <v>159</v>
      </c>
    </row>
    <row r="53" spans="1:55" s="2" customFormat="1" ht="16.5" customHeight="1">
      <c r="A53" s="33"/>
      <c r="B53" s="34" t="s">
        <v>160</v>
      </c>
      <c r="C53" s="34" t="s">
        <v>27</v>
      </c>
      <c r="D53" s="35" t="s">
        <v>161</v>
      </c>
      <c r="E53" s="36" t="s">
        <v>162</v>
      </c>
      <c r="F53" s="37" t="s">
        <v>37</v>
      </c>
      <c r="G53" s="38">
        <v>5.4</v>
      </c>
      <c r="H53" s="39"/>
      <c r="I53" s="40">
        <f>ROUND(H53*G53,2)</f>
        <v>0</v>
      </c>
      <c r="J53" s="36" t="s">
        <v>31</v>
      </c>
      <c r="K53" s="9"/>
      <c r="L53" s="8"/>
      <c r="M53" s="8"/>
      <c r="N53" s="8"/>
      <c r="O53" s="8"/>
      <c r="P53" s="8"/>
      <c r="Q53" s="8"/>
      <c r="R53" s="8"/>
      <c r="S53" s="8"/>
      <c r="T53" s="8"/>
      <c r="U53" s="8"/>
      <c r="AH53" s="41" t="s">
        <v>32</v>
      </c>
      <c r="AJ53" s="41" t="s">
        <v>27</v>
      </c>
      <c r="AK53" s="41" t="s">
        <v>39</v>
      </c>
      <c r="AO53" s="5" t="s">
        <v>25</v>
      </c>
      <c r="AU53" s="42" t="e">
        <f>IF(#REF!="základní",I53,0)</f>
        <v>#REF!</v>
      </c>
      <c r="AV53" s="42" t="e">
        <f>IF(#REF!="snížená",I53,0)</f>
        <v>#REF!</v>
      </c>
      <c r="AW53" s="42" t="e">
        <f>IF(#REF!="zákl. přenesená",I53,0)</f>
        <v>#REF!</v>
      </c>
      <c r="AX53" s="42" t="e">
        <f>IF(#REF!="sníž. přenesená",I53,0)</f>
        <v>#REF!</v>
      </c>
      <c r="AY53" s="42" t="e">
        <f>IF(#REF!="nulová",I53,0)</f>
        <v>#REF!</v>
      </c>
      <c r="AZ53" s="5" t="s">
        <v>33</v>
      </c>
      <c r="BA53" s="42">
        <f>ROUND(H53*G53,2)</f>
        <v>0</v>
      </c>
      <c r="BB53" s="5" t="s">
        <v>32</v>
      </c>
      <c r="BC53" s="41" t="s">
        <v>163</v>
      </c>
    </row>
    <row r="54" spans="1:55" s="2" customFormat="1" ht="16.5" customHeight="1">
      <c r="A54" s="33"/>
      <c r="B54" s="34" t="s">
        <v>164</v>
      </c>
      <c r="C54" s="34" t="s">
        <v>27</v>
      </c>
      <c r="D54" s="35" t="s">
        <v>165</v>
      </c>
      <c r="E54" s="36" t="s">
        <v>166</v>
      </c>
      <c r="F54" s="37" t="s">
        <v>86</v>
      </c>
      <c r="G54" s="38">
        <v>35.6</v>
      </c>
      <c r="H54" s="39"/>
      <c r="I54" s="40">
        <f>ROUND(H54*G54,2)</f>
        <v>0</v>
      </c>
      <c r="J54" s="36" t="s">
        <v>31</v>
      </c>
      <c r="K54" s="9"/>
      <c r="L54" s="8"/>
      <c r="M54" s="8"/>
      <c r="N54" s="8"/>
      <c r="O54" s="8"/>
      <c r="P54" s="8"/>
      <c r="Q54" s="8"/>
      <c r="R54" s="8"/>
      <c r="S54" s="8"/>
      <c r="T54" s="8"/>
      <c r="U54" s="8"/>
      <c r="AH54" s="41" t="s">
        <v>32</v>
      </c>
      <c r="AJ54" s="41" t="s">
        <v>27</v>
      </c>
      <c r="AK54" s="41" t="s">
        <v>39</v>
      </c>
      <c r="AO54" s="5" t="s">
        <v>25</v>
      </c>
      <c r="AU54" s="42" t="e">
        <f>IF(#REF!="základní",I54,0)</f>
        <v>#REF!</v>
      </c>
      <c r="AV54" s="42" t="e">
        <f>IF(#REF!="snížená",I54,0)</f>
        <v>#REF!</v>
      </c>
      <c r="AW54" s="42" t="e">
        <f>IF(#REF!="zákl. přenesená",I54,0)</f>
        <v>#REF!</v>
      </c>
      <c r="AX54" s="42" t="e">
        <f>IF(#REF!="sníž. přenesená",I54,0)</f>
        <v>#REF!</v>
      </c>
      <c r="AY54" s="42" t="e">
        <f>IF(#REF!="nulová",I54,0)</f>
        <v>#REF!</v>
      </c>
      <c r="AZ54" s="5" t="s">
        <v>33</v>
      </c>
      <c r="BA54" s="42">
        <f>ROUND(H54*G54,2)</f>
        <v>0</v>
      </c>
      <c r="BB54" s="5" t="s">
        <v>32</v>
      </c>
      <c r="BC54" s="41" t="s">
        <v>167</v>
      </c>
    </row>
    <row r="55" spans="1:53" s="4" customFormat="1" ht="22.9" customHeight="1">
      <c r="A55" s="24"/>
      <c r="C55" s="25" t="s">
        <v>11</v>
      </c>
      <c r="D55" s="31" t="s">
        <v>168</v>
      </c>
      <c r="E55" s="31" t="s">
        <v>169</v>
      </c>
      <c r="H55" s="27"/>
      <c r="I55" s="32">
        <f>BA55</f>
        <v>0</v>
      </c>
      <c r="K55" s="24"/>
      <c r="AH55" s="25" t="s">
        <v>3</v>
      </c>
      <c r="AJ55" s="29" t="s">
        <v>11</v>
      </c>
      <c r="AK55" s="29" t="s">
        <v>3</v>
      </c>
      <c r="AO55" s="25" t="s">
        <v>25</v>
      </c>
      <c r="BA55" s="30">
        <f>SUM(BA56:BA59)</f>
        <v>0</v>
      </c>
    </row>
    <row r="56" spans="1:55" s="2" customFormat="1" ht="16.5" customHeight="1">
      <c r="A56" s="33"/>
      <c r="B56" s="34" t="s">
        <v>170</v>
      </c>
      <c r="C56" s="34" t="s">
        <v>27</v>
      </c>
      <c r="D56" s="35" t="s">
        <v>171</v>
      </c>
      <c r="E56" s="36" t="s">
        <v>172</v>
      </c>
      <c r="F56" s="37" t="s">
        <v>46</v>
      </c>
      <c r="G56" s="38">
        <v>54.827</v>
      </c>
      <c r="H56" s="39"/>
      <c r="I56" s="40">
        <f>ROUND(H56*G56,2)</f>
        <v>0</v>
      </c>
      <c r="J56" s="36" t="s">
        <v>31</v>
      </c>
      <c r="K56" s="9"/>
      <c r="L56" s="8"/>
      <c r="M56" s="8"/>
      <c r="N56" s="8"/>
      <c r="O56" s="8"/>
      <c r="P56" s="8"/>
      <c r="Q56" s="8"/>
      <c r="R56" s="8"/>
      <c r="S56" s="8"/>
      <c r="T56" s="8"/>
      <c r="U56" s="8"/>
      <c r="AH56" s="41" t="s">
        <v>32</v>
      </c>
      <c r="AJ56" s="41" t="s">
        <v>27</v>
      </c>
      <c r="AK56" s="41" t="s">
        <v>33</v>
      </c>
      <c r="AO56" s="5" t="s">
        <v>25</v>
      </c>
      <c r="AU56" s="42" t="e">
        <f>IF(#REF!="základní",I56,0)</f>
        <v>#REF!</v>
      </c>
      <c r="AV56" s="42" t="e">
        <f>IF(#REF!="snížená",I56,0)</f>
        <v>#REF!</v>
      </c>
      <c r="AW56" s="42" t="e">
        <f>IF(#REF!="zákl. přenesená",I56,0)</f>
        <v>#REF!</v>
      </c>
      <c r="AX56" s="42" t="e">
        <f>IF(#REF!="sníž. přenesená",I56,0)</f>
        <v>#REF!</v>
      </c>
      <c r="AY56" s="42" t="e">
        <f>IF(#REF!="nulová",I56,0)</f>
        <v>#REF!</v>
      </c>
      <c r="AZ56" s="5" t="s">
        <v>33</v>
      </c>
      <c r="BA56" s="42">
        <f>ROUND(H56*G56,2)</f>
        <v>0</v>
      </c>
      <c r="BB56" s="5" t="s">
        <v>32</v>
      </c>
      <c r="BC56" s="41" t="s">
        <v>173</v>
      </c>
    </row>
    <row r="57" spans="1:55" s="2" customFormat="1" ht="16.5" customHeight="1">
      <c r="A57" s="33"/>
      <c r="B57" s="34" t="s">
        <v>174</v>
      </c>
      <c r="C57" s="34" t="s">
        <v>27</v>
      </c>
      <c r="D57" s="35" t="s">
        <v>175</v>
      </c>
      <c r="E57" s="36" t="s">
        <v>176</v>
      </c>
      <c r="F57" s="37" t="s">
        <v>46</v>
      </c>
      <c r="G57" s="38">
        <v>54.827</v>
      </c>
      <c r="H57" s="39"/>
      <c r="I57" s="40">
        <f>ROUND(H57*G57,2)</f>
        <v>0</v>
      </c>
      <c r="J57" s="36" t="s">
        <v>31</v>
      </c>
      <c r="K57" s="9"/>
      <c r="L57" s="8"/>
      <c r="M57" s="8"/>
      <c r="N57" s="8"/>
      <c r="O57" s="8"/>
      <c r="P57" s="8"/>
      <c r="Q57" s="8"/>
      <c r="R57" s="8"/>
      <c r="S57" s="8"/>
      <c r="T57" s="8"/>
      <c r="U57" s="8"/>
      <c r="AH57" s="41" t="s">
        <v>32</v>
      </c>
      <c r="AJ57" s="41" t="s">
        <v>27</v>
      </c>
      <c r="AK57" s="41" t="s">
        <v>33</v>
      </c>
      <c r="AO57" s="5" t="s">
        <v>25</v>
      </c>
      <c r="AU57" s="42" t="e">
        <f>IF(#REF!="základní",I57,0)</f>
        <v>#REF!</v>
      </c>
      <c r="AV57" s="42" t="e">
        <f>IF(#REF!="snížená",I57,0)</f>
        <v>#REF!</v>
      </c>
      <c r="AW57" s="42" t="e">
        <f>IF(#REF!="zákl. přenesená",I57,0)</f>
        <v>#REF!</v>
      </c>
      <c r="AX57" s="42" t="e">
        <f>IF(#REF!="sníž. přenesená",I57,0)</f>
        <v>#REF!</v>
      </c>
      <c r="AY57" s="42" t="e">
        <f>IF(#REF!="nulová",I57,0)</f>
        <v>#REF!</v>
      </c>
      <c r="AZ57" s="5" t="s">
        <v>33</v>
      </c>
      <c r="BA57" s="42">
        <f>ROUND(H57*G57,2)</f>
        <v>0</v>
      </c>
      <c r="BB57" s="5" t="s">
        <v>32</v>
      </c>
      <c r="BC57" s="41" t="s">
        <v>177</v>
      </c>
    </row>
    <row r="58" spans="1:55" s="2" customFormat="1" ht="16.5" customHeight="1">
      <c r="A58" s="33"/>
      <c r="B58" s="34" t="s">
        <v>178</v>
      </c>
      <c r="C58" s="34" t="s">
        <v>27</v>
      </c>
      <c r="D58" s="35" t="s">
        <v>179</v>
      </c>
      <c r="E58" s="36" t="s">
        <v>180</v>
      </c>
      <c r="F58" s="37" t="s">
        <v>46</v>
      </c>
      <c r="G58" s="38">
        <v>822.405</v>
      </c>
      <c r="H58" s="39"/>
      <c r="I58" s="40">
        <f>ROUND(H58*G58,2)</f>
        <v>0</v>
      </c>
      <c r="J58" s="36" t="s">
        <v>31</v>
      </c>
      <c r="K58" s="9"/>
      <c r="L58" s="8"/>
      <c r="M58" s="8"/>
      <c r="N58" s="8"/>
      <c r="O58" s="8"/>
      <c r="P58" s="8"/>
      <c r="Q58" s="8"/>
      <c r="R58" s="8"/>
      <c r="S58" s="8"/>
      <c r="T58" s="8"/>
      <c r="U58" s="8"/>
      <c r="AH58" s="41" t="s">
        <v>32</v>
      </c>
      <c r="AJ58" s="41" t="s">
        <v>27</v>
      </c>
      <c r="AK58" s="41" t="s">
        <v>33</v>
      </c>
      <c r="AO58" s="5" t="s">
        <v>25</v>
      </c>
      <c r="AU58" s="42" t="e">
        <f>IF(#REF!="základní",I58,0)</f>
        <v>#REF!</v>
      </c>
      <c r="AV58" s="42" t="e">
        <f>IF(#REF!="snížená",I58,0)</f>
        <v>#REF!</v>
      </c>
      <c r="AW58" s="42" t="e">
        <f>IF(#REF!="zákl. přenesená",I58,0)</f>
        <v>#REF!</v>
      </c>
      <c r="AX58" s="42" t="e">
        <f>IF(#REF!="sníž. přenesená",I58,0)</f>
        <v>#REF!</v>
      </c>
      <c r="AY58" s="42" t="e">
        <f>IF(#REF!="nulová",I58,0)</f>
        <v>#REF!</v>
      </c>
      <c r="AZ58" s="5" t="s">
        <v>33</v>
      </c>
      <c r="BA58" s="42">
        <f>ROUND(H58*G58,2)</f>
        <v>0</v>
      </c>
      <c r="BB58" s="5" t="s">
        <v>32</v>
      </c>
      <c r="BC58" s="41" t="s">
        <v>181</v>
      </c>
    </row>
    <row r="59" spans="1:55" s="2" customFormat="1" ht="16.5" customHeight="1">
      <c r="A59" s="33"/>
      <c r="B59" s="34" t="s">
        <v>182</v>
      </c>
      <c r="C59" s="34" t="s">
        <v>27</v>
      </c>
      <c r="D59" s="35" t="s">
        <v>183</v>
      </c>
      <c r="E59" s="36" t="s">
        <v>184</v>
      </c>
      <c r="F59" s="37" t="s">
        <v>46</v>
      </c>
      <c r="G59" s="38">
        <v>54.827</v>
      </c>
      <c r="H59" s="39"/>
      <c r="I59" s="40">
        <f>ROUND(H59*G59,2)</f>
        <v>0</v>
      </c>
      <c r="J59" s="36" t="s">
        <v>31</v>
      </c>
      <c r="K59" s="9"/>
      <c r="L59" s="8"/>
      <c r="M59" s="8"/>
      <c r="N59" s="8"/>
      <c r="O59" s="8"/>
      <c r="P59" s="8"/>
      <c r="Q59" s="8"/>
      <c r="R59" s="8"/>
      <c r="S59" s="8"/>
      <c r="T59" s="8"/>
      <c r="U59" s="8"/>
      <c r="AH59" s="41" t="s">
        <v>32</v>
      </c>
      <c r="AJ59" s="41" t="s">
        <v>27</v>
      </c>
      <c r="AK59" s="41" t="s">
        <v>33</v>
      </c>
      <c r="AO59" s="5" t="s">
        <v>25</v>
      </c>
      <c r="AU59" s="42" t="e">
        <f>IF(#REF!="základní",I59,0)</f>
        <v>#REF!</v>
      </c>
      <c r="AV59" s="42" t="e">
        <f>IF(#REF!="snížená",I59,0)</f>
        <v>#REF!</v>
      </c>
      <c r="AW59" s="42" t="e">
        <f>IF(#REF!="zákl. přenesená",I59,0)</f>
        <v>#REF!</v>
      </c>
      <c r="AX59" s="42" t="e">
        <f>IF(#REF!="sníž. přenesená",I59,0)</f>
        <v>#REF!</v>
      </c>
      <c r="AY59" s="42" t="e">
        <f>IF(#REF!="nulová",I59,0)</f>
        <v>#REF!</v>
      </c>
      <c r="AZ59" s="5" t="s">
        <v>33</v>
      </c>
      <c r="BA59" s="42">
        <f>ROUND(H59*G59,2)</f>
        <v>0</v>
      </c>
      <c r="BB59" s="5" t="s">
        <v>32</v>
      </c>
      <c r="BC59" s="41" t="s">
        <v>185</v>
      </c>
    </row>
    <row r="60" spans="1:53" s="4" customFormat="1" ht="22.9" customHeight="1">
      <c r="A60" s="24"/>
      <c r="C60" s="25" t="s">
        <v>11</v>
      </c>
      <c r="D60" s="31" t="s">
        <v>186</v>
      </c>
      <c r="E60" s="31" t="s">
        <v>187</v>
      </c>
      <c r="H60" s="27"/>
      <c r="I60" s="32">
        <f>BA60</f>
        <v>0</v>
      </c>
      <c r="K60" s="24"/>
      <c r="AH60" s="25" t="s">
        <v>3</v>
      </c>
      <c r="AJ60" s="29" t="s">
        <v>11</v>
      </c>
      <c r="AK60" s="29" t="s">
        <v>3</v>
      </c>
      <c r="AO60" s="25" t="s">
        <v>25</v>
      </c>
      <c r="BA60" s="30">
        <f>SUM(BA61:BA61)</f>
        <v>0</v>
      </c>
    </row>
    <row r="61" spans="1:55" s="2" customFormat="1" ht="26.25" customHeight="1">
      <c r="A61" s="33"/>
      <c r="B61" s="34" t="s">
        <v>188</v>
      </c>
      <c r="C61" s="34" t="s">
        <v>27</v>
      </c>
      <c r="D61" s="35" t="s">
        <v>189</v>
      </c>
      <c r="E61" s="36" t="s">
        <v>190</v>
      </c>
      <c r="F61" s="37" t="s">
        <v>46</v>
      </c>
      <c r="G61" s="38">
        <v>15.315</v>
      </c>
      <c r="H61" s="39"/>
      <c r="I61" s="40">
        <f>ROUND(H61*G61,2)</f>
        <v>0</v>
      </c>
      <c r="J61" s="36" t="s">
        <v>31</v>
      </c>
      <c r="K61" s="9"/>
      <c r="L61" s="8"/>
      <c r="M61" s="8"/>
      <c r="N61" s="8"/>
      <c r="O61" s="8"/>
      <c r="P61" s="8"/>
      <c r="Q61" s="8"/>
      <c r="R61" s="8"/>
      <c r="S61" s="8"/>
      <c r="T61" s="8"/>
      <c r="U61" s="8"/>
      <c r="AH61" s="41" t="s">
        <v>32</v>
      </c>
      <c r="AJ61" s="41" t="s">
        <v>27</v>
      </c>
      <c r="AK61" s="41" t="s">
        <v>33</v>
      </c>
      <c r="AO61" s="5" t="s">
        <v>25</v>
      </c>
      <c r="AU61" s="42" t="e">
        <f>IF(#REF!="základní",I61,0)</f>
        <v>#REF!</v>
      </c>
      <c r="AV61" s="42" t="e">
        <f>IF(#REF!="snížená",I61,0)</f>
        <v>#REF!</v>
      </c>
      <c r="AW61" s="42" t="e">
        <f>IF(#REF!="zákl. přenesená",I61,0)</f>
        <v>#REF!</v>
      </c>
      <c r="AX61" s="42" t="e">
        <f>IF(#REF!="sníž. přenesená",I61,0)</f>
        <v>#REF!</v>
      </c>
      <c r="AY61" s="42" t="e">
        <f>IF(#REF!="nulová",I61,0)</f>
        <v>#REF!</v>
      </c>
      <c r="AZ61" s="5" t="s">
        <v>33</v>
      </c>
      <c r="BA61" s="42">
        <f>ROUND(H61*G61,2)</f>
        <v>0</v>
      </c>
      <c r="BB61" s="5" t="s">
        <v>32</v>
      </c>
      <c r="BC61" s="41" t="s">
        <v>191</v>
      </c>
    </row>
    <row r="62" spans="1:53" s="4" customFormat="1" ht="26.25" customHeight="1">
      <c r="A62" s="24"/>
      <c r="C62" s="25" t="s">
        <v>11</v>
      </c>
      <c r="D62" s="26" t="s">
        <v>192</v>
      </c>
      <c r="E62" s="26" t="s">
        <v>193</v>
      </c>
      <c r="H62" s="27"/>
      <c r="I62" s="28">
        <f>BA62</f>
        <v>0</v>
      </c>
      <c r="K62" s="24"/>
      <c r="AH62" s="25" t="s">
        <v>33</v>
      </c>
      <c r="AJ62" s="29" t="s">
        <v>11</v>
      </c>
      <c r="AK62" s="29" t="s">
        <v>12</v>
      </c>
      <c r="AO62" s="25" t="s">
        <v>25</v>
      </c>
      <c r="BA62" s="30">
        <f>BA63+BA71+BA75</f>
        <v>0</v>
      </c>
    </row>
    <row r="63" spans="1:53" s="4" customFormat="1" ht="22.9" customHeight="1">
      <c r="A63" s="24"/>
      <c r="C63" s="25" t="s">
        <v>11</v>
      </c>
      <c r="D63" s="31" t="s">
        <v>194</v>
      </c>
      <c r="E63" s="31" t="s">
        <v>195</v>
      </c>
      <c r="H63" s="27"/>
      <c r="I63" s="32">
        <f>BA63</f>
        <v>0</v>
      </c>
      <c r="K63" s="24"/>
      <c r="AH63" s="25" t="s">
        <v>33</v>
      </c>
      <c r="AJ63" s="29" t="s">
        <v>11</v>
      </c>
      <c r="AK63" s="29" t="s">
        <v>3</v>
      </c>
      <c r="AO63" s="25" t="s">
        <v>25</v>
      </c>
      <c r="BA63" s="30">
        <f>SUM(BA64:BA70)</f>
        <v>0</v>
      </c>
    </row>
    <row r="64" spans="1:55" s="2" customFormat="1" ht="16.5" customHeight="1">
      <c r="A64" s="33"/>
      <c r="B64" s="34" t="s">
        <v>196</v>
      </c>
      <c r="C64" s="34" t="s">
        <v>27</v>
      </c>
      <c r="D64" s="35" t="s">
        <v>197</v>
      </c>
      <c r="E64" s="36" t="s">
        <v>198</v>
      </c>
      <c r="F64" s="37" t="s">
        <v>30</v>
      </c>
      <c r="G64" s="38">
        <v>11.4</v>
      </c>
      <c r="H64" s="39"/>
      <c r="I64" s="40">
        <f aca="true" t="shared" si="2" ref="I64:I70">ROUND(H64*G64,2)</f>
        <v>0</v>
      </c>
      <c r="J64" s="36" t="s">
        <v>31</v>
      </c>
      <c r="K64" s="9"/>
      <c r="L64" s="8"/>
      <c r="M64" s="8"/>
      <c r="N64" s="8"/>
      <c r="O64" s="8"/>
      <c r="P64" s="8"/>
      <c r="Q64" s="8"/>
      <c r="R64" s="8"/>
      <c r="S64" s="8"/>
      <c r="T64" s="8"/>
      <c r="U64" s="8"/>
      <c r="AH64" s="41" t="s">
        <v>95</v>
      </c>
      <c r="AJ64" s="41" t="s">
        <v>27</v>
      </c>
      <c r="AK64" s="41" t="s">
        <v>33</v>
      </c>
      <c r="AO64" s="5" t="s">
        <v>25</v>
      </c>
      <c r="AU64" s="42" t="e">
        <f>IF(#REF!="základní",I64,0)</f>
        <v>#REF!</v>
      </c>
      <c r="AV64" s="42" t="e">
        <f>IF(#REF!="snížená",I64,0)</f>
        <v>#REF!</v>
      </c>
      <c r="AW64" s="42" t="e">
        <f>IF(#REF!="zákl. přenesená",I64,0)</f>
        <v>#REF!</v>
      </c>
      <c r="AX64" s="42" t="e">
        <f>IF(#REF!="sníž. přenesená",I64,0)</f>
        <v>#REF!</v>
      </c>
      <c r="AY64" s="42" t="e">
        <f>IF(#REF!="nulová",I64,0)</f>
        <v>#REF!</v>
      </c>
      <c r="AZ64" s="5" t="s">
        <v>33</v>
      </c>
      <c r="BA64" s="42">
        <f aca="true" t="shared" si="3" ref="BA64:BA70">ROUND(H64*G64,2)</f>
        <v>0</v>
      </c>
      <c r="BB64" s="5" t="s">
        <v>95</v>
      </c>
      <c r="BC64" s="41" t="s">
        <v>199</v>
      </c>
    </row>
    <row r="65" spans="1:55" s="2" customFormat="1" ht="16.5" customHeight="1">
      <c r="A65" s="33"/>
      <c r="B65" s="43" t="s">
        <v>200</v>
      </c>
      <c r="C65" s="43" t="s">
        <v>43</v>
      </c>
      <c r="D65" s="44" t="s">
        <v>201</v>
      </c>
      <c r="E65" s="45" t="s">
        <v>202</v>
      </c>
      <c r="F65" s="46" t="s">
        <v>46</v>
      </c>
      <c r="G65" s="47">
        <v>0.004</v>
      </c>
      <c r="H65" s="48"/>
      <c r="I65" s="49">
        <f t="shared" si="2"/>
        <v>0</v>
      </c>
      <c r="J65" s="45" t="s">
        <v>31</v>
      </c>
      <c r="K65" s="50"/>
      <c r="L65" s="8"/>
      <c r="M65" s="8"/>
      <c r="N65" s="8"/>
      <c r="O65" s="8"/>
      <c r="P65" s="8"/>
      <c r="Q65" s="8"/>
      <c r="R65" s="8"/>
      <c r="S65" s="8"/>
      <c r="T65" s="8"/>
      <c r="U65" s="8"/>
      <c r="AH65" s="41" t="s">
        <v>170</v>
      </c>
      <c r="AJ65" s="41" t="s">
        <v>43</v>
      </c>
      <c r="AK65" s="41" t="s">
        <v>33</v>
      </c>
      <c r="AO65" s="5" t="s">
        <v>25</v>
      </c>
      <c r="AU65" s="42" t="e">
        <f>IF(#REF!="základní",I65,0)</f>
        <v>#REF!</v>
      </c>
      <c r="AV65" s="42" t="e">
        <f>IF(#REF!="snížená",I65,0)</f>
        <v>#REF!</v>
      </c>
      <c r="AW65" s="42" t="e">
        <f>IF(#REF!="zákl. přenesená",I65,0)</f>
        <v>#REF!</v>
      </c>
      <c r="AX65" s="42" t="e">
        <f>IF(#REF!="sníž. přenesená",I65,0)</f>
        <v>#REF!</v>
      </c>
      <c r="AY65" s="42" t="e">
        <f>IF(#REF!="nulová",I65,0)</f>
        <v>#REF!</v>
      </c>
      <c r="AZ65" s="5" t="s">
        <v>33</v>
      </c>
      <c r="BA65" s="42">
        <f t="shared" si="3"/>
        <v>0</v>
      </c>
      <c r="BB65" s="5" t="s">
        <v>95</v>
      </c>
      <c r="BC65" s="41" t="s">
        <v>203</v>
      </c>
    </row>
    <row r="66" spans="1:55" s="2" customFormat="1" ht="16.5" customHeight="1">
      <c r="A66" s="33"/>
      <c r="B66" s="34" t="s">
        <v>204</v>
      </c>
      <c r="C66" s="34" t="s">
        <v>27</v>
      </c>
      <c r="D66" s="35" t="s">
        <v>205</v>
      </c>
      <c r="E66" s="36" t="s">
        <v>206</v>
      </c>
      <c r="F66" s="37" t="s">
        <v>30</v>
      </c>
      <c r="G66" s="38">
        <v>11.4</v>
      </c>
      <c r="H66" s="39"/>
      <c r="I66" s="40">
        <f t="shared" si="2"/>
        <v>0</v>
      </c>
      <c r="J66" s="36" t="s">
        <v>31</v>
      </c>
      <c r="K66" s="9"/>
      <c r="L66" s="8"/>
      <c r="M66" s="8"/>
      <c r="N66" s="8"/>
      <c r="O66" s="8"/>
      <c r="P66" s="8"/>
      <c r="Q66" s="8"/>
      <c r="R66" s="8"/>
      <c r="S66" s="8"/>
      <c r="T66" s="8"/>
      <c r="U66" s="8"/>
      <c r="AH66" s="41" t="s">
        <v>95</v>
      </c>
      <c r="AJ66" s="41" t="s">
        <v>27</v>
      </c>
      <c r="AK66" s="41" t="s">
        <v>33</v>
      </c>
      <c r="AO66" s="5" t="s">
        <v>25</v>
      </c>
      <c r="AU66" s="42" t="e">
        <f>IF(#REF!="základní",I66,0)</f>
        <v>#REF!</v>
      </c>
      <c r="AV66" s="42" t="e">
        <f>IF(#REF!="snížená",I66,0)</f>
        <v>#REF!</v>
      </c>
      <c r="AW66" s="42" t="e">
        <f>IF(#REF!="zákl. přenesená",I66,0)</f>
        <v>#REF!</v>
      </c>
      <c r="AX66" s="42" t="e">
        <f>IF(#REF!="sníž. přenesená",I66,0)</f>
        <v>#REF!</v>
      </c>
      <c r="AY66" s="42" t="e">
        <f>IF(#REF!="nulová",I66,0)</f>
        <v>#REF!</v>
      </c>
      <c r="AZ66" s="5" t="s">
        <v>33</v>
      </c>
      <c r="BA66" s="42">
        <f t="shared" si="3"/>
        <v>0</v>
      </c>
      <c r="BB66" s="5" t="s">
        <v>95</v>
      </c>
      <c r="BC66" s="41" t="s">
        <v>207</v>
      </c>
    </row>
    <row r="67" spans="1:55" s="2" customFormat="1" ht="26.25" customHeight="1">
      <c r="A67" s="33"/>
      <c r="B67" s="43" t="s">
        <v>208</v>
      </c>
      <c r="C67" s="43" t="s">
        <v>43</v>
      </c>
      <c r="D67" s="44" t="s">
        <v>209</v>
      </c>
      <c r="E67" s="45" t="s">
        <v>210</v>
      </c>
      <c r="F67" s="46" t="s">
        <v>30</v>
      </c>
      <c r="G67" s="47">
        <v>13.919</v>
      </c>
      <c r="H67" s="48"/>
      <c r="I67" s="49">
        <f t="shared" si="2"/>
        <v>0</v>
      </c>
      <c r="J67" s="45" t="s">
        <v>31</v>
      </c>
      <c r="K67" s="50"/>
      <c r="L67" s="8"/>
      <c r="M67" s="8"/>
      <c r="N67" s="8"/>
      <c r="O67" s="8"/>
      <c r="P67" s="8"/>
      <c r="Q67" s="8"/>
      <c r="R67" s="8"/>
      <c r="S67" s="8"/>
      <c r="T67" s="8"/>
      <c r="U67" s="8"/>
      <c r="AH67" s="41" t="s">
        <v>170</v>
      </c>
      <c r="AJ67" s="41" t="s">
        <v>43</v>
      </c>
      <c r="AK67" s="41" t="s">
        <v>33</v>
      </c>
      <c r="AO67" s="5" t="s">
        <v>25</v>
      </c>
      <c r="AU67" s="42" t="e">
        <f>IF(#REF!="základní",I67,0)</f>
        <v>#REF!</v>
      </c>
      <c r="AV67" s="42" t="e">
        <f>IF(#REF!="snížená",I67,0)</f>
        <v>#REF!</v>
      </c>
      <c r="AW67" s="42" t="e">
        <f>IF(#REF!="zákl. přenesená",I67,0)</f>
        <v>#REF!</v>
      </c>
      <c r="AX67" s="42" t="e">
        <f>IF(#REF!="sníž. přenesená",I67,0)</f>
        <v>#REF!</v>
      </c>
      <c r="AY67" s="42" t="e">
        <f>IF(#REF!="nulová",I67,0)</f>
        <v>#REF!</v>
      </c>
      <c r="AZ67" s="5" t="s">
        <v>33</v>
      </c>
      <c r="BA67" s="42">
        <f t="shared" si="3"/>
        <v>0</v>
      </c>
      <c r="BB67" s="5" t="s">
        <v>95</v>
      </c>
      <c r="BC67" s="41" t="s">
        <v>211</v>
      </c>
    </row>
    <row r="68" spans="1:55" s="2" customFormat="1" ht="16.5" customHeight="1">
      <c r="A68" s="33"/>
      <c r="B68" s="34" t="s">
        <v>212</v>
      </c>
      <c r="C68" s="34" t="s">
        <v>27</v>
      </c>
      <c r="D68" s="35" t="s">
        <v>205</v>
      </c>
      <c r="E68" s="36" t="s">
        <v>206</v>
      </c>
      <c r="F68" s="37" t="s">
        <v>30</v>
      </c>
      <c r="G68" s="38">
        <v>14.55</v>
      </c>
      <c r="H68" s="39"/>
      <c r="I68" s="40">
        <f t="shared" si="2"/>
        <v>0</v>
      </c>
      <c r="J68" s="36" t="s">
        <v>31</v>
      </c>
      <c r="K68" s="9"/>
      <c r="L68" s="8"/>
      <c r="M68" s="8"/>
      <c r="N68" s="8"/>
      <c r="O68" s="8"/>
      <c r="P68" s="8"/>
      <c r="Q68" s="8"/>
      <c r="R68" s="8"/>
      <c r="S68" s="8"/>
      <c r="T68" s="8"/>
      <c r="U68" s="8"/>
      <c r="AH68" s="41" t="s">
        <v>95</v>
      </c>
      <c r="AJ68" s="41" t="s">
        <v>27</v>
      </c>
      <c r="AK68" s="41" t="s">
        <v>33</v>
      </c>
      <c r="AO68" s="5" t="s">
        <v>25</v>
      </c>
      <c r="AU68" s="42" t="e">
        <f>IF(#REF!="základní",I68,0)</f>
        <v>#REF!</v>
      </c>
      <c r="AV68" s="42" t="e">
        <f>IF(#REF!="snížená",I68,0)</f>
        <v>#REF!</v>
      </c>
      <c r="AW68" s="42" t="e">
        <f>IF(#REF!="zákl. přenesená",I68,0)</f>
        <v>#REF!</v>
      </c>
      <c r="AX68" s="42" t="e">
        <f>IF(#REF!="sníž. přenesená",I68,0)</f>
        <v>#REF!</v>
      </c>
      <c r="AY68" s="42" t="e">
        <f>IF(#REF!="nulová",I68,0)</f>
        <v>#REF!</v>
      </c>
      <c r="AZ68" s="5" t="s">
        <v>33</v>
      </c>
      <c r="BA68" s="42">
        <f t="shared" si="3"/>
        <v>0</v>
      </c>
      <c r="BB68" s="5" t="s">
        <v>95</v>
      </c>
      <c r="BC68" s="41" t="s">
        <v>213</v>
      </c>
    </row>
    <row r="69" spans="1:55" s="2" customFormat="1" ht="26.25" customHeight="1">
      <c r="A69" s="33"/>
      <c r="B69" s="43" t="s">
        <v>214</v>
      </c>
      <c r="C69" s="43" t="s">
        <v>43</v>
      </c>
      <c r="D69" s="44" t="s">
        <v>215</v>
      </c>
      <c r="E69" s="45" t="s">
        <v>216</v>
      </c>
      <c r="F69" s="46" t="s">
        <v>30</v>
      </c>
      <c r="G69" s="47">
        <v>17.766</v>
      </c>
      <c r="H69" s="48"/>
      <c r="I69" s="49">
        <f t="shared" si="2"/>
        <v>0</v>
      </c>
      <c r="J69" s="45" t="s">
        <v>31</v>
      </c>
      <c r="K69" s="50"/>
      <c r="L69" s="8"/>
      <c r="M69" s="8"/>
      <c r="N69" s="8"/>
      <c r="O69" s="8"/>
      <c r="P69" s="8"/>
      <c r="Q69" s="8"/>
      <c r="R69" s="8"/>
      <c r="S69" s="8"/>
      <c r="T69" s="8"/>
      <c r="U69" s="8"/>
      <c r="AH69" s="41" t="s">
        <v>170</v>
      </c>
      <c r="AJ69" s="41" t="s">
        <v>43</v>
      </c>
      <c r="AK69" s="41" t="s">
        <v>33</v>
      </c>
      <c r="AO69" s="5" t="s">
        <v>25</v>
      </c>
      <c r="AU69" s="42" t="e">
        <f>IF(#REF!="základní",I69,0)</f>
        <v>#REF!</v>
      </c>
      <c r="AV69" s="42" t="e">
        <f>IF(#REF!="snížená",I69,0)</f>
        <v>#REF!</v>
      </c>
      <c r="AW69" s="42" t="e">
        <f>IF(#REF!="zákl. přenesená",I69,0)</f>
        <v>#REF!</v>
      </c>
      <c r="AX69" s="42" t="e">
        <f>IF(#REF!="sníž. přenesená",I69,0)</f>
        <v>#REF!</v>
      </c>
      <c r="AY69" s="42" t="e">
        <f>IF(#REF!="nulová",I69,0)</f>
        <v>#REF!</v>
      </c>
      <c r="AZ69" s="5" t="s">
        <v>33</v>
      </c>
      <c r="BA69" s="42">
        <f t="shared" si="3"/>
        <v>0</v>
      </c>
      <c r="BB69" s="5" t="s">
        <v>95</v>
      </c>
      <c r="BC69" s="41" t="s">
        <v>217</v>
      </c>
    </row>
    <row r="70" spans="1:55" s="2" customFormat="1" ht="26.25" customHeight="1">
      <c r="A70" s="33"/>
      <c r="B70" s="34" t="s">
        <v>218</v>
      </c>
      <c r="C70" s="34" t="s">
        <v>27</v>
      </c>
      <c r="D70" s="35" t="s">
        <v>219</v>
      </c>
      <c r="E70" s="36" t="s">
        <v>220</v>
      </c>
      <c r="F70" s="37" t="s">
        <v>46</v>
      </c>
      <c r="G70" s="38">
        <v>0.184</v>
      </c>
      <c r="H70" s="39"/>
      <c r="I70" s="40">
        <f t="shared" si="2"/>
        <v>0</v>
      </c>
      <c r="J70" s="36" t="s">
        <v>31</v>
      </c>
      <c r="K70" s="9"/>
      <c r="L70" s="8"/>
      <c r="M70" s="8"/>
      <c r="N70" s="8"/>
      <c r="O70" s="8"/>
      <c r="P70" s="8"/>
      <c r="Q70" s="8"/>
      <c r="R70" s="8"/>
      <c r="S70" s="8"/>
      <c r="T70" s="8"/>
      <c r="U70" s="8"/>
      <c r="AH70" s="41" t="s">
        <v>95</v>
      </c>
      <c r="AJ70" s="41" t="s">
        <v>27</v>
      </c>
      <c r="AK70" s="41" t="s">
        <v>33</v>
      </c>
      <c r="AO70" s="5" t="s">
        <v>25</v>
      </c>
      <c r="AU70" s="42" t="e">
        <f>IF(#REF!="základní",I70,0)</f>
        <v>#REF!</v>
      </c>
      <c r="AV70" s="42" t="e">
        <f>IF(#REF!="snížená",I70,0)</f>
        <v>#REF!</v>
      </c>
      <c r="AW70" s="42" t="e">
        <f>IF(#REF!="zákl. přenesená",I70,0)</f>
        <v>#REF!</v>
      </c>
      <c r="AX70" s="42" t="e">
        <f>IF(#REF!="sníž. přenesená",I70,0)</f>
        <v>#REF!</v>
      </c>
      <c r="AY70" s="42" t="e">
        <f>IF(#REF!="nulová",I70,0)</f>
        <v>#REF!</v>
      </c>
      <c r="AZ70" s="5" t="s">
        <v>33</v>
      </c>
      <c r="BA70" s="42">
        <f t="shared" si="3"/>
        <v>0</v>
      </c>
      <c r="BB70" s="5" t="s">
        <v>95</v>
      </c>
      <c r="BC70" s="41" t="s">
        <v>221</v>
      </c>
    </row>
    <row r="71" spans="1:53" s="4" customFormat="1" ht="22.9" customHeight="1">
      <c r="A71" s="24"/>
      <c r="C71" s="25" t="s">
        <v>11</v>
      </c>
      <c r="D71" s="31" t="s">
        <v>222</v>
      </c>
      <c r="E71" s="31" t="s">
        <v>223</v>
      </c>
      <c r="H71" s="27"/>
      <c r="I71" s="32">
        <f>BA71</f>
        <v>0</v>
      </c>
      <c r="K71" s="24"/>
      <c r="AH71" s="25" t="s">
        <v>33</v>
      </c>
      <c r="AJ71" s="29" t="s">
        <v>11</v>
      </c>
      <c r="AK71" s="29" t="s">
        <v>3</v>
      </c>
      <c r="AO71" s="25" t="s">
        <v>25</v>
      </c>
      <c r="BA71" s="30">
        <f>SUM(BA72:BA74)</f>
        <v>0</v>
      </c>
    </row>
    <row r="72" spans="1:55" s="2" customFormat="1" ht="16.5" customHeight="1">
      <c r="A72" s="33"/>
      <c r="B72" s="34" t="s">
        <v>224</v>
      </c>
      <c r="C72" s="34" t="s">
        <v>27</v>
      </c>
      <c r="D72" s="35" t="s">
        <v>225</v>
      </c>
      <c r="E72" s="36" t="s">
        <v>226</v>
      </c>
      <c r="F72" s="37" t="s">
        <v>86</v>
      </c>
      <c r="G72" s="38">
        <v>35.2</v>
      </c>
      <c r="H72" s="39"/>
      <c r="I72" s="40">
        <f>ROUND(H72*G72,2)</f>
        <v>0</v>
      </c>
      <c r="J72" s="36" t="s">
        <v>31</v>
      </c>
      <c r="K72" s="9"/>
      <c r="L72" s="8"/>
      <c r="M72" s="8"/>
      <c r="N72" s="8"/>
      <c r="O72" s="8"/>
      <c r="P72" s="8"/>
      <c r="Q72" s="8"/>
      <c r="R72" s="8"/>
      <c r="S72" s="8"/>
      <c r="T72" s="8"/>
      <c r="U72" s="8"/>
      <c r="AH72" s="41" t="s">
        <v>95</v>
      </c>
      <c r="AJ72" s="41" t="s">
        <v>27</v>
      </c>
      <c r="AK72" s="41" t="s">
        <v>33</v>
      </c>
      <c r="AO72" s="5" t="s">
        <v>25</v>
      </c>
      <c r="AU72" s="42" t="e">
        <f>IF(#REF!="základní",I72,0)</f>
        <v>#REF!</v>
      </c>
      <c r="AV72" s="42" t="e">
        <f>IF(#REF!="snížená",I72,0)</f>
        <v>#REF!</v>
      </c>
      <c r="AW72" s="42" t="e">
        <f>IF(#REF!="zákl. přenesená",I72,0)</f>
        <v>#REF!</v>
      </c>
      <c r="AX72" s="42" t="e">
        <f>IF(#REF!="sníž. přenesená",I72,0)</f>
        <v>#REF!</v>
      </c>
      <c r="AY72" s="42" t="e">
        <f>IF(#REF!="nulová",I72,0)</f>
        <v>#REF!</v>
      </c>
      <c r="AZ72" s="5" t="s">
        <v>33</v>
      </c>
      <c r="BA72" s="42">
        <f>ROUND(H72*G72,2)</f>
        <v>0</v>
      </c>
      <c r="BB72" s="5" t="s">
        <v>95</v>
      </c>
      <c r="BC72" s="41" t="s">
        <v>227</v>
      </c>
    </row>
    <row r="73" spans="1:55" s="2" customFormat="1" ht="16.5" customHeight="1">
      <c r="A73" s="33"/>
      <c r="B73" s="34" t="s">
        <v>228</v>
      </c>
      <c r="C73" s="34" t="s">
        <v>27</v>
      </c>
      <c r="D73" s="35" t="s">
        <v>229</v>
      </c>
      <c r="E73" s="36" t="s">
        <v>230</v>
      </c>
      <c r="F73" s="37" t="s">
        <v>86</v>
      </c>
      <c r="G73" s="38">
        <v>13.8</v>
      </c>
      <c r="H73" s="39"/>
      <c r="I73" s="40">
        <f>ROUND(H73*G73,2)</f>
        <v>0</v>
      </c>
      <c r="J73" s="36" t="s">
        <v>31</v>
      </c>
      <c r="K73" s="9"/>
      <c r="L73" s="8"/>
      <c r="M73" s="8"/>
      <c r="N73" s="8"/>
      <c r="O73" s="8"/>
      <c r="P73" s="8"/>
      <c r="Q73" s="8"/>
      <c r="R73" s="8"/>
      <c r="S73" s="8"/>
      <c r="T73" s="8"/>
      <c r="U73" s="8"/>
      <c r="AH73" s="41" t="s">
        <v>95</v>
      </c>
      <c r="AJ73" s="41" t="s">
        <v>27</v>
      </c>
      <c r="AK73" s="41" t="s">
        <v>33</v>
      </c>
      <c r="AO73" s="5" t="s">
        <v>25</v>
      </c>
      <c r="AU73" s="42" t="e">
        <f>IF(#REF!="základní",I73,0)</f>
        <v>#REF!</v>
      </c>
      <c r="AV73" s="42" t="e">
        <f>IF(#REF!="snížená",I73,0)</f>
        <v>#REF!</v>
      </c>
      <c r="AW73" s="42" t="e">
        <f>IF(#REF!="zákl. přenesená",I73,0)</f>
        <v>#REF!</v>
      </c>
      <c r="AX73" s="42" t="e">
        <f>IF(#REF!="sníž. přenesená",I73,0)</f>
        <v>#REF!</v>
      </c>
      <c r="AY73" s="42" t="e">
        <f>IF(#REF!="nulová",I73,0)</f>
        <v>#REF!</v>
      </c>
      <c r="AZ73" s="5" t="s">
        <v>33</v>
      </c>
      <c r="BA73" s="42">
        <f>ROUND(H73*G73,2)</f>
        <v>0</v>
      </c>
      <c r="BB73" s="5" t="s">
        <v>95</v>
      </c>
      <c r="BC73" s="41" t="s">
        <v>231</v>
      </c>
    </row>
    <row r="74" spans="1:55" s="2" customFormat="1" ht="16.5" customHeight="1">
      <c r="A74" s="33"/>
      <c r="B74" s="34" t="s">
        <v>232</v>
      </c>
      <c r="C74" s="34" t="s">
        <v>27</v>
      </c>
      <c r="D74" s="35" t="s">
        <v>233</v>
      </c>
      <c r="E74" s="36" t="s">
        <v>234</v>
      </c>
      <c r="F74" s="37" t="s">
        <v>46</v>
      </c>
      <c r="G74" s="38">
        <v>0.04</v>
      </c>
      <c r="H74" s="39"/>
      <c r="I74" s="40">
        <f>ROUND(H74*G74,2)</f>
        <v>0</v>
      </c>
      <c r="J74" s="36" t="s">
        <v>31</v>
      </c>
      <c r="K74" s="9"/>
      <c r="L74" s="8"/>
      <c r="M74" s="8"/>
      <c r="N74" s="8"/>
      <c r="O74" s="8"/>
      <c r="P74" s="8"/>
      <c r="Q74" s="8"/>
      <c r="R74" s="8"/>
      <c r="S74" s="8"/>
      <c r="T74" s="8"/>
      <c r="U74" s="8"/>
      <c r="AH74" s="41" t="s">
        <v>95</v>
      </c>
      <c r="AJ74" s="41" t="s">
        <v>27</v>
      </c>
      <c r="AK74" s="41" t="s">
        <v>33</v>
      </c>
      <c r="AO74" s="5" t="s">
        <v>25</v>
      </c>
      <c r="AU74" s="42" t="e">
        <f>IF(#REF!="základní",I74,0)</f>
        <v>#REF!</v>
      </c>
      <c r="AV74" s="42" t="e">
        <f>IF(#REF!="snížená",I74,0)</f>
        <v>#REF!</v>
      </c>
      <c r="AW74" s="42" t="e">
        <f>IF(#REF!="zákl. přenesená",I74,0)</f>
        <v>#REF!</v>
      </c>
      <c r="AX74" s="42" t="e">
        <f>IF(#REF!="sníž. přenesená",I74,0)</f>
        <v>#REF!</v>
      </c>
      <c r="AY74" s="42" t="e">
        <f>IF(#REF!="nulová",I74,0)</f>
        <v>#REF!</v>
      </c>
      <c r="AZ74" s="5" t="s">
        <v>33</v>
      </c>
      <c r="BA74" s="42">
        <f>ROUND(H74*G74,2)</f>
        <v>0</v>
      </c>
      <c r="BB74" s="5" t="s">
        <v>95</v>
      </c>
      <c r="BC74" s="41" t="s">
        <v>235</v>
      </c>
    </row>
    <row r="75" spans="1:53" s="4" customFormat="1" ht="22.9" customHeight="1">
      <c r="A75" s="24"/>
      <c r="C75" s="25" t="s">
        <v>11</v>
      </c>
      <c r="D75" s="31" t="s">
        <v>236</v>
      </c>
      <c r="E75" s="31" t="s">
        <v>237</v>
      </c>
      <c r="H75" s="27"/>
      <c r="I75" s="32">
        <f>BA75</f>
        <v>0</v>
      </c>
      <c r="K75" s="24"/>
      <c r="AH75" s="25" t="s">
        <v>33</v>
      </c>
      <c r="AJ75" s="29" t="s">
        <v>11</v>
      </c>
      <c r="AK75" s="29" t="s">
        <v>3</v>
      </c>
      <c r="AO75" s="25" t="s">
        <v>25</v>
      </c>
      <c r="BA75" s="30">
        <f>SUM(BA76:BA82)</f>
        <v>0</v>
      </c>
    </row>
    <row r="76" spans="1:55" s="2" customFormat="1" ht="16.5" customHeight="1">
      <c r="A76" s="33"/>
      <c r="B76" s="34" t="s">
        <v>238</v>
      </c>
      <c r="C76" s="34" t="s">
        <v>27</v>
      </c>
      <c r="D76" s="35" t="s">
        <v>239</v>
      </c>
      <c r="E76" s="36" t="s">
        <v>240</v>
      </c>
      <c r="F76" s="37" t="s">
        <v>86</v>
      </c>
      <c r="G76" s="38">
        <v>39</v>
      </c>
      <c r="H76" s="39"/>
      <c r="I76" s="40">
        <f aca="true" t="shared" si="4" ref="I76:I82">ROUND(H76*G76,2)</f>
        <v>0</v>
      </c>
      <c r="J76" s="36" t="s">
        <v>31</v>
      </c>
      <c r="K76" s="9"/>
      <c r="L76" s="8"/>
      <c r="M76" s="8"/>
      <c r="N76" s="8"/>
      <c r="O76" s="8"/>
      <c r="P76" s="8"/>
      <c r="Q76" s="8"/>
      <c r="R76" s="8"/>
      <c r="S76" s="8"/>
      <c r="T76" s="8"/>
      <c r="U76" s="8"/>
      <c r="AH76" s="41" t="s">
        <v>95</v>
      </c>
      <c r="AJ76" s="41" t="s">
        <v>27</v>
      </c>
      <c r="AK76" s="41" t="s">
        <v>33</v>
      </c>
      <c r="AO76" s="5" t="s">
        <v>25</v>
      </c>
      <c r="AU76" s="42" t="e">
        <f>IF(#REF!="základní",I76,0)</f>
        <v>#REF!</v>
      </c>
      <c r="AV76" s="42" t="e">
        <f>IF(#REF!="snížená",I76,0)</f>
        <v>#REF!</v>
      </c>
      <c r="AW76" s="42" t="e">
        <f>IF(#REF!="zákl. přenesená",I76,0)</f>
        <v>#REF!</v>
      </c>
      <c r="AX76" s="42" t="e">
        <f>IF(#REF!="sníž. přenesená",I76,0)</f>
        <v>#REF!</v>
      </c>
      <c r="AY76" s="42" t="e">
        <f>IF(#REF!="nulová",I76,0)</f>
        <v>#REF!</v>
      </c>
      <c r="AZ76" s="5" t="s">
        <v>33</v>
      </c>
      <c r="BA76" s="42">
        <f aca="true" t="shared" si="5" ref="BA76:BA82">ROUND(H76*G76,2)</f>
        <v>0</v>
      </c>
      <c r="BB76" s="5" t="s">
        <v>95</v>
      </c>
      <c r="BC76" s="41" t="s">
        <v>241</v>
      </c>
    </row>
    <row r="77" spans="1:55" s="2" customFormat="1" ht="16.5" customHeight="1">
      <c r="A77" s="33"/>
      <c r="B77" s="34" t="s">
        <v>242</v>
      </c>
      <c r="C77" s="34" t="s">
        <v>27</v>
      </c>
      <c r="D77" s="35" t="s">
        <v>243</v>
      </c>
      <c r="E77" s="36" t="s">
        <v>244</v>
      </c>
      <c r="F77" s="37" t="s">
        <v>86</v>
      </c>
      <c r="G77" s="38">
        <v>17.253</v>
      </c>
      <c r="H77" s="39"/>
      <c r="I77" s="40">
        <f t="shared" si="4"/>
        <v>0</v>
      </c>
      <c r="J77" s="36" t="s">
        <v>31</v>
      </c>
      <c r="K77" s="9"/>
      <c r="L77" s="8"/>
      <c r="M77" s="8"/>
      <c r="N77" s="8"/>
      <c r="O77" s="8"/>
      <c r="P77" s="8"/>
      <c r="Q77" s="8"/>
      <c r="R77" s="8"/>
      <c r="S77" s="8"/>
      <c r="T77" s="8"/>
      <c r="U77" s="8"/>
      <c r="AH77" s="41" t="s">
        <v>95</v>
      </c>
      <c r="AJ77" s="41" t="s">
        <v>27</v>
      </c>
      <c r="AK77" s="41" t="s">
        <v>33</v>
      </c>
      <c r="AO77" s="5" t="s">
        <v>25</v>
      </c>
      <c r="AU77" s="42" t="e">
        <f>IF(#REF!="základní",I77,0)</f>
        <v>#REF!</v>
      </c>
      <c r="AV77" s="42" t="e">
        <f>IF(#REF!="snížená",I77,0)</f>
        <v>#REF!</v>
      </c>
      <c r="AW77" s="42" t="e">
        <f>IF(#REF!="zákl. přenesená",I77,0)</f>
        <v>#REF!</v>
      </c>
      <c r="AX77" s="42" t="e">
        <f>IF(#REF!="sníž. přenesená",I77,0)</f>
        <v>#REF!</v>
      </c>
      <c r="AY77" s="42" t="e">
        <f>IF(#REF!="nulová",I77,0)</f>
        <v>#REF!</v>
      </c>
      <c r="AZ77" s="5" t="s">
        <v>33</v>
      </c>
      <c r="BA77" s="42">
        <f t="shared" si="5"/>
        <v>0</v>
      </c>
      <c r="BB77" s="5" t="s">
        <v>95</v>
      </c>
      <c r="BC77" s="41" t="s">
        <v>245</v>
      </c>
    </row>
    <row r="78" spans="1:55" s="2" customFormat="1" ht="16.5" customHeight="1">
      <c r="A78" s="33"/>
      <c r="B78" s="34" t="s">
        <v>246</v>
      </c>
      <c r="C78" s="34" t="s">
        <v>27</v>
      </c>
      <c r="D78" s="35" t="s">
        <v>247</v>
      </c>
      <c r="E78" s="36" t="s">
        <v>248</v>
      </c>
      <c r="F78" s="37" t="s">
        <v>148</v>
      </c>
      <c r="G78" s="38">
        <v>1</v>
      </c>
      <c r="H78" s="39"/>
      <c r="I78" s="40">
        <f t="shared" si="4"/>
        <v>0</v>
      </c>
      <c r="J78" s="36" t="s">
        <v>0</v>
      </c>
      <c r="K78" s="9"/>
      <c r="L78" s="8"/>
      <c r="M78" s="8"/>
      <c r="N78" s="8"/>
      <c r="O78" s="8"/>
      <c r="P78" s="8"/>
      <c r="Q78" s="8"/>
      <c r="R78" s="8"/>
      <c r="S78" s="8"/>
      <c r="T78" s="8"/>
      <c r="U78" s="8"/>
      <c r="AH78" s="41" t="s">
        <v>95</v>
      </c>
      <c r="AJ78" s="41" t="s">
        <v>27</v>
      </c>
      <c r="AK78" s="41" t="s">
        <v>33</v>
      </c>
      <c r="AO78" s="5" t="s">
        <v>25</v>
      </c>
      <c r="AU78" s="42" t="e">
        <f>IF(#REF!="základní",I78,0)</f>
        <v>#REF!</v>
      </c>
      <c r="AV78" s="42" t="e">
        <f>IF(#REF!="snížená",I78,0)</f>
        <v>#REF!</v>
      </c>
      <c r="AW78" s="42" t="e">
        <f>IF(#REF!="zákl. přenesená",I78,0)</f>
        <v>#REF!</v>
      </c>
      <c r="AX78" s="42" t="e">
        <f>IF(#REF!="sníž. přenesená",I78,0)</f>
        <v>#REF!</v>
      </c>
      <c r="AY78" s="42" t="e">
        <f>IF(#REF!="nulová",I78,0)</f>
        <v>#REF!</v>
      </c>
      <c r="AZ78" s="5" t="s">
        <v>33</v>
      </c>
      <c r="BA78" s="42">
        <f t="shared" si="5"/>
        <v>0</v>
      </c>
      <c r="BB78" s="5" t="s">
        <v>95</v>
      </c>
      <c r="BC78" s="41" t="s">
        <v>249</v>
      </c>
    </row>
    <row r="79" spans="1:55" s="2" customFormat="1" ht="16.5" customHeight="1">
      <c r="A79" s="33"/>
      <c r="B79" s="34" t="s">
        <v>250</v>
      </c>
      <c r="C79" s="34" t="s">
        <v>27</v>
      </c>
      <c r="D79" s="35" t="s">
        <v>251</v>
      </c>
      <c r="E79" s="36" t="s">
        <v>252</v>
      </c>
      <c r="F79" s="37" t="s">
        <v>148</v>
      </c>
      <c r="G79" s="38">
        <v>1</v>
      </c>
      <c r="H79" s="39"/>
      <c r="I79" s="40">
        <f t="shared" si="4"/>
        <v>0</v>
      </c>
      <c r="J79" s="36" t="s">
        <v>0</v>
      </c>
      <c r="K79" s="9"/>
      <c r="L79" s="8"/>
      <c r="M79" s="8"/>
      <c r="N79" s="8"/>
      <c r="O79" s="8"/>
      <c r="P79" s="8"/>
      <c r="Q79" s="8"/>
      <c r="R79" s="8"/>
      <c r="S79" s="8"/>
      <c r="T79" s="8"/>
      <c r="U79" s="8"/>
      <c r="AH79" s="41" t="s">
        <v>95</v>
      </c>
      <c r="AJ79" s="41" t="s">
        <v>27</v>
      </c>
      <c r="AK79" s="41" t="s">
        <v>33</v>
      </c>
      <c r="AO79" s="5" t="s">
        <v>25</v>
      </c>
      <c r="AU79" s="42" t="e">
        <f>IF(#REF!="základní",I79,0)</f>
        <v>#REF!</v>
      </c>
      <c r="AV79" s="42" t="e">
        <f>IF(#REF!="snížená",I79,0)</f>
        <v>#REF!</v>
      </c>
      <c r="AW79" s="42" t="e">
        <f>IF(#REF!="zákl. přenesená",I79,0)</f>
        <v>#REF!</v>
      </c>
      <c r="AX79" s="42" t="e">
        <f>IF(#REF!="sníž. přenesená",I79,0)</f>
        <v>#REF!</v>
      </c>
      <c r="AY79" s="42" t="e">
        <f>IF(#REF!="nulová",I79,0)</f>
        <v>#REF!</v>
      </c>
      <c r="AZ79" s="5" t="s">
        <v>33</v>
      </c>
      <c r="BA79" s="42">
        <f t="shared" si="5"/>
        <v>0</v>
      </c>
      <c r="BB79" s="5" t="s">
        <v>95</v>
      </c>
      <c r="BC79" s="41" t="s">
        <v>253</v>
      </c>
    </row>
    <row r="80" spans="1:55" s="2" customFormat="1" ht="16.5" customHeight="1">
      <c r="A80" s="33"/>
      <c r="B80" s="34" t="s">
        <v>254</v>
      </c>
      <c r="C80" s="34" t="s">
        <v>27</v>
      </c>
      <c r="D80" s="35" t="s">
        <v>255</v>
      </c>
      <c r="E80" s="36" t="s">
        <v>256</v>
      </c>
      <c r="F80" s="37" t="s">
        <v>148</v>
      </c>
      <c r="G80" s="38">
        <v>1</v>
      </c>
      <c r="H80" s="39"/>
      <c r="I80" s="40">
        <f t="shared" si="4"/>
        <v>0</v>
      </c>
      <c r="J80" s="36" t="s">
        <v>0</v>
      </c>
      <c r="K80" s="9"/>
      <c r="L80" s="8"/>
      <c r="M80" s="8"/>
      <c r="N80" s="8"/>
      <c r="O80" s="8"/>
      <c r="P80" s="8"/>
      <c r="Q80" s="8"/>
      <c r="R80" s="8"/>
      <c r="S80" s="8"/>
      <c r="T80" s="8"/>
      <c r="U80" s="8"/>
      <c r="AH80" s="41" t="s">
        <v>95</v>
      </c>
      <c r="AJ80" s="41" t="s">
        <v>27</v>
      </c>
      <c r="AK80" s="41" t="s">
        <v>33</v>
      </c>
      <c r="AO80" s="5" t="s">
        <v>25</v>
      </c>
      <c r="AU80" s="42" t="e">
        <f>IF(#REF!="základní",I80,0)</f>
        <v>#REF!</v>
      </c>
      <c r="AV80" s="42" t="e">
        <f>IF(#REF!="snížená",I80,0)</f>
        <v>#REF!</v>
      </c>
      <c r="AW80" s="42" t="e">
        <f>IF(#REF!="zákl. přenesená",I80,0)</f>
        <v>#REF!</v>
      </c>
      <c r="AX80" s="42" t="e">
        <f>IF(#REF!="sníž. přenesená",I80,0)</f>
        <v>#REF!</v>
      </c>
      <c r="AY80" s="42" t="e">
        <f>IF(#REF!="nulová",I80,0)</f>
        <v>#REF!</v>
      </c>
      <c r="AZ80" s="5" t="s">
        <v>33</v>
      </c>
      <c r="BA80" s="42">
        <f t="shared" si="5"/>
        <v>0</v>
      </c>
      <c r="BB80" s="5" t="s">
        <v>95</v>
      </c>
      <c r="BC80" s="41" t="s">
        <v>257</v>
      </c>
    </row>
    <row r="81" spans="1:55" s="2" customFormat="1" ht="16.5" customHeight="1">
      <c r="A81" s="33"/>
      <c r="B81" s="34" t="s">
        <v>296</v>
      </c>
      <c r="C81" s="34" t="s">
        <v>27</v>
      </c>
      <c r="D81" s="35" t="s">
        <v>297</v>
      </c>
      <c r="E81" s="36" t="s">
        <v>298</v>
      </c>
      <c r="F81" s="37" t="s">
        <v>148</v>
      </c>
      <c r="G81" s="38">
        <v>2</v>
      </c>
      <c r="H81" s="39"/>
      <c r="I81" s="40">
        <f>ROUND(H81*G81,2)</f>
        <v>0</v>
      </c>
      <c r="J81" s="36" t="s">
        <v>0</v>
      </c>
      <c r="K81" s="9"/>
      <c r="L81" s="8"/>
      <c r="M81" s="8"/>
      <c r="N81" s="8"/>
      <c r="O81" s="8"/>
      <c r="P81" s="8"/>
      <c r="Q81" s="8"/>
      <c r="R81" s="8"/>
      <c r="S81" s="8"/>
      <c r="T81" s="8"/>
      <c r="U81" s="8"/>
      <c r="AH81" s="41"/>
      <c r="AJ81" s="41"/>
      <c r="AK81" s="41"/>
      <c r="AO81" s="5"/>
      <c r="AU81" s="42"/>
      <c r="AV81" s="42"/>
      <c r="AW81" s="42"/>
      <c r="AX81" s="42"/>
      <c r="AY81" s="42"/>
      <c r="AZ81" s="5"/>
      <c r="BA81" s="42"/>
      <c r="BB81" s="5"/>
      <c r="BC81" s="41"/>
    </row>
    <row r="82" spans="1:55" s="2" customFormat="1" ht="16.5" customHeight="1">
      <c r="A82" s="33"/>
      <c r="B82" s="34" t="s">
        <v>258</v>
      </c>
      <c r="C82" s="34" t="s">
        <v>27</v>
      </c>
      <c r="D82" s="35" t="s">
        <v>259</v>
      </c>
      <c r="E82" s="36" t="s">
        <v>260</v>
      </c>
      <c r="F82" s="37" t="s">
        <v>261</v>
      </c>
      <c r="G82" s="51"/>
      <c r="H82" s="39"/>
      <c r="I82" s="40">
        <f t="shared" si="4"/>
        <v>0</v>
      </c>
      <c r="J82" s="36" t="s">
        <v>31</v>
      </c>
      <c r="K82" s="9"/>
      <c r="L82" s="8"/>
      <c r="M82" s="8"/>
      <c r="N82" s="8"/>
      <c r="O82" s="8"/>
      <c r="P82" s="8"/>
      <c r="Q82" s="8"/>
      <c r="R82" s="8"/>
      <c r="S82" s="8"/>
      <c r="T82" s="8"/>
      <c r="U82" s="8"/>
      <c r="AH82" s="41" t="s">
        <v>95</v>
      </c>
      <c r="AJ82" s="41" t="s">
        <v>27</v>
      </c>
      <c r="AK82" s="41" t="s">
        <v>33</v>
      </c>
      <c r="AO82" s="5" t="s">
        <v>25</v>
      </c>
      <c r="AU82" s="42" t="e">
        <f>IF(#REF!="základní",I82,0)</f>
        <v>#REF!</v>
      </c>
      <c r="AV82" s="42" t="e">
        <f>IF(#REF!="snížená",I82,0)</f>
        <v>#REF!</v>
      </c>
      <c r="AW82" s="42" t="e">
        <f>IF(#REF!="zákl. přenesená",I82,0)</f>
        <v>#REF!</v>
      </c>
      <c r="AX82" s="42" t="e">
        <f>IF(#REF!="sníž. přenesená",I82,0)</f>
        <v>#REF!</v>
      </c>
      <c r="AY82" s="42" t="e">
        <f>IF(#REF!="nulová",I82,0)</f>
        <v>#REF!</v>
      </c>
      <c r="AZ82" s="5" t="s">
        <v>33</v>
      </c>
      <c r="BA82" s="42">
        <f t="shared" si="5"/>
        <v>0</v>
      </c>
      <c r="BB82" s="5" t="s">
        <v>95</v>
      </c>
      <c r="BC82" s="41" t="s">
        <v>262</v>
      </c>
    </row>
    <row r="83" spans="1:21" s="2" customFormat="1" ht="29.25" customHeight="1">
      <c r="A83" s="10"/>
      <c r="B83" s="11"/>
      <c r="C83" s="11"/>
      <c r="D83" s="11"/>
      <c r="E83" s="11"/>
      <c r="F83" s="11"/>
      <c r="G83" s="11"/>
      <c r="H83" s="11"/>
      <c r="I83" s="11"/>
      <c r="J83" s="11"/>
      <c r="K83" s="9"/>
      <c r="L83" s="8"/>
      <c r="M83" s="8"/>
      <c r="N83" s="8"/>
      <c r="O83" s="8"/>
      <c r="P83" s="8"/>
      <c r="Q83" s="8"/>
      <c r="R83" s="8"/>
      <c r="S83" s="8"/>
      <c r="T83" s="8"/>
      <c r="U83" s="8"/>
    </row>
    <row r="84" ht="35.25" customHeight="1"/>
    <row r="85" s="1" customFormat="1" ht="37.5" customHeight="1"/>
    <row r="86" spans="1:21" s="2" customFormat="1" ht="6.95" customHeight="1">
      <c r="A86" s="12"/>
      <c r="B86" s="13"/>
      <c r="C86" s="13"/>
      <c r="D86" s="13"/>
      <c r="E86" s="13"/>
      <c r="F86" s="13"/>
      <c r="G86" s="13"/>
      <c r="H86" s="13"/>
      <c r="I86" s="13"/>
      <c r="J86" s="13"/>
      <c r="K86" s="15"/>
      <c r="L86" s="8"/>
      <c r="M86" s="8"/>
      <c r="N86" s="8"/>
      <c r="O86" s="8"/>
      <c r="P86" s="8"/>
      <c r="Q86" s="8"/>
      <c r="R86" s="8"/>
      <c r="S86" s="8"/>
      <c r="T86" s="8"/>
      <c r="U86" s="8"/>
    </row>
    <row r="87" spans="1:21" s="2" customFormat="1" ht="18.75" customHeight="1">
      <c r="A87" s="9"/>
      <c r="B87" s="6" t="s">
        <v>16</v>
      </c>
      <c r="C87" s="8"/>
      <c r="D87" s="8"/>
      <c r="E87" s="8"/>
      <c r="F87" s="8"/>
      <c r="G87" s="8"/>
      <c r="H87" s="8"/>
      <c r="I87" s="8"/>
      <c r="J87" s="8"/>
      <c r="K87" s="15"/>
      <c r="L87" s="8"/>
      <c r="M87" s="8"/>
      <c r="N87" s="8"/>
      <c r="O87" s="8"/>
      <c r="P87" s="8"/>
      <c r="Q87" s="8"/>
      <c r="R87" s="8"/>
      <c r="S87" s="8"/>
      <c r="T87" s="8"/>
      <c r="U87" s="8"/>
    </row>
    <row r="88" spans="1:21" s="2" customFormat="1" ht="10.35" customHeight="1">
      <c r="A88" s="9"/>
      <c r="B88" s="8"/>
      <c r="C88" s="8"/>
      <c r="D88" s="8"/>
      <c r="E88" s="8"/>
      <c r="F88" s="8"/>
      <c r="G88" s="8"/>
      <c r="H88" s="8"/>
      <c r="I88" s="8"/>
      <c r="J88" s="8"/>
      <c r="K88" s="15"/>
      <c r="L88" s="8"/>
      <c r="M88" s="8"/>
      <c r="N88" s="8"/>
      <c r="O88" s="8"/>
      <c r="P88" s="8"/>
      <c r="Q88" s="8"/>
      <c r="R88" s="8"/>
      <c r="S88" s="8"/>
      <c r="T88" s="8"/>
      <c r="U88" s="8"/>
    </row>
    <row r="89" spans="1:21" s="3" customFormat="1" ht="33" customHeight="1">
      <c r="A89" s="17"/>
      <c r="B89" s="18" t="s">
        <v>17</v>
      </c>
      <c r="C89" s="19" t="s">
        <v>9</v>
      </c>
      <c r="D89" s="19" t="s">
        <v>7</v>
      </c>
      <c r="E89" s="19" t="s">
        <v>8</v>
      </c>
      <c r="F89" s="19" t="s">
        <v>18</v>
      </c>
      <c r="G89" s="19" t="s">
        <v>19</v>
      </c>
      <c r="H89" s="19" t="s">
        <v>20</v>
      </c>
      <c r="I89" s="19" t="s">
        <v>14</v>
      </c>
      <c r="J89" s="20" t="s">
        <v>21</v>
      </c>
      <c r="K89" s="21"/>
      <c r="L89" s="16"/>
      <c r="M89" s="16"/>
      <c r="N89" s="16"/>
      <c r="O89" s="16"/>
      <c r="P89" s="16"/>
      <c r="Q89" s="16"/>
      <c r="R89" s="16"/>
      <c r="S89" s="16"/>
      <c r="T89" s="16"/>
      <c r="U89" s="16"/>
    </row>
    <row r="90" spans="1:53" s="2" customFormat="1" ht="26.25" customHeight="1">
      <c r="A90" s="9"/>
      <c r="B90" s="14" t="s">
        <v>22</v>
      </c>
      <c r="C90" s="8"/>
      <c r="D90" s="8"/>
      <c r="E90" s="8"/>
      <c r="F90" s="8"/>
      <c r="G90" s="8"/>
      <c r="H90" s="8"/>
      <c r="I90" s="22">
        <f>BA90</f>
        <v>0</v>
      </c>
      <c r="J90" s="8"/>
      <c r="K90" s="9"/>
      <c r="L90" s="8"/>
      <c r="M90" s="8"/>
      <c r="N90" s="8"/>
      <c r="O90" s="8"/>
      <c r="P90" s="8"/>
      <c r="Q90" s="8"/>
      <c r="R90" s="8"/>
      <c r="S90" s="8"/>
      <c r="T90" s="8"/>
      <c r="U90" s="8"/>
      <c r="AJ90" s="5" t="s">
        <v>11</v>
      </c>
      <c r="AK90" s="5" t="s">
        <v>15</v>
      </c>
      <c r="BA90" s="23">
        <f>BA91</f>
        <v>0</v>
      </c>
    </row>
    <row r="91" spans="1:53" s="4" customFormat="1" ht="26.25" customHeight="1">
      <c r="A91" s="24"/>
      <c r="C91" s="25" t="s">
        <v>11</v>
      </c>
      <c r="D91" s="26" t="s">
        <v>13</v>
      </c>
      <c r="E91" s="26" t="s">
        <v>263</v>
      </c>
      <c r="H91" s="27"/>
      <c r="I91" s="28">
        <f>BA91</f>
        <v>0</v>
      </c>
      <c r="K91" s="24"/>
      <c r="AH91" s="25" t="s">
        <v>50</v>
      </c>
      <c r="AJ91" s="29" t="s">
        <v>11</v>
      </c>
      <c r="AK91" s="29" t="s">
        <v>12</v>
      </c>
      <c r="AO91" s="25" t="s">
        <v>25</v>
      </c>
      <c r="BA91" s="30">
        <f>SUM(BA92:BA94)</f>
        <v>0</v>
      </c>
    </row>
    <row r="92" spans="1:55" s="2" customFormat="1" ht="78" customHeight="1">
      <c r="A92" s="33"/>
      <c r="B92" s="34" t="s">
        <v>3</v>
      </c>
      <c r="C92" s="34" t="s">
        <v>27</v>
      </c>
      <c r="D92" s="35" t="s">
        <v>247</v>
      </c>
      <c r="E92" s="36" t="s">
        <v>264</v>
      </c>
      <c r="F92" s="37" t="s">
        <v>148</v>
      </c>
      <c r="G92" s="38">
        <v>1</v>
      </c>
      <c r="H92" s="39"/>
      <c r="I92" s="40">
        <f>ROUND(H92*G92,2)</f>
        <v>0</v>
      </c>
      <c r="J92" s="36" t="s">
        <v>0</v>
      </c>
      <c r="K92" s="9"/>
      <c r="L92" s="8"/>
      <c r="M92" s="8"/>
      <c r="N92" s="8"/>
      <c r="O92" s="8"/>
      <c r="P92" s="8"/>
      <c r="Q92" s="8"/>
      <c r="R92" s="8"/>
      <c r="S92" s="8"/>
      <c r="T92" s="8"/>
      <c r="U92" s="8"/>
      <c r="AH92" s="41" t="s">
        <v>32</v>
      </c>
      <c r="AJ92" s="41" t="s">
        <v>27</v>
      </c>
      <c r="AK92" s="41" t="s">
        <v>3</v>
      </c>
      <c r="AO92" s="5" t="s">
        <v>25</v>
      </c>
      <c r="AU92" s="42" t="e">
        <f>IF(#REF!="základní",I92,0)</f>
        <v>#REF!</v>
      </c>
      <c r="AV92" s="42" t="e">
        <f>IF(#REF!="snížená",I92,0)</f>
        <v>#REF!</v>
      </c>
      <c r="AW92" s="42" t="e">
        <f>IF(#REF!="zákl. přenesená",I92,0)</f>
        <v>#REF!</v>
      </c>
      <c r="AX92" s="42" t="e">
        <f>IF(#REF!="sníž. přenesená",I92,0)</f>
        <v>#REF!</v>
      </c>
      <c r="AY92" s="42" t="e">
        <f>IF(#REF!="nulová",I92,0)</f>
        <v>#REF!</v>
      </c>
      <c r="AZ92" s="5" t="s">
        <v>33</v>
      </c>
      <c r="BA92" s="42">
        <f>ROUND(H92*G92,2)</f>
        <v>0</v>
      </c>
      <c r="BB92" s="5" t="s">
        <v>32</v>
      </c>
      <c r="BC92" s="41" t="s">
        <v>265</v>
      </c>
    </row>
    <row r="93" spans="1:55" s="2" customFormat="1" ht="90.75" customHeight="1">
      <c r="A93" s="33"/>
      <c r="B93" s="34" t="s">
        <v>33</v>
      </c>
      <c r="C93" s="34" t="s">
        <v>27</v>
      </c>
      <c r="D93" s="35" t="s">
        <v>266</v>
      </c>
      <c r="E93" s="36" t="s">
        <v>267</v>
      </c>
      <c r="F93" s="37" t="s">
        <v>148</v>
      </c>
      <c r="G93" s="38">
        <v>1</v>
      </c>
      <c r="H93" s="39"/>
      <c r="I93" s="40">
        <f>ROUND(H93*G93,2)</f>
        <v>0</v>
      </c>
      <c r="J93" s="36" t="s">
        <v>0</v>
      </c>
      <c r="K93" s="9"/>
      <c r="L93" s="8"/>
      <c r="M93" s="8"/>
      <c r="N93" s="8"/>
      <c r="O93" s="8"/>
      <c r="P93" s="8"/>
      <c r="Q93" s="8"/>
      <c r="R93" s="8"/>
      <c r="S93" s="8"/>
      <c r="T93" s="8"/>
      <c r="U93" s="8"/>
      <c r="AH93" s="41" t="s">
        <v>32</v>
      </c>
      <c r="AJ93" s="41" t="s">
        <v>27</v>
      </c>
      <c r="AK93" s="41" t="s">
        <v>3</v>
      </c>
      <c r="AO93" s="5" t="s">
        <v>25</v>
      </c>
      <c r="AU93" s="42" t="e">
        <f>IF(#REF!="základní",I93,0)</f>
        <v>#REF!</v>
      </c>
      <c r="AV93" s="42" t="e">
        <f>IF(#REF!="snížená",I93,0)</f>
        <v>#REF!</v>
      </c>
      <c r="AW93" s="42" t="e">
        <f>IF(#REF!="zákl. přenesená",I93,0)</f>
        <v>#REF!</v>
      </c>
      <c r="AX93" s="42" t="e">
        <f>IF(#REF!="sníž. přenesená",I93,0)</f>
        <v>#REF!</v>
      </c>
      <c r="AY93" s="42" t="e">
        <f>IF(#REF!="nulová",I93,0)</f>
        <v>#REF!</v>
      </c>
      <c r="AZ93" s="5" t="s">
        <v>33</v>
      </c>
      <c r="BA93" s="42">
        <f>ROUND(H93*G93,2)</f>
        <v>0</v>
      </c>
      <c r="BB93" s="5" t="s">
        <v>32</v>
      </c>
      <c r="BC93" s="41" t="s">
        <v>268</v>
      </c>
    </row>
    <row r="94" spans="1:55" s="2" customFormat="1" ht="16.5" customHeight="1">
      <c r="A94" s="33"/>
      <c r="B94" s="34" t="s">
        <v>39</v>
      </c>
      <c r="C94" s="34" t="s">
        <v>27</v>
      </c>
      <c r="D94" s="35" t="s">
        <v>269</v>
      </c>
      <c r="E94" s="36" t="s">
        <v>270</v>
      </c>
      <c r="F94" s="37" t="s">
        <v>148</v>
      </c>
      <c r="G94" s="38">
        <v>1</v>
      </c>
      <c r="H94" s="39"/>
      <c r="I94" s="40">
        <f>ROUND(H94*G94,2)</f>
        <v>0</v>
      </c>
      <c r="J94" s="36" t="s">
        <v>0</v>
      </c>
      <c r="K94" s="9"/>
      <c r="L94" s="8"/>
      <c r="M94" s="8"/>
      <c r="N94" s="8"/>
      <c r="O94" s="8"/>
      <c r="P94" s="8"/>
      <c r="Q94" s="8"/>
      <c r="R94" s="8"/>
      <c r="S94" s="8"/>
      <c r="T94" s="8"/>
      <c r="U94" s="8"/>
      <c r="AH94" s="41" t="s">
        <v>32</v>
      </c>
      <c r="AJ94" s="41" t="s">
        <v>27</v>
      </c>
      <c r="AK94" s="41" t="s">
        <v>3</v>
      </c>
      <c r="AO94" s="5" t="s">
        <v>25</v>
      </c>
      <c r="AU94" s="42" t="e">
        <f>IF(#REF!="základní",I94,0)</f>
        <v>#REF!</v>
      </c>
      <c r="AV94" s="42" t="e">
        <f>IF(#REF!="snížená",I94,0)</f>
        <v>#REF!</v>
      </c>
      <c r="AW94" s="42" t="e">
        <f>IF(#REF!="zákl. přenesená",I94,0)</f>
        <v>#REF!</v>
      </c>
      <c r="AX94" s="42" t="e">
        <f>IF(#REF!="sníž. přenesená",I94,0)</f>
        <v>#REF!</v>
      </c>
      <c r="AY94" s="42" t="e">
        <f>IF(#REF!="nulová",I94,0)</f>
        <v>#REF!</v>
      </c>
      <c r="AZ94" s="5" t="s">
        <v>33</v>
      </c>
      <c r="BA94" s="42">
        <f>ROUND(H94*G94,2)</f>
        <v>0</v>
      </c>
      <c r="BB94" s="5" t="s">
        <v>32</v>
      </c>
      <c r="BC94" s="41" t="s">
        <v>271</v>
      </c>
    </row>
    <row r="95" spans="1:21" s="2" customFormat="1" ht="6.95" customHeight="1">
      <c r="A95" s="10"/>
      <c r="B95" s="11"/>
      <c r="C95" s="11"/>
      <c r="D95" s="11"/>
      <c r="E95" s="11"/>
      <c r="F95" s="11"/>
      <c r="G95" s="11"/>
      <c r="H95" s="11"/>
      <c r="I95" s="11"/>
      <c r="J95" s="11"/>
      <c r="K95" s="9"/>
      <c r="L95" s="8"/>
      <c r="M95" s="8"/>
      <c r="N95" s="8"/>
      <c r="O95" s="8"/>
      <c r="P95" s="8"/>
      <c r="Q95" s="8"/>
      <c r="R95" s="8"/>
      <c r="S95" s="8"/>
      <c r="T95" s="8"/>
      <c r="U95" s="8"/>
    </row>
    <row r="96" s="1" customFormat="1" ht="12"/>
    <row r="97" s="1" customFormat="1" ht="12" thickBot="1">
      <c r="H97" s="53"/>
    </row>
    <row r="98" spans="1:10" s="1" customFormat="1" ht="12">
      <c r="A98" s="54"/>
      <c r="B98" s="55"/>
      <c r="C98" s="55"/>
      <c r="D98" s="55"/>
      <c r="E98" s="55"/>
      <c r="F98" s="55"/>
      <c r="G98" s="55"/>
      <c r="H98" s="56"/>
      <c r="I98" s="55"/>
      <c r="J98" s="57"/>
    </row>
    <row r="99" spans="1:10" s="1" customFormat="1" ht="15.75">
      <c r="A99" s="58"/>
      <c r="B99" s="59" t="s">
        <v>10</v>
      </c>
      <c r="C99" s="60"/>
      <c r="D99" s="60"/>
      <c r="E99" s="60"/>
      <c r="F99" s="60"/>
      <c r="G99" s="60"/>
      <c r="H99" s="61"/>
      <c r="I99" s="59" t="s">
        <v>6</v>
      </c>
      <c r="J99" s="62"/>
    </row>
    <row r="100" spans="1:10" s="1" customFormat="1" ht="12">
      <c r="A100" s="58"/>
      <c r="B100" s="60"/>
      <c r="C100" s="60"/>
      <c r="D100" s="60"/>
      <c r="E100" s="60"/>
      <c r="F100" s="60"/>
      <c r="G100" s="60"/>
      <c r="H100" s="61"/>
      <c r="I100" s="60"/>
      <c r="J100" s="62"/>
    </row>
    <row r="101" spans="1:10" s="1" customFormat="1" ht="18" customHeight="1">
      <c r="A101" s="58"/>
      <c r="B101" s="60"/>
      <c r="C101" s="60"/>
      <c r="D101" s="78" t="s">
        <v>24</v>
      </c>
      <c r="E101" s="78"/>
      <c r="F101" s="60"/>
      <c r="G101" s="60"/>
      <c r="H101" s="61"/>
      <c r="I101" s="80">
        <f>SUM(I10)</f>
        <v>0</v>
      </c>
      <c r="J101" s="81"/>
    </row>
    <row r="102" spans="1:10" s="1" customFormat="1" ht="18" customHeight="1">
      <c r="A102" s="58"/>
      <c r="B102" s="60"/>
      <c r="C102" s="60"/>
      <c r="D102" s="78" t="s">
        <v>193</v>
      </c>
      <c r="E102" s="78"/>
      <c r="F102" s="60"/>
      <c r="G102" s="60"/>
      <c r="H102" s="61"/>
      <c r="I102" s="75">
        <f>PRODUCT(I62)</f>
        <v>0</v>
      </c>
      <c r="J102" s="76"/>
    </row>
    <row r="103" spans="1:10" s="1" customFormat="1" ht="17.25" customHeight="1">
      <c r="A103" s="58"/>
      <c r="B103" s="60"/>
      <c r="C103" s="60"/>
      <c r="D103" s="78" t="s">
        <v>281</v>
      </c>
      <c r="E103" s="78"/>
      <c r="F103" s="60"/>
      <c r="G103" s="60"/>
      <c r="H103" s="61"/>
      <c r="I103" s="80">
        <f>PRODUCT(I90)</f>
        <v>0</v>
      </c>
      <c r="J103" s="81"/>
    </row>
    <row r="104" spans="1:10" s="1" customFormat="1" ht="12" thickBot="1">
      <c r="A104" s="63"/>
      <c r="B104" s="64"/>
      <c r="C104" s="64"/>
      <c r="D104" s="64"/>
      <c r="E104" s="64"/>
      <c r="F104" s="64"/>
      <c r="G104" s="64"/>
      <c r="H104" s="65"/>
      <c r="I104" s="64"/>
      <c r="J104" s="66"/>
    </row>
    <row r="105" s="1" customFormat="1" ht="6" customHeight="1" thickBot="1">
      <c r="H105" s="53"/>
    </row>
    <row r="106" spans="1:10" s="1" customFormat="1" ht="18.75" customHeight="1">
      <c r="A106" s="54"/>
      <c r="B106" s="55"/>
      <c r="C106" s="55"/>
      <c r="D106" s="77" t="s">
        <v>274</v>
      </c>
      <c r="E106" s="77"/>
      <c r="F106" s="55"/>
      <c r="G106" s="55"/>
      <c r="H106" s="56"/>
      <c r="I106" s="67">
        <f>SUM(I101:J103)</f>
        <v>0</v>
      </c>
      <c r="J106" s="57"/>
    </row>
    <row r="107" spans="1:10" s="1" customFormat="1" ht="18.75" customHeight="1">
      <c r="A107" s="58"/>
      <c r="B107" s="60"/>
      <c r="C107" s="60"/>
      <c r="D107" s="78" t="s">
        <v>282</v>
      </c>
      <c r="E107" s="78"/>
      <c r="F107" s="60"/>
      <c r="G107" s="60"/>
      <c r="H107" s="61"/>
      <c r="I107" s="68">
        <f>PRODUCT(I106,0.21)</f>
        <v>0</v>
      </c>
      <c r="J107" s="62"/>
    </row>
    <row r="108" spans="1:10" s="1" customFormat="1" ht="18.75" customHeight="1" thickBot="1">
      <c r="A108" s="63"/>
      <c r="B108" s="64"/>
      <c r="C108" s="64"/>
      <c r="D108" s="79" t="s">
        <v>283</v>
      </c>
      <c r="E108" s="79"/>
      <c r="F108" s="64"/>
      <c r="G108" s="64"/>
      <c r="H108" s="65"/>
      <c r="I108" s="69">
        <f>SUM(I106:I107)</f>
        <v>0</v>
      </c>
      <c r="J108" s="66"/>
    </row>
    <row r="109" s="1" customFormat="1" ht="12">
      <c r="H109" s="53"/>
    </row>
    <row r="110" s="1" customFormat="1" ht="12">
      <c r="H110" s="53"/>
    </row>
    <row r="111" spans="3:8" s="1" customFormat="1" ht="12.75">
      <c r="C111" s="70" t="s">
        <v>275</v>
      </c>
      <c r="D111" s="70"/>
      <c r="F111" s="70" t="s">
        <v>275</v>
      </c>
      <c r="H111" s="53"/>
    </row>
    <row r="112" s="1" customFormat="1" ht="12">
      <c r="H112" s="53"/>
    </row>
    <row r="113" s="1" customFormat="1" ht="12">
      <c r="H113" s="53"/>
    </row>
    <row r="114" s="1" customFormat="1" ht="12">
      <c r="H114" s="53"/>
    </row>
    <row r="115" s="1" customFormat="1" ht="12">
      <c r="H115" s="53"/>
    </row>
    <row r="116" spans="1:8" s="1" customFormat="1" ht="12">
      <c r="A116" s="60"/>
      <c r="H116" s="53"/>
    </row>
    <row r="117" spans="1:9" s="1" customFormat="1" ht="12.75">
      <c r="A117" s="71"/>
      <c r="B117" s="8"/>
      <c r="C117" s="72" t="s">
        <v>276</v>
      </c>
      <c r="D117" s="73"/>
      <c r="E117" s="73"/>
      <c r="F117" s="72" t="s">
        <v>277</v>
      </c>
      <c r="G117" s="73"/>
      <c r="H117" s="74"/>
      <c r="I117" s="73"/>
    </row>
    <row r="118" spans="1:8" s="1" customFormat="1" ht="12.75">
      <c r="A118" s="60"/>
      <c r="C118" s="70" t="s">
        <v>278</v>
      </c>
      <c r="H118" s="53"/>
    </row>
    <row r="119" spans="1:8" s="1" customFormat="1" ht="12.75">
      <c r="A119" s="60"/>
      <c r="C119" s="70" t="s">
        <v>279</v>
      </c>
      <c r="H119" s="53"/>
    </row>
    <row r="120" spans="1:8" s="1" customFormat="1" ht="12.75">
      <c r="A120" s="60"/>
      <c r="C120" s="70" t="s">
        <v>280</v>
      </c>
      <c r="H120" s="53"/>
    </row>
    <row r="121" spans="1:8" s="1" customFormat="1" ht="12">
      <c r="A121" s="60"/>
      <c r="H121" s="53"/>
    </row>
    <row r="122" s="1" customFormat="1" ht="12">
      <c r="H122" s="53"/>
    </row>
    <row r="123" s="1" customFormat="1" ht="12">
      <c r="H123" s="53"/>
    </row>
    <row r="124" s="1" customFormat="1" ht="12">
      <c r="H124" s="53"/>
    </row>
  </sheetData>
  <autoFilter ref="B9:J82"/>
  <mergeCells count="10">
    <mergeCell ref="I103:J103"/>
    <mergeCell ref="D6:G6"/>
    <mergeCell ref="D101:E101"/>
    <mergeCell ref="I101:J101"/>
    <mergeCell ref="D7:G7"/>
    <mergeCell ref="D106:E106"/>
    <mergeCell ref="D107:E107"/>
    <mergeCell ref="D108:E108"/>
    <mergeCell ref="D102:E102"/>
    <mergeCell ref="D103:E103"/>
  </mergeCells>
  <printOptions/>
  <pageMargins left="0.2362204724409449" right="0.2362204724409449" top="0.5511811023622047" bottom="0.5511811023622047" header="0" footer="0"/>
  <pageSetup blackAndWhite="1" fitToHeight="100" fitToWidth="1" horizontalDpi="600" verticalDpi="600" orientation="landscape" paperSize="9" scale="71"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Kadlecová</dc:creator>
  <cp:keywords/>
  <dc:description/>
  <cp:lastModifiedBy>Šustr Jiří</cp:lastModifiedBy>
  <cp:lastPrinted>2022-06-09T05:36:50Z</cp:lastPrinted>
  <dcterms:created xsi:type="dcterms:W3CDTF">2021-12-17T11:47:06Z</dcterms:created>
  <dcterms:modified xsi:type="dcterms:W3CDTF">2022-06-09T05:36:59Z</dcterms:modified>
  <cp:category/>
  <cp:version/>
  <cp:contentType/>
  <cp:contentStatus/>
</cp:coreProperties>
</file>