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95" activeTab="3"/>
  </bookViews>
  <sheets>
    <sheet name="SOUHRNNÝ LIST STAVBY" sheetId="1" r:id="rId1"/>
    <sheet name="KRYCÍ LIST" sheetId="2" r:id="rId2"/>
    <sheet name="REKAPITULACE" sheetId="3" r:id="rId3"/>
    <sheet name="ROZPOČET" sheetId="4" r:id="rId4"/>
  </sheets>
  <definedNames/>
  <calcPr fullCalcOnLoad="1"/>
</workbook>
</file>

<file path=xl/sharedStrings.xml><?xml version="1.0" encoding="utf-8"?>
<sst xmlns="http://schemas.openxmlformats.org/spreadsheetml/2006/main" count="1389" uniqueCount="696">
  <si>
    <t>Cenová úroveň : 2019/II</t>
  </si>
  <si>
    <t>POLOŽKOVÝ ROZPOČET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</si>
  <si>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</si>
  <si>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</si>
  <si>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</si>
  <si>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</si>
  <si>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</si>
  <si>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</si>
  <si>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</si>
  <si>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</si>
  <si>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</si>
  <si>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</si>
  <si>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</si>
  <si>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</si>
  <si>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</si>
  <si>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</si>
  <si>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</si>
  <si>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</si>
  <si>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</si>
  <si>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</si>
  <si>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</si>
  <si>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</si>
  <si>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</si>
  <si>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HMOTNOST</t>
  </si>
  <si>
    <t>10.</t>
  </si>
  <si>
    <t>11.</t>
  </si>
  <si>
    <t>HSV:</t>
  </si>
  <si>
    <t>oddíl 3</t>
  </si>
  <si>
    <t>Svislé konstrukce:</t>
  </si>
  <si>
    <t>C-317121251-0</t>
  </si>
  <si>
    <t>MTZ PREKL PREF ZB SVETL 180CM DO RYH</t>
  </si>
  <si>
    <t>KS</t>
  </si>
  <si>
    <t>C-317167212-0</t>
  </si>
  <si>
    <t>PREKLAD PTH KERAM PLOCHY 14,5x7,1x125</t>
  </si>
  <si>
    <t>C-342272582-0</t>
  </si>
  <si>
    <t>M2</t>
  </si>
  <si>
    <t>C-346244381-0</t>
  </si>
  <si>
    <t>PLENTOVANI VAL NOSNIKU CIHLAMI V 20CM</t>
  </si>
  <si>
    <t>C-310238411-0</t>
  </si>
  <si>
    <t>M3</t>
  </si>
  <si>
    <t>C-346272698-0</t>
  </si>
  <si>
    <t>C-342271090-0</t>
  </si>
  <si>
    <t>C-342271087-0</t>
  </si>
  <si>
    <t>ZDENI PRICEK Z TVAR POROB M TENK 15CM</t>
  </si>
  <si>
    <t>SVISLÉ KONSTRUKCE CELKEM</t>
  </si>
  <si>
    <t>oddíl 4</t>
  </si>
  <si>
    <t>Vodorovné konstrukce:</t>
  </si>
  <si>
    <t>T</t>
  </si>
  <si>
    <t>VODOROVNÉ KONSTRUKCE CELKEM</t>
  </si>
  <si>
    <t>oddíl 61</t>
  </si>
  <si>
    <t>Úpravy povrchů vnitřní:</t>
  </si>
  <si>
    <t>C-612471863-0</t>
  </si>
  <si>
    <t>OMIT VNI STEN TENKOVRS SMS VAPCEM</t>
  </si>
  <si>
    <t>C-612481112-0</t>
  </si>
  <si>
    <t>C-612471413-0</t>
  </si>
  <si>
    <t>UPRAVA VNITR STEN AKTIV STUK S DISP</t>
  </si>
  <si>
    <t>C-612426821-0</t>
  </si>
  <si>
    <t>OMIT VNI OSTENI OKEN/DV CIS VAP STUK</t>
  </si>
  <si>
    <t>C-612421811-0</t>
  </si>
  <si>
    <t>OMIT VNI STEN CISTE VAPENNE HLADKE</t>
  </si>
  <si>
    <t>C-612425931-0</t>
  </si>
  <si>
    <t>OMIT VNI OSTENI OKEN/DVERI MVC STUK</t>
  </si>
  <si>
    <t>ÚPRAVY POVRCHŮ VNITŘNÍ CELKEM</t>
  </si>
  <si>
    <t>oddíl 63</t>
  </si>
  <si>
    <t>Podlahy:</t>
  </si>
  <si>
    <t>C-631312611-0</t>
  </si>
  <si>
    <t>MAZANINA Z BETONU TL 8CM TR C16/20</t>
  </si>
  <si>
    <t>C-631313611-0</t>
  </si>
  <si>
    <t>MAZANINA Z BETONU TL 12CM TR C16/20</t>
  </si>
  <si>
    <t>C-632451065-0</t>
  </si>
  <si>
    <t>POTER PISCEM 25 MPa TL 50MM</t>
  </si>
  <si>
    <t>PODLAHY CELKEM</t>
  </si>
  <si>
    <t>oddíl 64</t>
  </si>
  <si>
    <t>Osazování výplní otvorů:</t>
  </si>
  <si>
    <t>C-642944121-0</t>
  </si>
  <si>
    <t>OSAZ DVER ZARUB OCEL DODATECNE -2,5M2</t>
  </si>
  <si>
    <t>H-55333221-1</t>
  </si>
  <si>
    <t>ZARUBEN OCEL ZDENI CGU 110/700</t>
  </si>
  <si>
    <t>H-55333222-1</t>
  </si>
  <si>
    <t>ZARUBEN OCEL ZDENI CGU 110/800</t>
  </si>
  <si>
    <t>OSAZOVÁNÍ VÝPLNÍ OTVORŮ CELKEM</t>
  </si>
  <si>
    <t>oddíl 9</t>
  </si>
  <si>
    <t>Ostatní konstrukce a práce:</t>
  </si>
  <si>
    <t>C-957381131-0</t>
  </si>
  <si>
    <t>M</t>
  </si>
  <si>
    <t>C-952901111-0</t>
  </si>
  <si>
    <t>VYCISTENI BUDOV VYSKY PODLAZI DO 4M</t>
  </si>
  <si>
    <t>OSTATNÍ KONSTRUKCE A PRÁCE CELKEM</t>
  </si>
  <si>
    <t>oddíl 94</t>
  </si>
  <si>
    <t>Lešení a stavební výtahy:</t>
  </si>
  <si>
    <t>C-941941051-0</t>
  </si>
  <si>
    <t>MTZ LESENI LEH RAD PRIME S 1,5M H 10M</t>
  </si>
  <si>
    <t>C-941941391-0</t>
  </si>
  <si>
    <t>PRIPL ZK MESIC POUZ LESENI K POL 1051</t>
  </si>
  <si>
    <t>C-941941851-0</t>
  </si>
  <si>
    <t>DMTZ LESENI L RAD PRIME S 1,5M H 10M</t>
  </si>
  <si>
    <t>C-998009101-0</t>
  </si>
  <si>
    <t>PRESUN HMOT LESENI SAMOSTAT BUDOVANE</t>
  </si>
  <si>
    <t>LEŠENÍ A STAVEBNÍ VÝTAHY CELKEM</t>
  </si>
  <si>
    <t>oddíl 96</t>
  </si>
  <si>
    <t>Bourání konstrukcí:</t>
  </si>
  <si>
    <t>C-968062245-0</t>
  </si>
  <si>
    <t>ODSTR RAMU OKEN DREV JEDNODUCH 2M2</t>
  </si>
  <si>
    <t>C-968062455-0</t>
  </si>
  <si>
    <t>ODSTR DVERNICH ZARUBNI DREVENYCH 2M2</t>
  </si>
  <si>
    <t>C-962031132-0</t>
  </si>
  <si>
    <t>BOURANI PRICKY Z CIHEL MVC TL DO 10CM</t>
  </si>
  <si>
    <t>C-962031133-0</t>
  </si>
  <si>
    <t>BOURANI PRICKY Z CIHEL MVC TL DO 15CM</t>
  </si>
  <si>
    <t>C-962032231-0</t>
  </si>
  <si>
    <t>C-962032254-0</t>
  </si>
  <si>
    <t>C-965081813-0</t>
  </si>
  <si>
    <t>BOUR DLAZEB Z DLAZDIC OSTAT 1CM- 1M2-</t>
  </si>
  <si>
    <t>C-965042131-0</t>
  </si>
  <si>
    <t>BOUR PODKLAD Z BETONU TL 10CM 4M2</t>
  </si>
  <si>
    <t>C-978013191-0</t>
  </si>
  <si>
    <t>OTLUC OMITKY MV VC VNIT STEN 100%</t>
  </si>
  <si>
    <t>C-979082133-0</t>
  </si>
  <si>
    <t>VNITROSTAV DOPRAVA AZC HMOT DO 10M</t>
  </si>
  <si>
    <t>C-979087213-0</t>
  </si>
  <si>
    <t>NAKLADANI NA DOPR PROSTR VYBOUR HMOT</t>
  </si>
  <si>
    <t>C-979083117-0</t>
  </si>
  <si>
    <t>VODOR PREMIST SUTI SKLADKA 6000M</t>
  </si>
  <si>
    <t>C-979083191-0</t>
  </si>
  <si>
    <t>PRIPL ZKD 1000M VODOR PREMIST 6000M-</t>
  </si>
  <si>
    <t>C-979081131-0</t>
  </si>
  <si>
    <t>SKLADKOVNE TRIDENA SUT [BET-CI-KERAM]</t>
  </si>
  <si>
    <t>C-974031387-0</t>
  </si>
  <si>
    <t>BOURÁNÍ KONSTRUKCÍ CELKEM</t>
  </si>
  <si>
    <t>oddíl 99</t>
  </si>
  <si>
    <t>Přesun hmot:</t>
  </si>
  <si>
    <t>C-998011001-0</t>
  </si>
  <si>
    <t>PRESUN HMOT BUDOVY ZDENE VYSKY -6M</t>
  </si>
  <si>
    <t>PŘESUN HMOT CELKEM</t>
  </si>
  <si>
    <t>PSV:</t>
  </si>
  <si>
    <t>oddíl 711</t>
  </si>
  <si>
    <t>Izolace proti vodě:</t>
  </si>
  <si>
    <t>C-711111001-0</t>
  </si>
  <si>
    <t>NATER IZOL ZEM VLHK VOD STUD PENETR</t>
  </si>
  <si>
    <t>C-711112001-0</t>
  </si>
  <si>
    <t>NATER IZOL ZEM VLHK SVI STUD PENETR</t>
  </si>
  <si>
    <t>C-711841111-0</t>
  </si>
  <si>
    <t>PRITAV IZOL PROTIRADON VOD ASF PASY</t>
  </si>
  <si>
    <t>C-711841511-0</t>
  </si>
  <si>
    <t>PRITAV IZOL PROTIRADON SVI ASF PASY</t>
  </si>
  <si>
    <t>C-711211211-0</t>
  </si>
  <si>
    <t>C-711212211-0</t>
  </si>
  <si>
    <t>STERKOVA IZOLACE KOUPELEN SVISLA</t>
  </si>
  <si>
    <t>C-711294111-0</t>
  </si>
  <si>
    <t>TESNENI ROHU HYDROIZOL NATERU PASKOU</t>
  </si>
  <si>
    <t>C-998711101-0</t>
  </si>
  <si>
    <t>IZOL VODA PRESUN HMOT VYSKA -6M</t>
  </si>
  <si>
    <t>IZOLACE PROTI VODĚ CELKEM</t>
  </si>
  <si>
    <t>oddíl 713</t>
  </si>
  <si>
    <t>Izolace tepelné:</t>
  </si>
  <si>
    <t>C-713291131-0</t>
  </si>
  <si>
    <t>IZOL PAROTES STROP VRCH NATER+FOLIE</t>
  </si>
  <si>
    <t>C-713111121-0</t>
  </si>
  <si>
    <t>OSAZ IZOL TEPEL STROPU ROVN DRATEM</t>
  </si>
  <si>
    <t>H-63151455-1</t>
  </si>
  <si>
    <t>C-998713101-0</t>
  </si>
  <si>
    <t>IZOL TEPELNA PRESUN HMOT VYSKA -6M</t>
  </si>
  <si>
    <t>IZOLACE TEPELNÉ CELKEM</t>
  </si>
  <si>
    <t>oddíl 761</t>
  </si>
  <si>
    <t>Konstrukce sklobetonové:</t>
  </si>
  <si>
    <t>C-761111000-0</t>
  </si>
  <si>
    <t>SKLOBET STENY TL 65MM TVAR CIR c12</t>
  </si>
  <si>
    <t>C-998761101-0</t>
  </si>
  <si>
    <t>SKLOBETON KCE PRESUN HMOT VYSKA -6M</t>
  </si>
  <si>
    <t>KONSTRUKCE SKLOBETONOVÉ CELKEM</t>
  </si>
  <si>
    <t>oddíl 763</t>
  </si>
  <si>
    <t>Dřevostavby a konstrukce sádrokartonové:</t>
  </si>
  <si>
    <t>C-763132310-0</t>
  </si>
  <si>
    <t>PODHLEDY SDK D112 12,5 GKBI</t>
  </si>
  <si>
    <t>C-763762111-0</t>
  </si>
  <si>
    <t>C-763719311-0</t>
  </si>
  <si>
    <t>C-714141101-0</t>
  </si>
  <si>
    <t>C-998763101-0</t>
  </si>
  <si>
    <t>DREVOSTAVBY PRESUN HMOT VYSKA -6M</t>
  </si>
  <si>
    <t>DŘEVOSTAVBY A KONSTR. SÁDROKARTONOVÉ CELKEM</t>
  </si>
  <si>
    <t>oddíl 764</t>
  </si>
  <si>
    <t>Konstrukce klempířské:</t>
  </si>
  <si>
    <t>C-764410850-0</t>
  </si>
  <si>
    <t>DMTZ KLEMP OPLECH PARAPETU RS 330</t>
  </si>
  <si>
    <t>C-764510550-0</t>
  </si>
  <si>
    <t>KLEMP TIZN OPLECHOVANI PARAPET RS 330</t>
  </si>
  <si>
    <t>C-998764101-0</t>
  </si>
  <si>
    <t>KONSTR KLEMPIR PRESUN HMOT VYSKA -6M</t>
  </si>
  <si>
    <t>KONSTRUKCE KLEMPÍŘSKÉ CELKEM</t>
  </si>
  <si>
    <t>oddíl 766</t>
  </si>
  <si>
    <t>Konstrukce truhlářské:</t>
  </si>
  <si>
    <t>C-766665112-0</t>
  </si>
  <si>
    <t>MTZ DVERE KYVNE ZD ZAR 1KR 1,00M</t>
  </si>
  <si>
    <t>H-61160001-1</t>
  </si>
  <si>
    <t>H-55329022-1</t>
  </si>
  <si>
    <t>C-766620123-0</t>
  </si>
  <si>
    <t>MTZ OKEN KOMPL DO ZDIVA 2KR PL 1,5M2</t>
  </si>
  <si>
    <t>H-61130589-1</t>
  </si>
  <si>
    <t>H-61130683-1</t>
  </si>
  <si>
    <t>H-61130539-1</t>
  </si>
  <si>
    <t>C-766694112-0</t>
  </si>
  <si>
    <t>MTZ TRUHL PARAPET S -30CM L -160CM</t>
  </si>
  <si>
    <t>H-28341733-1</t>
  </si>
  <si>
    <t>PARAPET PVC VNITRNI DEKOR S 20CM</t>
  </si>
  <si>
    <t>C-998766101-0</t>
  </si>
  <si>
    <t>KONSTR TRUHLAR PRESUN HMOT VYSKA -6M</t>
  </si>
  <si>
    <t>KONSTRUKCE TRUHLÁŘSKÉ CELKEM</t>
  </si>
  <si>
    <t>oddíl 771</t>
  </si>
  <si>
    <t>Podlahy z dlaždic:</t>
  </si>
  <si>
    <t>C-771591111-0</t>
  </si>
  <si>
    <t>NATER PENETRACNI PODKLADU DLAZEB 1x</t>
  </si>
  <si>
    <t>C-771271112-0</t>
  </si>
  <si>
    <t>LEP+SPAR SCH STUP KERAM HLADK 300x300</t>
  </si>
  <si>
    <t>C-771592112-0</t>
  </si>
  <si>
    <t>H-59764127-1</t>
  </si>
  <si>
    <t>DLAZDICE HLADKY POVRCH A 300x300x10 3</t>
  </si>
  <si>
    <t>C-771591186-0</t>
  </si>
  <si>
    <t>REZANI V DLAZBE TVARU NEPRAVIDELNYCH</t>
  </si>
  <si>
    <t>C-998771101-0</t>
  </si>
  <si>
    <t>DLAZBY PRESUN HMOT VYSKA -6M</t>
  </si>
  <si>
    <t>PODLAHY Z DLAŽDIC CELKEM</t>
  </si>
  <si>
    <t>oddíl 781</t>
  </si>
  <si>
    <t>Obklady:</t>
  </si>
  <si>
    <t>C-781495111-0</t>
  </si>
  <si>
    <t>NATER PENETR PODKLADU OBKLADU VNI 1x</t>
  </si>
  <si>
    <t>C-781411014-0</t>
  </si>
  <si>
    <t>LEP A SPAR OBKLAD VNI POROVIN 200x100</t>
  </si>
  <si>
    <t>C-781495186-0</t>
  </si>
  <si>
    <t>REZANI V OBKL VNITR TVARU NEPRAVIDEL</t>
  </si>
  <si>
    <t>H-59774088-1</t>
  </si>
  <si>
    <t>OBKLAD REZ TAZ D SV 292x146x32,5 1</t>
  </si>
  <si>
    <t>C-998781101-0</t>
  </si>
  <si>
    <t>OBKLADY PRESUN HMOT VYSKA -6M</t>
  </si>
  <si>
    <t>OBKLADY CELKEM</t>
  </si>
  <si>
    <t>oddíl 783</t>
  </si>
  <si>
    <t>Nátěry:</t>
  </si>
  <si>
    <t>C-783125530-0</t>
  </si>
  <si>
    <t>NATER OCEL KCE SYNTET C 2x+1xEMAIL</t>
  </si>
  <si>
    <t>C-783103821-0</t>
  </si>
  <si>
    <t>ODSTR NATERU OCEL KCE C OPALENIM</t>
  </si>
  <si>
    <t>C-783125230-0</t>
  </si>
  <si>
    <t>NATER OCEL KCE SYNTET C 1x+2xEMAIL</t>
  </si>
  <si>
    <t>NÁTĚRY CELKEM</t>
  </si>
  <si>
    <t>oddíl 784</t>
  </si>
  <si>
    <t>Malby:</t>
  </si>
  <si>
    <t>C-784496500-0</t>
  </si>
  <si>
    <t>MALBA PENETRACNI NATER PODKLADU 1x</t>
  </si>
  <si>
    <t>C-784413301-0</t>
  </si>
  <si>
    <t>MALBA 2xPACOK 1xBILENI MISTN V 3,8M</t>
  </si>
  <si>
    <t>C-784454571-0</t>
  </si>
  <si>
    <t>C-784459123-0</t>
  </si>
  <si>
    <t>MALIR VYROV STERKA MISTN 3,8M 2x -30%</t>
  </si>
  <si>
    <t>C-784471111-0</t>
  </si>
  <si>
    <t>VYBANDAZOVANI SPOJU 10CM MISTN V 3,8M</t>
  </si>
  <si>
    <t>C-784452964-0</t>
  </si>
  <si>
    <t>MALBY CELKEM</t>
  </si>
  <si>
    <t>INSTALACE:</t>
  </si>
  <si>
    <t>oddíl 721</t>
  </si>
  <si>
    <t>Kanalizace vnitřní:</t>
  </si>
  <si>
    <t>C-721100902-0</t>
  </si>
  <si>
    <t>KANALIZACE VNITŘNÍ CELKEM</t>
  </si>
  <si>
    <t>oddíl 722</t>
  </si>
  <si>
    <t>Vodovod vnitřní:</t>
  </si>
  <si>
    <t>C-722110818-0</t>
  </si>
  <si>
    <t>C-722110915-0</t>
  </si>
  <si>
    <t>OPR POTR LIT PRIR-PRETESNENI -DN 125</t>
  </si>
  <si>
    <t>C-722111922-0</t>
  </si>
  <si>
    <t>SOUB</t>
  </si>
  <si>
    <t>C-722111926-0</t>
  </si>
  <si>
    <t>C-722131932-0</t>
  </si>
  <si>
    <t>C-998722101-0</t>
  </si>
  <si>
    <t>VODOVOD PRESUN HMOT VYSKA -6M</t>
  </si>
  <si>
    <t>VODOVOD VNITŘNÍ CELKEM</t>
  </si>
  <si>
    <t>oddíl 725</t>
  </si>
  <si>
    <t>Zařizovací předměty ZTI:</t>
  </si>
  <si>
    <t>H-59229525-1</t>
  </si>
  <si>
    <t>KOS ODPADKOVY 50x75CM 58L SEDY</t>
  </si>
  <si>
    <t>H-59229528-1</t>
  </si>
  <si>
    <t>VLOZKA DO ODPAD KOSE POZINK 30x65CM</t>
  </si>
  <si>
    <t>H-55431121-1</t>
  </si>
  <si>
    <t>ZRCADLO KOUPELNOVE 80x56CM</t>
  </si>
  <si>
    <t>C-998725101-0</t>
  </si>
  <si>
    <t>ZARIZ PREDMETY PRESUN HMOT VYSKA -6M</t>
  </si>
  <si>
    <t>ZAŘIZOVACÍ PŘEDMĚTY ZTI CELKEM</t>
  </si>
  <si>
    <t>oddíl 731</t>
  </si>
  <si>
    <t>Kotelny:</t>
  </si>
  <si>
    <t>C-731259131-0</t>
  </si>
  <si>
    <t>MTZ KOTLE OCEL TEPLOVOD ELEKTR -12kW</t>
  </si>
  <si>
    <t>KOTELNY CELKEM</t>
  </si>
  <si>
    <t>oddíl 732</t>
  </si>
  <si>
    <t>Strojovny ÚT:</t>
  </si>
  <si>
    <t>C-732111132-0</t>
  </si>
  <si>
    <t>C-732329050-0</t>
  </si>
  <si>
    <t>C-732481231-0</t>
  </si>
  <si>
    <t>STROJOVNY ÚT CELKEM</t>
  </si>
  <si>
    <t>oddíl 733</t>
  </si>
  <si>
    <t>Rozvody ÚT:</t>
  </si>
  <si>
    <t>C-733322103-0</t>
  </si>
  <si>
    <t>POTR PLAST PEX SPOJ OBJ PL D 20/2,0</t>
  </si>
  <si>
    <t>C-733321103-0</t>
  </si>
  <si>
    <t>C-733392921-0</t>
  </si>
  <si>
    <t>ROZVODY ÚT CELKEM</t>
  </si>
  <si>
    <t>oddíl 734</t>
  </si>
  <si>
    <t>Armatury ÚT:</t>
  </si>
  <si>
    <t>C-734313115-0</t>
  </si>
  <si>
    <t>C-734314106-0</t>
  </si>
  <si>
    <t>ARMATURY ÚT CELKEM</t>
  </si>
  <si>
    <t>oddíl 735</t>
  </si>
  <si>
    <t>Otopná tělesa:</t>
  </si>
  <si>
    <t>C-735129140-0</t>
  </si>
  <si>
    <t>MTZ OTOP TELES CLANKOVYCH OCELOVYCH</t>
  </si>
  <si>
    <t>OTOPNÁ TĚLESA CELKEM</t>
  </si>
  <si>
    <t>MONTÁŽNÍ PRÁCE:</t>
  </si>
  <si>
    <t>M21</t>
  </si>
  <si>
    <t>MONTÁŽE SILNOPROUD CELKEM</t>
  </si>
  <si>
    <t>Základní rozpočtové náklady stav. objektu celkem (bez DPH) :</t>
  </si>
  <si>
    <t>REKAPITULACE ROZPOČTU</t>
  </si>
  <si>
    <t>Oddíl</t>
  </si>
  <si>
    <t>Název oddílu / řemeslného oboru</t>
  </si>
  <si>
    <t>CENA BEZ DPH</t>
  </si>
  <si>
    <t>Celkem</t>
  </si>
  <si>
    <t>Svislé konstrukce</t>
  </si>
  <si>
    <t>Vodorovné konstrukce</t>
  </si>
  <si>
    <t>Úpravy povrchů vnitřní</t>
  </si>
  <si>
    <t>Podlahy</t>
  </si>
  <si>
    <t>Osazování výplní otvorů</t>
  </si>
  <si>
    <t>Ostatní konstrukce a práce</t>
  </si>
  <si>
    <t>Lešení a stavební výtahy</t>
  </si>
  <si>
    <t>Bourání konstrukcí</t>
  </si>
  <si>
    <t>Přesun hmot</t>
  </si>
  <si>
    <t>HSV CELKEM</t>
  </si>
  <si>
    <t>Izolace proti vodě</t>
  </si>
  <si>
    <t>Izolace tepelné</t>
  </si>
  <si>
    <t>Konstrukce sklobetonové</t>
  </si>
  <si>
    <t>Dřevostavby a konstrukce sádrokartonové</t>
  </si>
  <si>
    <t>Konstrukce klempířské</t>
  </si>
  <si>
    <t>Konstrukce truhlářské</t>
  </si>
  <si>
    <t>Podlahy z dlaždic</t>
  </si>
  <si>
    <t>Obklady</t>
  </si>
  <si>
    <t>Nátěry</t>
  </si>
  <si>
    <t>Malby</t>
  </si>
  <si>
    <t>PSV CELKEM</t>
  </si>
  <si>
    <t>Zdravotně technické instalace</t>
  </si>
  <si>
    <t>Ústřední vytápění</t>
  </si>
  <si>
    <t>INSTALACE CELKEM</t>
  </si>
  <si>
    <t>Montáže silnoproud</t>
  </si>
  <si>
    <t>MONTÁŽNÍ PRÁCE CELKEM</t>
  </si>
  <si>
    <t>Základní rozpočtové náklady stavebního objektu celkem</t>
  </si>
  <si>
    <t>KRYCÍ LIST ROZPOČTU</t>
  </si>
  <si>
    <t>Kód objektu:</t>
  </si>
  <si>
    <t>Název objektu:</t>
  </si>
  <si>
    <t>JKSO:</t>
  </si>
  <si>
    <t>Cenová úroveň:</t>
  </si>
  <si>
    <t/>
  </si>
  <si>
    <t>2019/II</t>
  </si>
  <si>
    <t>Kód stavby:</t>
  </si>
  <si>
    <t>Název stavby:</t>
  </si>
  <si>
    <t>SKP:</t>
  </si>
  <si>
    <t>Účelová M.J:</t>
  </si>
  <si>
    <t>Projektant:</t>
  </si>
  <si>
    <t>Objednatel:</t>
  </si>
  <si>
    <t>Počet listů:</t>
  </si>
  <si>
    <t>Zpracovatel:</t>
  </si>
  <si>
    <t>Počet účel. měrných jednotek:</t>
  </si>
  <si>
    <t>Náklady na měrnou jednotku:</t>
  </si>
  <si>
    <t>Zakázkové čís.:</t>
  </si>
  <si>
    <t>Zhotovitel: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</si>
  <si>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</si>
  <si>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</si>
  <si>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</si>
  <si>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</si>
  <si>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</si>
  <si>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</si>
  <si>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</si>
  <si>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</si>
  <si>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</si>
  <si>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</si>
  <si>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</si>
  <si>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</si>
  <si>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</si>
  <si>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</si>
  <si>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</si>
  <si>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</si>
  <si>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</si>
  <si>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</si>
  <si>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</si>
  <si>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</si>
  <si>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</si>
  <si>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</si>
  <si>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</si>
  <si>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</si>
  <si>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</si>
  <si>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</si>
  <si>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</si>
  <si>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</si>
  <si>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</si>
  <si>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</si>
  <si>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</si>
  <si>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</si>
  <si>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</si>
  <si>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</si>
  <si>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</si>
  <si>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</si>
  <si>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</si>
  <si>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>Jméno:</t>
  </si>
  <si>
    <t>Datum:</t>
  </si>
  <si>
    <t>Podpis:</t>
  </si>
  <si>
    <t>Základ pro DPH</t>
  </si>
  <si>
    <t>%  činí :</t>
  </si>
  <si>
    <t>Kč</t>
  </si>
  <si>
    <t>DPH</t>
  </si>
  <si>
    <t>CENA ZA OBJEKT CELKEM VČETNĚ DPH:</t>
  </si>
  <si>
    <t>Poznámky:</t>
  </si>
  <si>
    <t xml:space="preserve">Kód stavby : </t>
  </si>
  <si>
    <t xml:space="preserve">Název stavby : </t>
  </si>
  <si>
    <t xml:space="preserve">Datum: </t>
  </si>
  <si>
    <t>SOUHRNNÝ LIST STAVBY</t>
  </si>
  <si>
    <t xml:space="preserve">Místo stavby: </t>
  </si>
  <si>
    <t xml:space="preserve">Projektant : </t>
  </si>
  <si>
    <t xml:space="preserve">IČO : </t>
  </si>
  <si>
    <t xml:space="preserve">DIČ : </t>
  </si>
  <si>
    <t xml:space="preserve">Objednatel : 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</si>
  <si>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</si>
  <si>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</si>
  <si>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</si>
  <si>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</si>
  <si>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</si>
  <si>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15% činí :</t>
  </si>
  <si>
    <t>CENA CELKEM VČETNĚ DPH:</t>
  </si>
  <si>
    <t>Datum, razítko, podpis</t>
  </si>
  <si>
    <t xml:space="preserve">výměry </t>
  </si>
  <si>
    <t>m2</t>
  </si>
  <si>
    <t>24.4.2020</t>
  </si>
  <si>
    <t>ks</t>
  </si>
  <si>
    <t>t</t>
  </si>
  <si>
    <t>m3</t>
  </si>
  <si>
    <t>PRICKA UKONC KOTVENÍ DO KCE  TL 15CM</t>
  </si>
  <si>
    <t>m</t>
  </si>
  <si>
    <t>PRICKY Z TVARNIC POROB TL 75MM PD</t>
  </si>
  <si>
    <t>2*1,1</t>
  </si>
  <si>
    <t>ZAZDIVKA OTV Z CIHEL PLNÝCH 1M2 ZDIVO CI MC</t>
  </si>
  <si>
    <t>OBEZDIVKY ZAVĚS WC Z TVARNIC POROB TL 100MM</t>
  </si>
  <si>
    <t>výšky 1,50m 5,80*1,5</t>
  </si>
  <si>
    <t>prevázání a kotvení příponky cw 8,0</t>
  </si>
  <si>
    <t>POTAZENI VNI TENKOVRST OMÍT STEN PLETIVO VÝZTUŽNÉ PERLINKA NA PLYNOSIL</t>
  </si>
  <si>
    <t>BOURANI ZDIVO PRO ÚLOŽN PROST VČ. OTVORU Z CIHEL PAL MV MVC</t>
  </si>
  <si>
    <t>BOURANI ZDIVO Z CIHEL PRO OTVOR PRO OKNA BET/NEPALEN MC</t>
  </si>
  <si>
    <t>BOUR OBKLADU KERAM VNITŘ POROVIN TL 10CM 4M2</t>
  </si>
  <si>
    <t>STERKOVA IZOLACE KOUPELEN VODOROVNA 3MM</t>
  </si>
  <si>
    <t>H-628451200-0</t>
  </si>
  <si>
    <t>ASFALT PÁS HYDROIZIOL BITAGIT S40</t>
  </si>
  <si>
    <t>DESKY Z CEDIC VLAKEN MW R TL 10CM</t>
  </si>
  <si>
    <t>REVIZNÍ OTVOR V PODHLEDU 600x600MM</t>
  </si>
  <si>
    <t>1,0+1,0</t>
  </si>
  <si>
    <t xml:space="preserve">DVERE VNIT LAMINAT PLNE 70x197 NORMA VČ. KOVÁNÍ </t>
  </si>
  <si>
    <t>LISTY STĚN UKONCOVACI ROHOVÉ DO MC</t>
  </si>
  <si>
    <t xml:space="preserve">40% plochy vyrovnání </t>
  </si>
  <si>
    <t>PRETESNENI HRDLA POTRUBI -DN 100</t>
  </si>
  <si>
    <t>C-721140802-0</t>
  </si>
  <si>
    <t>C-721174025-0</t>
  </si>
  <si>
    <t>POTRUBI HT ODPADNI DN 110</t>
  </si>
  <si>
    <t>C-721174042-0</t>
  </si>
  <si>
    <t>POTRUBI HT ODPADNI DN 40</t>
  </si>
  <si>
    <t>C-721174043-0</t>
  </si>
  <si>
    <t>POTRUBI HT ODPADNI DN 50</t>
  </si>
  <si>
    <t>C-721174044-0</t>
  </si>
  <si>
    <t>C-721170965-0</t>
  </si>
  <si>
    <t>PROPOJENI STAV POTRUBI PVC DN 110</t>
  </si>
  <si>
    <t>C-721194104-0</t>
  </si>
  <si>
    <t>VYVEDENI ODPAD VYPUSTEK 40/1,8</t>
  </si>
  <si>
    <t>C-721194109-0</t>
  </si>
  <si>
    <t>VYVEDENI ODPAD VYPUSTEK 110/2,3</t>
  </si>
  <si>
    <t>C-721290111-0</t>
  </si>
  <si>
    <t>ZKOUSKA TESNOSTI KANALIZACE VODOU DN -125</t>
  </si>
  <si>
    <t>C-721210817-0</t>
  </si>
  <si>
    <t>PODLAHOVA VPUST</t>
  </si>
  <si>
    <t>C-721910002-0</t>
  </si>
  <si>
    <t>KPL</t>
  </si>
  <si>
    <t>kpl</t>
  </si>
  <si>
    <t>soub</t>
  </si>
  <si>
    <t>PRIRUBY KRUH S HRDLEM G1 DN 28</t>
  </si>
  <si>
    <t>OSAZ POTR ZAVIT-PROPOJENI DN 20</t>
  </si>
  <si>
    <t>C-725110811-0</t>
  </si>
  <si>
    <t>DMTZ KLOZETU SPLACHOVACICH S NADRZI</t>
  </si>
  <si>
    <t>C-725210821-0</t>
  </si>
  <si>
    <t>DMTZ UMYVADLA BEZ VYTOKOVYCH ARMATUR</t>
  </si>
  <si>
    <t>C-725119202-0</t>
  </si>
  <si>
    <t>MTZ KLOZETOVE MISY ZAVESNE</t>
  </si>
  <si>
    <t>H-55236011-1</t>
  </si>
  <si>
    <t>INSTALACNI WC SET KLOZET+PRISL KAT B</t>
  </si>
  <si>
    <t>C-725219601-0</t>
  </si>
  <si>
    <t>C-725219611-0</t>
  </si>
  <si>
    <t>MTZ SLOUPU K UMYVADLU</t>
  </si>
  <si>
    <t>H-64214361-1</t>
  </si>
  <si>
    <t>UMYVADLO BILE TYP LYRA 14340 VYBER</t>
  </si>
  <si>
    <t>H-55167340-1</t>
  </si>
  <si>
    <t>SEDATKO KLOZETOVE T 3542 BILE</t>
  </si>
  <si>
    <t>H-55145610-1</t>
  </si>
  <si>
    <t>C-722176213-0</t>
  </si>
  <si>
    <t>MTZ VOD ROZV PLAST SVAR POLYFUZI D 25</t>
  </si>
  <si>
    <t>C-722177222-0</t>
  </si>
  <si>
    <t>MTZ VOD ROZV PLAST OBECNE D 20</t>
  </si>
  <si>
    <t>DMTZ PISOAR BEZ VYTOKOVYCH ARMATUR</t>
  </si>
  <si>
    <t xml:space="preserve">TERMOSTATIC HLAVICE NA POTRUBÍ UT VÝŠKY 2,55M </t>
  </si>
  <si>
    <t>TERMOSTATIK VENTIL S HLAVICÍ UZAV DN 25</t>
  </si>
  <si>
    <t>DODÁVKA OTOP TELES CLANKOVYCH OCEL TYP 21 600x600MM</t>
  </si>
  <si>
    <t>C-734314107-0</t>
  </si>
  <si>
    <t>DODÁVKA OTOP TELES CLANKOVYCH OCEL TYP 22 900x700MM</t>
  </si>
  <si>
    <t>ZPROVOZNĚNÍ SYSTÉMU VENT UZAV DN 32</t>
  </si>
  <si>
    <t>210010015</t>
  </si>
  <si>
    <t>Montáž trubek plastových ohebných D 16 mm uložených volně</t>
  </si>
  <si>
    <t>345711520</t>
  </si>
  <si>
    <t>trubka elektroinstalační ohebná Monoflex z PH 1416/1</t>
  </si>
  <si>
    <t>210010301</t>
  </si>
  <si>
    <t>Montáž krabic přístrojových zapuštěných plastových kruhových KU 68/1, KU68/1301, KP67, KP68/2</t>
  </si>
  <si>
    <t>kus</t>
  </si>
  <si>
    <t>345715190</t>
  </si>
  <si>
    <t>krabice univerzální přístroj z PH KU 68/2-1902</t>
  </si>
  <si>
    <t>210010313</t>
  </si>
  <si>
    <t>Montáž krabic odbočných zapuštěných plastových čtyřhranných KO100, KO125</t>
  </si>
  <si>
    <t>345715240</t>
  </si>
  <si>
    <t>krabice přístrojová odbočná s víčkem z PH KO125</t>
  </si>
  <si>
    <t>210010321</t>
  </si>
  <si>
    <t>Montáž rozvodek zapuštěných plastových kruhových KU68-1903/KO, KR97/KO97V</t>
  </si>
  <si>
    <t>345715630</t>
  </si>
  <si>
    <t>rozvodka krabicová z PH KR 97/5</t>
  </si>
  <si>
    <t>210100173</t>
  </si>
  <si>
    <t>Ukončení kabelů smršťovací záklopkou nebo páskou se zapojením bez letování žíly do 3x4 mm2</t>
  </si>
  <si>
    <t>210100349</t>
  </si>
  <si>
    <t>Ukončení kabelů koncovkou ucpávkovou do 4 žil do P 13,5 na ventilátoru a zdr. j.</t>
  </si>
  <si>
    <t>210110041</t>
  </si>
  <si>
    <t>Montáž vypínač (polo)zapuštěný šroubové připojení 1 -jednopólový</t>
  </si>
  <si>
    <t>345354001</t>
  </si>
  <si>
    <t>TANGO kompletní, řazení 1, 1So</t>
  </si>
  <si>
    <t>210110082</t>
  </si>
  <si>
    <t>Montáž spínačů přípojek sporákových šroubové připojení s doutnavkou se zapojením vodičů</t>
  </si>
  <si>
    <t>345363980</t>
  </si>
  <si>
    <t>spínač páčkový 25A zapuštěná montáž se signální doutnavkou 39563-23C</t>
  </si>
  <si>
    <t>210110142</t>
  </si>
  <si>
    <t>Montáž ovladač (polo)zapuštěný bezšroubové připojení 1/0 -tlačítkový zapínací</t>
  </si>
  <si>
    <t>345354351</t>
  </si>
  <si>
    <t>TANGO kompletní tlač. ovladač, řazení 1/0</t>
  </si>
  <si>
    <t>210120431</t>
  </si>
  <si>
    <t>Montáž jističů dvoupólových nn do 25 A bez krytu</t>
  </si>
  <si>
    <t>358221091</t>
  </si>
  <si>
    <t>jističochránič FL7-10B/1N/003</t>
  </si>
  <si>
    <t>358221092</t>
  </si>
  <si>
    <t>jističochránič FL7-16B/1N/003</t>
  </si>
  <si>
    <t>210201015</t>
  </si>
  <si>
    <t>Montáž svítidel LED bytových s krytem</t>
  </si>
  <si>
    <t>348900001</t>
  </si>
  <si>
    <t>A svítidlo LED přisazené 15W, 1430lm, 4000K, IP43</t>
  </si>
  <si>
    <t>348900014</t>
  </si>
  <si>
    <t>B svítidlo LED přisazené 20W, 1840lm, 4000K, IP43</t>
  </si>
  <si>
    <t>210201055</t>
  </si>
  <si>
    <t>Montáž svítidel nástěnných přisazených 1 zdroj</t>
  </si>
  <si>
    <t>348900003</t>
  </si>
  <si>
    <t>N svítidlo přisazené  nouzové LED 102 M1h, 2W, IP42 s piktogramem</t>
  </si>
  <si>
    <t>210220321</t>
  </si>
  <si>
    <t>Montáž svorek hromosvodných na potrubí typ Bernard se zhotovením pásku</t>
  </si>
  <si>
    <t>354421500</t>
  </si>
  <si>
    <t>svorka uzemňovací 2516 32X29X2 mm (OP)</t>
  </si>
  <si>
    <t>210290751</t>
  </si>
  <si>
    <t>Montáž ventilátorů do 1,5 kW</t>
  </si>
  <si>
    <t>429900001</t>
  </si>
  <si>
    <t>ventilátor 230V, do 30W, s časovým doběhem</t>
  </si>
  <si>
    <t>210800525</t>
  </si>
  <si>
    <t>Montáž měděných vodičů CY, HO5V, HO7V, NYM, NYY, YY 2,5 mm2 uložených volně</t>
  </si>
  <si>
    <t>341410240</t>
  </si>
  <si>
    <t>vodič silový s Cu jádrem CY pocínovaný 2,50 mm2</t>
  </si>
  <si>
    <t>210810005</t>
  </si>
  <si>
    <t>Montáž měděných kabelů CYKY, NYM, NYY, YSLY 750 V 3x1,5 mm2 uložených volně</t>
  </si>
  <si>
    <t>341110300</t>
  </si>
  <si>
    <t>kabel silový s Cu jádrem CYKY 3x1,5 mm2</t>
  </si>
  <si>
    <t>210810006</t>
  </si>
  <si>
    <t>Montáž měděných kabelů CYKY, NYM, NYY, YSLY 750 V 3x2,5 mm2 uložených volně</t>
  </si>
  <si>
    <t>341110360</t>
  </si>
  <si>
    <t>kabel silový s Cu jádrem CYKY 3x2,5 mm2</t>
  </si>
  <si>
    <t>46-M</t>
  </si>
  <si>
    <t>Zemní práce při extr.mont.pracích</t>
  </si>
  <si>
    <t>460680402</t>
  </si>
  <si>
    <t>Vysekání kapes a výklenků ve zdivu z lehkých betonů, dutých cihel a tvárnic pro krabice 10x10x8 cm</t>
  </si>
  <si>
    <t>460680592</t>
  </si>
  <si>
    <t>Vysekání rýh pro montáž trubek a kabelů v cihelných zdech hloubky do 5 cm a šířky do 5 cm</t>
  </si>
  <si>
    <t>460690031</t>
  </si>
  <si>
    <t>Osazení hmoždinek včetně vyvrtání otvoru ve stěnách cihelných průměru do 8 mm</t>
  </si>
  <si>
    <t>460690061</t>
  </si>
  <si>
    <t>Osazení hmoždinek včetně vyvrtání otvoru ve stropech průměru do 8 mm</t>
  </si>
  <si>
    <t>HZS</t>
  </si>
  <si>
    <t>Práce ceníkem nespecifikované</t>
  </si>
  <si>
    <t>HZS900001</t>
  </si>
  <si>
    <t>revize el. zařízení</t>
  </si>
  <si>
    <t>hod</t>
  </si>
  <si>
    <t>HZS900002</t>
  </si>
  <si>
    <t>úprava ve stáv. rozváděči</t>
  </si>
  <si>
    <t>DN</t>
  </si>
  <si>
    <t>Doplňkové náklady</t>
  </si>
  <si>
    <t>DN4</t>
  </si>
  <si>
    <t>PPV6%</t>
  </si>
  <si>
    <t>NUS</t>
  </si>
  <si>
    <t>Náklady na umístění stavby</t>
  </si>
  <si>
    <t>NUS3</t>
  </si>
  <si>
    <t>Mimostav. doprava</t>
  </si>
  <si>
    <t>NUS5</t>
  </si>
  <si>
    <t>Ostatní</t>
  </si>
  <si>
    <t xml:space="preserve">Zvláštní škola Kolín, Kutnohorská 179, Kolín </t>
  </si>
  <si>
    <t xml:space="preserve">Petr Nobilis </t>
  </si>
  <si>
    <t xml:space="preserve">Město Kolín </t>
  </si>
  <si>
    <t xml:space="preserve">VZ </t>
  </si>
  <si>
    <t xml:space="preserve">Ladislav Vokoun </t>
  </si>
  <si>
    <t>DEMONTÁŽ POTRUBÍ A MTŽ NAPOJENÍ NA STOUPAČKY DN 3/8"</t>
  </si>
  <si>
    <t xml:space="preserve">ZPROVOZNĚNÍ SYSTÉMU UT CHRANIČKA UT PRŮCHODKY ROZETY KRYCÍ </t>
  </si>
  <si>
    <t xml:space="preserve">STAVEBNI PRIPOMOCI - PRŮRAZY, VÝKOPY PRO LK, CHRÁNIČKY </t>
  </si>
  <si>
    <t>POTRUBI HT ODPADNI DN 75</t>
  </si>
  <si>
    <t>DMTZ VOD POTRUBI POZINK PRIRUB -DN 40</t>
  </si>
  <si>
    <t xml:space="preserve">PRIRUBY KRUH S ODBOČKY KOLÍNKA, ROHÁČKY </t>
  </si>
  <si>
    <t xml:space="preserve">SO 02 </t>
  </si>
  <si>
    <t xml:space="preserve">Rekonstrukce soc. zařízení školy - 2.NP </t>
  </si>
  <si>
    <t>SO-02</t>
  </si>
  <si>
    <t xml:space="preserve">2.NP školy </t>
  </si>
  <si>
    <t>L.Vokoun</t>
  </si>
  <si>
    <t xml:space="preserve">Stavba :  - Zvláštní škola Kolín Kutnohorská 179, Kolín </t>
  </si>
  <si>
    <t>Objekt : SO-02- 2.NP</t>
  </si>
  <si>
    <t>Datum zpracování : 27.4.2020</t>
  </si>
  <si>
    <t xml:space="preserve">Stavba :  - Zvláštní škola Kolín 2.NP, Kutnohorská 179, Kolín  </t>
  </si>
  <si>
    <t xml:space="preserve">Objekt : SO-02 - Rekonstrukce soc. zařízení v 2.NP </t>
  </si>
  <si>
    <t xml:space="preserve">ZASLEPENÍ PRŮCHODU KOMÍNA POD PARAPETEM </t>
  </si>
  <si>
    <t>R-346272699-0</t>
  </si>
  <si>
    <t>OBEZDIVKY POTRUBÍ  Z TVARNIC POROB TL 75MM</t>
  </si>
  <si>
    <t>C-346272799-0</t>
  </si>
  <si>
    <t>ZDENI PRICEK Z TVAR POROB M TENK 5CM</t>
  </si>
  <si>
    <t>R-3422710-0</t>
  </si>
  <si>
    <t>VYTVOŘ NENOSN PŘEKLADU OTVOR 700MM V PŘÍČ Z TVAR POROB 5 - 7CM</t>
  </si>
  <si>
    <t>3,0*0,08</t>
  </si>
  <si>
    <t>40,76*0,08</t>
  </si>
  <si>
    <t>ZAZD OTVORŮ ZHLAVI A PRŮRAZŮ I.S. H 15CM</t>
  </si>
  <si>
    <t>R-413232210-0</t>
  </si>
  <si>
    <t>150*210*2+151*151+151*135</t>
  </si>
  <si>
    <t>12,0*2,0</t>
  </si>
  <si>
    <t>42,31*1,1</t>
  </si>
  <si>
    <t>40,76*1,1</t>
  </si>
  <si>
    <t>C-714141100-0</t>
  </si>
  <si>
    <t>MTZ A DODÁVKA DVEŘÍ DO POLOPŘÍČKY HPL DOPLN DVERE 60x197</t>
  </si>
  <si>
    <t>MTZ A DODÁVKA DVEŘÍ DO POLOPŘÍČKY HPL DOPLN DVERE 70x197</t>
  </si>
  <si>
    <t>MTZ A DODÁVKA DVEŘÍ DO POLOPŘÍČKY HPL DOPLN DVERE 80x197</t>
  </si>
  <si>
    <t>4*1,5</t>
  </si>
  <si>
    <t xml:space="preserve">DVERE VNIT LAMINAT PLNE 80x197 NORMA VČ. KOVÁNÍ </t>
  </si>
  <si>
    <t>H-61160000-1</t>
  </si>
  <si>
    <t>STENA SHRN DVERE 700MM 1KRIDL 100-120CM</t>
  </si>
  <si>
    <t>OKNO PLAST DOZ-02A 120x210 PREFA</t>
  </si>
  <si>
    <t>OKNO PLAST DOZ-S1A 151x80 PREFA</t>
  </si>
  <si>
    <t>OKNO PLAST DOZ-01A 100x150 PREFA</t>
  </si>
  <si>
    <t>1,20*2+1,51+1,0*2</t>
  </si>
  <si>
    <t>118,98*1,1</t>
  </si>
  <si>
    <t>5,0*2,5</t>
  </si>
  <si>
    <t>MALBA 2xDUFA OMYV BILA MISTN STROPU V 3,8M</t>
  </si>
  <si>
    <t>MALBA OPRAVY PRIMAL 2BAR+STROP OSKRAB S 3,8M</t>
  </si>
  <si>
    <t>DMTZ POTRUBI KAM OCEL -DN 100</t>
  </si>
  <si>
    <t>4,5+1,5</t>
  </si>
  <si>
    <t>15+10,5+4,5+1,5+11,5+4</t>
  </si>
  <si>
    <t>15+10,5</t>
  </si>
  <si>
    <t>6,0+1,0</t>
  </si>
  <si>
    <t>BATERIE BIDET SPRCHOVA TE 1325</t>
  </si>
  <si>
    <t>MTZ A DODÁVKA PISOAR BEZ VYTOKOVYCH ARMATUR</t>
  </si>
  <si>
    <t>H-55145612-1</t>
  </si>
  <si>
    <t>BATERIE PÁKOVÁ INVALID UMYVADL TE 1750</t>
  </si>
  <si>
    <t>H-64214364-1</t>
  </si>
  <si>
    <t xml:space="preserve">MTŽ A DODÁVKA VÝLEVKA S TEPL. VODOU A BATERIÍ SET </t>
  </si>
  <si>
    <t>C-7252104211-0</t>
  </si>
  <si>
    <t xml:space="preserve">PODLAH GULE DO SPECHY NEREZ </t>
  </si>
  <si>
    <t>C-7252104241-0</t>
  </si>
  <si>
    <t xml:space="preserve">INVLID SET DO WC MADLO PEVNÉ A SKLOPNÉ </t>
  </si>
  <si>
    <t>H-55439999-1</t>
  </si>
  <si>
    <t xml:space="preserve">MTŽ A DODÁVKA DÁVKOVAČ MÝDLA </t>
  </si>
  <si>
    <t>H-55449999-1</t>
  </si>
  <si>
    <t xml:space="preserve">MTŽ A DODÁVKA ZÁSOBNÍK JEDNORÁZ RUČNÍKŮ </t>
  </si>
  <si>
    <t>OPRAVA PROPOJENÍ STOUP POTR PLAST PVC/PE LEPENE D 25/2,2</t>
  </si>
  <si>
    <t>OPR VSAZ ODB PLAST OBJIM CHRÁNÍČKY A ROZETY EX D 14/2,0</t>
  </si>
  <si>
    <t>0,42+0,63+0,42+0,42+0,63+0,36</t>
  </si>
  <si>
    <t>DODÁVKA OTOP TELES CLANKOVYCH OCEL TYP 22 600x700MM</t>
  </si>
  <si>
    <t>3453540002</t>
  </si>
  <si>
    <t>TANGO kompletní, 10A/250V, řazení 1, IP44</t>
  </si>
  <si>
    <t>210111016</t>
  </si>
  <si>
    <t>Montáž zásuvka (polo)zapuštěná šroubové připojení 2x (2P + PE) dvojnásobná</t>
  </si>
  <si>
    <t>345511024</t>
  </si>
  <si>
    <t>zásuvka dvojitá TANGO kompletní, 16A/250V, 2P+PE s 3. st. přep ochrany</t>
  </si>
  <si>
    <t xml:space="preserve">Kč </t>
  </si>
  <si>
    <t>DOZDÍVKY OTVORŮ Z CIHEL CO vč. materiálu</t>
  </si>
  <si>
    <t>MTZ UMYVADLA</t>
  </si>
  <si>
    <t>DODÁVKA OTOP TELES CLANKOVYCH OCEL TYP 21 600x700MM</t>
  </si>
  <si>
    <t>81.1.</t>
  </si>
  <si>
    <t>81.2.</t>
  </si>
  <si>
    <t xml:space="preserve">DVERE VNIT LAMINAT PLNE 60x197 NORMA VČ. KOVÁNÍ </t>
  </si>
  <si>
    <t xml:space="preserve">DVERE VNIT LAMINAT PLNE 90x197 NORMA VČ. KOVÁNÍ </t>
  </si>
  <si>
    <t>MTZ A DODÁVKA DĚLÍCÍ POLOPŘÍČKY HPL 13 VÝŠ 2M</t>
  </si>
  <si>
    <t>(1,45*2)+(1,45*2)+)(2,9*2-1,6)+(1,25*2-1,2)+(2,6*2-1,4-1,4-1,2)+(1,25*2)+(2*2-1,4-1,4)+pisoárová stěna 0,6*1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</si>
</sst>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  <numFmt numFmtId="168" formatCode="#,##0.0000"/>
    <numFmt numFmtId="169" formatCode="0.0"/>
    <numFmt numFmtId="170" formatCode="0.000"/>
  </numFmts>
  <fonts count="47">
    <font>
      <sz val="10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color indexed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7"/>
      <color indexed="18"/>
      <name val="Arial"/>
      <family val="2"/>
    </font>
    <font>
      <sz val="10"/>
      <color indexed="18"/>
      <name val="Arial"/>
      <family val="0"/>
    </font>
    <font>
      <b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7" xfId="0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0" xfId="0" applyFont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166" fontId="1" fillId="0" borderId="31" xfId="0" applyNumberFormat="1" applyFont="1" applyBorder="1" applyAlignment="1">
      <alignment vertical="center"/>
    </xf>
    <xf numFmtId="167" fontId="1" fillId="0" borderId="11" xfId="0" applyNumberFormat="1" applyFont="1" applyBorder="1" applyAlignment="1">
      <alignment vertical="center"/>
    </xf>
    <xf numFmtId="167" fontId="1" fillId="0" borderId="32" xfId="0" applyNumberFormat="1" applyFont="1" applyBorder="1" applyAlignment="1">
      <alignment vertical="center"/>
    </xf>
    <xf numFmtId="167" fontId="1" fillId="0" borderId="31" xfId="0" applyNumberFormat="1" applyFont="1" applyBorder="1" applyAlignment="1">
      <alignment vertical="center"/>
    </xf>
    <xf numFmtId="166" fontId="1" fillId="0" borderId="33" xfId="0" applyNumberFormat="1" applyFont="1" applyBorder="1" applyAlignment="1">
      <alignment vertical="center"/>
    </xf>
    <xf numFmtId="0" fontId="5" fillId="33" borderId="11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1" xfId="0" applyFont="1" applyFill="1" applyBorder="1" applyAlignment="1">
      <alignment horizontal="right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167" fontId="5" fillId="33" borderId="36" xfId="0" applyNumberFormat="1" applyFont="1" applyFill="1" applyBorder="1" applyAlignment="1">
      <alignment vertical="center"/>
    </xf>
    <xf numFmtId="166" fontId="5" fillId="33" borderId="33" xfId="0" applyNumberFormat="1" applyFont="1" applyFill="1" applyBorder="1" applyAlignment="1">
      <alignment vertical="center"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 horizontal="right" vertical="center"/>
    </xf>
    <xf numFmtId="0" fontId="5" fillId="33" borderId="38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167" fontId="5" fillId="33" borderId="40" xfId="0" applyNumberFormat="1" applyFont="1" applyFill="1" applyBorder="1" applyAlignment="1">
      <alignment vertical="center"/>
    </xf>
    <xf numFmtId="0" fontId="5" fillId="33" borderId="41" xfId="0" applyFont="1" applyFill="1" applyBorder="1" applyAlignment="1">
      <alignment/>
    </xf>
    <xf numFmtId="167" fontId="5" fillId="33" borderId="42" xfId="0" applyNumberFormat="1" applyFont="1" applyFill="1" applyBorder="1" applyAlignment="1">
      <alignment vertical="center"/>
    </xf>
    <xf numFmtId="166" fontId="5" fillId="33" borderId="43" xfId="0" applyNumberFormat="1" applyFont="1" applyFill="1" applyBorder="1" applyAlignment="1">
      <alignment vertical="center"/>
    </xf>
    <xf numFmtId="167" fontId="5" fillId="33" borderId="0" xfId="0" applyNumberFormat="1" applyFont="1" applyFill="1" applyBorder="1" applyAlignment="1">
      <alignment vertical="center"/>
    </xf>
    <xf numFmtId="0" fontId="0" fillId="0" borderId="44" xfId="0" applyBorder="1" applyAlignment="1">
      <alignment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33" borderId="47" xfId="0" applyFont="1" applyFill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5" fillId="0" borderId="52" xfId="0" applyFont="1" applyBorder="1" applyAlignment="1">
      <alignment horizontal="left" vertical="center"/>
    </xf>
    <xf numFmtId="0" fontId="5" fillId="0" borderId="28" xfId="0" applyFont="1" applyBorder="1" applyAlignment="1">
      <alignment horizontal="right" vertical="center"/>
    </xf>
    <xf numFmtId="3" fontId="4" fillId="0" borderId="27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31" xfId="0" applyFont="1" applyBorder="1" applyAlignment="1">
      <alignment horizontal="left" vertical="center"/>
    </xf>
    <xf numFmtId="3" fontId="4" fillId="0" borderId="31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/>
    </xf>
    <xf numFmtId="3" fontId="5" fillId="33" borderId="13" xfId="0" applyNumberFormat="1" applyFont="1" applyFill="1" applyBorder="1" applyAlignment="1">
      <alignment vertical="center"/>
    </xf>
    <xf numFmtId="3" fontId="5" fillId="33" borderId="56" xfId="0" applyNumberFormat="1" applyFont="1" applyFill="1" applyBorder="1" applyAlignment="1">
      <alignment vertical="center"/>
    </xf>
    <xf numFmtId="0" fontId="4" fillId="33" borderId="57" xfId="0" applyFont="1" applyFill="1" applyBorder="1" applyAlignment="1">
      <alignment/>
    </xf>
    <xf numFmtId="0" fontId="5" fillId="33" borderId="58" xfId="0" applyFont="1" applyFill="1" applyBorder="1" applyAlignment="1">
      <alignment horizontal="left" vertical="center"/>
    </xf>
    <xf numFmtId="3" fontId="5" fillId="33" borderId="58" xfId="0" applyNumberFormat="1" applyFont="1" applyFill="1" applyBorder="1" applyAlignment="1">
      <alignment vertical="center"/>
    </xf>
    <xf numFmtId="3" fontId="5" fillId="33" borderId="59" xfId="0" applyNumberFormat="1" applyFont="1" applyFill="1" applyBorder="1" applyAlignment="1">
      <alignment vertical="center"/>
    </xf>
    <xf numFmtId="0" fontId="0" fillId="0" borderId="60" xfId="0" applyFont="1" applyBorder="1" applyAlignment="1">
      <alignment horizontal="left" vertical="center"/>
    </xf>
    <xf numFmtId="49" fontId="0" fillId="0" borderId="55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0" fillId="0" borderId="62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63" xfId="0" applyFont="1" applyBorder="1" applyAlignment="1">
      <alignment vertical="center"/>
    </xf>
    <xf numFmtId="3" fontId="0" fillId="0" borderId="64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9" fillId="0" borderId="0" xfId="0" applyFont="1" applyAlignment="1">
      <alignment/>
    </xf>
    <xf numFmtId="0" fontId="9" fillId="33" borderId="68" xfId="0" applyFont="1" applyFill="1" applyBorder="1" applyAlignment="1">
      <alignment horizontal="left" vertical="center"/>
    </xf>
    <xf numFmtId="0" fontId="0" fillId="0" borderId="69" xfId="0" applyFont="1" applyBorder="1" applyAlignment="1">
      <alignment vertical="center"/>
    </xf>
    <xf numFmtId="49" fontId="0" fillId="33" borderId="70" xfId="0" applyNumberFormat="1" applyFont="1" applyFill="1" applyBorder="1" applyAlignment="1">
      <alignment vertical="center"/>
    </xf>
    <xf numFmtId="49" fontId="0" fillId="0" borderId="71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0" fontId="0" fillId="0" borderId="72" xfId="0" applyFont="1" applyBorder="1" applyAlignment="1">
      <alignment horizontal="right" vertical="center"/>
    </xf>
    <xf numFmtId="0" fontId="9" fillId="33" borderId="73" xfId="0" applyFont="1" applyFill="1" applyBorder="1" applyAlignment="1">
      <alignment horizontal="left" vertical="center"/>
    </xf>
    <xf numFmtId="167" fontId="1" fillId="0" borderId="0" xfId="0" applyNumberFormat="1" applyFont="1" applyBorder="1" applyAlignment="1">
      <alignment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/>
    </xf>
    <xf numFmtId="166" fontId="10" fillId="0" borderId="31" xfId="0" applyNumberFormat="1" applyFont="1" applyBorder="1" applyAlignment="1">
      <alignment vertical="center"/>
    </xf>
    <xf numFmtId="4" fontId="10" fillId="0" borderId="31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169" fontId="10" fillId="0" borderId="31" xfId="0" applyNumberFormat="1" applyFont="1" applyBorder="1" applyAlignment="1">
      <alignment horizontal="left" vertical="center" wrapText="1"/>
    </xf>
    <xf numFmtId="170" fontId="1" fillId="0" borderId="31" xfId="0" applyNumberFormat="1" applyFont="1" applyBorder="1" applyAlignment="1">
      <alignment vertical="center"/>
    </xf>
    <xf numFmtId="170" fontId="10" fillId="0" borderId="31" xfId="0" applyNumberFormat="1" applyFont="1" applyBorder="1" applyAlignment="1">
      <alignment vertical="center"/>
    </xf>
    <xf numFmtId="166" fontId="10" fillId="0" borderId="31" xfId="0" applyNumberFormat="1" applyFont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/>
    </xf>
    <xf numFmtId="2" fontId="1" fillId="0" borderId="31" xfId="0" applyNumberFormat="1" applyFont="1" applyBorder="1" applyAlignment="1">
      <alignment vertical="center"/>
    </xf>
    <xf numFmtId="2" fontId="10" fillId="0" borderId="31" xfId="0" applyNumberFormat="1" applyFont="1" applyBorder="1" applyAlignment="1">
      <alignment vertical="center"/>
    </xf>
    <xf numFmtId="2" fontId="10" fillId="0" borderId="31" xfId="0" applyNumberFormat="1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166" fontId="10" fillId="33" borderId="31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4" fontId="1" fillId="0" borderId="31" xfId="0" applyNumberFormat="1" applyFont="1" applyBorder="1" applyAlignment="1">
      <alignment vertical="center"/>
    </xf>
    <xf numFmtId="167" fontId="1" fillId="0" borderId="11" xfId="0" applyNumberFormat="1" applyFont="1" applyBorder="1" applyAlignment="1">
      <alignment/>
    </xf>
    <xf numFmtId="167" fontId="1" fillId="0" borderId="32" xfId="0" applyNumberFormat="1" applyFont="1" applyBorder="1" applyAlignment="1">
      <alignment vertical="center"/>
    </xf>
    <xf numFmtId="167" fontId="1" fillId="0" borderId="31" xfId="0" applyNumberFormat="1" applyFont="1" applyBorder="1" applyAlignment="1">
      <alignment vertical="center"/>
    </xf>
    <xf numFmtId="166" fontId="1" fillId="0" borderId="31" xfId="0" applyNumberFormat="1" applyFont="1" applyBorder="1" applyAlignment="1">
      <alignment/>
    </xf>
    <xf numFmtId="166" fontId="1" fillId="0" borderId="33" xfId="0" applyNumberFormat="1" applyFon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169" fontId="1" fillId="0" borderId="3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169" fontId="5" fillId="33" borderId="38" xfId="0" applyNumberFormat="1" applyFont="1" applyFill="1" applyBorder="1" applyAlignment="1">
      <alignment horizontal="left" vertical="center"/>
    </xf>
    <xf numFmtId="169" fontId="5" fillId="0" borderId="27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/>
    </xf>
    <xf numFmtId="0" fontId="5" fillId="0" borderId="33" xfId="0" applyFont="1" applyBorder="1" applyAlignment="1">
      <alignment/>
    </xf>
    <xf numFmtId="49" fontId="0" fillId="0" borderId="75" xfId="0" applyNumberFormat="1" applyFont="1" applyFill="1" applyBorder="1" applyAlignment="1" applyProtection="1">
      <alignment vertical="center"/>
      <protection/>
    </xf>
    <xf numFmtId="4" fontId="11" fillId="0" borderId="75" xfId="0" applyNumberFormat="1" applyFont="1" applyFill="1" applyBorder="1" applyAlignment="1" applyProtection="1">
      <alignment vertical="center"/>
      <protection/>
    </xf>
    <xf numFmtId="4" fontId="0" fillId="0" borderId="76" xfId="0" applyNumberFormat="1" applyFont="1" applyFill="1" applyBorder="1" applyAlignment="1" applyProtection="1">
      <alignment vertical="center"/>
      <protection/>
    </xf>
    <xf numFmtId="0" fontId="5" fillId="33" borderId="77" xfId="0" applyFont="1" applyFill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5" fillId="33" borderId="78" xfId="0" applyFont="1" applyFill="1" applyBorder="1" applyAlignment="1">
      <alignment/>
    </xf>
    <xf numFmtId="0" fontId="5" fillId="33" borderId="79" xfId="0" applyFont="1" applyFill="1" applyBorder="1" applyAlignment="1">
      <alignment horizontal="right" vertical="center"/>
    </xf>
    <xf numFmtId="0" fontId="5" fillId="33" borderId="79" xfId="0" applyFont="1" applyFill="1" applyBorder="1" applyAlignment="1">
      <alignment horizontal="left" vertical="center"/>
    </xf>
    <xf numFmtId="0" fontId="5" fillId="33" borderId="79" xfId="0" applyFont="1" applyFill="1" applyBorder="1" applyAlignment="1">
      <alignment/>
    </xf>
    <xf numFmtId="0" fontId="5" fillId="33" borderId="80" xfId="0" applyFont="1" applyFill="1" applyBorder="1" applyAlignment="1">
      <alignment/>
    </xf>
    <xf numFmtId="4" fontId="11" fillId="0" borderId="81" xfId="0" applyNumberFormat="1" applyFont="1" applyFill="1" applyBorder="1" applyAlignment="1" applyProtection="1">
      <alignment vertical="center"/>
      <protection/>
    </xf>
    <xf numFmtId="0" fontId="5" fillId="0" borderId="82" xfId="0" applyFont="1" applyBorder="1" applyAlignment="1">
      <alignment/>
    </xf>
    <xf numFmtId="0" fontId="5" fillId="0" borderId="83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84" xfId="0" applyFont="1" applyBorder="1" applyAlignment="1">
      <alignment/>
    </xf>
    <xf numFmtId="49" fontId="0" fillId="0" borderId="85" xfId="0" applyNumberFormat="1" applyFont="1" applyFill="1" applyBorder="1" applyAlignment="1" applyProtection="1">
      <alignment vertical="center"/>
      <protection/>
    </xf>
    <xf numFmtId="49" fontId="12" fillId="0" borderId="85" xfId="0" applyNumberFormat="1" applyFont="1" applyFill="1" applyBorder="1" applyAlignment="1" applyProtection="1">
      <alignment vertical="center"/>
      <protection/>
    </xf>
    <xf numFmtId="49" fontId="0" fillId="0" borderId="86" xfId="0" applyNumberFormat="1" applyFont="1" applyFill="1" applyBorder="1" applyAlignment="1" applyProtection="1">
      <alignment vertical="center"/>
      <protection/>
    </xf>
    <xf numFmtId="166" fontId="0" fillId="0" borderId="87" xfId="0" applyNumberFormat="1" applyFont="1" applyFill="1" applyBorder="1" applyAlignment="1" applyProtection="1">
      <alignment vertical="center"/>
      <protection/>
    </xf>
    <xf numFmtId="49" fontId="0" fillId="0" borderId="86" xfId="0" applyNumberFormat="1" applyFill="1" applyBorder="1" applyAlignment="1" applyProtection="1">
      <alignment vertical="center"/>
      <protection/>
    </xf>
    <xf numFmtId="4" fontId="0" fillId="0" borderId="88" xfId="0" applyNumberFormat="1" applyFont="1" applyFill="1" applyBorder="1" applyAlignment="1" applyProtection="1">
      <alignment vertical="center"/>
      <protection locked="0"/>
    </xf>
    <xf numFmtId="4" fontId="0" fillId="0" borderId="76" xfId="0" applyNumberFormat="1" applyFont="1" applyFill="1" applyBorder="1" applyAlignment="1" applyProtection="1">
      <alignment vertical="center"/>
      <protection locked="0"/>
    </xf>
    <xf numFmtId="4" fontId="0" fillId="0" borderId="89" xfId="0" applyNumberFormat="1" applyFont="1" applyFill="1" applyBorder="1" applyAlignment="1" applyProtection="1">
      <alignment vertical="center"/>
      <protection locked="0"/>
    </xf>
    <xf numFmtId="4" fontId="0" fillId="0" borderId="85" xfId="0" applyNumberFormat="1" applyFont="1" applyFill="1" applyBorder="1" applyAlignment="1" applyProtection="1">
      <alignment vertical="center"/>
      <protection locked="0"/>
    </xf>
    <xf numFmtId="4" fontId="0" fillId="0" borderId="85" xfId="0" applyNumberFormat="1" applyFont="1" applyFill="1" applyBorder="1" applyAlignment="1" applyProtection="1">
      <alignment vertical="center"/>
      <protection/>
    </xf>
    <xf numFmtId="4" fontId="0" fillId="0" borderId="90" xfId="0" applyNumberFormat="1" applyFont="1" applyFill="1" applyBorder="1" applyAlignment="1" applyProtection="1">
      <alignment vertical="center"/>
      <protection locked="0"/>
    </xf>
    <xf numFmtId="4" fontId="0" fillId="0" borderId="91" xfId="0" applyNumberFormat="1" applyFont="1" applyFill="1" applyBorder="1" applyAlignment="1" applyProtection="1">
      <alignment vertical="center"/>
      <protection locked="0"/>
    </xf>
    <xf numFmtId="4" fontId="0" fillId="0" borderId="91" xfId="0" applyNumberFormat="1" applyFont="1" applyFill="1" applyBorder="1" applyAlignment="1" applyProtection="1">
      <alignment vertical="center"/>
      <protection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2" xfId="0" applyFont="1" applyBorder="1" applyAlignment="1">
      <alignment/>
    </xf>
    <xf numFmtId="0" fontId="5" fillId="0" borderId="60" xfId="0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93" xfId="0" applyFont="1" applyBorder="1" applyAlignment="1">
      <alignment/>
    </xf>
    <xf numFmtId="0" fontId="0" fillId="0" borderId="27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72" xfId="0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Alignment="1">
      <alignment/>
    </xf>
    <xf numFmtId="0" fontId="0" fillId="0" borderId="94" xfId="0" applyBorder="1" applyAlignment="1">
      <alignment/>
    </xf>
    <xf numFmtId="0" fontId="0" fillId="0" borderId="31" xfId="0" applyBorder="1" applyAlignment="1">
      <alignment/>
    </xf>
    <xf numFmtId="0" fontId="0" fillId="0" borderId="42" xfId="0" applyBorder="1" applyAlignment="1">
      <alignment/>
    </xf>
    <xf numFmtId="0" fontId="0" fillId="0" borderId="93" xfId="0" applyBorder="1" applyAlignment="1">
      <alignment/>
    </xf>
    <xf numFmtId="0" fontId="0" fillId="0" borderId="7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95" xfId="0" applyBorder="1" applyAlignment="1">
      <alignment/>
    </xf>
    <xf numFmtId="3" fontId="0" fillId="0" borderId="13" xfId="0" applyNumberFormat="1" applyFont="1" applyBorder="1" applyAlignment="1">
      <alignment horizontal="right" vertical="center"/>
    </xf>
    <xf numFmtId="0" fontId="9" fillId="33" borderId="57" xfId="0" applyFont="1" applyFill="1" applyBorder="1" applyAlignment="1">
      <alignment horizontal="left" vertical="center"/>
    </xf>
    <xf numFmtId="0" fontId="0" fillId="0" borderId="47" xfId="0" applyBorder="1" applyAlignment="1">
      <alignment/>
    </xf>
    <xf numFmtId="3" fontId="9" fillId="33" borderId="47" xfId="0" applyNumberFormat="1" applyFont="1" applyFill="1" applyBorder="1" applyAlignment="1">
      <alignment horizontal="right" vertical="center"/>
    </xf>
    <xf numFmtId="0" fontId="0" fillId="0" borderId="63" xfId="0" applyFont="1" applyBorder="1" applyAlignment="1">
      <alignment vertical="center"/>
    </xf>
    <xf numFmtId="0" fontId="0" fillId="0" borderId="61" xfId="0" applyBorder="1" applyAlignment="1">
      <alignment/>
    </xf>
    <xf numFmtId="3" fontId="3" fillId="0" borderId="62" xfId="0" applyNumberFormat="1" applyFont="1" applyBorder="1" applyAlignment="1">
      <alignment horizontal="right" vertical="center"/>
    </xf>
    <xf numFmtId="0" fontId="3" fillId="0" borderId="61" xfId="0" applyFont="1" applyBorder="1" applyAlignment="1">
      <alignment/>
    </xf>
    <xf numFmtId="3" fontId="0" fillId="0" borderId="62" xfId="0" applyNumberFormat="1" applyFont="1" applyBorder="1" applyAlignment="1">
      <alignment horizontal="right" vertical="center"/>
    </xf>
    <xf numFmtId="0" fontId="0" fillId="0" borderId="96" xfId="0" applyBorder="1" applyAlignment="1">
      <alignment/>
    </xf>
    <xf numFmtId="0" fontId="0" fillId="0" borderId="63" xfId="0" applyFont="1" applyBorder="1" applyAlignment="1">
      <alignment/>
    </xf>
    <xf numFmtId="0" fontId="0" fillId="0" borderId="67" xfId="0" applyBorder="1" applyAlignment="1">
      <alignment/>
    </xf>
    <xf numFmtId="0" fontId="3" fillId="0" borderId="63" xfId="0" applyFont="1" applyBorder="1" applyAlignment="1">
      <alignment vertical="center"/>
    </xf>
    <xf numFmtId="3" fontId="3" fillId="0" borderId="62" xfId="0" applyNumberFormat="1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0" xfId="0" applyBorder="1" applyAlignment="1">
      <alignment/>
    </xf>
    <xf numFmtId="49" fontId="0" fillId="0" borderId="78" xfId="0" applyNumberFormat="1" applyFont="1" applyBorder="1" applyAlignment="1">
      <alignment vertical="center"/>
    </xf>
    <xf numFmtId="0" fontId="0" fillId="0" borderId="48" xfId="0" applyBorder="1" applyAlignment="1">
      <alignment/>
    </xf>
    <xf numFmtId="0" fontId="0" fillId="0" borderId="97" xfId="0" applyBorder="1" applyAlignment="1">
      <alignment/>
    </xf>
    <xf numFmtId="49" fontId="0" fillId="0" borderId="48" xfId="0" applyNumberFormat="1" applyFont="1" applyBorder="1" applyAlignment="1">
      <alignment vertical="center"/>
    </xf>
    <xf numFmtId="0" fontId="0" fillId="0" borderId="50" xfId="0" applyBorder="1" applyAlignment="1">
      <alignment/>
    </xf>
    <xf numFmtId="0" fontId="8" fillId="0" borderId="57" xfId="0" applyFont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51" xfId="0" applyFont="1" applyBorder="1" applyAlignment="1">
      <alignment vertical="center"/>
    </xf>
    <xf numFmtId="0" fontId="0" fillId="0" borderId="65" xfId="0" applyBorder="1" applyAlignment="1">
      <alignment/>
    </xf>
    <xf numFmtId="0" fontId="0" fillId="0" borderId="98" xfId="0" applyBorder="1" applyAlignment="1">
      <alignment/>
    </xf>
    <xf numFmtId="3" fontId="0" fillId="0" borderId="52" xfId="0" applyNumberFormat="1" applyFont="1" applyBorder="1" applyAlignment="1">
      <alignment horizontal="right" vertical="center"/>
    </xf>
    <xf numFmtId="49" fontId="0" fillId="0" borderId="37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vertical="center"/>
    </xf>
    <xf numFmtId="0" fontId="0" fillId="0" borderId="99" xfId="0" applyBorder="1" applyAlignment="1">
      <alignment/>
    </xf>
    <xf numFmtId="0" fontId="7" fillId="0" borderId="48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100" xfId="0" applyBorder="1" applyAlignment="1">
      <alignment/>
    </xf>
    <xf numFmtId="0" fontId="0" fillId="0" borderId="71" xfId="0" applyBorder="1" applyAlignment="1">
      <alignment/>
    </xf>
    <xf numFmtId="49" fontId="0" fillId="33" borderId="38" xfId="0" applyNumberFormat="1" applyFont="1" applyFill="1" applyBorder="1" applyAlignment="1">
      <alignment vertical="center"/>
    </xf>
    <xf numFmtId="49" fontId="0" fillId="0" borderId="3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1" xfId="0" applyBorder="1" applyAlignment="1">
      <alignment vertical="center"/>
    </xf>
    <xf numFmtId="0" fontId="0" fillId="0" borderId="96" xfId="0" applyBorder="1" applyAlignment="1">
      <alignment vertical="center"/>
    </xf>
    <xf numFmtId="167" fontId="0" fillId="0" borderId="62" xfId="0" applyNumberFormat="1" applyFont="1" applyBorder="1" applyAlignment="1">
      <alignment horizontal="right" vertical="center"/>
    </xf>
    <xf numFmtId="49" fontId="9" fillId="33" borderId="12" xfId="0" applyNumberFormat="1" applyFont="1" applyFill="1" applyBorder="1" applyAlignment="1">
      <alignment horizontal="left" vertical="center"/>
    </xf>
    <xf numFmtId="0" fontId="9" fillId="0" borderId="95" xfId="0" applyFont="1" applyBorder="1" applyAlignment="1">
      <alignment/>
    </xf>
    <xf numFmtId="3" fontId="9" fillId="33" borderId="95" xfId="0" applyNumberFormat="1" applyFont="1" applyFill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98" xfId="0" applyBorder="1" applyAlignment="1">
      <alignment vertical="center"/>
    </xf>
    <xf numFmtId="167" fontId="0" fillId="0" borderId="52" xfId="0" applyNumberFormat="1" applyFont="1" applyBorder="1" applyAlignment="1">
      <alignment horizontal="right" vertical="center"/>
    </xf>
    <xf numFmtId="3" fontId="3" fillId="0" borderId="52" xfId="0" applyNumberFormat="1" applyFont="1" applyBorder="1" applyAlignment="1">
      <alignment horizontal="right" vertical="center"/>
    </xf>
    <xf numFmtId="0" fontId="3" fillId="0" borderId="65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101" xfId="0" applyBorder="1" applyAlignment="1">
      <alignment/>
    </xf>
    <xf numFmtId="0" fontId="0" fillId="0" borderId="101" xfId="0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0" fillId="0" borderId="66" xfId="0" applyBorder="1" applyAlignment="1">
      <alignment/>
    </xf>
    <xf numFmtId="49" fontId="0" fillId="0" borderId="28" xfId="0" applyNumberFormat="1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3" fontId="0" fillId="0" borderId="27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 vertical="center"/>
    </xf>
    <xf numFmtId="0" fontId="0" fillId="0" borderId="96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/>
    </xf>
    <xf numFmtId="0" fontId="0" fillId="0" borderId="62" xfId="0" applyFont="1" applyBorder="1" applyAlignment="1">
      <alignment horizontal="left" vertical="center"/>
    </xf>
    <xf numFmtId="49" fontId="0" fillId="0" borderId="78" xfId="0" applyNumberFormat="1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49" fontId="0" fillId="0" borderId="61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79" xfId="0" applyNumberFormat="1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49" fontId="0" fillId="0" borderId="61" xfId="0" applyNumberFormat="1" applyFont="1" applyBorder="1" applyAlignment="1">
      <alignment horizontal="left" vertical="center"/>
    </xf>
    <xf numFmtId="49" fontId="0" fillId="33" borderId="37" xfId="0" applyNumberFormat="1" applyFont="1" applyFill="1" applyBorder="1" applyAlignment="1">
      <alignment horizontal="left" vertical="center"/>
    </xf>
    <xf numFmtId="49" fontId="0" fillId="33" borderId="38" xfId="0" applyNumberFormat="1" applyFont="1" applyFill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0" fillId="0" borderId="104" xfId="0" applyBorder="1" applyAlignment="1">
      <alignment/>
    </xf>
    <xf numFmtId="0" fontId="1" fillId="0" borderId="105" xfId="0" applyFont="1" applyBorder="1" applyAlignment="1">
      <alignment horizontal="center" vertical="center"/>
    </xf>
    <xf numFmtId="0" fontId="0" fillId="0" borderId="106" xfId="0" applyBorder="1" applyAlignment="1">
      <alignment/>
    </xf>
    <xf numFmtId="0" fontId="1" fillId="0" borderId="5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5" fillId="33" borderId="58" xfId="0" applyNumberFormat="1" applyFont="1" applyFill="1" applyBorder="1" applyAlignment="1">
      <alignment horizontal="right" vertical="center"/>
    </xf>
    <xf numFmtId="0" fontId="1" fillId="0" borderId="5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4" sqref="A14:G14"/>
    </sheetView>
  </sheetViews>
  <sheetFormatPr defaultColWidth="9.140625" defaultRowHeight="12.75"/>
  <cols>
    <col min="1" max="1" width="17.0039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57421875" style="0" customWidth="1"/>
  </cols>
  <sheetData>
    <row r="1" spans="1:7" s="3" customFormat="1" ht="28.5" customHeight="1" thickBot="1">
      <c r="A1" s="229" t="s">
        <v>416</v>
      </c>
      <c r="B1" s="216"/>
      <c r="C1" s="216"/>
      <c r="D1" s="216"/>
      <c r="E1" s="216"/>
      <c r="F1" s="216"/>
      <c r="G1" s="216"/>
    </row>
    <row r="2" spans="1:7" s="3" customFormat="1" ht="12.75" customHeight="1">
      <c r="A2" s="112" t="s">
        <v>413</v>
      </c>
      <c r="B2" s="230" t="s">
        <v>414</v>
      </c>
      <c r="C2" s="231"/>
      <c r="D2" s="232"/>
      <c r="E2" s="230" t="s">
        <v>415</v>
      </c>
      <c r="F2" s="231"/>
      <c r="G2" s="233"/>
    </row>
    <row r="3" spans="1:7" s="3" customFormat="1" ht="12.75" customHeight="1">
      <c r="A3" s="113" t="s">
        <v>616</v>
      </c>
      <c r="B3" s="234" t="s">
        <v>617</v>
      </c>
      <c r="C3" s="192"/>
      <c r="D3" s="193"/>
      <c r="E3" s="235" t="s">
        <v>432</v>
      </c>
      <c r="F3" s="192"/>
      <c r="G3" s="228"/>
    </row>
    <row r="4" spans="1:7" s="3" customFormat="1" ht="12.75" customHeight="1">
      <c r="A4" s="212" t="s">
        <v>417</v>
      </c>
      <c r="B4" s="186"/>
      <c r="C4" s="186"/>
      <c r="D4" s="186"/>
      <c r="E4" s="186"/>
      <c r="F4" s="186"/>
      <c r="G4" s="214"/>
    </row>
    <row r="5" spans="1:7" s="3" customFormat="1" ht="12.75" customHeight="1">
      <c r="A5" s="226" t="s">
        <v>605</v>
      </c>
      <c r="B5" s="192"/>
      <c r="C5" s="192"/>
      <c r="D5" s="192"/>
      <c r="E5" s="192"/>
      <c r="F5" s="192"/>
      <c r="G5" s="228"/>
    </row>
    <row r="6" spans="1:7" s="3" customFormat="1" ht="12.75" customHeight="1">
      <c r="A6" s="212" t="s">
        <v>418</v>
      </c>
      <c r="B6" s="186"/>
      <c r="C6" s="186"/>
      <c r="D6" s="187"/>
      <c r="E6" s="96" t="s">
        <v>419</v>
      </c>
      <c r="F6" s="213"/>
      <c r="G6" s="214"/>
    </row>
    <row r="7" spans="1:7" s="3" customFormat="1" ht="12.75" customHeight="1">
      <c r="A7" s="226" t="s">
        <v>606</v>
      </c>
      <c r="B7" s="192"/>
      <c r="C7" s="192"/>
      <c r="D7" s="193"/>
      <c r="E7" s="106" t="s">
        <v>420</v>
      </c>
      <c r="F7" s="227"/>
      <c r="G7" s="228"/>
    </row>
    <row r="8" spans="1:7" s="3" customFormat="1" ht="12.75" customHeight="1">
      <c r="A8" s="212" t="s">
        <v>421</v>
      </c>
      <c r="B8" s="186"/>
      <c r="C8" s="186"/>
      <c r="D8" s="187"/>
      <c r="E8" s="96" t="s">
        <v>419</v>
      </c>
      <c r="F8" s="213"/>
      <c r="G8" s="214"/>
    </row>
    <row r="9" spans="1:7" s="3" customFormat="1" ht="12.75" customHeight="1">
      <c r="A9" s="226" t="s">
        <v>607</v>
      </c>
      <c r="B9" s="192"/>
      <c r="C9" s="192"/>
      <c r="D9" s="193"/>
      <c r="E9" s="106" t="s">
        <v>420</v>
      </c>
      <c r="F9" s="227"/>
      <c r="G9" s="228"/>
    </row>
    <row r="10" spans="1:7" s="3" customFormat="1" ht="12.75" customHeight="1">
      <c r="A10" s="212" t="s">
        <v>422</v>
      </c>
      <c r="B10" s="186"/>
      <c r="C10" s="186"/>
      <c r="D10" s="187"/>
      <c r="E10" s="96" t="s">
        <v>419</v>
      </c>
      <c r="F10" s="213"/>
      <c r="G10" s="214"/>
    </row>
    <row r="11" spans="1:7" s="3" customFormat="1" ht="12.75" customHeight="1">
      <c r="A11" s="226" t="s">
        <v>609</v>
      </c>
      <c r="B11" s="192"/>
      <c r="C11" s="192"/>
      <c r="D11" s="193"/>
      <c r="E11" s="106" t="s">
        <v>420</v>
      </c>
      <c r="F11" s="227"/>
      <c r="G11" s="228"/>
    </row>
    <row r="12" spans="1:7" s="3" customFormat="1" ht="12.75" customHeight="1">
      <c r="A12" s="212" t="s">
        <v>423</v>
      </c>
      <c r="B12" s="186"/>
      <c r="C12" s="186"/>
      <c r="D12" s="187"/>
      <c r="E12" s="96" t="s">
        <v>419</v>
      </c>
      <c r="F12" s="213"/>
      <c r="G12" s="214"/>
    </row>
    <row r="13" spans="1:7" s="3" customFormat="1" ht="12.75" customHeight="1" thickBot="1">
      <c r="A13" s="215" t="s">
        <v>608</v>
      </c>
      <c r="B13" s="216"/>
      <c r="C13" s="216"/>
      <c r="D13" s="217"/>
      <c r="E13" s="106" t="s">
        <v>420</v>
      </c>
      <c r="F13" s="218"/>
      <c r="G13" s="219"/>
    </row>
    <row r="14" spans="1:7" s="3" customFormat="1" ht="28.5" customHeight="1" thickBot="1">
      <c r="A14" s="220" t="s">
        <v>367</v>
      </c>
      <c r="B14" s="199"/>
      <c r="C14" s="199"/>
      <c r="D14" s="199"/>
      <c r="E14" s="199"/>
      <c r="F14" s="199"/>
      <c r="G14" s="221"/>
    </row>
    <row r="15" spans="1:7" s="3" customFormat="1" ht="12.75" customHeight="1">
      <c r="A15" s="222" t="s">
        <v>368</v>
      </c>
      <c r="B15" s="223"/>
      <c r="C15" s="223"/>
      <c r="D15" s="224"/>
      <c r="E15" s="225">
        <f>'KRYCÍ LIST'!E20</f>
        <v>0</v>
      </c>
      <c r="F15" s="223"/>
      <c r="G15" s="114" t="s">
        <v>409</v>
      </c>
    </row>
    <row r="16" spans="1:7" s="3" customFormat="1" ht="12.75" customHeight="1">
      <c r="A16" s="201" t="s">
        <v>424</v>
      </c>
      <c r="B16" s="202"/>
      <c r="C16" s="202"/>
      <c r="D16" s="206"/>
      <c r="E16" s="205">
        <f>SUM('KRYCÍ LIST'!E21:'KRYCÍ LIST'!E23)</f>
        <v>0</v>
      </c>
      <c r="F16" s="202"/>
      <c r="G16" s="115" t="s">
        <v>409</v>
      </c>
    </row>
    <row r="17" spans="1:7" s="3" customFormat="1" ht="12.75" customHeight="1">
      <c r="A17" s="201" t="s">
        <v>369</v>
      </c>
      <c r="B17" s="202"/>
      <c r="C17" s="202"/>
      <c r="D17" s="206"/>
      <c r="E17" s="205">
        <f>'KRYCÍ LIST'!E25</f>
        <v>0</v>
      </c>
      <c r="F17" s="202"/>
      <c r="G17" s="115" t="s">
        <v>409</v>
      </c>
    </row>
    <row r="18" spans="1:7" s="3" customFormat="1" ht="12.75" customHeight="1">
      <c r="A18" s="201" t="s">
        <v>395</v>
      </c>
      <c r="B18" s="202"/>
      <c r="C18" s="202"/>
      <c r="D18" s="206"/>
      <c r="E18" s="205">
        <f>'KRYCÍ LIST'!E26</f>
        <v>0</v>
      </c>
      <c r="F18" s="202"/>
      <c r="G18" s="115" t="s">
        <v>409</v>
      </c>
    </row>
    <row r="19" spans="1:7" s="3" customFormat="1" ht="12.75" customHeight="1">
      <c r="A19" s="201" t="s">
        <v>396</v>
      </c>
      <c r="B19" s="202"/>
      <c r="C19" s="202"/>
      <c r="D19" s="206"/>
      <c r="E19" s="205">
        <f>'KRYCÍ LIST'!E27</f>
        <v>0</v>
      </c>
      <c r="F19" s="202"/>
      <c r="G19" s="115" t="s">
        <v>409</v>
      </c>
    </row>
    <row r="20" spans="1:7" s="3" customFormat="1" ht="12.75" customHeight="1">
      <c r="A20" s="207"/>
      <c r="B20" s="202"/>
      <c r="C20" s="202"/>
      <c r="D20" s="202"/>
      <c r="E20" s="202"/>
      <c r="F20" s="202"/>
      <c r="G20" s="208"/>
    </row>
    <row r="21" spans="1:7" s="3" customFormat="1" ht="12.75" customHeight="1">
      <c r="A21" s="209" t="s">
        <v>425</v>
      </c>
      <c r="B21" s="202"/>
      <c r="C21" s="202"/>
      <c r="D21" s="206"/>
      <c r="E21" s="210">
        <f>'KRYCÍ LIST'!E28</f>
        <v>0</v>
      </c>
      <c r="F21" s="211"/>
      <c r="G21" s="115" t="s">
        <v>409</v>
      </c>
    </row>
    <row r="22" spans="1:7" s="3" customFormat="1" ht="12.75" customHeight="1">
      <c r="A22" s="207"/>
      <c r="B22" s="202"/>
      <c r="C22" s="202"/>
      <c r="D22" s="202"/>
      <c r="E22" s="202"/>
      <c r="F22" s="202"/>
      <c r="G22" s="208"/>
    </row>
    <row r="23" spans="1:7" s="3" customFormat="1" ht="12.75" customHeight="1">
      <c r="A23" s="201" t="s">
        <v>407</v>
      </c>
      <c r="B23" s="202"/>
      <c r="C23" s="202"/>
      <c r="D23" s="116" t="s">
        <v>426</v>
      </c>
      <c r="E23" s="203">
        <f>'KRYCÍ LIST'!H35</f>
        <v>0</v>
      </c>
      <c r="F23" s="204"/>
      <c r="G23" s="115" t="s">
        <v>409</v>
      </c>
    </row>
    <row r="24" spans="1:7" s="3" customFormat="1" ht="12.75" customHeight="1">
      <c r="A24" s="201" t="s">
        <v>410</v>
      </c>
      <c r="B24" s="202"/>
      <c r="C24" s="202"/>
      <c r="D24" s="116" t="s">
        <v>426</v>
      </c>
      <c r="E24" s="205">
        <f>'KRYCÍ LIST'!H36</f>
        <v>0</v>
      </c>
      <c r="F24" s="202"/>
      <c r="G24" s="115" t="s">
        <v>409</v>
      </c>
    </row>
    <row r="25" spans="1:7" s="3" customFormat="1" ht="12.75" customHeight="1">
      <c r="A25" s="201" t="s">
        <v>407</v>
      </c>
      <c r="B25" s="202"/>
      <c r="C25" s="202"/>
      <c r="D25" s="116" t="s">
        <v>427</v>
      </c>
      <c r="E25" s="205">
        <f>'KRYCÍ LIST'!H37</f>
        <v>0</v>
      </c>
      <c r="F25" s="202"/>
      <c r="G25" s="115" t="s">
        <v>409</v>
      </c>
    </row>
    <row r="26" spans="1:7" s="3" customFormat="1" ht="12.75" customHeight="1" thickBot="1">
      <c r="A26" s="195" t="s">
        <v>410</v>
      </c>
      <c r="B26" s="196"/>
      <c r="C26" s="196"/>
      <c r="D26" s="116" t="s">
        <v>427</v>
      </c>
      <c r="E26" s="197">
        <f>'KRYCÍ LIST'!H38</f>
        <v>0</v>
      </c>
      <c r="F26" s="196"/>
      <c r="G26" s="115" t="s">
        <v>409</v>
      </c>
    </row>
    <row r="27" spans="1:7" s="3" customFormat="1" ht="19.5" customHeight="1" thickBot="1">
      <c r="A27" s="198" t="s">
        <v>428</v>
      </c>
      <c r="B27" s="199"/>
      <c r="C27" s="199"/>
      <c r="D27" s="199"/>
      <c r="E27" s="200">
        <f>SUM(E23:E26)</f>
        <v>0</v>
      </c>
      <c r="F27" s="199"/>
      <c r="G27" s="117" t="s">
        <v>409</v>
      </c>
    </row>
    <row r="29" spans="1:7" s="3" customFormat="1" ht="12.75">
      <c r="A29" s="185" t="s">
        <v>359</v>
      </c>
      <c r="B29" s="194"/>
      <c r="D29" s="185" t="s">
        <v>362</v>
      </c>
      <c r="E29" s="186"/>
      <c r="F29" s="186"/>
      <c r="G29" s="187"/>
    </row>
    <row r="30" spans="1:7" s="3" customFormat="1" ht="12.75">
      <c r="A30" s="188"/>
      <c r="B30" s="190"/>
      <c r="D30" s="188"/>
      <c r="E30" s="189"/>
      <c r="F30" s="189"/>
      <c r="G30" s="190"/>
    </row>
    <row r="31" spans="1:7" ht="12.75">
      <c r="A31" s="191"/>
      <c r="B31" s="190"/>
      <c r="D31" s="191"/>
      <c r="E31" s="189"/>
      <c r="F31" s="189"/>
      <c r="G31" s="190"/>
    </row>
    <row r="32" spans="1:7" ht="12.75">
      <c r="A32" s="191"/>
      <c r="B32" s="190"/>
      <c r="D32" s="191"/>
      <c r="E32" s="189"/>
      <c r="F32" s="189"/>
      <c r="G32" s="190"/>
    </row>
    <row r="33" spans="1:7" ht="12.75">
      <c r="A33" s="191"/>
      <c r="B33" s="190"/>
      <c r="D33" s="191"/>
      <c r="E33" s="189"/>
      <c r="F33" s="189"/>
      <c r="G33" s="190"/>
    </row>
    <row r="34" spans="1:7" ht="12.75">
      <c r="A34" s="191"/>
      <c r="B34" s="190"/>
      <c r="D34" s="191"/>
      <c r="E34" s="189"/>
      <c r="F34" s="189"/>
      <c r="G34" s="190"/>
    </row>
    <row r="35" spans="1:7" ht="12.75">
      <c r="A35" s="191"/>
      <c r="B35" s="190"/>
      <c r="D35" s="191"/>
      <c r="E35" s="189"/>
      <c r="F35" s="189"/>
      <c r="G35" s="190"/>
    </row>
    <row r="36" spans="1:7" ht="12.75">
      <c r="A36" s="191"/>
      <c r="B36" s="190"/>
      <c r="D36" s="191"/>
      <c r="E36" s="189"/>
      <c r="F36" s="189"/>
      <c r="G36" s="190"/>
    </row>
    <row r="37" spans="1:7" ht="12.75">
      <c r="A37" s="191"/>
      <c r="B37" s="190"/>
      <c r="D37" s="191"/>
      <c r="E37" s="189"/>
      <c r="F37" s="189"/>
      <c r="G37" s="190"/>
    </row>
    <row r="38" spans="1:7" ht="12.75">
      <c r="A38" s="191"/>
      <c r="B38" s="190"/>
      <c r="D38" s="191"/>
      <c r="E38" s="189"/>
      <c r="F38" s="189"/>
      <c r="G38" s="190"/>
    </row>
    <row r="39" spans="1:7" s="3" customFormat="1" ht="12.75">
      <c r="A39" s="183" t="s">
        <v>429</v>
      </c>
      <c r="B39" s="184"/>
      <c r="D39" s="183" t="s">
        <v>429</v>
      </c>
      <c r="E39" s="192"/>
      <c r="F39" s="192"/>
      <c r="G39" s="193"/>
    </row>
    <row r="41" spans="1:7" s="3" customFormat="1" ht="12.75">
      <c r="A41" s="185" t="s">
        <v>360</v>
      </c>
      <c r="B41" s="194"/>
      <c r="D41" s="185" t="s">
        <v>366</v>
      </c>
      <c r="E41" s="186"/>
      <c r="F41" s="186"/>
      <c r="G41" s="187"/>
    </row>
    <row r="42" spans="1:7" s="3" customFormat="1" ht="12.75">
      <c r="A42" s="188"/>
      <c r="B42" s="190"/>
      <c r="D42" s="188"/>
      <c r="E42" s="189"/>
      <c r="F42" s="189"/>
      <c r="G42" s="190"/>
    </row>
    <row r="43" spans="1:7" ht="12.75">
      <c r="A43" s="191"/>
      <c r="B43" s="190"/>
      <c r="D43" s="191"/>
      <c r="E43" s="189"/>
      <c r="F43" s="189"/>
      <c r="G43" s="190"/>
    </row>
    <row r="44" spans="1:7" ht="12.75">
      <c r="A44" s="191"/>
      <c r="B44" s="190"/>
      <c r="D44" s="191"/>
      <c r="E44" s="189"/>
      <c r="F44" s="189"/>
      <c r="G44" s="190"/>
    </row>
    <row r="45" spans="1:7" ht="12.75">
      <c r="A45" s="191"/>
      <c r="B45" s="190"/>
      <c r="D45" s="191"/>
      <c r="E45" s="189"/>
      <c r="F45" s="189"/>
      <c r="G45" s="190"/>
    </row>
    <row r="46" spans="1:7" ht="12.75">
      <c r="A46" s="191"/>
      <c r="B46" s="190"/>
      <c r="D46" s="191"/>
      <c r="E46" s="189"/>
      <c r="F46" s="189"/>
      <c r="G46" s="190"/>
    </row>
    <row r="47" spans="1:7" ht="12.75">
      <c r="A47" s="191"/>
      <c r="B47" s="190"/>
      <c r="D47" s="191"/>
      <c r="E47" s="189"/>
      <c r="F47" s="189"/>
      <c r="G47" s="190"/>
    </row>
    <row r="48" spans="1:7" ht="12.75">
      <c r="A48" s="191"/>
      <c r="B48" s="190"/>
      <c r="D48" s="191"/>
      <c r="E48" s="189"/>
      <c r="F48" s="189"/>
      <c r="G48" s="190"/>
    </row>
    <row r="49" spans="1:7" ht="12.75">
      <c r="A49" s="191"/>
      <c r="B49" s="190"/>
      <c r="D49" s="191"/>
      <c r="E49" s="189"/>
      <c r="F49" s="189"/>
      <c r="G49" s="190"/>
    </row>
    <row r="50" spans="1:7" ht="12.75">
      <c r="A50" s="191"/>
      <c r="B50" s="190"/>
      <c r="D50" s="191"/>
      <c r="E50" s="189"/>
      <c r="F50" s="189"/>
      <c r="G50" s="190"/>
    </row>
    <row r="51" spans="1:7" s="3" customFormat="1" ht="12.75">
      <c r="A51" s="183" t="s">
        <v>429</v>
      </c>
      <c r="B51" s="184"/>
      <c r="D51" s="183" t="s">
        <v>429</v>
      </c>
      <c r="E51" s="192"/>
      <c r="F51" s="192"/>
      <c r="G51" s="193"/>
    </row>
  </sheetData>
  <sheetProtection/>
  <mergeCells count="60">
    <mergeCell ref="A1:G1"/>
    <mergeCell ref="B2:D2"/>
    <mergeCell ref="E2:G2"/>
    <mergeCell ref="B3:D3"/>
    <mergeCell ref="E3:G3"/>
    <mergeCell ref="A4:G4"/>
    <mergeCell ref="A5:G5"/>
    <mergeCell ref="A6:D6"/>
    <mergeCell ref="F6:G6"/>
    <mergeCell ref="A7:D7"/>
    <mergeCell ref="F7:G7"/>
    <mergeCell ref="A8:D8"/>
    <mergeCell ref="F8:G8"/>
    <mergeCell ref="A9:D9"/>
    <mergeCell ref="F9:G9"/>
    <mergeCell ref="A10:D10"/>
    <mergeCell ref="F10:G10"/>
    <mergeCell ref="A11:D11"/>
    <mergeCell ref="F11:G11"/>
    <mergeCell ref="A12:D12"/>
    <mergeCell ref="F12:G12"/>
    <mergeCell ref="A13:D13"/>
    <mergeCell ref="F13:G13"/>
    <mergeCell ref="A14:G14"/>
    <mergeCell ref="A15:D15"/>
    <mergeCell ref="E15:F15"/>
    <mergeCell ref="A16:D16"/>
    <mergeCell ref="E16:F16"/>
    <mergeCell ref="A17:D17"/>
    <mergeCell ref="E17:F17"/>
    <mergeCell ref="A18:D18"/>
    <mergeCell ref="E18:F18"/>
    <mergeCell ref="A19:D19"/>
    <mergeCell ref="E19:F19"/>
    <mergeCell ref="A20:G20"/>
    <mergeCell ref="A21:D21"/>
    <mergeCell ref="E21:F21"/>
    <mergeCell ref="A22:G22"/>
    <mergeCell ref="A23:C23"/>
    <mergeCell ref="E23:F23"/>
    <mergeCell ref="A24:C24"/>
    <mergeCell ref="E24:F24"/>
    <mergeCell ref="A25:C25"/>
    <mergeCell ref="E25:F25"/>
    <mergeCell ref="A26:C26"/>
    <mergeCell ref="E26:F26"/>
    <mergeCell ref="A27:D27"/>
    <mergeCell ref="E27:F27"/>
    <mergeCell ref="A29:B29"/>
    <mergeCell ref="A30:B38"/>
    <mergeCell ref="A51:B51"/>
    <mergeCell ref="D41:G41"/>
    <mergeCell ref="D42:G50"/>
    <mergeCell ref="D51:G51"/>
    <mergeCell ref="A39:B39"/>
    <mergeCell ref="D29:G29"/>
    <mergeCell ref="D30:G38"/>
    <mergeCell ref="D39:G39"/>
    <mergeCell ref="A41:B41"/>
    <mergeCell ref="A42:B50"/>
  </mergeCells>
  <printOptions horizontalCentered="1"/>
  <pageMargins left="0.39375000000000004" right="0.39375000000000004" top="0.5902777777777778" bottom="0.5902777777777778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28">
      <selection activeCell="N33" sqref="N33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" customHeight="1">
      <c r="A1" s="292" t="s">
        <v>348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9.75" customHeight="1" thickBo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2.75" customHeight="1">
      <c r="A3" s="293" t="s">
        <v>349</v>
      </c>
      <c r="B3" s="231"/>
      <c r="C3" s="231"/>
      <c r="D3" s="232"/>
      <c r="E3" s="294" t="s">
        <v>350</v>
      </c>
      <c r="F3" s="231"/>
      <c r="G3" s="231"/>
      <c r="H3" s="231"/>
      <c r="I3" s="231"/>
      <c r="J3" s="232"/>
      <c r="K3" s="294" t="s">
        <v>351</v>
      </c>
      <c r="L3" s="232"/>
      <c r="M3" s="90" t="s">
        <v>352</v>
      </c>
    </row>
    <row r="4" spans="1:13" ht="12.75" customHeight="1">
      <c r="A4" s="289" t="s">
        <v>618</v>
      </c>
      <c r="B4" s="192"/>
      <c r="C4" s="192"/>
      <c r="D4" s="193"/>
      <c r="E4" s="290" t="s">
        <v>605</v>
      </c>
      <c r="F4" s="192"/>
      <c r="G4" s="192"/>
      <c r="H4" s="192"/>
      <c r="I4" s="192"/>
      <c r="J4" s="193"/>
      <c r="K4" s="291" t="s">
        <v>353</v>
      </c>
      <c r="L4" s="193"/>
      <c r="M4" s="91" t="s">
        <v>354</v>
      </c>
    </row>
    <row r="5" spans="1:13" ht="12.75" customHeight="1">
      <c r="A5" s="287" t="s">
        <v>355</v>
      </c>
      <c r="B5" s="186"/>
      <c r="C5" s="186"/>
      <c r="D5" s="187"/>
      <c r="E5" s="281" t="s">
        <v>356</v>
      </c>
      <c r="F5" s="186"/>
      <c r="G5" s="186"/>
      <c r="H5" s="186"/>
      <c r="I5" s="186"/>
      <c r="J5" s="187"/>
      <c r="K5" s="281" t="s">
        <v>357</v>
      </c>
      <c r="L5" s="187"/>
      <c r="M5" s="92" t="s">
        <v>358</v>
      </c>
    </row>
    <row r="6" spans="1:13" ht="12.75" customHeight="1">
      <c r="A6" s="289" t="s">
        <v>353</v>
      </c>
      <c r="B6" s="192"/>
      <c r="C6" s="192"/>
      <c r="D6" s="193"/>
      <c r="E6" s="290" t="s">
        <v>619</v>
      </c>
      <c r="F6" s="192"/>
      <c r="G6" s="192"/>
      <c r="H6" s="192"/>
      <c r="I6" s="192"/>
      <c r="J6" s="193"/>
      <c r="K6" s="291" t="s">
        <v>353</v>
      </c>
      <c r="L6" s="193"/>
      <c r="M6" s="91" t="s">
        <v>353</v>
      </c>
    </row>
    <row r="7" spans="1:13" s="3" customFormat="1" ht="12.75" customHeight="1">
      <c r="A7" s="286" t="s">
        <v>359</v>
      </c>
      <c r="B7" s="273"/>
      <c r="C7" s="273"/>
      <c r="D7" s="288" t="s">
        <v>353</v>
      </c>
      <c r="E7" s="273"/>
      <c r="F7" s="273"/>
      <c r="G7" s="275"/>
      <c r="H7" s="279" t="s">
        <v>363</v>
      </c>
      <c r="I7" s="273"/>
      <c r="J7" s="273"/>
      <c r="K7" s="273"/>
      <c r="L7" s="273"/>
      <c r="M7" s="93"/>
    </row>
    <row r="8" spans="1:13" s="3" customFormat="1" ht="12.75" customHeight="1">
      <c r="A8" s="286" t="s">
        <v>360</v>
      </c>
      <c r="B8" s="273"/>
      <c r="C8" s="273"/>
      <c r="D8" s="288" t="s">
        <v>353</v>
      </c>
      <c r="E8" s="273"/>
      <c r="F8" s="273"/>
      <c r="G8" s="275"/>
      <c r="H8" s="279" t="s">
        <v>364</v>
      </c>
      <c r="I8" s="273"/>
      <c r="J8" s="273"/>
      <c r="K8" s="273"/>
      <c r="L8" s="273"/>
      <c r="M8" s="94">
        <f>IF(M7=0,"",E28/M7)</f>
      </c>
    </row>
    <row r="9" spans="1:13" ht="12.75" customHeight="1">
      <c r="A9" s="286" t="s">
        <v>361</v>
      </c>
      <c r="B9" s="202"/>
      <c r="C9" s="202"/>
      <c r="D9" s="288" t="s">
        <v>353</v>
      </c>
      <c r="E9" s="202"/>
      <c r="F9" s="202"/>
      <c r="G9" s="206"/>
      <c r="H9" s="279" t="s">
        <v>365</v>
      </c>
      <c r="I9" s="202"/>
      <c r="J9" s="202"/>
      <c r="K9" s="283" t="s">
        <v>353</v>
      </c>
      <c r="L9" s="202"/>
      <c r="M9" s="208"/>
    </row>
    <row r="10" spans="1:13" s="3" customFormat="1" ht="12.75" customHeight="1">
      <c r="A10" s="287" t="s">
        <v>362</v>
      </c>
      <c r="B10" s="282"/>
      <c r="C10" s="282"/>
      <c r="D10" s="284" t="s">
        <v>353</v>
      </c>
      <c r="E10" s="282"/>
      <c r="F10" s="282"/>
      <c r="G10" s="194"/>
      <c r="H10" s="281" t="s">
        <v>366</v>
      </c>
      <c r="I10" s="282"/>
      <c r="J10" s="284" t="s">
        <v>353</v>
      </c>
      <c r="K10" s="186"/>
      <c r="L10" s="186"/>
      <c r="M10" s="214"/>
    </row>
    <row r="11" spans="1:13" ht="12.75" customHeight="1" thickBot="1">
      <c r="A11" s="280" t="s">
        <v>353</v>
      </c>
      <c r="B11" s="216"/>
      <c r="C11" s="216"/>
      <c r="D11" s="216"/>
      <c r="E11" s="216"/>
      <c r="F11" s="216"/>
      <c r="G11" s="217"/>
      <c r="H11" s="285" t="s">
        <v>353</v>
      </c>
      <c r="I11" s="216"/>
      <c r="J11" s="216"/>
      <c r="K11" s="216"/>
      <c r="L11" s="216"/>
      <c r="M11" s="219"/>
    </row>
    <row r="12" spans="1:13" ht="28.5" customHeight="1" thickBot="1">
      <c r="A12" s="220" t="s">
        <v>367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221"/>
    </row>
    <row r="13" spans="1:13" ht="12.75" customHeight="1">
      <c r="A13" s="276" t="s">
        <v>368</v>
      </c>
      <c r="B13" s="223"/>
      <c r="C13" s="223"/>
      <c r="D13" s="223"/>
      <c r="E13" s="223"/>
      <c r="F13" s="223"/>
      <c r="G13" s="276" t="s">
        <v>369</v>
      </c>
      <c r="H13" s="223"/>
      <c r="I13" s="223"/>
      <c r="J13" s="223"/>
      <c r="K13" s="223"/>
      <c r="L13" s="223"/>
      <c r="M13" s="260"/>
    </row>
    <row r="14" spans="1:13" s="3" customFormat="1" ht="12.75" customHeight="1">
      <c r="A14" s="277"/>
      <c r="B14" s="279" t="s">
        <v>370</v>
      </c>
      <c r="C14" s="273"/>
      <c r="D14" s="275"/>
      <c r="E14" s="205">
        <f>REKAPITULACE!C42</f>
        <v>0</v>
      </c>
      <c r="F14" s="273"/>
      <c r="G14" s="201" t="s">
        <v>385</v>
      </c>
      <c r="H14" s="263"/>
      <c r="I14" s="263"/>
      <c r="J14" s="264"/>
      <c r="K14" s="97"/>
      <c r="L14" s="98" t="s">
        <v>386</v>
      </c>
      <c r="M14" s="103">
        <f>E24*K14/100</f>
        <v>0</v>
      </c>
    </row>
    <row r="15" spans="1:13" s="3" customFormat="1" ht="12.75" customHeight="1">
      <c r="A15" s="278"/>
      <c r="B15" s="279" t="s">
        <v>371</v>
      </c>
      <c r="C15" s="273"/>
      <c r="D15" s="275"/>
      <c r="E15" s="205">
        <f>REKAPITULACE!D42</f>
        <v>0</v>
      </c>
      <c r="F15" s="273"/>
      <c r="G15" s="201" t="s">
        <v>387</v>
      </c>
      <c r="H15" s="263"/>
      <c r="I15" s="263"/>
      <c r="J15" s="264"/>
      <c r="K15" s="97"/>
      <c r="L15" s="98" t="s">
        <v>386</v>
      </c>
      <c r="M15" s="103">
        <f>E24*K15/100</f>
        <v>0</v>
      </c>
    </row>
    <row r="16" spans="1:13" s="3" customFormat="1" ht="12.75" customHeight="1">
      <c r="A16" s="102" t="s">
        <v>372</v>
      </c>
      <c r="B16" s="274" t="s">
        <v>373</v>
      </c>
      <c r="C16" s="273"/>
      <c r="D16" s="275"/>
      <c r="E16" s="205">
        <f>REKAPITULACE!E18</f>
        <v>0</v>
      </c>
      <c r="F16" s="273"/>
      <c r="G16" s="201" t="s">
        <v>388</v>
      </c>
      <c r="H16" s="263"/>
      <c r="I16" s="263"/>
      <c r="J16" s="264"/>
      <c r="K16" s="97"/>
      <c r="L16" s="98" t="s">
        <v>386</v>
      </c>
      <c r="M16" s="103">
        <f>E24*K16/100</f>
        <v>0</v>
      </c>
    </row>
    <row r="17" spans="1:13" s="3" customFormat="1" ht="12.75" customHeight="1">
      <c r="A17" s="102" t="s">
        <v>374</v>
      </c>
      <c r="B17" s="274" t="s">
        <v>375</v>
      </c>
      <c r="C17" s="273"/>
      <c r="D17" s="275"/>
      <c r="E17" s="205">
        <f>REKAPITULACE!E31</f>
        <v>0</v>
      </c>
      <c r="F17" s="273"/>
      <c r="G17" s="201" t="s">
        <v>389</v>
      </c>
      <c r="H17" s="263"/>
      <c r="I17" s="263"/>
      <c r="J17" s="264"/>
      <c r="K17" s="97"/>
      <c r="L17" s="98" t="s">
        <v>386</v>
      </c>
      <c r="M17" s="103">
        <f>E24*K17/100</f>
        <v>0</v>
      </c>
    </row>
    <row r="18" spans="1:13" s="3" customFormat="1" ht="12.75" customHeight="1">
      <c r="A18" s="102" t="s">
        <v>376</v>
      </c>
      <c r="B18" s="274" t="s">
        <v>377</v>
      </c>
      <c r="C18" s="273"/>
      <c r="D18" s="275"/>
      <c r="E18" s="205">
        <f>REKAPITULACE!E36</f>
        <v>0</v>
      </c>
      <c r="F18" s="273"/>
      <c r="G18" s="201" t="s">
        <v>390</v>
      </c>
      <c r="H18" s="263"/>
      <c r="I18" s="263"/>
      <c r="J18" s="264"/>
      <c r="K18" s="97">
        <v>2.5</v>
      </c>
      <c r="L18" s="98" t="s">
        <v>386</v>
      </c>
      <c r="M18" s="103">
        <f>E24*K18/100</f>
        <v>0</v>
      </c>
    </row>
    <row r="19" spans="1:13" s="3" customFormat="1" ht="12.75" customHeight="1">
      <c r="A19" s="102" t="s">
        <v>378</v>
      </c>
      <c r="B19" s="274" t="s">
        <v>379</v>
      </c>
      <c r="C19" s="273"/>
      <c r="D19" s="275"/>
      <c r="E19" s="205">
        <f>REKAPITULACE!E40</f>
        <v>0</v>
      </c>
      <c r="F19" s="273"/>
      <c r="G19" s="201" t="s">
        <v>391</v>
      </c>
      <c r="H19" s="263"/>
      <c r="I19" s="263"/>
      <c r="J19" s="264"/>
      <c r="K19" s="97">
        <v>1.4</v>
      </c>
      <c r="L19" s="98" t="s">
        <v>386</v>
      </c>
      <c r="M19" s="103">
        <f>E24*K19/100</f>
        <v>0</v>
      </c>
    </row>
    <row r="20" spans="1:13" s="3" customFormat="1" ht="12.75" customHeight="1">
      <c r="A20" s="201" t="s">
        <v>380</v>
      </c>
      <c r="B20" s="263"/>
      <c r="C20" s="263"/>
      <c r="D20" s="264"/>
      <c r="E20" s="205">
        <f>SUM(E16:E19)</f>
        <v>0</v>
      </c>
      <c r="F20" s="273"/>
      <c r="G20" s="201" t="s">
        <v>392</v>
      </c>
      <c r="H20" s="263"/>
      <c r="I20" s="263"/>
      <c r="J20" s="264"/>
      <c r="K20" s="97">
        <v>1.6</v>
      </c>
      <c r="L20" s="98" t="s">
        <v>386</v>
      </c>
      <c r="M20" s="103">
        <f>E24*K20/100</f>
        <v>0</v>
      </c>
    </row>
    <row r="21" spans="1:13" s="3" customFormat="1" ht="12.75" customHeight="1">
      <c r="A21" s="201" t="s">
        <v>381</v>
      </c>
      <c r="B21" s="263"/>
      <c r="C21" s="263"/>
      <c r="D21" s="264"/>
      <c r="E21" s="205">
        <v>0</v>
      </c>
      <c r="F21" s="273"/>
      <c r="G21" s="201" t="s">
        <v>393</v>
      </c>
      <c r="H21" s="263"/>
      <c r="I21" s="263"/>
      <c r="J21" s="264"/>
      <c r="K21" s="97"/>
      <c r="L21" s="98" t="s">
        <v>386</v>
      </c>
      <c r="M21" s="103">
        <f>E24*K21/100</f>
        <v>0</v>
      </c>
    </row>
    <row r="22" spans="1:13" s="3" customFormat="1" ht="12.75" customHeight="1">
      <c r="A22" s="201" t="s">
        <v>382</v>
      </c>
      <c r="B22" s="263"/>
      <c r="C22" s="263"/>
      <c r="D22" s="264"/>
      <c r="E22" s="205">
        <v>0</v>
      </c>
      <c r="F22" s="273"/>
      <c r="G22" s="201" t="s">
        <v>394</v>
      </c>
      <c r="H22" s="263"/>
      <c r="I22" s="263"/>
      <c r="J22" s="264"/>
      <c r="K22" s="97"/>
      <c r="L22" s="98" t="s">
        <v>386</v>
      </c>
      <c r="M22" s="103">
        <f>E24*K22/100</f>
        <v>0</v>
      </c>
    </row>
    <row r="23" spans="1:13" s="3" customFormat="1" ht="12.75" customHeight="1" thickBot="1">
      <c r="A23" s="201" t="s">
        <v>383</v>
      </c>
      <c r="B23" s="263"/>
      <c r="C23" s="263"/>
      <c r="D23" s="264"/>
      <c r="E23" s="205">
        <v>0</v>
      </c>
      <c r="F23" s="273"/>
      <c r="G23" s="212"/>
      <c r="H23" s="213"/>
      <c r="I23" s="213"/>
      <c r="J23" s="262"/>
      <c r="K23" s="99"/>
      <c r="L23" s="100" t="s">
        <v>386</v>
      </c>
      <c r="M23" s="104">
        <f>E24*K23/100</f>
        <v>0</v>
      </c>
    </row>
    <row r="24" spans="1:13" s="101" customFormat="1" ht="12.75" customHeight="1">
      <c r="A24" s="201" t="s">
        <v>384</v>
      </c>
      <c r="B24" s="263"/>
      <c r="C24" s="263"/>
      <c r="D24" s="263"/>
      <c r="E24" s="205">
        <f>SUM(E20:E23)</f>
        <v>0</v>
      </c>
      <c r="F24" s="273"/>
      <c r="G24" s="270" t="s">
        <v>395</v>
      </c>
      <c r="H24" s="223"/>
      <c r="I24" s="223"/>
      <c r="J24" s="223"/>
      <c r="K24" s="223"/>
      <c r="L24" s="223"/>
      <c r="M24" s="260"/>
    </row>
    <row r="25" spans="1:13" s="3" customFormat="1" ht="12.75" customHeight="1">
      <c r="A25" s="201" t="s">
        <v>397</v>
      </c>
      <c r="B25" s="263"/>
      <c r="C25" s="263"/>
      <c r="D25" s="264"/>
      <c r="E25" s="205">
        <f>SUM(M14:M23)</f>
        <v>0</v>
      </c>
      <c r="F25" s="202"/>
      <c r="G25" s="201"/>
      <c r="H25" s="263"/>
      <c r="I25" s="263"/>
      <c r="J25" s="264"/>
      <c r="K25" s="97"/>
      <c r="L25" s="98" t="s">
        <v>386</v>
      </c>
      <c r="M25" s="103">
        <f>E24*K25/100</f>
        <v>0</v>
      </c>
    </row>
    <row r="26" spans="1:13" s="3" customFormat="1" ht="12.75" customHeight="1" thickBot="1">
      <c r="A26" s="201" t="s">
        <v>398</v>
      </c>
      <c r="B26" s="263"/>
      <c r="C26" s="263"/>
      <c r="D26" s="264"/>
      <c r="E26" s="205">
        <f>SUM(M25:M26)</f>
        <v>0</v>
      </c>
      <c r="F26" s="202"/>
      <c r="G26" s="212"/>
      <c r="H26" s="213"/>
      <c r="I26" s="213"/>
      <c r="J26" s="262"/>
      <c r="K26" s="99"/>
      <c r="L26" s="100" t="s">
        <v>386</v>
      </c>
      <c r="M26" s="104">
        <f>E24*K26/100</f>
        <v>0</v>
      </c>
    </row>
    <row r="27" spans="1:13" s="101" customFormat="1" ht="12.75" customHeight="1" thickBot="1">
      <c r="A27" s="212" t="s">
        <v>399</v>
      </c>
      <c r="B27" s="213"/>
      <c r="C27" s="213"/>
      <c r="D27" s="262"/>
      <c r="E27" s="265">
        <f>SUM(M28:M28)</f>
        <v>0</v>
      </c>
      <c r="F27" s="186"/>
      <c r="G27" s="270" t="s">
        <v>396</v>
      </c>
      <c r="H27" s="271"/>
      <c r="I27" s="271"/>
      <c r="J27" s="271"/>
      <c r="K27" s="271"/>
      <c r="L27" s="271"/>
      <c r="M27" s="272"/>
    </row>
    <row r="28" spans="1:13" s="3" customFormat="1" ht="12.75" customHeight="1" thickBot="1">
      <c r="A28" s="266" t="s">
        <v>400</v>
      </c>
      <c r="B28" s="267"/>
      <c r="C28" s="267"/>
      <c r="D28" s="268"/>
      <c r="E28" s="269">
        <f>SUM(E24:E27)</f>
        <v>0</v>
      </c>
      <c r="F28" s="231"/>
      <c r="G28" s="212"/>
      <c r="H28" s="213"/>
      <c r="I28" s="213"/>
      <c r="J28" s="262"/>
      <c r="K28" s="99"/>
      <c r="L28" s="100" t="s">
        <v>386</v>
      </c>
      <c r="M28" s="104">
        <f>E24*K28/100</f>
        <v>0</v>
      </c>
    </row>
    <row r="29" spans="1:13" s="4" customFormat="1" ht="12.75" customHeight="1">
      <c r="A29" s="258" t="s">
        <v>401</v>
      </c>
      <c r="B29" s="223"/>
      <c r="C29" s="223"/>
      <c r="D29" s="224"/>
      <c r="E29" s="259" t="s">
        <v>402</v>
      </c>
      <c r="F29" s="223"/>
      <c r="G29" s="224"/>
      <c r="H29" s="259" t="s">
        <v>403</v>
      </c>
      <c r="I29" s="223"/>
      <c r="J29" s="223"/>
      <c r="K29" s="223"/>
      <c r="L29" s="223"/>
      <c r="M29" s="260"/>
    </row>
    <row r="30" spans="1:13" s="3" customFormat="1" ht="12.75" customHeight="1">
      <c r="A30" s="261" t="s">
        <v>620</v>
      </c>
      <c r="B30" s="186"/>
      <c r="C30" s="186"/>
      <c r="D30" s="187"/>
      <c r="E30" s="105" t="s">
        <v>404</v>
      </c>
      <c r="F30" s="213"/>
      <c r="G30" s="187"/>
      <c r="H30" s="105" t="s">
        <v>404</v>
      </c>
      <c r="I30" s="213"/>
      <c r="J30" s="186"/>
      <c r="K30" s="186"/>
      <c r="L30" s="186"/>
      <c r="M30" s="214"/>
    </row>
    <row r="31" spans="1:13" s="3" customFormat="1" ht="12.75" customHeight="1">
      <c r="A31" s="249" t="s">
        <v>405</v>
      </c>
      <c r="B31" s="189"/>
      <c r="C31" s="255">
        <v>43948</v>
      </c>
      <c r="D31" s="190"/>
      <c r="E31" s="105" t="s">
        <v>405</v>
      </c>
      <c r="F31" s="236"/>
      <c r="G31" s="190"/>
      <c r="H31" s="105" t="s">
        <v>405</v>
      </c>
      <c r="I31" s="236"/>
      <c r="J31" s="189"/>
      <c r="K31" s="189"/>
      <c r="L31" s="189"/>
      <c r="M31" s="256"/>
    </row>
    <row r="32" spans="1:13" s="3" customFormat="1" ht="12.75" customHeight="1">
      <c r="A32" s="249"/>
      <c r="B32" s="189"/>
      <c r="C32" s="189"/>
      <c r="D32" s="190"/>
      <c r="E32" s="253" t="s">
        <v>406</v>
      </c>
      <c r="F32" s="189"/>
      <c r="G32" s="190"/>
      <c r="H32" s="253" t="s">
        <v>406</v>
      </c>
      <c r="I32" s="189"/>
      <c r="J32" s="189"/>
      <c r="K32" s="189"/>
      <c r="L32" s="189"/>
      <c r="M32" s="256"/>
    </row>
    <row r="33" spans="1:13" ht="12.75">
      <c r="A33" s="250"/>
      <c r="B33" s="251"/>
      <c r="C33" s="251"/>
      <c r="D33" s="252"/>
      <c r="E33" s="254"/>
      <c r="F33" s="251"/>
      <c r="G33" s="252"/>
      <c r="H33" s="254"/>
      <c r="I33" s="251"/>
      <c r="J33" s="251"/>
      <c r="K33" s="251"/>
      <c r="L33" s="251"/>
      <c r="M33" s="257"/>
    </row>
    <row r="34" spans="1:13" s="3" customFormat="1" ht="56.25" customHeight="1" thickBot="1">
      <c r="A34" s="250"/>
      <c r="B34" s="251"/>
      <c r="C34" s="251"/>
      <c r="D34" s="252"/>
      <c r="E34" s="254"/>
      <c r="F34" s="251"/>
      <c r="G34" s="252"/>
      <c r="H34" s="254"/>
      <c r="I34" s="251"/>
      <c r="J34" s="251"/>
      <c r="K34" s="251"/>
      <c r="L34" s="251"/>
      <c r="M34" s="257"/>
    </row>
    <row r="35" spans="1:13" s="3" customFormat="1" ht="12.75" customHeight="1">
      <c r="A35" s="222" t="s">
        <v>407</v>
      </c>
      <c r="B35" s="244"/>
      <c r="C35" s="244"/>
      <c r="D35" s="245"/>
      <c r="E35" s="246">
        <v>21</v>
      </c>
      <c r="F35" s="223"/>
      <c r="G35" s="107" t="s">
        <v>408</v>
      </c>
      <c r="H35" s="247">
        <f>ROUND(E28-H37,0)</f>
        <v>0</v>
      </c>
      <c r="I35" s="248"/>
      <c r="J35" s="248"/>
      <c r="K35" s="248"/>
      <c r="L35" s="248"/>
      <c r="M35" s="108" t="s">
        <v>409</v>
      </c>
    </row>
    <row r="36" spans="1:13" s="3" customFormat="1" ht="12.75" customHeight="1">
      <c r="A36" s="201" t="s">
        <v>410</v>
      </c>
      <c r="B36" s="237"/>
      <c r="C36" s="237"/>
      <c r="D36" s="238"/>
      <c r="E36" s="239">
        <v>21</v>
      </c>
      <c r="F36" s="202"/>
      <c r="G36" s="95" t="s">
        <v>408</v>
      </c>
      <c r="H36" s="205">
        <f>ROUND(H35*E36/100,0)</f>
        <v>0</v>
      </c>
      <c r="I36" s="202"/>
      <c r="J36" s="202"/>
      <c r="K36" s="202"/>
      <c r="L36" s="202"/>
      <c r="M36" s="109" t="s">
        <v>409</v>
      </c>
    </row>
    <row r="37" spans="1:13" s="3" customFormat="1" ht="12.75" customHeight="1">
      <c r="A37" s="201" t="s">
        <v>407</v>
      </c>
      <c r="B37" s="237"/>
      <c r="C37" s="237"/>
      <c r="D37" s="238"/>
      <c r="E37" s="239">
        <v>15</v>
      </c>
      <c r="F37" s="202"/>
      <c r="G37" s="95" t="s">
        <v>408</v>
      </c>
      <c r="H37" s="205">
        <v>0</v>
      </c>
      <c r="I37" s="243"/>
      <c r="J37" s="243"/>
      <c r="K37" s="243"/>
      <c r="L37" s="243"/>
      <c r="M37" s="109" t="s">
        <v>409</v>
      </c>
    </row>
    <row r="38" spans="1:13" s="3" customFormat="1" ht="12.75" customHeight="1">
      <c r="A38" s="201" t="s">
        <v>410</v>
      </c>
      <c r="B38" s="237"/>
      <c r="C38" s="237"/>
      <c r="D38" s="238"/>
      <c r="E38" s="239">
        <v>15</v>
      </c>
      <c r="F38" s="202"/>
      <c r="G38" s="95" t="s">
        <v>408</v>
      </c>
      <c r="H38" s="205">
        <f>ROUND(H37*E38/100,0)</f>
        <v>0</v>
      </c>
      <c r="I38" s="202"/>
      <c r="J38" s="202"/>
      <c r="K38" s="202"/>
      <c r="L38" s="202"/>
      <c r="M38" s="109" t="s">
        <v>409</v>
      </c>
    </row>
    <row r="39" spans="1:13" s="110" customFormat="1" ht="19.5" customHeight="1" thickBot="1">
      <c r="A39" s="240" t="s">
        <v>411</v>
      </c>
      <c r="B39" s="241"/>
      <c r="C39" s="241"/>
      <c r="D39" s="241"/>
      <c r="E39" s="241"/>
      <c r="F39" s="241"/>
      <c r="G39" s="241"/>
      <c r="H39" s="242">
        <f>CEILING(SUM(H35:H38),1)</f>
        <v>0</v>
      </c>
      <c r="I39" s="196"/>
      <c r="J39" s="196"/>
      <c r="K39" s="196"/>
      <c r="L39" s="196"/>
      <c r="M39" s="111" t="s">
        <v>409</v>
      </c>
    </row>
    <row r="40" s="3" customFormat="1" ht="12.75" customHeight="1"/>
    <row r="41" spans="1:13" s="3" customFormat="1" ht="12.75" customHeight="1">
      <c r="A41" s="236" t="s">
        <v>412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</row>
  </sheetData>
  <sheetProtection/>
  <mergeCells count="110">
    <mergeCell ref="A1:M1"/>
    <mergeCell ref="A2:M2"/>
    <mergeCell ref="A3:D3"/>
    <mergeCell ref="E3:J3"/>
    <mergeCell ref="K3:L3"/>
    <mergeCell ref="A4:D4"/>
    <mergeCell ref="E4:J4"/>
    <mergeCell ref="K4:L4"/>
    <mergeCell ref="A5:D5"/>
    <mergeCell ref="E5:J5"/>
    <mergeCell ref="K5:L5"/>
    <mergeCell ref="A6:D6"/>
    <mergeCell ref="E6:J6"/>
    <mergeCell ref="K6:L6"/>
    <mergeCell ref="A7:C7"/>
    <mergeCell ref="A10:C10"/>
    <mergeCell ref="D7:G7"/>
    <mergeCell ref="D8:G8"/>
    <mergeCell ref="D9:G9"/>
    <mergeCell ref="D10:G10"/>
    <mergeCell ref="A11:G11"/>
    <mergeCell ref="H7:L7"/>
    <mergeCell ref="H8:L8"/>
    <mergeCell ref="H9:J9"/>
    <mergeCell ref="H10:I10"/>
    <mergeCell ref="K9:M9"/>
    <mergeCell ref="J10:M10"/>
    <mergeCell ref="H11:M11"/>
    <mergeCell ref="A8:C8"/>
    <mergeCell ref="A9:C9"/>
    <mergeCell ref="A12:M12"/>
    <mergeCell ref="A13:F13"/>
    <mergeCell ref="G13:M13"/>
    <mergeCell ref="A14:A15"/>
    <mergeCell ref="B14:D14"/>
    <mergeCell ref="E14:F14"/>
    <mergeCell ref="B15:D15"/>
    <mergeCell ref="E15:F15"/>
    <mergeCell ref="G14:J14"/>
    <mergeCell ref="G15:J15"/>
    <mergeCell ref="B16:D16"/>
    <mergeCell ref="E16:F16"/>
    <mergeCell ref="B17:D17"/>
    <mergeCell ref="E17:F17"/>
    <mergeCell ref="B18:D18"/>
    <mergeCell ref="E18:F18"/>
    <mergeCell ref="B19:D19"/>
    <mergeCell ref="E19:F19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G16:J16"/>
    <mergeCell ref="G17:J17"/>
    <mergeCell ref="G18:J18"/>
    <mergeCell ref="G19:J19"/>
    <mergeCell ref="G20:J20"/>
    <mergeCell ref="G21:J21"/>
    <mergeCell ref="G22:J22"/>
    <mergeCell ref="G23:J23"/>
    <mergeCell ref="G24:M24"/>
    <mergeCell ref="G25:J25"/>
    <mergeCell ref="G26:J26"/>
    <mergeCell ref="G27:M27"/>
    <mergeCell ref="G28:J28"/>
    <mergeCell ref="A25:D25"/>
    <mergeCell ref="E25:F25"/>
    <mergeCell ref="A26:D26"/>
    <mergeCell ref="E26:F26"/>
    <mergeCell ref="A27:D27"/>
    <mergeCell ref="E27:F27"/>
    <mergeCell ref="A28:D28"/>
    <mergeCell ref="E28:F28"/>
    <mergeCell ref="A29:D29"/>
    <mergeCell ref="E29:G29"/>
    <mergeCell ref="H29:M29"/>
    <mergeCell ref="A30:D30"/>
    <mergeCell ref="F30:G30"/>
    <mergeCell ref="I30:M30"/>
    <mergeCell ref="A31:B31"/>
    <mergeCell ref="C31:D31"/>
    <mergeCell ref="F31:G31"/>
    <mergeCell ref="I31:M31"/>
    <mergeCell ref="H32:M32"/>
    <mergeCell ref="H33:M34"/>
    <mergeCell ref="A35:D35"/>
    <mergeCell ref="E35:F35"/>
    <mergeCell ref="H35:L35"/>
    <mergeCell ref="A32:D32"/>
    <mergeCell ref="A33:D34"/>
    <mergeCell ref="E32:G32"/>
    <mergeCell ref="E33:G34"/>
    <mergeCell ref="A36:D36"/>
    <mergeCell ref="E36:F36"/>
    <mergeCell ref="H36:L36"/>
    <mergeCell ref="A37:D37"/>
    <mergeCell ref="E37:F37"/>
    <mergeCell ref="H37:L37"/>
    <mergeCell ref="A41:M41"/>
    <mergeCell ref="A38:D38"/>
    <mergeCell ref="E38:F38"/>
    <mergeCell ref="H38:L38"/>
    <mergeCell ref="A39:G39"/>
    <mergeCell ref="H39:L39"/>
  </mergeCells>
  <printOptions horizontalCentered="1"/>
  <pageMargins left="0.39375000000000004" right="0.39375000000000004" top="0.5902777777777778" bottom="0.5902777777777778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34">
      <selection activeCell="D2" sqref="D2:E2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5" s="2" customFormat="1" ht="9.75">
      <c r="A1" s="295" t="s">
        <v>621</v>
      </c>
      <c r="B1" s="295"/>
      <c r="C1" s="295"/>
      <c r="D1" s="295" t="s">
        <v>0</v>
      </c>
      <c r="E1" s="295"/>
    </row>
    <row r="2" spans="1:5" s="2" customFormat="1" ht="9.75">
      <c r="A2" s="295" t="s">
        <v>622</v>
      </c>
      <c r="B2" s="295"/>
      <c r="C2" s="295"/>
      <c r="D2" s="295" t="s">
        <v>623</v>
      </c>
      <c r="E2" s="295"/>
    </row>
    <row r="3" s="1" customFormat="1" ht="9.75"/>
    <row r="4" spans="1:5" s="4" customFormat="1" ht="12.75">
      <c r="A4" s="296" t="s">
        <v>316</v>
      </c>
      <c r="B4" s="189"/>
      <c r="C4" s="189"/>
      <c r="D4" s="189"/>
      <c r="E4" s="189"/>
    </row>
    <row r="5" s="1" customFormat="1" ht="10.5" thickBot="1"/>
    <row r="6" spans="1:5" s="1" customFormat="1" ht="9.75" customHeight="1">
      <c r="A6" s="297" t="s">
        <v>317</v>
      </c>
      <c r="B6" s="299" t="s">
        <v>318</v>
      </c>
      <c r="C6" s="301" t="s">
        <v>319</v>
      </c>
      <c r="D6" s="223"/>
      <c r="E6" s="260"/>
    </row>
    <row r="7" spans="1:5" s="1" customFormat="1" ht="9.75" customHeight="1" thickBot="1">
      <c r="A7" s="298"/>
      <c r="B7" s="300"/>
      <c r="C7" s="68" t="s">
        <v>15</v>
      </c>
      <c r="D7" s="69" t="s">
        <v>20</v>
      </c>
      <c r="E7" s="70" t="s">
        <v>320</v>
      </c>
    </row>
    <row r="8" spans="1:5" s="17" customFormat="1" ht="11.25">
      <c r="A8" s="71"/>
      <c r="B8" s="74" t="s">
        <v>26</v>
      </c>
      <c r="C8" s="72"/>
      <c r="D8" s="72"/>
      <c r="E8" s="73"/>
    </row>
    <row r="9" spans="1:5" s="17" customFormat="1" ht="11.25">
      <c r="A9" s="75">
        <v>3</v>
      </c>
      <c r="B9" s="30" t="s">
        <v>321</v>
      </c>
      <c r="C9" s="76">
        <f>ROZPOČET!G34</f>
        <v>0</v>
      </c>
      <c r="D9" s="76">
        <f>ROZPOČET!I34</f>
        <v>0</v>
      </c>
      <c r="E9" s="77">
        <f aca="true" t="shared" si="0" ref="E9:E17">C9+D9</f>
        <v>0</v>
      </c>
    </row>
    <row r="10" spans="1:5" s="17" customFormat="1" ht="11.25">
      <c r="A10" s="78">
        <v>4</v>
      </c>
      <c r="B10" s="79" t="s">
        <v>322</v>
      </c>
      <c r="C10" s="80">
        <f>ROZPOČET!G38</f>
        <v>0</v>
      </c>
      <c r="D10" s="80">
        <f>ROZPOČET!I38</f>
        <v>0</v>
      </c>
      <c r="E10" s="81">
        <f t="shared" si="0"/>
        <v>0</v>
      </c>
    </row>
    <row r="11" spans="1:5" s="17" customFormat="1" ht="11.25">
      <c r="A11" s="78">
        <v>61</v>
      </c>
      <c r="B11" s="79" t="s">
        <v>323</v>
      </c>
      <c r="C11" s="80">
        <f>ROZPOČET!G52</f>
        <v>0</v>
      </c>
      <c r="D11" s="80">
        <f>ROZPOČET!I52</f>
        <v>0</v>
      </c>
      <c r="E11" s="81">
        <f t="shared" si="0"/>
        <v>0</v>
      </c>
    </row>
    <row r="12" spans="1:5" s="17" customFormat="1" ht="11.25">
      <c r="A12" s="78">
        <v>63</v>
      </c>
      <c r="B12" s="79" t="s">
        <v>324</v>
      </c>
      <c r="C12" s="80">
        <f>ROZPOČET!G60</f>
        <v>0</v>
      </c>
      <c r="D12" s="80">
        <f>ROZPOČET!I60</f>
        <v>0</v>
      </c>
      <c r="E12" s="81">
        <f t="shared" si="0"/>
        <v>0</v>
      </c>
    </row>
    <row r="13" spans="1:5" s="17" customFormat="1" ht="11.25">
      <c r="A13" s="78">
        <v>64</v>
      </c>
      <c r="B13" s="79" t="s">
        <v>325</v>
      </c>
      <c r="C13" s="80">
        <f>ROZPOČET!G68</f>
        <v>0</v>
      </c>
      <c r="D13" s="80">
        <f>ROZPOČET!I68</f>
        <v>0</v>
      </c>
      <c r="E13" s="81">
        <f t="shared" si="0"/>
        <v>0</v>
      </c>
    </row>
    <row r="14" spans="1:5" s="17" customFormat="1" ht="11.25">
      <c r="A14" s="78">
        <v>9</v>
      </c>
      <c r="B14" s="79" t="s">
        <v>326</v>
      </c>
      <c r="C14" s="80">
        <f>ROZPOČET!G74</f>
        <v>0</v>
      </c>
      <c r="D14" s="80">
        <f>ROZPOČET!I74</f>
        <v>0</v>
      </c>
      <c r="E14" s="81">
        <f t="shared" si="0"/>
        <v>0</v>
      </c>
    </row>
    <row r="15" spans="1:5" s="17" customFormat="1" ht="11.25">
      <c r="A15" s="78">
        <v>94</v>
      </c>
      <c r="B15" s="79" t="s">
        <v>327</v>
      </c>
      <c r="C15" s="80">
        <f>ROZPOČET!G84</f>
        <v>0</v>
      </c>
      <c r="D15" s="80">
        <f>ROZPOČET!I84</f>
        <v>0</v>
      </c>
      <c r="E15" s="81">
        <f t="shared" si="0"/>
        <v>0</v>
      </c>
    </row>
    <row r="16" spans="1:5" s="17" customFormat="1" ht="11.25">
      <c r="A16" s="78">
        <v>96</v>
      </c>
      <c r="B16" s="79" t="s">
        <v>328</v>
      </c>
      <c r="C16" s="80">
        <f>ROZPOČET!G118</f>
        <v>0</v>
      </c>
      <c r="D16" s="80">
        <f>ROZPOČET!I118</f>
        <v>0</v>
      </c>
      <c r="E16" s="81">
        <f t="shared" si="0"/>
        <v>0</v>
      </c>
    </row>
    <row r="17" spans="1:5" s="17" customFormat="1" ht="11.25">
      <c r="A17" s="78">
        <v>99</v>
      </c>
      <c r="B17" s="79" t="s">
        <v>329</v>
      </c>
      <c r="C17" s="80">
        <f>ROZPOČET!G122</f>
        <v>0</v>
      </c>
      <c r="D17" s="80">
        <f>ROZPOČET!I122</f>
        <v>0</v>
      </c>
      <c r="E17" s="81">
        <f t="shared" si="0"/>
        <v>0</v>
      </c>
    </row>
    <row r="18" spans="1:5" s="17" customFormat="1" ht="12" thickBot="1">
      <c r="A18" s="82"/>
      <c r="B18" s="83" t="s">
        <v>330</v>
      </c>
      <c r="C18" s="84">
        <f>SUM(C9:C17)</f>
        <v>0</v>
      </c>
      <c r="D18" s="84">
        <f>SUM(D9:D17)</f>
        <v>0</v>
      </c>
      <c r="E18" s="85">
        <f>SUM(E9:E17)</f>
        <v>0</v>
      </c>
    </row>
    <row r="19" s="1" customFormat="1" ht="10.5" thickBot="1"/>
    <row r="20" spans="1:5" s="17" customFormat="1" ht="11.25">
      <c r="A20" s="71"/>
      <c r="B20" s="74" t="s">
        <v>134</v>
      </c>
      <c r="C20" s="72"/>
      <c r="D20" s="72"/>
      <c r="E20" s="73"/>
    </row>
    <row r="21" spans="1:5" s="17" customFormat="1" ht="11.25">
      <c r="A21" s="75">
        <v>711</v>
      </c>
      <c r="B21" s="30" t="s">
        <v>331</v>
      </c>
      <c r="C21" s="76">
        <f>ROZPOČET!G148</f>
        <v>0</v>
      </c>
      <c r="D21" s="76">
        <f>ROZPOČET!I148</f>
        <v>0</v>
      </c>
      <c r="E21" s="77">
        <f aca="true" t="shared" si="1" ref="E21:E30">C21+D21</f>
        <v>0</v>
      </c>
    </row>
    <row r="22" spans="1:5" s="17" customFormat="1" ht="11.25">
      <c r="A22" s="78">
        <v>713</v>
      </c>
      <c r="B22" s="79" t="s">
        <v>332</v>
      </c>
      <c r="C22" s="80">
        <f>ROZPOČET!G158</f>
        <v>0</v>
      </c>
      <c r="D22" s="80">
        <f>ROZPOČET!I158</f>
        <v>0</v>
      </c>
      <c r="E22" s="81">
        <f t="shared" si="1"/>
        <v>0</v>
      </c>
    </row>
    <row r="23" spans="1:5" s="17" customFormat="1" ht="11.25">
      <c r="A23" s="78">
        <v>761</v>
      </c>
      <c r="B23" s="79" t="s">
        <v>333</v>
      </c>
      <c r="C23" s="80">
        <f>ROZPOČET!G164</f>
        <v>0</v>
      </c>
      <c r="D23" s="80">
        <f>ROZPOČET!I164</f>
        <v>0</v>
      </c>
      <c r="E23" s="81">
        <f t="shared" si="1"/>
        <v>0</v>
      </c>
    </row>
    <row r="24" spans="1:5" s="17" customFormat="1" ht="11.25">
      <c r="A24" s="78">
        <v>763</v>
      </c>
      <c r="B24" s="79" t="s">
        <v>334</v>
      </c>
      <c r="C24" s="80">
        <f>ROZPOČET!G180</f>
        <v>0</v>
      </c>
      <c r="D24" s="80">
        <f>ROZPOČET!I180</f>
        <v>0</v>
      </c>
      <c r="E24" s="81">
        <f t="shared" si="1"/>
        <v>0</v>
      </c>
    </row>
    <row r="25" spans="1:5" s="17" customFormat="1" ht="11.25">
      <c r="A25" s="78">
        <v>764</v>
      </c>
      <c r="B25" s="79" t="s">
        <v>335</v>
      </c>
      <c r="C25" s="80">
        <f>ROZPOČET!G188</f>
        <v>0</v>
      </c>
      <c r="D25" s="80">
        <f>ROZPOČET!I188</f>
        <v>0</v>
      </c>
      <c r="E25" s="81">
        <f t="shared" si="1"/>
        <v>0</v>
      </c>
    </row>
    <row r="26" spans="1:5" s="17" customFormat="1" ht="11.25">
      <c r="A26" s="78">
        <v>766</v>
      </c>
      <c r="B26" s="79" t="s">
        <v>336</v>
      </c>
      <c r="C26" s="80">
        <f>ROZPOČET!G216</f>
        <v>0</v>
      </c>
      <c r="D26" s="80">
        <f>ROZPOČET!I216</f>
        <v>0</v>
      </c>
      <c r="E26" s="81">
        <f t="shared" si="1"/>
        <v>0</v>
      </c>
    </row>
    <row r="27" spans="1:5" s="17" customFormat="1" ht="11.25">
      <c r="A27" s="78">
        <v>771</v>
      </c>
      <c r="B27" s="79" t="s">
        <v>337</v>
      </c>
      <c r="C27" s="80">
        <f>ROZPOČET!G230</f>
        <v>0</v>
      </c>
      <c r="D27" s="80">
        <f>ROZPOČET!I230</f>
        <v>0</v>
      </c>
      <c r="E27" s="81">
        <f t="shared" si="1"/>
        <v>0</v>
      </c>
    </row>
    <row r="28" spans="1:5" s="17" customFormat="1" ht="11.25">
      <c r="A28" s="78">
        <v>781</v>
      </c>
      <c r="B28" s="79" t="s">
        <v>338</v>
      </c>
      <c r="C28" s="80">
        <f>ROZPOČET!G242</f>
        <v>0</v>
      </c>
      <c r="D28" s="80">
        <f>ROZPOČET!I242</f>
        <v>0</v>
      </c>
      <c r="E28" s="81">
        <f t="shared" si="1"/>
        <v>0</v>
      </c>
    </row>
    <row r="29" spans="1:5" s="17" customFormat="1" ht="11.25">
      <c r="A29" s="78">
        <v>783</v>
      </c>
      <c r="B29" s="79" t="s">
        <v>339</v>
      </c>
      <c r="C29" s="80">
        <f>ROZPOČET!G250</f>
        <v>0</v>
      </c>
      <c r="D29" s="80">
        <f>ROZPOČET!I250</f>
        <v>0</v>
      </c>
      <c r="E29" s="81">
        <f t="shared" si="1"/>
        <v>0</v>
      </c>
    </row>
    <row r="30" spans="1:5" s="17" customFormat="1" ht="11.25">
      <c r="A30" s="78">
        <v>784</v>
      </c>
      <c r="B30" s="79" t="s">
        <v>340</v>
      </c>
      <c r="C30" s="80">
        <f>ROZPOČET!G264</f>
        <v>0</v>
      </c>
      <c r="D30" s="80">
        <f>ROZPOČET!I264</f>
        <v>0</v>
      </c>
      <c r="E30" s="81">
        <f t="shared" si="1"/>
        <v>0</v>
      </c>
    </row>
    <row r="31" spans="1:5" s="17" customFormat="1" ht="12" thickBot="1">
      <c r="A31" s="82"/>
      <c r="B31" s="83" t="s">
        <v>341</v>
      </c>
      <c r="C31" s="84">
        <f>SUM(C21:C30)</f>
        <v>0</v>
      </c>
      <c r="D31" s="84">
        <f>SUM(D21:D30)</f>
        <v>0</v>
      </c>
      <c r="E31" s="85">
        <f>SUM(E21:E30)</f>
        <v>0</v>
      </c>
    </row>
    <row r="32" s="1" customFormat="1" ht="10.5" thickBot="1"/>
    <row r="33" spans="1:5" s="17" customFormat="1" ht="11.25">
      <c r="A33" s="71"/>
      <c r="B33" s="74" t="s">
        <v>256</v>
      </c>
      <c r="C33" s="72"/>
      <c r="D33" s="72"/>
      <c r="E33" s="73"/>
    </row>
    <row r="34" spans="1:5" s="17" customFormat="1" ht="11.25">
      <c r="A34" s="75">
        <v>720</v>
      </c>
      <c r="B34" s="30" t="s">
        <v>342</v>
      </c>
      <c r="C34" s="76">
        <f>ROZPOČET!G296+ROZPOČET!G314+ROZPOČET!G358</f>
        <v>0</v>
      </c>
      <c r="D34" s="76">
        <f>ROZPOČET!I296+ROZPOČET!I314+ROZPOČET!I358</f>
        <v>0</v>
      </c>
      <c r="E34" s="77">
        <f>C34+D34</f>
        <v>0</v>
      </c>
    </row>
    <row r="35" spans="1:5" s="17" customFormat="1" ht="11.25">
      <c r="A35" s="78">
        <v>730</v>
      </c>
      <c r="B35" s="79" t="s">
        <v>343</v>
      </c>
      <c r="C35" s="80">
        <f>ROZPOČET!G362+ROZPOČET!G370+ROZPOČET!G378+ROZPOČET!G384+ROZPOČET!G396</f>
        <v>0</v>
      </c>
      <c r="D35" s="80">
        <f>ROZPOČET!I362+ROZPOČET!I370+ROZPOČET!I378+ROZPOČET!I384+ROZPOČET!I396</f>
        <v>0</v>
      </c>
      <c r="E35" s="81">
        <f>C35+D35</f>
        <v>0</v>
      </c>
    </row>
    <row r="36" spans="1:5" s="17" customFormat="1" ht="12" thickBot="1">
      <c r="A36" s="82"/>
      <c r="B36" s="83" t="s">
        <v>344</v>
      </c>
      <c r="C36" s="84">
        <f>SUM(C34:C35)</f>
        <v>0</v>
      </c>
      <c r="D36" s="84">
        <f>SUM(D34:D35)</f>
        <v>0</v>
      </c>
      <c r="E36" s="85">
        <f>SUM(E34:E35)</f>
        <v>0</v>
      </c>
    </row>
    <row r="37" s="1" customFormat="1" ht="10.5" thickBot="1"/>
    <row r="38" spans="1:5" s="17" customFormat="1" ht="11.25">
      <c r="A38" s="71"/>
      <c r="B38" s="74" t="s">
        <v>312</v>
      </c>
      <c r="C38" s="72"/>
      <c r="D38" s="72"/>
      <c r="E38" s="73"/>
    </row>
    <row r="39" spans="1:5" s="17" customFormat="1" ht="11.25">
      <c r="A39" s="75" t="s">
        <v>313</v>
      </c>
      <c r="B39" s="30" t="s">
        <v>345</v>
      </c>
      <c r="C39" s="76">
        <f>ROZPOČET!G455</f>
        <v>0</v>
      </c>
      <c r="D39" s="76">
        <f>ROZPOČET!I455</f>
        <v>0</v>
      </c>
      <c r="E39" s="77">
        <f>C39+D39</f>
        <v>0</v>
      </c>
    </row>
    <row r="40" spans="1:5" s="17" customFormat="1" ht="12" thickBot="1">
      <c r="A40" s="82"/>
      <c r="B40" s="83" t="s">
        <v>346</v>
      </c>
      <c r="C40" s="84">
        <f>SUM(C39:C39)</f>
        <v>0</v>
      </c>
      <c r="D40" s="84">
        <f>SUM(D39:D39)</f>
        <v>0</v>
      </c>
      <c r="E40" s="85">
        <f>SUM(E39:E39)</f>
        <v>0</v>
      </c>
    </row>
    <row r="41" s="1" customFormat="1" ht="10.5" thickBot="1"/>
    <row r="42" spans="1:5" s="17" customFormat="1" ht="12" thickBot="1">
      <c r="A42" s="86"/>
      <c r="B42" s="87" t="s">
        <v>347</v>
      </c>
      <c r="C42" s="88">
        <f>C18+C31+C36+C40</f>
        <v>0</v>
      </c>
      <c r="D42" s="88">
        <f>D18+D31+D36+D40</f>
        <v>0</v>
      </c>
      <c r="E42" s="89">
        <f>E18+E31+E36+E40</f>
        <v>0</v>
      </c>
    </row>
  </sheetData>
  <sheetProtection/>
  <mergeCells count="8">
    <mergeCell ref="A1:C1"/>
    <mergeCell ref="D1:E1"/>
    <mergeCell ref="A2:C2"/>
    <mergeCell ref="D2:E2"/>
    <mergeCell ref="A4:E4"/>
    <mergeCell ref="A6:A7"/>
    <mergeCell ref="B6:B7"/>
    <mergeCell ref="C6:E6"/>
  </mergeCells>
  <printOptions horizontalCentered="1"/>
  <pageMargins left="0.39375000000000004" right="0.39375000000000004" top="0.5902777777777778" bottom="0.5902777777777778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7"/>
  <sheetViews>
    <sheetView tabSelected="1" zoomScalePageLayoutView="0" workbookViewId="0" topLeftCell="A166">
      <selection activeCell="E172" sqref="E172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57421875" style="0" customWidth="1"/>
    <col min="10" max="11" width="9.00390625" style="0" customWidth="1"/>
  </cols>
  <sheetData>
    <row r="1" spans="1:11" s="2" customFormat="1" ht="9.75">
      <c r="A1" s="295" t="s">
        <v>624</v>
      </c>
      <c r="B1" s="295"/>
      <c r="C1" s="295"/>
      <c r="D1" s="295"/>
      <c r="E1" s="295"/>
      <c r="F1" s="295"/>
      <c r="G1" s="295"/>
      <c r="H1" s="295"/>
      <c r="I1" s="295"/>
      <c r="J1" s="295" t="s">
        <v>0</v>
      </c>
      <c r="K1" s="295"/>
    </row>
    <row r="2" spans="1:11" s="2" customFormat="1" ht="9.75">
      <c r="A2" s="295" t="s">
        <v>625</v>
      </c>
      <c r="B2" s="295"/>
      <c r="C2" s="295"/>
      <c r="D2" s="295"/>
      <c r="E2" s="295"/>
      <c r="F2" s="295"/>
      <c r="G2" s="295"/>
      <c r="H2" s="295"/>
      <c r="I2" s="295"/>
      <c r="J2" s="295" t="s">
        <v>623</v>
      </c>
      <c r="K2" s="295"/>
    </row>
    <row r="3" s="1" customFormat="1" ht="9.75"/>
    <row r="4" spans="1:11" s="3" customFormat="1" ht="12.75">
      <c r="A4" s="296" t="s">
        <v>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="1" customFormat="1" ht="10.5" thickBot="1"/>
    <row r="6" spans="1:11" s="1" customFormat="1" ht="9.75" customHeight="1">
      <c r="A6" s="5" t="s">
        <v>2</v>
      </c>
      <c r="B6" s="302" t="s">
        <v>6</v>
      </c>
      <c r="C6" s="302" t="s">
        <v>8</v>
      </c>
      <c r="D6" s="302" t="s">
        <v>10</v>
      </c>
      <c r="E6" s="302" t="s">
        <v>12</v>
      </c>
      <c r="F6" s="304" t="s">
        <v>14</v>
      </c>
      <c r="G6" s="223"/>
      <c r="H6" s="223"/>
      <c r="I6" s="223"/>
      <c r="J6" s="302" t="s">
        <v>23</v>
      </c>
      <c r="K6" s="233"/>
    </row>
    <row r="7" spans="1:11" s="1" customFormat="1" ht="9.75" customHeight="1">
      <c r="A7" s="6" t="s">
        <v>3</v>
      </c>
      <c r="B7" s="191"/>
      <c r="C7" s="191"/>
      <c r="D7" s="191"/>
      <c r="E7" s="191"/>
      <c r="F7" s="305" t="s">
        <v>15</v>
      </c>
      <c r="G7" s="186"/>
      <c r="H7" s="306" t="s">
        <v>20</v>
      </c>
      <c r="I7" s="186"/>
      <c r="J7" s="191"/>
      <c r="K7" s="256"/>
    </row>
    <row r="8" spans="1:11" s="1" customFormat="1" ht="9.75" customHeight="1">
      <c r="A8" s="6" t="s">
        <v>4</v>
      </c>
      <c r="B8" s="191"/>
      <c r="C8" s="191"/>
      <c r="D8" s="191"/>
      <c r="E8" s="191"/>
      <c r="F8" s="9" t="s">
        <v>16</v>
      </c>
      <c r="G8" s="11" t="s">
        <v>18</v>
      </c>
      <c r="H8" s="13" t="s">
        <v>16</v>
      </c>
      <c r="I8" s="11" t="s">
        <v>18</v>
      </c>
      <c r="J8" s="13" t="s">
        <v>16</v>
      </c>
      <c r="K8" s="15" t="s">
        <v>18</v>
      </c>
    </row>
    <row r="9" spans="1:11" s="1" customFormat="1" ht="9.75" customHeight="1" thickBot="1">
      <c r="A9" s="7" t="s">
        <v>5</v>
      </c>
      <c r="B9" s="8" t="s">
        <v>7</v>
      </c>
      <c r="C9" s="8" t="s">
        <v>9</v>
      </c>
      <c r="D9" s="8" t="s">
        <v>11</v>
      </c>
      <c r="E9" s="8" t="s">
        <v>13</v>
      </c>
      <c r="F9" s="10" t="s">
        <v>17</v>
      </c>
      <c r="G9" s="12" t="s">
        <v>19</v>
      </c>
      <c r="H9" s="14" t="s">
        <v>21</v>
      </c>
      <c r="I9" s="12" t="s">
        <v>22</v>
      </c>
      <c r="J9" s="14" t="s">
        <v>24</v>
      </c>
      <c r="K9" s="16" t="s">
        <v>25</v>
      </c>
    </row>
    <row r="10" spans="1:11" s="18" customFormat="1" ht="11.25">
      <c r="A10" s="20"/>
      <c r="B10" s="19"/>
      <c r="C10" s="21" t="s">
        <v>26</v>
      </c>
      <c r="D10" s="19"/>
      <c r="E10" s="19"/>
      <c r="F10" s="22"/>
      <c r="G10" s="23"/>
      <c r="H10" s="24"/>
      <c r="J10" s="24"/>
      <c r="K10" s="25"/>
    </row>
    <row r="11" spans="1:11" s="18" customFormat="1" ht="11.25">
      <c r="A11" s="28"/>
      <c r="B11" s="29" t="s">
        <v>27</v>
      </c>
      <c r="C11" s="30" t="s">
        <v>28</v>
      </c>
      <c r="D11" s="27"/>
      <c r="E11" s="27"/>
      <c r="F11" s="31"/>
      <c r="G11" s="32"/>
      <c r="H11" s="33"/>
      <c r="I11" s="26"/>
      <c r="J11" s="33"/>
      <c r="K11" s="34"/>
    </row>
    <row r="12" spans="1:11" s="1" customFormat="1" ht="9.75">
      <c r="A12" s="35">
        <v>1</v>
      </c>
      <c r="B12" s="37" t="s">
        <v>29</v>
      </c>
      <c r="C12" s="38" t="s">
        <v>30</v>
      </c>
      <c r="D12" s="39" t="s">
        <v>31</v>
      </c>
      <c r="E12" s="123">
        <v>4</v>
      </c>
      <c r="F12" s="41">
        <v>0</v>
      </c>
      <c r="G12" s="42">
        <f aca="true" t="shared" si="0" ref="G12:G32">E12*F12</f>
        <v>0</v>
      </c>
      <c r="H12" s="43">
        <v>0</v>
      </c>
      <c r="I12" s="42">
        <f aca="true" t="shared" si="1" ref="I12:I32">E12*H12</f>
        <v>0</v>
      </c>
      <c r="J12" s="40">
        <v>0.02715724</v>
      </c>
      <c r="K12" s="44">
        <f aca="true" t="shared" si="2" ref="K12:K32">E12*J12</f>
        <v>0.10862896</v>
      </c>
    </row>
    <row r="13" spans="1:11" s="1" customFormat="1" ht="9.75">
      <c r="A13" s="35"/>
      <c r="B13" s="124" t="s">
        <v>430</v>
      </c>
      <c r="C13" s="125">
        <v>4</v>
      </c>
      <c r="D13" s="120" t="s">
        <v>433</v>
      </c>
      <c r="E13" s="122">
        <v>4</v>
      </c>
      <c r="F13" s="41"/>
      <c r="G13" s="42"/>
      <c r="H13" s="43"/>
      <c r="I13" s="42"/>
      <c r="J13" s="40"/>
      <c r="K13" s="44"/>
    </row>
    <row r="14" spans="1:11" s="1" customFormat="1" ht="9.75">
      <c r="A14" s="35">
        <v>2</v>
      </c>
      <c r="B14" s="37" t="s">
        <v>32</v>
      </c>
      <c r="C14" s="38" t="s">
        <v>33</v>
      </c>
      <c r="D14" s="39" t="s">
        <v>31</v>
      </c>
      <c r="E14" s="123">
        <v>4</v>
      </c>
      <c r="F14" s="41">
        <v>0</v>
      </c>
      <c r="G14" s="42">
        <f t="shared" si="0"/>
        <v>0</v>
      </c>
      <c r="H14" s="43">
        <v>0</v>
      </c>
      <c r="I14" s="42">
        <f t="shared" si="1"/>
        <v>0</v>
      </c>
      <c r="J14" s="40">
        <v>0.028076</v>
      </c>
      <c r="K14" s="44">
        <f t="shared" si="2"/>
        <v>0.112304</v>
      </c>
    </row>
    <row r="15" spans="1:11" s="1" customFormat="1" ht="9.75">
      <c r="A15" s="35"/>
      <c r="B15" s="124" t="s">
        <v>430</v>
      </c>
      <c r="C15" s="125">
        <v>4</v>
      </c>
      <c r="D15" s="120" t="s">
        <v>433</v>
      </c>
      <c r="E15" s="122">
        <v>4</v>
      </c>
      <c r="F15" s="41"/>
      <c r="G15" s="42"/>
      <c r="H15" s="43"/>
      <c r="I15" s="42"/>
      <c r="J15" s="40"/>
      <c r="K15" s="44"/>
    </row>
    <row r="16" spans="1:11" s="1" customFormat="1" ht="9.75">
      <c r="A16" s="35">
        <f>A14+1</f>
        <v>3</v>
      </c>
      <c r="B16" s="37" t="s">
        <v>34</v>
      </c>
      <c r="C16" s="38" t="s">
        <v>438</v>
      </c>
      <c r="D16" s="39" t="s">
        <v>35</v>
      </c>
      <c r="E16" s="123">
        <v>30.85</v>
      </c>
      <c r="F16" s="41">
        <v>0</v>
      </c>
      <c r="G16" s="42">
        <f t="shared" si="0"/>
        <v>0</v>
      </c>
      <c r="H16" s="43">
        <v>0</v>
      </c>
      <c r="I16" s="42">
        <f t="shared" si="1"/>
        <v>0</v>
      </c>
      <c r="J16" s="40">
        <v>0.053422384</v>
      </c>
      <c r="K16" s="44">
        <f t="shared" si="2"/>
        <v>1.6480805464000001</v>
      </c>
    </row>
    <row r="17" spans="1:11" s="1" customFormat="1" ht="9.75">
      <c r="A17" s="35"/>
      <c r="B17" s="124" t="s">
        <v>430</v>
      </c>
      <c r="C17" s="119">
        <v>30.85</v>
      </c>
      <c r="D17" s="120" t="s">
        <v>431</v>
      </c>
      <c r="E17" s="122">
        <v>30.85</v>
      </c>
      <c r="F17" s="41"/>
      <c r="G17" s="42"/>
      <c r="H17" s="43"/>
      <c r="I17" s="42"/>
      <c r="J17" s="40"/>
      <c r="K17" s="44"/>
    </row>
    <row r="18" spans="1:11" s="1" customFormat="1" ht="9.75">
      <c r="A18" s="35">
        <v>4</v>
      </c>
      <c r="B18" s="37" t="s">
        <v>36</v>
      </c>
      <c r="C18" s="38" t="s">
        <v>37</v>
      </c>
      <c r="D18" s="39" t="s">
        <v>35</v>
      </c>
      <c r="E18" s="123">
        <v>2.2</v>
      </c>
      <c r="F18" s="41">
        <v>0</v>
      </c>
      <c r="G18" s="42">
        <f t="shared" si="0"/>
        <v>0</v>
      </c>
      <c r="H18" s="43">
        <v>0</v>
      </c>
      <c r="I18" s="42">
        <f t="shared" si="1"/>
        <v>0</v>
      </c>
      <c r="J18" s="40">
        <v>0.184784</v>
      </c>
      <c r="K18" s="44">
        <f t="shared" si="2"/>
        <v>0.4065248</v>
      </c>
    </row>
    <row r="19" spans="1:11" s="1" customFormat="1" ht="9.75">
      <c r="A19" s="35"/>
      <c r="B19" s="124" t="s">
        <v>430</v>
      </c>
      <c r="C19" s="119" t="s">
        <v>439</v>
      </c>
      <c r="D19" s="120" t="s">
        <v>431</v>
      </c>
      <c r="E19" s="122">
        <v>2.2</v>
      </c>
      <c r="F19" s="41"/>
      <c r="G19" s="42"/>
      <c r="H19" s="43"/>
      <c r="I19" s="42"/>
      <c r="J19" s="40"/>
      <c r="K19" s="44"/>
    </row>
    <row r="20" spans="1:11" s="1" customFormat="1" ht="9.75">
      <c r="A20" s="35">
        <f>A18+1</f>
        <v>5</v>
      </c>
      <c r="B20" s="37" t="s">
        <v>38</v>
      </c>
      <c r="C20" s="38" t="s">
        <v>440</v>
      </c>
      <c r="D20" s="39" t="s">
        <v>39</v>
      </c>
      <c r="E20" s="123">
        <v>1.15</v>
      </c>
      <c r="F20" s="41">
        <v>0</v>
      </c>
      <c r="G20" s="42">
        <f t="shared" si="0"/>
        <v>0</v>
      </c>
      <c r="H20" s="43">
        <v>0</v>
      </c>
      <c r="I20" s="42">
        <f t="shared" si="1"/>
        <v>0</v>
      </c>
      <c r="J20" s="40">
        <v>1.895732064</v>
      </c>
      <c r="K20" s="44">
        <f t="shared" si="2"/>
        <v>2.1800918736</v>
      </c>
    </row>
    <row r="21" spans="1:11" s="1" customFormat="1" ht="9.75">
      <c r="A21" s="35"/>
      <c r="B21" s="124" t="s">
        <v>430</v>
      </c>
      <c r="C21" s="119">
        <v>1.15</v>
      </c>
      <c r="D21" s="120" t="s">
        <v>435</v>
      </c>
      <c r="E21" s="122">
        <v>1.15</v>
      </c>
      <c r="F21" s="41"/>
      <c r="G21" s="42"/>
      <c r="H21" s="43"/>
      <c r="I21" s="42"/>
      <c r="J21" s="40"/>
      <c r="K21" s="44"/>
    </row>
    <row r="22" spans="1:11" s="1" customFormat="1" ht="9.75">
      <c r="A22" s="35">
        <f>A20+1</f>
        <v>6</v>
      </c>
      <c r="B22" s="37" t="s">
        <v>627</v>
      </c>
      <c r="C22" s="38" t="s">
        <v>626</v>
      </c>
      <c r="D22" s="39" t="s">
        <v>31</v>
      </c>
      <c r="E22" s="123">
        <v>3</v>
      </c>
      <c r="F22" s="41">
        <v>0</v>
      </c>
      <c r="G22" s="42">
        <f t="shared" si="0"/>
        <v>0</v>
      </c>
      <c r="H22" s="43">
        <v>0</v>
      </c>
      <c r="I22" s="42">
        <f t="shared" si="1"/>
        <v>0</v>
      </c>
      <c r="J22" s="40">
        <v>0.0399</v>
      </c>
      <c r="K22" s="44">
        <f t="shared" si="2"/>
        <v>0.1197</v>
      </c>
    </row>
    <row r="23" spans="1:11" s="1" customFormat="1" ht="9.75">
      <c r="A23" s="35"/>
      <c r="B23" s="124" t="s">
        <v>430</v>
      </c>
      <c r="C23" s="125">
        <v>3</v>
      </c>
      <c r="D23" s="120" t="s">
        <v>433</v>
      </c>
      <c r="E23" s="122">
        <v>3</v>
      </c>
      <c r="F23" s="41"/>
      <c r="G23" s="42"/>
      <c r="H23" s="43"/>
      <c r="I23" s="42"/>
      <c r="J23" s="40"/>
      <c r="K23" s="44"/>
    </row>
    <row r="24" spans="1:11" s="1" customFormat="1" ht="9.75">
      <c r="A24" s="35">
        <f>A22+1</f>
        <v>7</v>
      </c>
      <c r="B24" s="37" t="s">
        <v>40</v>
      </c>
      <c r="C24" s="38" t="s">
        <v>441</v>
      </c>
      <c r="D24" s="39" t="s">
        <v>35</v>
      </c>
      <c r="E24" s="123">
        <v>8.7</v>
      </c>
      <c r="F24" s="41">
        <v>0</v>
      </c>
      <c r="G24" s="42">
        <f t="shared" si="0"/>
        <v>0</v>
      </c>
      <c r="H24" s="43">
        <v>0</v>
      </c>
      <c r="I24" s="42">
        <f t="shared" si="1"/>
        <v>0</v>
      </c>
      <c r="J24" s="40">
        <v>0.026725</v>
      </c>
      <c r="K24" s="44">
        <f t="shared" si="2"/>
        <v>0.23250749999999998</v>
      </c>
    </row>
    <row r="25" spans="1:11" s="1" customFormat="1" ht="9.75">
      <c r="A25" s="35"/>
      <c r="B25" s="124" t="s">
        <v>430</v>
      </c>
      <c r="C25" s="119" t="s">
        <v>442</v>
      </c>
      <c r="D25" s="120" t="s">
        <v>431</v>
      </c>
      <c r="E25" s="122">
        <v>8.7</v>
      </c>
      <c r="F25" s="41"/>
      <c r="G25" s="42"/>
      <c r="H25" s="43"/>
      <c r="I25" s="42"/>
      <c r="J25" s="40"/>
      <c r="K25" s="44"/>
    </row>
    <row r="26" spans="1:11" s="1" customFormat="1" ht="9.75">
      <c r="A26" s="35">
        <v>8</v>
      </c>
      <c r="B26" s="37" t="s">
        <v>629</v>
      </c>
      <c r="C26" s="38" t="s">
        <v>628</v>
      </c>
      <c r="D26" s="39" t="s">
        <v>35</v>
      </c>
      <c r="E26" s="123">
        <v>1.19</v>
      </c>
      <c r="F26" s="41">
        <v>0</v>
      </c>
      <c r="G26" s="42">
        <f>E26*F26</f>
        <v>0</v>
      </c>
      <c r="H26" s="43">
        <v>0</v>
      </c>
      <c r="I26" s="42">
        <f>E26*H26</f>
        <v>0</v>
      </c>
      <c r="J26" s="40">
        <v>0.026725</v>
      </c>
      <c r="K26" s="44">
        <f>E26*J26</f>
        <v>0.03180275</v>
      </c>
    </row>
    <row r="27" spans="1:11" s="1" customFormat="1" ht="9.75">
      <c r="A27" s="35"/>
      <c r="B27" s="124" t="s">
        <v>430</v>
      </c>
      <c r="C27" s="119">
        <v>1.19</v>
      </c>
      <c r="D27" s="120" t="s">
        <v>431</v>
      </c>
      <c r="E27" s="122">
        <v>1.19</v>
      </c>
      <c r="F27" s="41"/>
      <c r="G27" s="42"/>
      <c r="H27" s="43"/>
      <c r="I27" s="42"/>
      <c r="J27" s="40"/>
      <c r="K27" s="44"/>
    </row>
    <row r="28" spans="1:11" s="1" customFormat="1" ht="9.75">
      <c r="A28" s="35">
        <v>9</v>
      </c>
      <c r="B28" s="37" t="s">
        <v>41</v>
      </c>
      <c r="C28" s="38" t="s">
        <v>630</v>
      </c>
      <c r="D28" s="39" t="s">
        <v>35</v>
      </c>
      <c r="E28" s="123">
        <v>3.58</v>
      </c>
      <c r="F28" s="41">
        <v>0</v>
      </c>
      <c r="G28" s="42">
        <f t="shared" si="0"/>
        <v>0</v>
      </c>
      <c r="H28" s="43">
        <v>0</v>
      </c>
      <c r="I28" s="42">
        <f t="shared" si="1"/>
        <v>0</v>
      </c>
      <c r="J28" s="40">
        <v>0.002216784</v>
      </c>
      <c r="K28" s="44">
        <f t="shared" si="2"/>
        <v>0.007936086719999999</v>
      </c>
    </row>
    <row r="29" spans="1:11" s="1" customFormat="1" ht="9.75">
      <c r="A29" s="35"/>
      <c r="B29" s="124" t="s">
        <v>430</v>
      </c>
      <c r="C29" s="119">
        <v>3.58</v>
      </c>
      <c r="D29" s="120" t="s">
        <v>431</v>
      </c>
      <c r="E29" s="122">
        <v>3.58</v>
      </c>
      <c r="F29" s="41"/>
      <c r="G29" s="42"/>
      <c r="H29" s="43"/>
      <c r="I29" s="42"/>
      <c r="J29" s="40"/>
      <c r="K29" s="44"/>
    </row>
    <row r="30" spans="1:11" s="1" customFormat="1" ht="9.75">
      <c r="A30" s="35">
        <f>A28+1</f>
        <v>10</v>
      </c>
      <c r="B30" s="37" t="s">
        <v>42</v>
      </c>
      <c r="C30" s="38" t="s">
        <v>43</v>
      </c>
      <c r="D30" s="39" t="s">
        <v>35</v>
      </c>
      <c r="E30" s="123">
        <v>13.13</v>
      </c>
      <c r="F30" s="41">
        <v>0</v>
      </c>
      <c r="G30" s="42">
        <f t="shared" si="0"/>
        <v>0</v>
      </c>
      <c r="H30" s="43">
        <v>0</v>
      </c>
      <c r="I30" s="42">
        <f t="shared" si="1"/>
        <v>0</v>
      </c>
      <c r="J30" s="40">
        <v>0.003246784</v>
      </c>
      <c r="K30" s="44">
        <f t="shared" si="2"/>
        <v>0.04263027392</v>
      </c>
    </row>
    <row r="31" spans="1:11" s="1" customFormat="1" ht="9.75">
      <c r="A31" s="35"/>
      <c r="B31" s="124" t="s">
        <v>430</v>
      </c>
      <c r="C31" s="119">
        <v>13.13</v>
      </c>
      <c r="D31" s="120" t="s">
        <v>431</v>
      </c>
      <c r="E31" s="122">
        <v>13.13</v>
      </c>
      <c r="F31" s="41"/>
      <c r="G31" s="42"/>
      <c r="H31" s="43"/>
      <c r="I31" s="42"/>
      <c r="J31" s="40"/>
      <c r="K31" s="44"/>
    </row>
    <row r="32" spans="1:11" s="1" customFormat="1" ht="19.5">
      <c r="A32" s="35">
        <f>A30+1</f>
        <v>11</v>
      </c>
      <c r="B32" s="37" t="s">
        <v>631</v>
      </c>
      <c r="C32" s="38" t="s">
        <v>632</v>
      </c>
      <c r="D32" s="39" t="s">
        <v>31</v>
      </c>
      <c r="E32" s="123">
        <v>2</v>
      </c>
      <c r="F32" s="41">
        <v>0</v>
      </c>
      <c r="G32" s="42">
        <f t="shared" si="0"/>
        <v>0</v>
      </c>
      <c r="H32" s="43">
        <v>0</v>
      </c>
      <c r="I32" s="42">
        <f t="shared" si="1"/>
        <v>0</v>
      </c>
      <c r="J32" s="40">
        <v>0.002526784</v>
      </c>
      <c r="K32" s="44">
        <f t="shared" si="2"/>
        <v>0.005053568</v>
      </c>
    </row>
    <row r="33" spans="1:11" s="1" customFormat="1" ht="9.75">
      <c r="A33" s="35"/>
      <c r="B33" s="124" t="s">
        <v>430</v>
      </c>
      <c r="C33" s="125">
        <v>2</v>
      </c>
      <c r="D33" s="120" t="s">
        <v>433</v>
      </c>
      <c r="E33" s="122">
        <v>2</v>
      </c>
      <c r="F33" s="41"/>
      <c r="G33" s="42"/>
      <c r="H33" s="43"/>
      <c r="I33" s="118"/>
      <c r="J33" s="40"/>
      <c r="K33" s="44"/>
    </row>
    <row r="34" spans="1:11" s="18" customFormat="1" ht="11.25">
      <c r="A34" s="53"/>
      <c r="B34" s="54">
        <v>3</v>
      </c>
      <c r="C34" s="55" t="s">
        <v>44</v>
      </c>
      <c r="D34" s="56"/>
      <c r="E34" s="56"/>
      <c r="F34" s="57"/>
      <c r="G34" s="58">
        <f>SUM(G12:G32)</f>
        <v>0</v>
      </c>
      <c r="H34" s="59"/>
      <c r="I34" s="60">
        <f>SUM(I12:I32)</f>
        <v>0</v>
      </c>
      <c r="J34" s="59"/>
      <c r="K34" s="61">
        <f>K38+N34+K52+K60+K68+K74</f>
        <v>17.364011754839996</v>
      </c>
    </row>
    <row r="35" spans="1:11" s="18" customFormat="1" ht="11.25">
      <c r="A35" s="28"/>
      <c r="B35" s="29" t="s">
        <v>45</v>
      </c>
      <c r="C35" s="30" t="s">
        <v>46</v>
      </c>
      <c r="D35" s="27"/>
      <c r="E35" s="27"/>
      <c r="F35" s="31"/>
      <c r="G35" s="32"/>
      <c r="H35" s="33"/>
      <c r="I35" s="26"/>
      <c r="J35" s="33"/>
      <c r="K35" s="34"/>
    </row>
    <row r="36" spans="1:11" s="1" customFormat="1" ht="9.75">
      <c r="A36" s="35">
        <v>12</v>
      </c>
      <c r="B36" s="37" t="s">
        <v>636</v>
      </c>
      <c r="C36" s="38" t="s">
        <v>635</v>
      </c>
      <c r="D36" s="39" t="s">
        <v>31</v>
      </c>
      <c r="E36" s="123">
        <v>2</v>
      </c>
      <c r="F36" s="41">
        <v>0</v>
      </c>
      <c r="G36" s="42">
        <f>E36*F36</f>
        <v>0</v>
      </c>
      <c r="H36" s="43">
        <v>0</v>
      </c>
      <c r="I36" s="42">
        <f>E36*H36</f>
        <v>0</v>
      </c>
      <c r="J36" s="40">
        <v>0.02438</v>
      </c>
      <c r="K36" s="44">
        <f>E36*J36</f>
        <v>0.04876</v>
      </c>
    </row>
    <row r="37" spans="1:11" s="1" customFormat="1" ht="9.75">
      <c r="A37" s="35"/>
      <c r="B37" s="124" t="s">
        <v>430</v>
      </c>
      <c r="C37" s="119">
        <v>2</v>
      </c>
      <c r="D37" s="120" t="s">
        <v>433</v>
      </c>
      <c r="E37" s="122">
        <v>2</v>
      </c>
      <c r="F37" s="41"/>
      <c r="G37" s="42"/>
      <c r="H37" s="43"/>
      <c r="I37" s="118"/>
      <c r="J37" s="40"/>
      <c r="K37" s="44"/>
    </row>
    <row r="38" spans="1:11" s="18" customFormat="1" ht="11.25">
      <c r="A38" s="53"/>
      <c r="B38" s="54">
        <v>4</v>
      </c>
      <c r="C38" s="55" t="s">
        <v>48</v>
      </c>
      <c r="D38" s="56"/>
      <c r="E38" s="56"/>
      <c r="F38" s="57"/>
      <c r="G38" s="58">
        <f>SUM(G36:G36)</f>
        <v>0</v>
      </c>
      <c r="H38" s="59"/>
      <c r="I38" s="60">
        <f>SUM(I36:I36)</f>
        <v>0</v>
      </c>
      <c r="J38" s="59"/>
      <c r="K38" s="61">
        <f>SUM(K36:K36)</f>
        <v>0.04876</v>
      </c>
    </row>
    <row r="39" spans="1:11" s="18" customFormat="1" ht="11.25">
      <c r="A39" s="28"/>
      <c r="B39" s="29" t="s">
        <v>49</v>
      </c>
      <c r="C39" s="30" t="s">
        <v>50</v>
      </c>
      <c r="D39" s="27"/>
      <c r="E39" s="27"/>
      <c r="F39" s="31"/>
      <c r="G39" s="32"/>
      <c r="H39" s="33"/>
      <c r="I39" s="26"/>
      <c r="J39" s="33"/>
      <c r="K39" s="34"/>
    </row>
    <row r="40" spans="1:11" s="1" customFormat="1" ht="9.75">
      <c r="A40" s="35">
        <f>A36+1</f>
        <v>13</v>
      </c>
      <c r="B40" s="37" t="s">
        <v>51</v>
      </c>
      <c r="C40" s="38" t="s">
        <v>52</v>
      </c>
      <c r="D40" s="39" t="s">
        <v>35</v>
      </c>
      <c r="E40" s="123">
        <v>147.12</v>
      </c>
      <c r="F40" s="41">
        <v>0</v>
      </c>
      <c r="G40" s="42">
        <f aca="true" t="shared" si="3" ref="G40:G50">E40*F40</f>
        <v>0</v>
      </c>
      <c r="H40" s="43">
        <v>0</v>
      </c>
      <c r="I40" s="42">
        <f aca="true" t="shared" si="4" ref="I40:I50">E40*H40</f>
        <v>0</v>
      </c>
      <c r="J40" s="40">
        <v>0.005</v>
      </c>
      <c r="K40" s="44">
        <f aca="true" t="shared" si="5" ref="K40:K50">E40*J40</f>
        <v>0.7356</v>
      </c>
    </row>
    <row r="41" spans="1:11" s="1" customFormat="1" ht="9.75">
      <c r="A41" s="35"/>
      <c r="B41" s="124" t="s">
        <v>430</v>
      </c>
      <c r="C41" s="119">
        <v>147.12</v>
      </c>
      <c r="D41" s="120" t="s">
        <v>431</v>
      </c>
      <c r="E41" s="122">
        <v>147.12</v>
      </c>
      <c r="F41" s="41"/>
      <c r="G41" s="42"/>
      <c r="H41" s="43"/>
      <c r="I41" s="42"/>
      <c r="J41" s="40"/>
      <c r="K41" s="44"/>
    </row>
    <row r="42" spans="1:11" s="1" customFormat="1" ht="19.5">
      <c r="A42" s="35">
        <f>A40+1</f>
        <v>14</v>
      </c>
      <c r="B42" s="37" t="s">
        <v>53</v>
      </c>
      <c r="C42" s="38" t="s">
        <v>444</v>
      </c>
      <c r="D42" s="39" t="s">
        <v>35</v>
      </c>
      <c r="E42" s="36">
        <v>41.21</v>
      </c>
      <c r="F42" s="41">
        <v>0</v>
      </c>
      <c r="G42" s="42">
        <f t="shared" si="3"/>
        <v>0</v>
      </c>
      <c r="H42" s="43">
        <v>0</v>
      </c>
      <c r="I42" s="42">
        <f t="shared" si="4"/>
        <v>0</v>
      </c>
      <c r="J42" s="40">
        <v>0.0057825</v>
      </c>
      <c r="K42" s="44">
        <f t="shared" si="5"/>
        <v>0.23829682500000002</v>
      </c>
    </row>
    <row r="43" spans="1:11" s="1" customFormat="1" ht="9.75">
      <c r="A43" s="35"/>
      <c r="B43" s="124" t="s">
        <v>430</v>
      </c>
      <c r="C43" s="119">
        <v>41.21</v>
      </c>
      <c r="D43" s="120" t="s">
        <v>431</v>
      </c>
      <c r="E43" s="122">
        <v>41.21</v>
      </c>
      <c r="F43" s="41"/>
      <c r="G43" s="42"/>
      <c r="H43" s="43"/>
      <c r="I43" s="42"/>
      <c r="J43" s="40"/>
      <c r="K43" s="44"/>
    </row>
    <row r="44" spans="1:11" s="1" customFormat="1" ht="9.75">
      <c r="A44" s="35">
        <f>A42+1</f>
        <v>15</v>
      </c>
      <c r="B44" s="37" t="s">
        <v>54</v>
      </c>
      <c r="C44" s="38" t="s">
        <v>55</v>
      </c>
      <c r="D44" s="39" t="s">
        <v>35</v>
      </c>
      <c r="E44" s="36">
        <v>108.62</v>
      </c>
      <c r="F44" s="41">
        <v>0</v>
      </c>
      <c r="G44" s="42">
        <f t="shared" si="3"/>
        <v>0</v>
      </c>
      <c r="H44" s="43">
        <v>0</v>
      </c>
      <c r="I44" s="42">
        <f t="shared" si="4"/>
        <v>0</v>
      </c>
      <c r="J44" s="40">
        <v>0.0047355</v>
      </c>
      <c r="K44" s="44">
        <f t="shared" si="5"/>
        <v>0.51437001</v>
      </c>
    </row>
    <row r="45" spans="1:11" s="1" customFormat="1" ht="9.75">
      <c r="A45" s="35"/>
      <c r="B45" s="124" t="s">
        <v>430</v>
      </c>
      <c r="C45" s="119">
        <v>108.62</v>
      </c>
      <c r="D45" s="120" t="s">
        <v>431</v>
      </c>
      <c r="E45" s="122">
        <v>108.62</v>
      </c>
      <c r="F45" s="41"/>
      <c r="G45" s="42"/>
      <c r="H45" s="43"/>
      <c r="I45" s="42"/>
      <c r="J45" s="40"/>
      <c r="K45" s="44"/>
    </row>
    <row r="46" spans="1:11" s="1" customFormat="1" ht="9.75">
      <c r="A46" s="35">
        <f>A44+1</f>
        <v>16</v>
      </c>
      <c r="B46" s="37" t="s">
        <v>56</v>
      </c>
      <c r="C46" s="38" t="s">
        <v>57</v>
      </c>
      <c r="D46" s="39" t="s">
        <v>35</v>
      </c>
      <c r="E46" s="36">
        <v>9.31</v>
      </c>
      <c r="F46" s="41">
        <v>0</v>
      </c>
      <c r="G46" s="42">
        <f t="shared" si="3"/>
        <v>0</v>
      </c>
      <c r="H46" s="43">
        <v>0</v>
      </c>
      <c r="I46" s="42">
        <f t="shared" si="4"/>
        <v>0</v>
      </c>
      <c r="J46" s="40">
        <v>0.027527792</v>
      </c>
      <c r="K46" s="44">
        <f t="shared" si="5"/>
        <v>0.25628374352</v>
      </c>
    </row>
    <row r="47" spans="1:11" s="1" customFormat="1" ht="9.75">
      <c r="A47" s="35"/>
      <c r="B47" s="124" t="s">
        <v>430</v>
      </c>
      <c r="C47" s="119">
        <v>9.31</v>
      </c>
      <c r="D47" s="120" t="s">
        <v>431</v>
      </c>
      <c r="E47" s="122">
        <v>9.31</v>
      </c>
      <c r="F47" s="41"/>
      <c r="G47" s="42"/>
      <c r="H47" s="43"/>
      <c r="I47" s="42"/>
      <c r="J47" s="40"/>
      <c r="K47" s="44"/>
    </row>
    <row r="48" spans="1:11" s="1" customFormat="1" ht="9.75">
      <c r="A48" s="35">
        <f>A46+1</f>
        <v>17</v>
      </c>
      <c r="B48" s="37" t="s">
        <v>58</v>
      </c>
      <c r="C48" s="38" t="s">
        <v>59</v>
      </c>
      <c r="D48" s="39" t="s">
        <v>35</v>
      </c>
      <c r="E48" s="36">
        <v>54.3</v>
      </c>
      <c r="F48" s="41">
        <v>0</v>
      </c>
      <c r="G48" s="42">
        <f t="shared" si="3"/>
        <v>0</v>
      </c>
      <c r="H48" s="43">
        <v>0</v>
      </c>
      <c r="I48" s="42">
        <f t="shared" si="4"/>
        <v>0</v>
      </c>
      <c r="J48" s="40">
        <v>0.0206</v>
      </c>
      <c r="K48" s="44">
        <f t="shared" si="5"/>
        <v>1.11858</v>
      </c>
    </row>
    <row r="49" spans="1:11" s="1" customFormat="1" ht="9.75">
      <c r="A49" s="35"/>
      <c r="B49" s="124" t="s">
        <v>430</v>
      </c>
      <c r="C49" s="119">
        <v>54.3</v>
      </c>
      <c r="D49" s="120" t="s">
        <v>431</v>
      </c>
      <c r="E49" s="122">
        <v>54.3</v>
      </c>
      <c r="F49" s="41"/>
      <c r="G49" s="42"/>
      <c r="H49" s="43"/>
      <c r="I49" s="42"/>
      <c r="J49" s="40"/>
      <c r="K49" s="44"/>
    </row>
    <row r="50" spans="1:11" s="1" customFormat="1" ht="9.75">
      <c r="A50" s="35">
        <f>A48+1</f>
        <v>18</v>
      </c>
      <c r="B50" s="37" t="s">
        <v>60</v>
      </c>
      <c r="C50" s="38" t="s">
        <v>61</v>
      </c>
      <c r="D50" s="39" t="s">
        <v>35</v>
      </c>
      <c r="E50" s="36">
        <v>10.21</v>
      </c>
      <c r="F50" s="41">
        <v>0</v>
      </c>
      <c r="G50" s="42">
        <f t="shared" si="3"/>
        <v>0</v>
      </c>
      <c r="H50" s="43">
        <v>0</v>
      </c>
      <c r="I50" s="42">
        <f t="shared" si="4"/>
        <v>0</v>
      </c>
      <c r="J50" s="40">
        <v>0.060507792</v>
      </c>
      <c r="K50" s="44">
        <f t="shared" si="5"/>
        <v>0.6177845563200001</v>
      </c>
    </row>
    <row r="51" spans="1:11" s="1" customFormat="1" ht="9.75">
      <c r="A51" s="35"/>
      <c r="B51" s="124" t="s">
        <v>430</v>
      </c>
      <c r="C51" s="119">
        <v>10.21</v>
      </c>
      <c r="D51" s="120" t="s">
        <v>431</v>
      </c>
      <c r="E51" s="122">
        <v>10.21</v>
      </c>
      <c r="F51" s="41"/>
      <c r="G51" s="42"/>
      <c r="H51" s="43"/>
      <c r="I51" s="118"/>
      <c r="J51" s="40"/>
      <c r="K51" s="44"/>
    </row>
    <row r="52" spans="1:11" s="18" customFormat="1" ht="11.25">
      <c r="A52" s="53"/>
      <c r="B52" s="54">
        <v>61</v>
      </c>
      <c r="C52" s="55" t="s">
        <v>62</v>
      </c>
      <c r="D52" s="56"/>
      <c r="E52" s="56"/>
      <c r="F52" s="57"/>
      <c r="G52" s="58">
        <f>SUM(G40:G50)</f>
        <v>0</v>
      </c>
      <c r="H52" s="59"/>
      <c r="I52" s="60">
        <f>SUM(I40:I50)</f>
        <v>0</v>
      </c>
      <c r="J52" s="59"/>
      <c r="K52" s="61">
        <f>SUM(K40:K50)</f>
        <v>3.48091513484</v>
      </c>
    </row>
    <row r="53" spans="1:11" s="18" customFormat="1" ht="11.25">
      <c r="A53" s="28"/>
      <c r="B53" s="29" t="s">
        <v>63</v>
      </c>
      <c r="C53" s="30" t="s">
        <v>64</v>
      </c>
      <c r="D53" s="27"/>
      <c r="E53" s="27"/>
      <c r="F53" s="31"/>
      <c r="G53" s="32"/>
      <c r="H53" s="33"/>
      <c r="I53" s="26"/>
      <c r="J53" s="33"/>
      <c r="K53" s="34"/>
    </row>
    <row r="54" spans="1:11" s="1" customFormat="1" ht="9.75">
      <c r="A54" s="35">
        <f>A50+1</f>
        <v>19</v>
      </c>
      <c r="B54" s="37" t="s">
        <v>65</v>
      </c>
      <c r="C54" s="38" t="s">
        <v>66</v>
      </c>
      <c r="D54" s="39" t="s">
        <v>39</v>
      </c>
      <c r="E54" s="123">
        <v>0.24</v>
      </c>
      <c r="F54" s="41">
        <v>0</v>
      </c>
      <c r="G54" s="42">
        <f>E54*F54</f>
        <v>0</v>
      </c>
      <c r="H54" s="43">
        <v>0</v>
      </c>
      <c r="I54" s="42">
        <f>E54*H54</f>
        <v>0</v>
      </c>
      <c r="J54" s="40">
        <v>2.33108</v>
      </c>
      <c r="K54" s="44">
        <f>E54*J54</f>
        <v>0.5594591999999999</v>
      </c>
    </row>
    <row r="55" spans="1:11" s="1" customFormat="1" ht="9.75">
      <c r="A55" s="35"/>
      <c r="B55" s="124" t="s">
        <v>430</v>
      </c>
      <c r="C55" s="119" t="s">
        <v>633</v>
      </c>
      <c r="D55" s="120" t="s">
        <v>435</v>
      </c>
      <c r="E55" s="122">
        <v>0.24</v>
      </c>
      <c r="F55" s="41"/>
      <c r="G55" s="42"/>
      <c r="H55" s="43"/>
      <c r="I55" s="42"/>
      <c r="J55" s="40"/>
      <c r="K55" s="44"/>
    </row>
    <row r="56" spans="1:11" s="1" customFormat="1" ht="9.75">
      <c r="A56" s="35">
        <f>A54+1</f>
        <v>20</v>
      </c>
      <c r="B56" s="37" t="s">
        <v>67</v>
      </c>
      <c r="C56" s="38" t="s">
        <v>68</v>
      </c>
      <c r="D56" s="39" t="s">
        <v>39</v>
      </c>
      <c r="E56" s="123">
        <v>3.26</v>
      </c>
      <c r="F56" s="41">
        <v>0</v>
      </c>
      <c r="G56" s="42">
        <f>E56*F56</f>
        <v>0</v>
      </c>
      <c r="H56" s="43">
        <v>0</v>
      </c>
      <c r="I56" s="42">
        <f>E56*H56</f>
        <v>0</v>
      </c>
      <c r="J56" s="40">
        <v>2.33108</v>
      </c>
      <c r="K56" s="44">
        <f>E56*J56</f>
        <v>7.599320799999999</v>
      </c>
    </row>
    <row r="57" spans="1:11" s="1" customFormat="1" ht="9.75">
      <c r="A57" s="35"/>
      <c r="B57" s="124" t="s">
        <v>430</v>
      </c>
      <c r="C57" s="119" t="s">
        <v>634</v>
      </c>
      <c r="D57" s="120" t="s">
        <v>435</v>
      </c>
      <c r="E57" s="122">
        <v>3.26</v>
      </c>
      <c r="F57" s="41"/>
      <c r="G57" s="42"/>
      <c r="H57" s="43"/>
      <c r="I57" s="42"/>
      <c r="J57" s="40"/>
      <c r="K57" s="44"/>
    </row>
    <row r="58" spans="1:11" s="1" customFormat="1" ht="9.75">
      <c r="A58" s="35">
        <f>A56+1</f>
        <v>21</v>
      </c>
      <c r="B58" s="37" t="s">
        <v>69</v>
      </c>
      <c r="C58" s="38" t="s">
        <v>70</v>
      </c>
      <c r="D58" s="39" t="s">
        <v>35</v>
      </c>
      <c r="E58" s="123">
        <v>40.76</v>
      </c>
      <c r="F58" s="41">
        <v>0</v>
      </c>
      <c r="G58" s="42">
        <f>E58*F58</f>
        <v>0</v>
      </c>
      <c r="H58" s="43">
        <v>0</v>
      </c>
      <c r="I58" s="42">
        <f>E58*H58</f>
        <v>0</v>
      </c>
      <c r="J58" s="40">
        <v>0.11515</v>
      </c>
      <c r="K58" s="44">
        <f>E58*J58</f>
        <v>4.6935139999999995</v>
      </c>
    </row>
    <row r="59" spans="1:11" s="1" customFormat="1" ht="9.75">
      <c r="A59" s="35"/>
      <c r="B59" s="124" t="s">
        <v>430</v>
      </c>
      <c r="C59" s="119">
        <v>40.76</v>
      </c>
      <c r="D59" s="120" t="s">
        <v>431</v>
      </c>
      <c r="E59" s="122">
        <v>40.76</v>
      </c>
      <c r="F59" s="41"/>
      <c r="G59" s="42"/>
      <c r="H59" s="43"/>
      <c r="I59" s="118"/>
      <c r="J59" s="40"/>
      <c r="K59" s="44"/>
    </row>
    <row r="60" spans="1:11" s="18" customFormat="1" ht="11.25">
      <c r="A60" s="53"/>
      <c r="B60" s="54">
        <v>63</v>
      </c>
      <c r="C60" s="55" t="s">
        <v>71</v>
      </c>
      <c r="D60" s="56"/>
      <c r="E60" s="56"/>
      <c r="F60" s="57"/>
      <c r="G60" s="58">
        <f>SUM(G54:G58)</f>
        <v>0</v>
      </c>
      <c r="H60" s="59"/>
      <c r="I60" s="60">
        <f>SUM(I54:I58)</f>
        <v>0</v>
      </c>
      <c r="J60" s="59"/>
      <c r="K60" s="61">
        <f>SUM(K54:K58)</f>
        <v>12.852293999999997</v>
      </c>
    </row>
    <row r="61" spans="1:11" s="18" customFormat="1" ht="11.25">
      <c r="A61" s="28"/>
      <c r="B61" s="29" t="s">
        <v>72</v>
      </c>
      <c r="C61" s="30" t="s">
        <v>73</v>
      </c>
      <c r="D61" s="27"/>
      <c r="E61" s="27"/>
      <c r="F61" s="31"/>
      <c r="G61" s="32"/>
      <c r="H61" s="33"/>
      <c r="I61" s="26"/>
      <c r="J61" s="33"/>
      <c r="K61" s="34"/>
    </row>
    <row r="62" spans="1:11" s="1" customFormat="1" ht="9.75">
      <c r="A62" s="35">
        <f>A58+1</f>
        <v>22</v>
      </c>
      <c r="B62" s="37" t="s">
        <v>74</v>
      </c>
      <c r="C62" s="38" t="s">
        <v>75</v>
      </c>
      <c r="D62" s="39" t="s">
        <v>31</v>
      </c>
      <c r="E62" s="123">
        <v>2</v>
      </c>
      <c r="F62" s="41">
        <v>0</v>
      </c>
      <c r="G62" s="42">
        <f>E62*F62</f>
        <v>0</v>
      </c>
      <c r="H62" s="43">
        <v>0</v>
      </c>
      <c r="I62" s="42">
        <f>E62*H62</f>
        <v>0</v>
      </c>
      <c r="J62" s="40">
        <v>0.002821248</v>
      </c>
      <c r="K62" s="44">
        <f>E62*J62</f>
        <v>0.005642496</v>
      </c>
    </row>
    <row r="63" spans="1:11" s="1" customFormat="1" ht="9.75">
      <c r="A63" s="35"/>
      <c r="B63" s="124" t="s">
        <v>430</v>
      </c>
      <c r="C63" s="119" t="s">
        <v>453</v>
      </c>
      <c r="D63" s="120" t="s">
        <v>433</v>
      </c>
      <c r="E63" s="122">
        <v>2</v>
      </c>
      <c r="F63" s="41"/>
      <c r="G63" s="42"/>
      <c r="H63" s="43"/>
      <c r="I63" s="42"/>
      <c r="J63" s="40"/>
      <c r="K63" s="44"/>
    </row>
    <row r="64" spans="1:11" s="1" customFormat="1" ht="9.75">
      <c r="A64" s="35">
        <f>A62+1</f>
        <v>23</v>
      </c>
      <c r="B64" s="37" t="s">
        <v>76</v>
      </c>
      <c r="C64" s="38" t="s">
        <v>77</v>
      </c>
      <c r="D64" s="39" t="s">
        <v>31</v>
      </c>
      <c r="E64" s="123">
        <v>1</v>
      </c>
      <c r="F64" s="41">
        <v>0</v>
      </c>
      <c r="G64" s="42">
        <f>E64*F64</f>
        <v>0</v>
      </c>
      <c r="H64" s="43">
        <v>0</v>
      </c>
      <c r="I64" s="42">
        <f>E64*H64</f>
        <v>0</v>
      </c>
      <c r="J64" s="40">
        <v>0.01116</v>
      </c>
      <c r="K64" s="44">
        <f>E64*J64</f>
        <v>0.01116</v>
      </c>
    </row>
    <row r="65" spans="1:11" s="1" customFormat="1" ht="9.75">
      <c r="A65" s="35"/>
      <c r="B65" s="124" t="s">
        <v>430</v>
      </c>
      <c r="C65" s="125">
        <v>1</v>
      </c>
      <c r="D65" s="120" t="s">
        <v>433</v>
      </c>
      <c r="E65" s="122">
        <v>1</v>
      </c>
      <c r="F65" s="41"/>
      <c r="G65" s="42"/>
      <c r="H65" s="43"/>
      <c r="I65" s="42"/>
      <c r="J65" s="40"/>
      <c r="K65" s="44"/>
    </row>
    <row r="66" spans="1:11" s="1" customFormat="1" ht="9.75">
      <c r="A66" s="35">
        <f>A64+1</f>
        <v>24</v>
      </c>
      <c r="B66" s="37" t="s">
        <v>78</v>
      </c>
      <c r="C66" s="38" t="s">
        <v>79</v>
      </c>
      <c r="D66" s="39" t="s">
        <v>31</v>
      </c>
      <c r="E66" s="123">
        <v>1</v>
      </c>
      <c r="F66" s="41">
        <v>0</v>
      </c>
      <c r="G66" s="42">
        <f>E66*F66</f>
        <v>0</v>
      </c>
      <c r="H66" s="43">
        <v>0</v>
      </c>
      <c r="I66" s="42">
        <f>E66*H66</f>
        <v>0</v>
      </c>
      <c r="J66" s="40">
        <v>0.01141</v>
      </c>
      <c r="K66" s="44">
        <f>E66*J66</f>
        <v>0.01141</v>
      </c>
    </row>
    <row r="67" spans="1:11" s="1" customFormat="1" ht="9.75">
      <c r="A67" s="35"/>
      <c r="B67" s="124" t="s">
        <v>430</v>
      </c>
      <c r="C67" s="125">
        <v>1</v>
      </c>
      <c r="D67" s="120" t="s">
        <v>433</v>
      </c>
      <c r="E67" s="122">
        <v>1</v>
      </c>
      <c r="F67" s="41"/>
      <c r="G67" s="42"/>
      <c r="H67" s="43"/>
      <c r="I67" s="42"/>
      <c r="J67" s="40"/>
      <c r="K67" s="44"/>
    </row>
    <row r="68" spans="1:11" s="18" customFormat="1" ht="11.25">
      <c r="A68" s="53"/>
      <c r="B68" s="54">
        <v>64</v>
      </c>
      <c r="C68" s="55" t="s">
        <v>80</v>
      </c>
      <c r="D68" s="56"/>
      <c r="E68" s="56"/>
      <c r="F68" s="57"/>
      <c r="G68" s="58">
        <f>SUM(G62:G67)</f>
        <v>0</v>
      </c>
      <c r="H68" s="59"/>
      <c r="I68" s="60">
        <f>SUM(I62:I67)</f>
        <v>0</v>
      </c>
      <c r="J68" s="59"/>
      <c r="K68" s="61">
        <f>SUM(K62:K67)</f>
        <v>0.028212496</v>
      </c>
    </row>
    <row r="69" spans="1:11" s="18" customFormat="1" ht="11.25">
      <c r="A69" s="28"/>
      <c r="B69" s="29" t="s">
        <v>81</v>
      </c>
      <c r="C69" s="30" t="s">
        <v>82</v>
      </c>
      <c r="D69" s="27"/>
      <c r="E69" s="27"/>
      <c r="F69" s="31"/>
      <c r="G69" s="32"/>
      <c r="H69" s="33"/>
      <c r="I69" s="26"/>
      <c r="J69" s="33"/>
      <c r="K69" s="34"/>
    </row>
    <row r="70" spans="1:11" s="1" customFormat="1" ht="9.75">
      <c r="A70" s="35">
        <v>27</v>
      </c>
      <c r="B70" s="37" t="s">
        <v>83</v>
      </c>
      <c r="C70" s="38" t="s">
        <v>436</v>
      </c>
      <c r="D70" s="39" t="s">
        <v>84</v>
      </c>
      <c r="E70" s="123">
        <v>14</v>
      </c>
      <c r="F70" s="41">
        <v>0</v>
      </c>
      <c r="G70" s="42">
        <f>E70*F70</f>
        <v>0</v>
      </c>
      <c r="H70" s="43">
        <v>0</v>
      </c>
      <c r="I70" s="42">
        <f>E70*H70</f>
        <v>0</v>
      </c>
      <c r="J70" s="40">
        <v>0.068</v>
      </c>
      <c r="K70" s="44">
        <f>E70*J70</f>
        <v>0.9520000000000001</v>
      </c>
    </row>
    <row r="71" spans="1:11" s="1" customFormat="1" ht="9.75">
      <c r="A71" s="35"/>
      <c r="B71" s="124" t="s">
        <v>430</v>
      </c>
      <c r="C71" s="125" t="s">
        <v>443</v>
      </c>
      <c r="D71" s="120" t="s">
        <v>437</v>
      </c>
      <c r="E71" s="122">
        <v>14</v>
      </c>
      <c r="F71" s="41"/>
      <c r="G71" s="42"/>
      <c r="H71" s="43"/>
      <c r="I71" s="42"/>
      <c r="J71" s="40"/>
      <c r="K71" s="44"/>
    </row>
    <row r="72" spans="1:11" s="1" customFormat="1" ht="9.75">
      <c r="A72" s="35">
        <f>A70+1</f>
        <v>28</v>
      </c>
      <c r="B72" s="37" t="s">
        <v>85</v>
      </c>
      <c r="C72" s="38" t="s">
        <v>86</v>
      </c>
      <c r="D72" s="39" t="s">
        <v>35</v>
      </c>
      <c r="E72" s="123">
        <v>40.76</v>
      </c>
      <c r="F72" s="41">
        <v>0</v>
      </c>
      <c r="G72" s="42">
        <f>E72*F72</f>
        <v>0</v>
      </c>
      <c r="H72" s="43">
        <v>0</v>
      </c>
      <c r="I72" s="42">
        <f>E72*H72</f>
        <v>0</v>
      </c>
      <c r="J72" s="40">
        <v>4.49E-05</v>
      </c>
      <c r="K72" s="44">
        <f>E72*J72</f>
        <v>0.001830124</v>
      </c>
    </row>
    <row r="73" spans="1:11" s="1" customFormat="1" ht="9.75">
      <c r="A73" s="35"/>
      <c r="B73" s="124" t="s">
        <v>430</v>
      </c>
      <c r="C73" s="119">
        <v>40.76</v>
      </c>
      <c r="D73" s="120" t="s">
        <v>431</v>
      </c>
      <c r="E73" s="122">
        <v>40.76</v>
      </c>
      <c r="F73" s="41"/>
      <c r="G73" s="42"/>
      <c r="H73" s="43"/>
      <c r="I73" s="118"/>
      <c r="J73" s="40"/>
      <c r="K73" s="44"/>
    </row>
    <row r="74" spans="1:11" s="18" customFormat="1" ht="11.25">
      <c r="A74" s="53"/>
      <c r="B74" s="54">
        <v>9</v>
      </c>
      <c r="C74" s="55" t="s">
        <v>87</v>
      </c>
      <c r="D74" s="56"/>
      <c r="E74" s="56"/>
      <c r="F74" s="57"/>
      <c r="G74" s="58">
        <f>SUM(G70:G72)</f>
        <v>0</v>
      </c>
      <c r="H74" s="59"/>
      <c r="I74" s="60">
        <f>SUM(I70:I72)</f>
        <v>0</v>
      </c>
      <c r="J74" s="59"/>
      <c r="K74" s="61">
        <f>SUM(K70:K72)</f>
        <v>0.9538301240000001</v>
      </c>
    </row>
    <row r="75" spans="1:11" s="18" customFormat="1" ht="11.25">
      <c r="A75" s="28"/>
      <c r="B75" s="29" t="s">
        <v>88</v>
      </c>
      <c r="C75" s="30" t="s">
        <v>89</v>
      </c>
      <c r="D75" s="27"/>
      <c r="E75" s="27"/>
      <c r="F75" s="31"/>
      <c r="G75" s="32"/>
      <c r="H75" s="33"/>
      <c r="I75" s="26"/>
      <c r="J75" s="33"/>
      <c r="K75" s="34"/>
    </row>
    <row r="76" spans="1:11" s="1" customFormat="1" ht="9.75">
      <c r="A76" s="35">
        <f>A72+1</f>
        <v>29</v>
      </c>
      <c r="B76" s="37" t="s">
        <v>90</v>
      </c>
      <c r="C76" s="38" t="s">
        <v>91</v>
      </c>
      <c r="D76" s="39" t="s">
        <v>35</v>
      </c>
      <c r="E76" s="123">
        <v>45</v>
      </c>
      <c r="F76" s="41">
        <v>0</v>
      </c>
      <c r="G76" s="42">
        <f>E76*F76</f>
        <v>0</v>
      </c>
      <c r="H76" s="43">
        <v>0</v>
      </c>
      <c r="I76" s="42">
        <f>E76*H76</f>
        <v>0</v>
      </c>
      <c r="J76" s="40">
        <v>0.001</v>
      </c>
      <c r="K76" s="44">
        <f>E76*J76</f>
        <v>0.045</v>
      </c>
    </row>
    <row r="77" spans="1:11" s="1" customFormat="1" ht="9.75">
      <c r="A77" s="35"/>
      <c r="B77" s="124" t="s">
        <v>430</v>
      </c>
      <c r="C77" s="125">
        <v>45</v>
      </c>
      <c r="D77" s="120" t="s">
        <v>431</v>
      </c>
      <c r="E77" s="122">
        <v>45</v>
      </c>
      <c r="F77" s="41"/>
      <c r="G77" s="42"/>
      <c r="H77" s="43"/>
      <c r="I77" s="42"/>
      <c r="J77" s="40"/>
      <c r="K77" s="44"/>
    </row>
    <row r="78" spans="1:11" s="1" customFormat="1" ht="9.75">
      <c r="A78" s="35">
        <f>A76+1</f>
        <v>30</v>
      </c>
      <c r="B78" s="37" t="s">
        <v>92</v>
      </c>
      <c r="C78" s="38" t="s">
        <v>93</v>
      </c>
      <c r="D78" s="39" t="s">
        <v>35</v>
      </c>
      <c r="E78" s="123">
        <v>90</v>
      </c>
      <c r="F78" s="41">
        <v>0</v>
      </c>
      <c r="G78" s="42">
        <f>E78*F78</f>
        <v>0</v>
      </c>
      <c r="H78" s="43">
        <v>0</v>
      </c>
      <c r="I78" s="42">
        <f>E78*H78</f>
        <v>0</v>
      </c>
      <c r="J78" s="40">
        <v>0.00174656</v>
      </c>
      <c r="K78" s="44">
        <f>E78*J78</f>
        <v>0.1571904</v>
      </c>
    </row>
    <row r="79" spans="1:11" s="1" customFormat="1" ht="9.75">
      <c r="A79" s="35"/>
      <c r="B79" s="124" t="s">
        <v>430</v>
      </c>
      <c r="C79" s="125">
        <v>90</v>
      </c>
      <c r="D79" s="120" t="s">
        <v>431</v>
      </c>
      <c r="E79" s="122">
        <v>90</v>
      </c>
      <c r="F79" s="41"/>
      <c r="G79" s="42"/>
      <c r="H79" s="43"/>
      <c r="I79" s="42"/>
      <c r="J79" s="40"/>
      <c r="K79" s="44"/>
    </row>
    <row r="80" spans="1:11" s="1" customFormat="1" ht="9.75">
      <c r="A80" s="35">
        <f>A78+1</f>
        <v>31</v>
      </c>
      <c r="B80" s="37" t="s">
        <v>94</v>
      </c>
      <c r="C80" s="38" t="s">
        <v>95</v>
      </c>
      <c r="D80" s="39" t="s">
        <v>35</v>
      </c>
      <c r="E80" s="123">
        <v>45</v>
      </c>
      <c r="F80" s="41">
        <v>0</v>
      </c>
      <c r="G80" s="42">
        <f>E80*F80</f>
        <v>0</v>
      </c>
      <c r="H80" s="43">
        <v>0</v>
      </c>
      <c r="I80" s="42">
        <f>E80*H80</f>
        <v>0</v>
      </c>
      <c r="J80" s="40">
        <v>0.001</v>
      </c>
      <c r="K80" s="44">
        <f>E80*J80</f>
        <v>0.045</v>
      </c>
    </row>
    <row r="81" spans="1:11" s="1" customFormat="1" ht="9.75">
      <c r="A81" s="35"/>
      <c r="B81" s="124" t="s">
        <v>430</v>
      </c>
      <c r="C81" s="125">
        <v>45</v>
      </c>
      <c r="D81" s="120" t="s">
        <v>431</v>
      </c>
      <c r="E81" s="122">
        <v>45</v>
      </c>
      <c r="F81" s="41"/>
      <c r="G81" s="42"/>
      <c r="H81" s="43"/>
      <c r="I81" s="42"/>
      <c r="J81" s="40"/>
      <c r="K81" s="44"/>
    </row>
    <row r="82" spans="1:11" s="1" customFormat="1" ht="9.75">
      <c r="A82" s="35">
        <f>A80+1</f>
        <v>32</v>
      </c>
      <c r="B82" s="37" t="s">
        <v>96</v>
      </c>
      <c r="C82" s="38" t="s">
        <v>97</v>
      </c>
      <c r="D82" s="39" t="s">
        <v>47</v>
      </c>
      <c r="E82" s="126">
        <v>0.247</v>
      </c>
      <c r="F82" s="41">
        <v>0</v>
      </c>
      <c r="G82" s="42">
        <f>E82*F82</f>
        <v>0</v>
      </c>
      <c r="H82" s="43">
        <v>0</v>
      </c>
      <c r="I82" s="42">
        <f>E82*H82</f>
        <v>0</v>
      </c>
      <c r="J82" s="40">
        <v>0</v>
      </c>
      <c r="K82" s="44">
        <f>E82*J82</f>
        <v>0</v>
      </c>
    </row>
    <row r="83" spans="1:11" s="1" customFormat="1" ht="9.75">
      <c r="A83" s="35"/>
      <c r="B83" s="124" t="s">
        <v>430</v>
      </c>
      <c r="C83" s="119">
        <v>0.247</v>
      </c>
      <c r="D83" s="120" t="s">
        <v>434</v>
      </c>
      <c r="E83" s="127">
        <v>0.247</v>
      </c>
      <c r="F83" s="41"/>
      <c r="G83" s="42"/>
      <c r="H83" s="43"/>
      <c r="I83" s="118"/>
      <c r="J83" s="40"/>
      <c r="K83" s="44"/>
    </row>
    <row r="84" spans="1:11" s="18" customFormat="1" ht="11.25">
      <c r="A84" s="53"/>
      <c r="B84" s="54">
        <v>94</v>
      </c>
      <c r="C84" s="55" t="s">
        <v>98</v>
      </c>
      <c r="D84" s="56"/>
      <c r="E84" s="56"/>
      <c r="F84" s="57"/>
      <c r="G84" s="58">
        <f>SUM(G76:G82)</f>
        <v>0</v>
      </c>
      <c r="H84" s="59"/>
      <c r="I84" s="60">
        <f>SUM(I76:I82)</f>
        <v>0</v>
      </c>
      <c r="J84" s="59"/>
      <c r="K84" s="61">
        <f>SUM(K76:K82)</f>
        <v>0.24719039999999998</v>
      </c>
    </row>
    <row r="85" spans="1:11" s="18" customFormat="1" ht="11.25">
      <c r="A85" s="28"/>
      <c r="B85" s="29" t="s">
        <v>99</v>
      </c>
      <c r="C85" s="30" t="s">
        <v>100</v>
      </c>
      <c r="D85" s="27"/>
      <c r="E85" s="27"/>
      <c r="F85" s="31"/>
      <c r="G85" s="32"/>
      <c r="H85" s="33"/>
      <c r="I85" s="26"/>
      <c r="J85" s="33"/>
      <c r="K85" s="34"/>
    </row>
    <row r="86" spans="1:11" s="1" customFormat="1" ht="9.75">
      <c r="A86" s="35">
        <f>A82+1</f>
        <v>33</v>
      </c>
      <c r="B86" s="37" t="s">
        <v>101</v>
      </c>
      <c r="C86" s="38" t="s">
        <v>102</v>
      </c>
      <c r="D86" s="39" t="s">
        <v>35</v>
      </c>
      <c r="E86" s="123">
        <v>10.62</v>
      </c>
      <c r="F86" s="41">
        <v>0</v>
      </c>
      <c r="G86" s="42">
        <f aca="true" t="shared" si="6" ref="G86:G116">E86*F86</f>
        <v>0</v>
      </c>
      <c r="H86" s="43">
        <v>0</v>
      </c>
      <c r="I86" s="42">
        <f aca="true" t="shared" si="7" ref="I86:I116">E86*H86</f>
        <v>0</v>
      </c>
      <c r="J86" s="40">
        <v>0.033026816</v>
      </c>
      <c r="K86" s="44">
        <f aca="true" t="shared" si="8" ref="K86:K116">E86*J86</f>
        <v>0.35074478591999997</v>
      </c>
    </row>
    <row r="87" spans="1:11" s="1" customFormat="1" ht="9.75">
      <c r="A87" s="35"/>
      <c r="B87" s="124" t="s">
        <v>430</v>
      </c>
      <c r="C87" s="119" t="s">
        <v>637</v>
      </c>
      <c r="D87" s="120" t="s">
        <v>431</v>
      </c>
      <c r="E87" s="122">
        <v>10.62</v>
      </c>
      <c r="F87" s="41"/>
      <c r="G87" s="42"/>
      <c r="H87" s="43"/>
      <c r="I87" s="42"/>
      <c r="J87" s="40"/>
      <c r="K87" s="44"/>
    </row>
    <row r="88" spans="1:11" s="1" customFormat="1" ht="9.75">
      <c r="A88" s="35">
        <f>A86+1</f>
        <v>34</v>
      </c>
      <c r="B88" s="37" t="s">
        <v>103</v>
      </c>
      <c r="C88" s="38" t="s">
        <v>104</v>
      </c>
      <c r="D88" s="39" t="s">
        <v>35</v>
      </c>
      <c r="E88" s="123">
        <v>24</v>
      </c>
      <c r="F88" s="41">
        <v>0</v>
      </c>
      <c r="G88" s="42">
        <f t="shared" si="6"/>
        <v>0</v>
      </c>
      <c r="H88" s="43">
        <v>0</v>
      </c>
      <c r="I88" s="42">
        <f t="shared" si="7"/>
        <v>0</v>
      </c>
      <c r="J88" s="40">
        <v>0.045201008</v>
      </c>
      <c r="K88" s="44">
        <f t="shared" si="8"/>
        <v>1.0848241920000001</v>
      </c>
    </row>
    <row r="89" spans="1:11" s="1" customFormat="1" ht="9.75">
      <c r="A89" s="35"/>
      <c r="B89" s="124" t="s">
        <v>430</v>
      </c>
      <c r="C89" s="125" t="s">
        <v>638</v>
      </c>
      <c r="D89" s="120" t="s">
        <v>431</v>
      </c>
      <c r="E89" s="122">
        <v>24</v>
      </c>
      <c r="F89" s="41"/>
      <c r="G89" s="42"/>
      <c r="H89" s="43"/>
      <c r="I89" s="42"/>
      <c r="J89" s="40"/>
      <c r="K89" s="44"/>
    </row>
    <row r="90" spans="1:11" s="1" customFormat="1" ht="9.75">
      <c r="A90" s="35">
        <f>A88+1</f>
        <v>35</v>
      </c>
      <c r="B90" s="37" t="s">
        <v>105</v>
      </c>
      <c r="C90" s="38" t="s">
        <v>106</v>
      </c>
      <c r="D90" s="39" t="s">
        <v>35</v>
      </c>
      <c r="E90" s="123">
        <v>19</v>
      </c>
      <c r="F90" s="41">
        <v>0</v>
      </c>
      <c r="G90" s="42">
        <f t="shared" si="6"/>
        <v>0</v>
      </c>
      <c r="H90" s="43">
        <v>0</v>
      </c>
      <c r="I90" s="42">
        <f t="shared" si="7"/>
        <v>0</v>
      </c>
      <c r="J90" s="40">
        <v>0.14068301600000002</v>
      </c>
      <c r="K90" s="44">
        <f t="shared" si="8"/>
        <v>2.672977304</v>
      </c>
    </row>
    <row r="91" spans="1:11" s="1" customFormat="1" ht="9.75">
      <c r="A91" s="35"/>
      <c r="B91" s="124" t="s">
        <v>430</v>
      </c>
      <c r="C91" s="119">
        <v>19</v>
      </c>
      <c r="D91" s="120" t="s">
        <v>431</v>
      </c>
      <c r="E91" s="122">
        <v>19</v>
      </c>
      <c r="F91" s="41"/>
      <c r="G91" s="42"/>
      <c r="H91" s="43"/>
      <c r="I91" s="42"/>
      <c r="J91" s="40"/>
      <c r="K91" s="44"/>
    </row>
    <row r="92" spans="1:11" s="1" customFormat="1" ht="9.75">
      <c r="A92" s="35">
        <f>A90+1</f>
        <v>36</v>
      </c>
      <c r="B92" s="37" t="s">
        <v>107</v>
      </c>
      <c r="C92" s="38" t="s">
        <v>108</v>
      </c>
      <c r="D92" s="39" t="s">
        <v>35</v>
      </c>
      <c r="E92" s="123">
        <v>20.23</v>
      </c>
      <c r="F92" s="41">
        <v>0</v>
      </c>
      <c r="G92" s="42">
        <f t="shared" si="6"/>
        <v>0</v>
      </c>
      <c r="H92" s="43">
        <v>0</v>
      </c>
      <c r="I92" s="42">
        <f t="shared" si="7"/>
        <v>0</v>
      </c>
      <c r="J92" s="40">
        <v>0.210683016</v>
      </c>
      <c r="K92" s="44">
        <f t="shared" si="8"/>
        <v>4.26211741368</v>
      </c>
    </row>
    <row r="93" spans="1:11" s="1" customFormat="1" ht="9.75">
      <c r="A93" s="35"/>
      <c r="B93" s="124" t="s">
        <v>430</v>
      </c>
      <c r="C93" s="119">
        <v>20.23</v>
      </c>
      <c r="D93" s="120" t="s">
        <v>431</v>
      </c>
      <c r="E93" s="122">
        <v>20.23</v>
      </c>
      <c r="F93" s="41"/>
      <c r="G93" s="42"/>
      <c r="H93" s="43"/>
      <c r="I93" s="42"/>
      <c r="J93" s="40"/>
      <c r="K93" s="44"/>
    </row>
    <row r="94" spans="1:11" s="1" customFormat="1" ht="19.5">
      <c r="A94" s="35">
        <f>A92+1</f>
        <v>37</v>
      </c>
      <c r="B94" s="37" t="s">
        <v>109</v>
      </c>
      <c r="C94" s="38" t="s">
        <v>445</v>
      </c>
      <c r="D94" s="39" t="s">
        <v>39</v>
      </c>
      <c r="E94" s="123">
        <v>1.29</v>
      </c>
      <c r="F94" s="41">
        <v>0</v>
      </c>
      <c r="G94" s="42">
        <f t="shared" si="6"/>
        <v>0</v>
      </c>
      <c r="H94" s="43">
        <v>0</v>
      </c>
      <c r="I94" s="42">
        <f t="shared" si="7"/>
        <v>0</v>
      </c>
      <c r="J94" s="40">
        <v>1.701311024</v>
      </c>
      <c r="K94" s="44">
        <f t="shared" si="8"/>
        <v>2.1946912209600002</v>
      </c>
    </row>
    <row r="95" spans="1:11" s="1" customFormat="1" ht="9.75">
      <c r="A95" s="35"/>
      <c r="B95" s="124" t="s">
        <v>430</v>
      </c>
      <c r="C95" s="119">
        <v>1.29</v>
      </c>
      <c r="D95" s="120" t="s">
        <v>435</v>
      </c>
      <c r="E95" s="122">
        <v>1.29</v>
      </c>
      <c r="F95" s="41"/>
      <c r="G95" s="42"/>
      <c r="H95" s="43"/>
      <c r="I95" s="42"/>
      <c r="J95" s="40"/>
      <c r="K95" s="44"/>
    </row>
    <row r="96" spans="1:11" s="1" customFormat="1" ht="19.5">
      <c r="A96" s="35">
        <v>38</v>
      </c>
      <c r="B96" s="37" t="s">
        <v>110</v>
      </c>
      <c r="C96" s="38" t="s">
        <v>446</v>
      </c>
      <c r="D96" s="39" t="s">
        <v>39</v>
      </c>
      <c r="E96" s="123">
        <v>1.68</v>
      </c>
      <c r="F96" s="41">
        <v>0</v>
      </c>
      <c r="G96" s="42">
        <f t="shared" si="6"/>
        <v>0</v>
      </c>
      <c r="H96" s="43">
        <v>0</v>
      </c>
      <c r="I96" s="42">
        <f t="shared" si="7"/>
        <v>0</v>
      </c>
      <c r="J96" s="40">
        <v>2.151311024</v>
      </c>
      <c r="K96" s="44">
        <f t="shared" si="8"/>
        <v>3.6142025203199997</v>
      </c>
    </row>
    <row r="97" spans="1:11" s="1" customFormat="1" ht="9.75">
      <c r="A97" s="35"/>
      <c r="B97" s="124" t="s">
        <v>430</v>
      </c>
      <c r="C97" s="119">
        <v>1.68</v>
      </c>
      <c r="D97" s="120" t="s">
        <v>435</v>
      </c>
      <c r="E97" s="122">
        <v>1.68</v>
      </c>
      <c r="F97" s="41"/>
      <c r="G97" s="42"/>
      <c r="H97" s="43"/>
      <c r="I97" s="42"/>
      <c r="J97" s="40"/>
      <c r="K97" s="44"/>
    </row>
    <row r="98" spans="1:11" s="1" customFormat="1" ht="9.75">
      <c r="A98" s="35">
        <f>A96+1</f>
        <v>39</v>
      </c>
      <c r="B98" s="37" t="s">
        <v>111</v>
      </c>
      <c r="C98" s="38" t="s">
        <v>112</v>
      </c>
      <c r="D98" s="39" t="s">
        <v>35</v>
      </c>
      <c r="E98" s="123">
        <v>41.69</v>
      </c>
      <c r="F98" s="41">
        <v>0</v>
      </c>
      <c r="G98" s="42">
        <f t="shared" si="6"/>
        <v>0</v>
      </c>
      <c r="H98" s="43">
        <v>0</v>
      </c>
      <c r="I98" s="42">
        <f t="shared" si="7"/>
        <v>0</v>
      </c>
      <c r="J98" s="40">
        <v>0.046</v>
      </c>
      <c r="K98" s="44">
        <f t="shared" si="8"/>
        <v>1.9177399999999998</v>
      </c>
    </row>
    <row r="99" spans="1:11" s="1" customFormat="1" ht="9.75">
      <c r="A99" s="35"/>
      <c r="B99" s="124" t="s">
        <v>430</v>
      </c>
      <c r="C99" s="119">
        <v>41.69</v>
      </c>
      <c r="D99" s="120" t="s">
        <v>431</v>
      </c>
      <c r="E99" s="122">
        <v>41.69</v>
      </c>
      <c r="F99" s="41"/>
      <c r="G99" s="42"/>
      <c r="H99" s="43"/>
      <c r="I99" s="42"/>
      <c r="J99" s="40"/>
      <c r="K99" s="44"/>
    </row>
    <row r="100" spans="1:11" s="1" customFormat="1" ht="9.75">
      <c r="A100" s="35">
        <f>A98+1</f>
        <v>40</v>
      </c>
      <c r="B100" s="37" t="s">
        <v>113</v>
      </c>
      <c r="C100" s="38" t="s">
        <v>114</v>
      </c>
      <c r="D100" s="39" t="s">
        <v>39</v>
      </c>
      <c r="E100" s="123">
        <v>3.34</v>
      </c>
      <c r="F100" s="41">
        <v>0</v>
      </c>
      <c r="G100" s="42">
        <f t="shared" si="6"/>
        <v>0</v>
      </c>
      <c r="H100" s="43">
        <v>0</v>
      </c>
      <c r="I100" s="42">
        <f t="shared" si="7"/>
        <v>0</v>
      </c>
      <c r="J100" s="40">
        <v>2.3</v>
      </c>
      <c r="K100" s="44">
        <f t="shared" si="8"/>
        <v>7.6819999999999995</v>
      </c>
    </row>
    <row r="101" spans="1:11" s="1" customFormat="1" ht="9.75">
      <c r="A101" s="35"/>
      <c r="B101" s="124" t="s">
        <v>430</v>
      </c>
      <c r="C101" s="119">
        <v>3.34</v>
      </c>
      <c r="D101" s="120" t="s">
        <v>435</v>
      </c>
      <c r="E101" s="122">
        <v>3.34</v>
      </c>
      <c r="F101" s="41"/>
      <c r="G101" s="42"/>
      <c r="H101" s="43"/>
      <c r="I101" s="42"/>
      <c r="J101" s="40"/>
      <c r="K101" s="44"/>
    </row>
    <row r="102" spans="1:11" s="1" customFormat="1" ht="9.75">
      <c r="A102" s="35">
        <v>45</v>
      </c>
      <c r="B102" s="37" t="s">
        <v>113</v>
      </c>
      <c r="C102" s="38" t="s">
        <v>447</v>
      </c>
      <c r="D102" s="39" t="s">
        <v>35</v>
      </c>
      <c r="E102" s="123">
        <v>198.31</v>
      </c>
      <c r="F102" s="41">
        <v>0</v>
      </c>
      <c r="G102" s="42">
        <f>E102*F102</f>
        <v>0</v>
      </c>
      <c r="H102" s="43">
        <v>0</v>
      </c>
      <c r="I102" s="42">
        <f>E102*H102</f>
        <v>0</v>
      </c>
      <c r="J102" s="40">
        <v>0.042</v>
      </c>
      <c r="K102" s="44">
        <f>E102*J102</f>
        <v>8.32902</v>
      </c>
    </row>
    <row r="103" spans="1:11" s="1" customFormat="1" ht="9.75">
      <c r="A103" s="35"/>
      <c r="B103" s="124" t="s">
        <v>430</v>
      </c>
      <c r="C103" s="119">
        <v>198.31</v>
      </c>
      <c r="D103" s="120" t="s">
        <v>431</v>
      </c>
      <c r="E103" s="122">
        <v>198.31</v>
      </c>
      <c r="F103" s="41"/>
      <c r="G103" s="42"/>
      <c r="H103" s="43"/>
      <c r="I103" s="42"/>
      <c r="J103" s="40"/>
      <c r="K103" s="44"/>
    </row>
    <row r="104" spans="1:11" s="1" customFormat="1" ht="9.75">
      <c r="A104" s="35">
        <v>46</v>
      </c>
      <c r="B104" s="37" t="s">
        <v>115</v>
      </c>
      <c r="C104" s="38" t="s">
        <v>116</v>
      </c>
      <c r="D104" s="39" t="s">
        <v>35</v>
      </c>
      <c r="E104" s="123">
        <v>198.31</v>
      </c>
      <c r="F104" s="41">
        <v>0</v>
      </c>
      <c r="G104" s="42">
        <f t="shared" si="6"/>
        <v>0</v>
      </c>
      <c r="H104" s="43">
        <v>0</v>
      </c>
      <c r="I104" s="42">
        <f t="shared" si="7"/>
        <v>0</v>
      </c>
      <c r="J104" s="40">
        <v>0.05</v>
      </c>
      <c r="K104" s="44">
        <f t="shared" si="8"/>
        <v>9.915500000000002</v>
      </c>
    </row>
    <row r="105" spans="1:11" s="1" customFormat="1" ht="9.75">
      <c r="A105" s="35"/>
      <c r="B105" s="124" t="s">
        <v>430</v>
      </c>
      <c r="C105" s="119">
        <v>198.31</v>
      </c>
      <c r="D105" s="120" t="s">
        <v>431</v>
      </c>
      <c r="E105" s="122">
        <v>198.31</v>
      </c>
      <c r="F105" s="41"/>
      <c r="G105" s="42"/>
      <c r="H105" s="43"/>
      <c r="I105" s="42"/>
      <c r="J105" s="40"/>
      <c r="K105" s="44"/>
    </row>
    <row r="106" spans="1:11" s="1" customFormat="1" ht="9.75">
      <c r="A106" s="35">
        <f>A104+1</f>
        <v>47</v>
      </c>
      <c r="B106" s="37" t="s">
        <v>117</v>
      </c>
      <c r="C106" s="38" t="s">
        <v>118</v>
      </c>
      <c r="D106" s="39" t="s">
        <v>47</v>
      </c>
      <c r="E106" s="40">
        <v>42.21</v>
      </c>
      <c r="F106" s="41">
        <v>0</v>
      </c>
      <c r="G106" s="42">
        <f t="shared" si="6"/>
        <v>0</v>
      </c>
      <c r="H106" s="43">
        <v>0</v>
      </c>
      <c r="I106" s="42">
        <f t="shared" si="7"/>
        <v>0</v>
      </c>
      <c r="J106" s="40">
        <v>0</v>
      </c>
      <c r="K106" s="44">
        <f t="shared" si="8"/>
        <v>0</v>
      </c>
    </row>
    <row r="107" spans="1:11" s="1" customFormat="1" ht="9.75">
      <c r="A107" s="35"/>
      <c r="B107" s="124" t="s">
        <v>430</v>
      </c>
      <c r="C107" s="119">
        <v>42.21</v>
      </c>
      <c r="D107" s="120" t="s">
        <v>434</v>
      </c>
      <c r="E107" s="121">
        <v>42.21</v>
      </c>
      <c r="F107" s="41"/>
      <c r="G107" s="42"/>
      <c r="H107" s="43"/>
      <c r="I107" s="42"/>
      <c r="J107" s="40"/>
      <c r="K107" s="44"/>
    </row>
    <row r="108" spans="1:11" s="1" customFormat="1" ht="9.75">
      <c r="A108" s="35">
        <f>A106+1</f>
        <v>48</v>
      </c>
      <c r="B108" s="37" t="s">
        <v>119</v>
      </c>
      <c r="C108" s="38" t="s">
        <v>120</v>
      </c>
      <c r="D108" s="39" t="s">
        <v>47</v>
      </c>
      <c r="E108" s="40">
        <v>42.21</v>
      </c>
      <c r="F108" s="41">
        <v>0</v>
      </c>
      <c r="G108" s="42">
        <f t="shared" si="6"/>
        <v>0</v>
      </c>
      <c r="H108" s="43">
        <v>0</v>
      </c>
      <c r="I108" s="42">
        <f t="shared" si="7"/>
        <v>0</v>
      </c>
      <c r="J108" s="40">
        <v>0</v>
      </c>
      <c r="K108" s="44">
        <f t="shared" si="8"/>
        <v>0</v>
      </c>
    </row>
    <row r="109" spans="1:11" s="1" customFormat="1" ht="9.75">
      <c r="A109" s="35"/>
      <c r="B109" s="124" t="s">
        <v>430</v>
      </c>
      <c r="C109" s="119">
        <v>42.21</v>
      </c>
      <c r="D109" s="120" t="s">
        <v>434</v>
      </c>
      <c r="E109" s="121">
        <v>42.21</v>
      </c>
      <c r="F109" s="41"/>
      <c r="G109" s="42"/>
      <c r="H109" s="43"/>
      <c r="I109" s="42"/>
      <c r="J109" s="40"/>
      <c r="K109" s="44"/>
    </row>
    <row r="110" spans="1:11" s="1" customFormat="1" ht="9.75">
      <c r="A110" s="35">
        <f>A108+1</f>
        <v>49</v>
      </c>
      <c r="B110" s="37" t="s">
        <v>121</v>
      </c>
      <c r="C110" s="38" t="s">
        <v>122</v>
      </c>
      <c r="D110" s="39" t="s">
        <v>47</v>
      </c>
      <c r="E110" s="40">
        <v>42.21</v>
      </c>
      <c r="F110" s="41">
        <v>0</v>
      </c>
      <c r="G110" s="42">
        <f t="shared" si="6"/>
        <v>0</v>
      </c>
      <c r="H110" s="43">
        <v>0</v>
      </c>
      <c r="I110" s="42">
        <f t="shared" si="7"/>
        <v>0</v>
      </c>
      <c r="J110" s="40">
        <v>0</v>
      </c>
      <c r="K110" s="44">
        <f t="shared" si="8"/>
        <v>0</v>
      </c>
    </row>
    <row r="111" spans="1:11" s="1" customFormat="1" ht="9.75">
      <c r="A111" s="35"/>
      <c r="B111" s="124" t="s">
        <v>430</v>
      </c>
      <c r="C111" s="119">
        <v>42.21</v>
      </c>
      <c r="D111" s="120" t="s">
        <v>434</v>
      </c>
      <c r="E111" s="121">
        <v>42.21</v>
      </c>
      <c r="F111" s="41"/>
      <c r="G111" s="42"/>
      <c r="H111" s="43"/>
      <c r="I111" s="42"/>
      <c r="J111" s="40"/>
      <c r="K111" s="44"/>
    </row>
    <row r="112" spans="1:11" s="1" customFormat="1" ht="9.75">
      <c r="A112" s="35">
        <f>A110+1</f>
        <v>50</v>
      </c>
      <c r="B112" s="37" t="s">
        <v>123</v>
      </c>
      <c r="C112" s="38" t="s">
        <v>124</v>
      </c>
      <c r="D112" s="39" t="s">
        <v>47</v>
      </c>
      <c r="E112" s="40">
        <v>422.1</v>
      </c>
      <c r="F112" s="41">
        <v>0</v>
      </c>
      <c r="G112" s="42">
        <f t="shared" si="6"/>
        <v>0</v>
      </c>
      <c r="H112" s="43">
        <v>0</v>
      </c>
      <c r="I112" s="42">
        <f t="shared" si="7"/>
        <v>0</v>
      </c>
      <c r="J112" s="40">
        <v>0</v>
      </c>
      <c r="K112" s="44">
        <f t="shared" si="8"/>
        <v>0</v>
      </c>
    </row>
    <row r="113" spans="1:11" s="1" customFormat="1" ht="9.75">
      <c r="A113" s="35"/>
      <c r="B113" s="124" t="s">
        <v>430</v>
      </c>
      <c r="C113" s="119">
        <v>422.1</v>
      </c>
      <c r="D113" s="120" t="s">
        <v>434</v>
      </c>
      <c r="E113" s="121">
        <v>422.1</v>
      </c>
      <c r="F113" s="41"/>
      <c r="G113" s="42"/>
      <c r="H113" s="43"/>
      <c r="I113" s="42"/>
      <c r="J113" s="40"/>
      <c r="K113" s="44"/>
    </row>
    <row r="114" spans="1:11" s="1" customFormat="1" ht="9.75">
      <c r="A114" s="35">
        <f>A112+1</f>
        <v>51</v>
      </c>
      <c r="B114" s="37" t="s">
        <v>125</v>
      </c>
      <c r="C114" s="38" t="s">
        <v>126</v>
      </c>
      <c r="D114" s="39" t="s">
        <v>47</v>
      </c>
      <c r="E114" s="40">
        <v>42.21</v>
      </c>
      <c r="F114" s="41">
        <v>0</v>
      </c>
      <c r="G114" s="42">
        <f t="shared" si="6"/>
        <v>0</v>
      </c>
      <c r="H114" s="43">
        <v>0</v>
      </c>
      <c r="I114" s="42">
        <f t="shared" si="7"/>
        <v>0</v>
      </c>
      <c r="J114" s="40">
        <v>0</v>
      </c>
      <c r="K114" s="44">
        <f t="shared" si="8"/>
        <v>0</v>
      </c>
    </row>
    <row r="115" spans="1:11" s="1" customFormat="1" ht="9.75">
      <c r="A115" s="35"/>
      <c r="B115" s="124" t="s">
        <v>430</v>
      </c>
      <c r="C115" s="119">
        <v>42.21</v>
      </c>
      <c r="D115" s="120" t="s">
        <v>434</v>
      </c>
      <c r="E115" s="121">
        <v>42.21</v>
      </c>
      <c r="F115" s="41"/>
      <c r="G115" s="42"/>
      <c r="H115" s="43"/>
      <c r="I115" s="42"/>
      <c r="J115" s="40"/>
      <c r="K115" s="44"/>
    </row>
    <row r="116" spans="1:11" s="1" customFormat="1" ht="9.75">
      <c r="A116" s="35">
        <f>A114+1</f>
        <v>52</v>
      </c>
      <c r="B116" s="37" t="s">
        <v>127</v>
      </c>
      <c r="C116" s="38" t="s">
        <v>687</v>
      </c>
      <c r="D116" s="39" t="s">
        <v>39</v>
      </c>
      <c r="E116" s="123">
        <v>1.15</v>
      </c>
      <c r="F116" s="41">
        <v>0</v>
      </c>
      <c r="G116" s="42">
        <f t="shared" si="6"/>
        <v>0</v>
      </c>
      <c r="H116" s="43">
        <v>0</v>
      </c>
      <c r="I116" s="42">
        <f t="shared" si="7"/>
        <v>0</v>
      </c>
      <c r="J116" s="40">
        <v>0.16228879200000002</v>
      </c>
      <c r="K116" s="44">
        <f t="shared" si="8"/>
        <v>0.1866321108</v>
      </c>
    </row>
    <row r="117" spans="1:11" s="1" customFormat="1" ht="9.75">
      <c r="A117" s="35"/>
      <c r="B117" s="124" t="s">
        <v>430</v>
      </c>
      <c r="C117" s="119">
        <v>1.15</v>
      </c>
      <c r="D117" s="120" t="s">
        <v>435</v>
      </c>
      <c r="E117" s="122">
        <v>1.15</v>
      </c>
      <c r="F117" s="41"/>
      <c r="G117" s="42"/>
      <c r="H117" s="43"/>
      <c r="I117" s="118"/>
      <c r="J117" s="40"/>
      <c r="K117" s="44"/>
    </row>
    <row r="118" spans="1:11" s="18" customFormat="1" ht="11.25">
      <c r="A118" s="53"/>
      <c r="B118" s="54">
        <v>96</v>
      </c>
      <c r="C118" s="55" t="s">
        <v>128</v>
      </c>
      <c r="D118" s="56"/>
      <c r="E118" s="56"/>
      <c r="F118" s="57"/>
      <c r="G118" s="58">
        <f>SUM(G86:G116)</f>
        <v>0</v>
      </c>
      <c r="H118" s="59"/>
      <c r="I118" s="60">
        <f>SUM(I86:I116)</f>
        <v>0</v>
      </c>
      <c r="J118" s="59"/>
      <c r="K118" s="61">
        <f>SUM(K86:K116)</f>
        <v>42.21044954768</v>
      </c>
    </row>
    <row r="119" spans="1:11" s="18" customFormat="1" ht="11.25">
      <c r="A119" s="28"/>
      <c r="B119" s="29" t="s">
        <v>129</v>
      </c>
      <c r="C119" s="30" t="s">
        <v>130</v>
      </c>
      <c r="D119" s="27"/>
      <c r="E119" s="27"/>
      <c r="F119" s="31"/>
      <c r="G119" s="32"/>
      <c r="H119" s="33"/>
      <c r="I119" s="26"/>
      <c r="J119" s="33"/>
      <c r="K119" s="34"/>
    </row>
    <row r="120" spans="1:11" s="1" customFormat="1" ht="9.75">
      <c r="A120" s="35">
        <f>A116+1</f>
        <v>53</v>
      </c>
      <c r="B120" s="37" t="s">
        <v>131</v>
      </c>
      <c r="C120" s="38" t="s">
        <v>132</v>
      </c>
      <c r="D120" s="39" t="s">
        <v>47</v>
      </c>
      <c r="E120" s="40">
        <f>K34+K38+K52+K60+K68+K74</f>
        <v>34.72802350968</v>
      </c>
      <c r="F120" s="41">
        <v>0</v>
      </c>
      <c r="G120" s="42">
        <f>E120*F120</f>
        <v>0</v>
      </c>
      <c r="H120" s="43">
        <v>0</v>
      </c>
      <c r="I120" s="42">
        <f>E120*H120</f>
        <v>0</v>
      </c>
      <c r="J120" s="40">
        <v>0</v>
      </c>
      <c r="K120" s="44">
        <f>E120*J120</f>
        <v>0</v>
      </c>
    </row>
    <row r="121" spans="1:11" s="1" customFormat="1" ht="9.75">
      <c r="A121" s="35"/>
      <c r="B121" s="124" t="s">
        <v>430</v>
      </c>
      <c r="C121" s="128">
        <f>K34+K38+K52+K60+K68+K74</f>
        <v>34.72802350968</v>
      </c>
      <c r="D121" s="120" t="s">
        <v>434</v>
      </c>
      <c r="E121" s="121">
        <v>34.728</v>
      </c>
      <c r="F121" s="41"/>
      <c r="G121" s="42"/>
      <c r="H121" s="43"/>
      <c r="I121" s="118"/>
      <c r="J121" s="40"/>
      <c r="K121" s="44"/>
    </row>
    <row r="122" spans="1:11" s="18" customFormat="1" ht="12" thickBot="1">
      <c r="A122" s="45"/>
      <c r="B122" s="47">
        <v>99</v>
      </c>
      <c r="C122" s="48" t="s">
        <v>133</v>
      </c>
      <c r="D122" s="46"/>
      <c r="E122" s="46"/>
      <c r="F122" s="49"/>
      <c r="G122" s="51">
        <f>SUM(G120:G120)</f>
        <v>0</v>
      </c>
      <c r="H122" s="50"/>
      <c r="I122" s="62">
        <f>SUM(I120:I120)</f>
        <v>0</v>
      </c>
      <c r="J122" s="50"/>
      <c r="K122" s="52">
        <f>SUM(K120:K120)</f>
        <v>0</v>
      </c>
    </row>
    <row r="123" spans="1:11" ht="13.5" thickBo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</row>
    <row r="124" spans="1:11" s="1" customFormat="1" ht="9.75" customHeight="1">
      <c r="A124" s="5" t="s">
        <v>2</v>
      </c>
      <c r="B124" s="302" t="s">
        <v>6</v>
      </c>
      <c r="C124" s="302" t="s">
        <v>8</v>
      </c>
      <c r="D124" s="302" t="s">
        <v>10</v>
      </c>
      <c r="E124" s="302" t="s">
        <v>12</v>
      </c>
      <c r="F124" s="304" t="s">
        <v>14</v>
      </c>
      <c r="G124" s="223"/>
      <c r="H124" s="223"/>
      <c r="I124" s="223"/>
      <c r="J124" s="302" t="s">
        <v>23</v>
      </c>
      <c r="K124" s="233"/>
    </row>
    <row r="125" spans="1:11" s="1" customFormat="1" ht="9.75" customHeight="1">
      <c r="A125" s="6" t="s">
        <v>3</v>
      </c>
      <c r="B125" s="191"/>
      <c r="C125" s="191"/>
      <c r="D125" s="191"/>
      <c r="E125" s="191"/>
      <c r="F125" s="305" t="s">
        <v>15</v>
      </c>
      <c r="G125" s="186"/>
      <c r="H125" s="306" t="s">
        <v>20</v>
      </c>
      <c r="I125" s="186"/>
      <c r="J125" s="191"/>
      <c r="K125" s="256"/>
    </row>
    <row r="126" spans="1:11" s="1" customFormat="1" ht="9.75" customHeight="1">
      <c r="A126" s="6" t="s">
        <v>4</v>
      </c>
      <c r="B126" s="191"/>
      <c r="C126" s="191"/>
      <c r="D126" s="191"/>
      <c r="E126" s="191"/>
      <c r="F126" s="9" t="s">
        <v>16</v>
      </c>
      <c r="G126" s="11" t="s">
        <v>18</v>
      </c>
      <c r="H126" s="13" t="s">
        <v>16</v>
      </c>
      <c r="I126" s="11" t="s">
        <v>18</v>
      </c>
      <c r="J126" s="13" t="s">
        <v>16</v>
      </c>
      <c r="K126" s="15" t="s">
        <v>18</v>
      </c>
    </row>
    <row r="127" spans="1:11" s="1" customFormat="1" ht="9.75" customHeight="1" thickBot="1">
      <c r="A127" s="7" t="s">
        <v>5</v>
      </c>
      <c r="B127" s="8" t="s">
        <v>7</v>
      </c>
      <c r="C127" s="8" t="s">
        <v>9</v>
      </c>
      <c r="D127" s="8" t="s">
        <v>11</v>
      </c>
      <c r="E127" s="8" t="s">
        <v>13</v>
      </c>
      <c r="F127" s="10" t="s">
        <v>17</v>
      </c>
      <c r="G127" s="12" t="s">
        <v>19</v>
      </c>
      <c r="H127" s="14" t="s">
        <v>21</v>
      </c>
      <c r="I127" s="12" t="s">
        <v>22</v>
      </c>
      <c r="J127" s="14" t="s">
        <v>24</v>
      </c>
      <c r="K127" s="16" t="s">
        <v>25</v>
      </c>
    </row>
    <row r="128" spans="1:11" s="18" customFormat="1" ht="11.25">
      <c r="A128" s="20"/>
      <c r="B128" s="19"/>
      <c r="C128" s="21" t="s">
        <v>134</v>
      </c>
      <c r="D128" s="19"/>
      <c r="E128" s="19"/>
      <c r="F128" s="22"/>
      <c r="G128" s="23"/>
      <c r="H128" s="24"/>
      <c r="J128" s="24"/>
      <c r="K128" s="25"/>
    </row>
    <row r="129" spans="1:11" s="18" customFormat="1" ht="11.25">
      <c r="A129" s="28"/>
      <c r="B129" s="29" t="s">
        <v>135</v>
      </c>
      <c r="C129" s="30" t="s">
        <v>136</v>
      </c>
      <c r="D129" s="27"/>
      <c r="E129" s="27"/>
      <c r="F129" s="31"/>
      <c r="G129" s="32"/>
      <c r="H129" s="33"/>
      <c r="I129" s="26"/>
      <c r="J129" s="33"/>
      <c r="K129" s="34"/>
    </row>
    <row r="130" spans="1:11" s="1" customFormat="1" ht="9.75">
      <c r="A130" s="35">
        <f>A120+1</f>
        <v>54</v>
      </c>
      <c r="B130" s="129" t="s">
        <v>137</v>
      </c>
      <c r="C130" s="38" t="s">
        <v>138</v>
      </c>
      <c r="D130" s="39" t="s">
        <v>35</v>
      </c>
      <c r="E130" s="123">
        <v>42.31</v>
      </c>
      <c r="F130" s="41">
        <v>0</v>
      </c>
      <c r="G130" s="42">
        <f aca="true" t="shared" si="9" ref="G130:G146">E130*F130</f>
        <v>0</v>
      </c>
      <c r="H130" s="43">
        <v>0</v>
      </c>
      <c r="I130" s="42">
        <f aca="true" t="shared" si="10" ref="I130:I146">E130*H130</f>
        <v>0</v>
      </c>
      <c r="J130" s="40">
        <v>0.001</v>
      </c>
      <c r="K130" s="44">
        <f aca="true" t="shared" si="11" ref="K130:K146">E130*J130</f>
        <v>0.04231</v>
      </c>
    </row>
    <row r="131" spans="1:11" s="1" customFormat="1" ht="9.75">
      <c r="A131" s="35"/>
      <c r="B131" s="124" t="s">
        <v>430</v>
      </c>
      <c r="C131" s="119">
        <v>42.31</v>
      </c>
      <c r="D131" s="120" t="s">
        <v>431</v>
      </c>
      <c r="E131" s="122">
        <v>42.31</v>
      </c>
      <c r="F131" s="41"/>
      <c r="G131" s="42"/>
      <c r="H131" s="43"/>
      <c r="I131" s="42"/>
      <c r="J131" s="40"/>
      <c r="K131" s="44"/>
    </row>
    <row r="132" spans="1:11" s="1" customFormat="1" ht="9.75">
      <c r="A132" s="35">
        <f>A130+1</f>
        <v>55</v>
      </c>
      <c r="B132" s="37" t="s">
        <v>139</v>
      </c>
      <c r="C132" s="38" t="s">
        <v>140</v>
      </c>
      <c r="D132" s="39" t="s">
        <v>35</v>
      </c>
      <c r="E132" s="36">
        <v>42.31</v>
      </c>
      <c r="F132" s="41">
        <v>0</v>
      </c>
      <c r="G132" s="42">
        <f t="shared" si="9"/>
        <v>0</v>
      </c>
      <c r="H132" s="43">
        <v>0</v>
      </c>
      <c r="I132" s="42">
        <f t="shared" si="10"/>
        <v>0</v>
      </c>
      <c r="J132" s="40">
        <v>0.001</v>
      </c>
      <c r="K132" s="44">
        <f t="shared" si="11"/>
        <v>0.04231</v>
      </c>
    </row>
    <row r="133" spans="1:11" s="1" customFormat="1" ht="9.75">
      <c r="A133" s="35"/>
      <c r="B133" s="124" t="s">
        <v>430</v>
      </c>
      <c r="C133" s="119">
        <v>42.31</v>
      </c>
      <c r="D133" s="120" t="s">
        <v>431</v>
      </c>
      <c r="E133" s="122">
        <v>42.31</v>
      </c>
      <c r="F133" s="41"/>
      <c r="G133" s="42"/>
      <c r="H133" s="43"/>
      <c r="I133" s="42"/>
      <c r="J133" s="40"/>
      <c r="K133" s="44"/>
    </row>
    <row r="134" spans="1:11" s="1" customFormat="1" ht="9.75">
      <c r="A134" s="35">
        <f>A132+1</f>
        <v>56</v>
      </c>
      <c r="B134" s="37" t="s">
        <v>141</v>
      </c>
      <c r="C134" s="38" t="s">
        <v>142</v>
      </c>
      <c r="D134" s="39" t="s">
        <v>35</v>
      </c>
      <c r="E134" s="36">
        <v>42.31</v>
      </c>
      <c r="F134" s="41">
        <v>0</v>
      </c>
      <c r="G134" s="42">
        <f t="shared" si="9"/>
        <v>0</v>
      </c>
      <c r="H134" s="43">
        <v>0</v>
      </c>
      <c r="I134" s="42">
        <f t="shared" si="10"/>
        <v>0</v>
      </c>
      <c r="J134" s="40">
        <v>0.0003982</v>
      </c>
      <c r="K134" s="44">
        <f t="shared" si="11"/>
        <v>0.016847842</v>
      </c>
    </row>
    <row r="135" spans="1:11" s="1" customFormat="1" ht="9.75">
      <c r="A135" s="35"/>
      <c r="B135" s="124" t="s">
        <v>430</v>
      </c>
      <c r="C135" s="119">
        <v>42.31</v>
      </c>
      <c r="D135" s="120" t="s">
        <v>431</v>
      </c>
      <c r="E135" s="122">
        <v>42.31</v>
      </c>
      <c r="F135" s="41"/>
      <c r="G135" s="42"/>
      <c r="H135" s="43"/>
      <c r="I135" s="42"/>
      <c r="J135" s="40"/>
      <c r="K135" s="44"/>
    </row>
    <row r="136" spans="1:11" s="1" customFormat="1" ht="9.75">
      <c r="A136" s="35">
        <f>A134+1</f>
        <v>57</v>
      </c>
      <c r="B136" s="37" t="s">
        <v>143</v>
      </c>
      <c r="C136" s="38" t="s">
        <v>144</v>
      </c>
      <c r="D136" s="39" t="s">
        <v>35</v>
      </c>
      <c r="E136" s="130">
        <v>12</v>
      </c>
      <c r="F136" s="41">
        <v>0</v>
      </c>
      <c r="G136" s="42">
        <f t="shared" si="9"/>
        <v>0</v>
      </c>
      <c r="H136" s="43">
        <v>0</v>
      </c>
      <c r="I136" s="42">
        <f t="shared" si="10"/>
        <v>0</v>
      </c>
      <c r="J136" s="40">
        <v>0.000572392</v>
      </c>
      <c r="K136" s="44">
        <f t="shared" si="11"/>
        <v>0.006868704</v>
      </c>
    </row>
    <row r="137" spans="1:11" s="1" customFormat="1" ht="9.75">
      <c r="A137" s="35"/>
      <c r="B137" s="124" t="s">
        <v>430</v>
      </c>
      <c r="C137" s="125">
        <v>12</v>
      </c>
      <c r="D137" s="120" t="s">
        <v>431</v>
      </c>
      <c r="E137" s="122">
        <v>12</v>
      </c>
      <c r="F137" s="41"/>
      <c r="G137" s="42"/>
      <c r="H137" s="43"/>
      <c r="I137" s="42"/>
      <c r="J137" s="40"/>
      <c r="K137" s="44"/>
    </row>
    <row r="138" spans="1:11" s="1" customFormat="1" ht="9.75">
      <c r="A138" s="35">
        <v>58</v>
      </c>
      <c r="B138" s="133" t="s">
        <v>449</v>
      </c>
      <c r="C138" s="38" t="s">
        <v>450</v>
      </c>
      <c r="D138" s="134" t="s">
        <v>35</v>
      </c>
      <c r="E138" s="122">
        <v>46.54</v>
      </c>
      <c r="F138" s="41">
        <v>0</v>
      </c>
      <c r="G138" s="42">
        <f t="shared" si="9"/>
        <v>0</v>
      </c>
      <c r="H138" s="43">
        <v>0</v>
      </c>
      <c r="I138" s="42">
        <f t="shared" si="10"/>
        <v>0</v>
      </c>
      <c r="J138" s="40">
        <v>0.006</v>
      </c>
      <c r="K138" s="44">
        <f t="shared" si="11"/>
        <v>0.27924</v>
      </c>
    </row>
    <row r="139" spans="1:11" s="1" customFormat="1" ht="9.75">
      <c r="A139" s="35"/>
      <c r="B139" s="124"/>
      <c r="C139" s="125" t="s">
        <v>639</v>
      </c>
      <c r="D139" s="120" t="s">
        <v>431</v>
      </c>
      <c r="E139" s="122">
        <v>46.54</v>
      </c>
      <c r="F139" s="41"/>
      <c r="G139" s="42"/>
      <c r="H139" s="43"/>
      <c r="I139" s="42"/>
      <c r="J139" s="40"/>
      <c r="K139" s="44"/>
    </row>
    <row r="140" spans="1:11" s="1" customFormat="1" ht="9.75">
      <c r="A140" s="35">
        <v>59</v>
      </c>
      <c r="B140" s="37" t="s">
        <v>145</v>
      </c>
      <c r="C140" s="38" t="s">
        <v>448</v>
      </c>
      <c r="D140" s="39" t="s">
        <v>35</v>
      </c>
      <c r="E140" s="130">
        <v>8</v>
      </c>
      <c r="F140" s="41">
        <v>0</v>
      </c>
      <c r="G140" s="42">
        <f t="shared" si="9"/>
        <v>0</v>
      </c>
      <c r="H140" s="43">
        <v>0</v>
      </c>
      <c r="I140" s="42">
        <f t="shared" si="10"/>
        <v>0</v>
      </c>
      <c r="J140" s="40">
        <v>0.004385</v>
      </c>
      <c r="K140" s="44">
        <f t="shared" si="11"/>
        <v>0.03508</v>
      </c>
    </row>
    <row r="141" spans="1:11" s="1" customFormat="1" ht="9.75">
      <c r="A141" s="35"/>
      <c r="B141" s="124" t="s">
        <v>430</v>
      </c>
      <c r="C141" s="125">
        <v>8</v>
      </c>
      <c r="D141" s="120" t="s">
        <v>431</v>
      </c>
      <c r="E141" s="122">
        <v>8</v>
      </c>
      <c r="F141" s="41"/>
      <c r="G141" s="42"/>
      <c r="H141" s="43"/>
      <c r="I141" s="42"/>
      <c r="J141" s="40"/>
      <c r="K141" s="44"/>
    </row>
    <row r="142" spans="1:11" s="1" customFormat="1" ht="9.75">
      <c r="A142" s="35">
        <f>A140+1</f>
        <v>60</v>
      </c>
      <c r="B142" s="37" t="s">
        <v>146</v>
      </c>
      <c r="C142" s="38" t="s">
        <v>147</v>
      </c>
      <c r="D142" s="39" t="s">
        <v>35</v>
      </c>
      <c r="E142" s="130">
        <v>10</v>
      </c>
      <c r="F142" s="41">
        <v>0</v>
      </c>
      <c r="G142" s="42">
        <f t="shared" si="9"/>
        <v>0</v>
      </c>
      <c r="H142" s="43">
        <v>0</v>
      </c>
      <c r="I142" s="42">
        <f t="shared" si="10"/>
        <v>0</v>
      </c>
      <c r="J142" s="40">
        <v>0.004559192</v>
      </c>
      <c r="K142" s="44">
        <f t="shared" si="11"/>
        <v>0.04559192</v>
      </c>
    </row>
    <row r="143" spans="1:11" s="1" customFormat="1" ht="9.75">
      <c r="A143" s="35"/>
      <c r="B143" s="124" t="s">
        <v>430</v>
      </c>
      <c r="C143" s="125">
        <v>10</v>
      </c>
      <c r="D143" s="120" t="s">
        <v>431</v>
      </c>
      <c r="E143" s="131">
        <v>10</v>
      </c>
      <c r="F143" s="41"/>
      <c r="G143" s="42"/>
      <c r="H143" s="43"/>
      <c r="I143" s="42"/>
      <c r="J143" s="40"/>
      <c r="K143" s="44"/>
    </row>
    <row r="144" spans="1:11" s="1" customFormat="1" ht="9.75">
      <c r="A144" s="35">
        <f>A142+1</f>
        <v>61</v>
      </c>
      <c r="B144" s="37" t="s">
        <v>148</v>
      </c>
      <c r="C144" s="38" t="s">
        <v>149</v>
      </c>
      <c r="D144" s="39" t="s">
        <v>84</v>
      </c>
      <c r="E144" s="130">
        <v>9.5</v>
      </c>
      <c r="F144" s="41">
        <v>0</v>
      </c>
      <c r="G144" s="42">
        <f t="shared" si="9"/>
        <v>0</v>
      </c>
      <c r="H144" s="43">
        <v>0</v>
      </c>
      <c r="I144" s="42">
        <f t="shared" si="10"/>
        <v>0</v>
      </c>
      <c r="J144" s="40">
        <v>0.000218</v>
      </c>
      <c r="K144" s="44">
        <f t="shared" si="11"/>
        <v>0.002071</v>
      </c>
    </row>
    <row r="145" spans="1:11" s="1" customFormat="1" ht="9.75">
      <c r="A145" s="35"/>
      <c r="B145" s="124" t="s">
        <v>430</v>
      </c>
      <c r="C145" s="132">
        <v>9.5</v>
      </c>
      <c r="D145" s="120" t="s">
        <v>437</v>
      </c>
      <c r="E145" s="122">
        <v>9.5</v>
      </c>
      <c r="F145" s="41"/>
      <c r="G145" s="42"/>
      <c r="H145" s="43"/>
      <c r="I145" s="42"/>
      <c r="J145" s="40"/>
      <c r="K145" s="44"/>
    </row>
    <row r="146" spans="1:11" s="1" customFormat="1" ht="9.75">
      <c r="A146" s="35">
        <f>A144+1</f>
        <v>62</v>
      </c>
      <c r="B146" s="37" t="s">
        <v>150</v>
      </c>
      <c r="C146" s="38" t="s">
        <v>151</v>
      </c>
      <c r="D146" s="39" t="s">
        <v>47</v>
      </c>
      <c r="E146" s="36">
        <v>0.47</v>
      </c>
      <c r="F146" s="41">
        <v>0</v>
      </c>
      <c r="G146" s="42">
        <f t="shared" si="9"/>
        <v>0</v>
      </c>
      <c r="H146" s="43">
        <v>0</v>
      </c>
      <c r="I146" s="42">
        <f t="shared" si="10"/>
        <v>0</v>
      </c>
      <c r="J146" s="40">
        <v>0</v>
      </c>
      <c r="K146" s="44">
        <f t="shared" si="11"/>
        <v>0</v>
      </c>
    </row>
    <row r="147" spans="1:11" s="1" customFormat="1" ht="9.75">
      <c r="A147" s="35"/>
      <c r="B147" s="124" t="s">
        <v>430</v>
      </c>
      <c r="C147" s="119">
        <v>0.47</v>
      </c>
      <c r="D147" s="120" t="s">
        <v>434</v>
      </c>
      <c r="E147" s="121">
        <v>0.47</v>
      </c>
      <c r="F147" s="41"/>
      <c r="G147" s="42"/>
      <c r="H147" s="43"/>
      <c r="I147" s="118"/>
      <c r="J147" s="40"/>
      <c r="K147" s="44"/>
    </row>
    <row r="148" spans="1:11" s="18" customFormat="1" ht="11.25">
      <c r="A148" s="53"/>
      <c r="B148" s="54">
        <v>711</v>
      </c>
      <c r="C148" s="55" t="s">
        <v>152</v>
      </c>
      <c r="D148" s="56"/>
      <c r="E148" s="56"/>
      <c r="F148" s="57"/>
      <c r="G148" s="58">
        <f>SUM(G130:G146)</f>
        <v>0</v>
      </c>
      <c r="H148" s="59"/>
      <c r="I148" s="60">
        <f>SUM(I130:I146)</f>
        <v>0</v>
      </c>
      <c r="J148" s="59"/>
      <c r="K148" s="61">
        <f>SUM(K130:K146)</f>
        <v>0.470319466</v>
      </c>
    </row>
    <row r="149" spans="1:11" s="18" customFormat="1" ht="11.25">
      <c r="A149" s="28"/>
      <c r="B149" s="29" t="s">
        <v>153</v>
      </c>
      <c r="C149" s="30" t="s">
        <v>154</v>
      </c>
      <c r="D149" s="27"/>
      <c r="E149" s="27"/>
      <c r="F149" s="31"/>
      <c r="G149" s="32"/>
      <c r="H149" s="33"/>
      <c r="I149" s="26"/>
      <c r="J149" s="33"/>
      <c r="K149" s="34"/>
    </row>
    <row r="150" spans="1:11" s="1" customFormat="1" ht="9.75">
      <c r="A150" s="35">
        <f>A146+1</f>
        <v>63</v>
      </c>
      <c r="B150" s="37" t="s">
        <v>155</v>
      </c>
      <c r="C150" s="38" t="s">
        <v>156</v>
      </c>
      <c r="D150" s="39" t="s">
        <v>35</v>
      </c>
      <c r="E150" s="123">
        <v>40.76</v>
      </c>
      <c r="F150" s="41">
        <v>0</v>
      </c>
      <c r="G150" s="42">
        <f>E150*F150</f>
        <v>0</v>
      </c>
      <c r="H150" s="43">
        <v>0</v>
      </c>
      <c r="I150" s="42">
        <f>E150*H150</f>
        <v>0</v>
      </c>
      <c r="J150" s="40">
        <v>0.002273534</v>
      </c>
      <c r="K150" s="44">
        <f>E150*J150</f>
        <v>0.09266924583999998</v>
      </c>
    </row>
    <row r="151" spans="1:11" s="1" customFormat="1" ht="9.75">
      <c r="A151" s="35"/>
      <c r="B151" s="124" t="s">
        <v>430</v>
      </c>
      <c r="C151" s="119">
        <v>40.76</v>
      </c>
      <c r="D151" s="120" t="s">
        <v>431</v>
      </c>
      <c r="E151" s="122">
        <v>40.76</v>
      </c>
      <c r="F151" s="41"/>
      <c r="G151" s="42"/>
      <c r="H151" s="43"/>
      <c r="I151" s="42"/>
      <c r="J151" s="40"/>
      <c r="K151" s="44"/>
    </row>
    <row r="152" spans="1:11" s="1" customFormat="1" ht="9.75">
      <c r="A152" s="35">
        <f>A150+1</f>
        <v>64</v>
      </c>
      <c r="B152" s="37" t="s">
        <v>157</v>
      </c>
      <c r="C152" s="38" t="s">
        <v>158</v>
      </c>
      <c r="D152" s="39" t="s">
        <v>35</v>
      </c>
      <c r="E152" s="36">
        <v>40.76</v>
      </c>
      <c r="F152" s="41">
        <v>0</v>
      </c>
      <c r="G152" s="42">
        <f>E152*F152</f>
        <v>0</v>
      </c>
      <c r="H152" s="43">
        <v>0</v>
      </c>
      <c r="I152" s="42">
        <f>E152*H152</f>
        <v>0</v>
      </c>
      <c r="J152" s="40">
        <v>0.000533784</v>
      </c>
      <c r="K152" s="44">
        <f>E152*J152</f>
        <v>0.02175703584</v>
      </c>
    </row>
    <row r="153" spans="1:11" s="1" customFormat="1" ht="9.75">
      <c r="A153" s="35"/>
      <c r="B153" s="124" t="s">
        <v>430</v>
      </c>
      <c r="C153" s="119">
        <v>40.76</v>
      </c>
      <c r="D153" s="120" t="s">
        <v>431</v>
      </c>
      <c r="E153" s="122">
        <v>40.76</v>
      </c>
      <c r="F153" s="41"/>
      <c r="G153" s="42"/>
      <c r="H153" s="43"/>
      <c r="I153" s="42"/>
      <c r="J153" s="40"/>
      <c r="K153" s="44"/>
    </row>
    <row r="154" spans="1:11" s="1" customFormat="1" ht="10.5" customHeight="1">
      <c r="A154" s="35">
        <f>A152+1</f>
        <v>65</v>
      </c>
      <c r="B154" s="37" t="s">
        <v>159</v>
      </c>
      <c r="C154" s="38" t="s">
        <v>451</v>
      </c>
      <c r="D154" s="39" t="s">
        <v>35</v>
      </c>
      <c r="E154" s="36">
        <v>44.84</v>
      </c>
      <c r="F154" s="41">
        <v>0</v>
      </c>
      <c r="G154" s="42">
        <f>E154*F154</f>
        <v>0</v>
      </c>
      <c r="H154" s="43">
        <v>0</v>
      </c>
      <c r="I154" s="42">
        <f>E154*H154</f>
        <v>0</v>
      </c>
      <c r="J154" s="40">
        <v>0.013</v>
      </c>
      <c r="K154" s="44">
        <f>E154*J154</f>
        <v>0.58292</v>
      </c>
    </row>
    <row r="155" spans="1:11" s="1" customFormat="1" ht="10.5" customHeight="1">
      <c r="A155" s="35"/>
      <c r="B155" s="124" t="s">
        <v>430</v>
      </c>
      <c r="C155" s="119" t="s">
        <v>640</v>
      </c>
      <c r="D155" s="120" t="s">
        <v>431</v>
      </c>
      <c r="E155" s="122">
        <v>44.84</v>
      </c>
      <c r="F155" s="41"/>
      <c r="G155" s="42"/>
      <c r="H155" s="43"/>
      <c r="I155" s="42"/>
      <c r="J155" s="40"/>
      <c r="K155" s="44"/>
    </row>
    <row r="156" spans="1:11" s="1" customFormat="1" ht="9.75">
      <c r="A156" s="35">
        <f>A154+1</f>
        <v>66</v>
      </c>
      <c r="B156" s="37" t="s">
        <v>160</v>
      </c>
      <c r="C156" s="38" t="s">
        <v>161</v>
      </c>
      <c r="D156" s="39" t="s">
        <v>47</v>
      </c>
      <c r="E156" s="36">
        <v>0.697</v>
      </c>
      <c r="F156" s="41">
        <v>0</v>
      </c>
      <c r="G156" s="42">
        <f>E156*F156</f>
        <v>0</v>
      </c>
      <c r="H156" s="43">
        <v>0</v>
      </c>
      <c r="I156" s="42">
        <f>E156*H156</f>
        <v>0</v>
      </c>
      <c r="J156" s="40">
        <v>0</v>
      </c>
      <c r="K156" s="44">
        <f>E156*J156</f>
        <v>0</v>
      </c>
    </row>
    <row r="157" spans="1:11" s="1" customFormat="1" ht="9.75">
      <c r="A157" s="35"/>
      <c r="B157" s="124" t="s">
        <v>430</v>
      </c>
      <c r="C157" s="119">
        <v>0.274</v>
      </c>
      <c r="D157" s="120" t="s">
        <v>434</v>
      </c>
      <c r="E157" s="121">
        <v>0.697</v>
      </c>
      <c r="F157" s="41"/>
      <c r="G157" s="42"/>
      <c r="H157" s="43"/>
      <c r="I157" s="118"/>
      <c r="J157" s="40"/>
      <c r="K157" s="44"/>
    </row>
    <row r="158" spans="1:11" s="18" customFormat="1" ht="11.25">
      <c r="A158" s="53"/>
      <c r="B158" s="54">
        <v>713</v>
      </c>
      <c r="C158" s="55" t="s">
        <v>162</v>
      </c>
      <c r="D158" s="56"/>
      <c r="E158" s="56"/>
      <c r="F158" s="57"/>
      <c r="G158" s="58">
        <f>SUM(G150:G156)</f>
        <v>0</v>
      </c>
      <c r="H158" s="59"/>
      <c r="I158" s="60">
        <f>SUM(I150:I156)</f>
        <v>0</v>
      </c>
      <c r="J158" s="59"/>
      <c r="K158" s="61">
        <f>SUM(K150:K156)</f>
        <v>0.69734628168</v>
      </c>
    </row>
    <row r="159" spans="1:11" s="18" customFormat="1" ht="11.25">
      <c r="A159" s="28"/>
      <c r="B159" s="29" t="s">
        <v>163</v>
      </c>
      <c r="C159" s="30" t="s">
        <v>164</v>
      </c>
      <c r="D159" s="27"/>
      <c r="E159" s="27"/>
      <c r="F159" s="31"/>
      <c r="G159" s="32"/>
      <c r="H159" s="33"/>
      <c r="I159" s="26"/>
      <c r="J159" s="33"/>
      <c r="K159" s="34"/>
    </row>
    <row r="160" spans="1:11" s="1" customFormat="1" ht="9.75">
      <c r="A160" s="35">
        <f>A156+1</f>
        <v>67</v>
      </c>
      <c r="B160" s="37" t="s">
        <v>165</v>
      </c>
      <c r="C160" s="38" t="s">
        <v>166</v>
      </c>
      <c r="D160" s="39" t="s">
        <v>35</v>
      </c>
      <c r="E160" s="123">
        <v>0</v>
      </c>
      <c r="F160" s="41">
        <v>0</v>
      </c>
      <c r="G160" s="42">
        <f>E160*F160</f>
        <v>0</v>
      </c>
      <c r="H160" s="43">
        <v>0</v>
      </c>
      <c r="I160" s="42">
        <f>E160*H160</f>
        <v>0</v>
      </c>
      <c r="J160" s="40">
        <v>0.089275036</v>
      </c>
      <c r="K160" s="44">
        <f>E160*J160</f>
        <v>0</v>
      </c>
    </row>
    <row r="161" spans="1:11" s="1" customFormat="1" ht="9.75">
      <c r="A161" s="35"/>
      <c r="B161" s="124" t="s">
        <v>430</v>
      </c>
      <c r="C161" s="119">
        <v>0</v>
      </c>
      <c r="D161" s="120" t="s">
        <v>431</v>
      </c>
      <c r="E161" s="122">
        <v>0</v>
      </c>
      <c r="F161" s="41"/>
      <c r="G161" s="42"/>
      <c r="H161" s="43"/>
      <c r="I161" s="42"/>
      <c r="J161" s="40"/>
      <c r="K161" s="44"/>
    </row>
    <row r="162" spans="1:11" s="1" customFormat="1" ht="9.75">
      <c r="A162" s="35">
        <f>A160+1</f>
        <v>68</v>
      </c>
      <c r="B162" s="37" t="s">
        <v>167</v>
      </c>
      <c r="C162" s="38" t="s">
        <v>168</v>
      </c>
      <c r="D162" s="39" t="s">
        <v>47</v>
      </c>
      <c r="E162" s="36">
        <v>0</v>
      </c>
      <c r="F162" s="41">
        <v>0</v>
      </c>
      <c r="G162" s="42">
        <f>E162*F162</f>
        <v>0</v>
      </c>
      <c r="H162" s="43">
        <v>0</v>
      </c>
      <c r="I162" s="42">
        <f>E162*H162</f>
        <v>0</v>
      </c>
      <c r="J162" s="40">
        <v>0</v>
      </c>
      <c r="K162" s="44">
        <f>E162*J162</f>
        <v>0</v>
      </c>
    </row>
    <row r="163" spans="1:11" s="1" customFormat="1" ht="9.75">
      <c r="A163" s="35"/>
      <c r="B163" s="124" t="s">
        <v>430</v>
      </c>
      <c r="C163" s="119">
        <v>0</v>
      </c>
      <c r="D163" s="120" t="s">
        <v>434</v>
      </c>
      <c r="E163" s="121">
        <v>0</v>
      </c>
      <c r="F163" s="41"/>
      <c r="G163" s="42"/>
      <c r="H163" s="43"/>
      <c r="I163" s="118"/>
      <c r="J163" s="40"/>
      <c r="K163" s="44"/>
    </row>
    <row r="164" spans="1:11" s="18" customFormat="1" ht="11.25">
      <c r="A164" s="53"/>
      <c r="B164" s="54">
        <v>761</v>
      </c>
      <c r="C164" s="55" t="s">
        <v>169</v>
      </c>
      <c r="D164" s="56"/>
      <c r="E164" s="56"/>
      <c r="F164" s="57"/>
      <c r="G164" s="58">
        <f>SUM(G160:G162)</f>
        <v>0</v>
      </c>
      <c r="H164" s="59"/>
      <c r="I164" s="60">
        <f>SUM(I160:I162)</f>
        <v>0</v>
      </c>
      <c r="J164" s="59"/>
      <c r="K164" s="61">
        <f>SUM(K160:K162)</f>
        <v>0</v>
      </c>
    </row>
    <row r="165" spans="1:11" s="18" customFormat="1" ht="11.25">
      <c r="A165" s="28"/>
      <c r="B165" s="29" t="s">
        <v>170</v>
      </c>
      <c r="C165" s="30" t="s">
        <v>171</v>
      </c>
      <c r="D165" s="27"/>
      <c r="E165" s="27"/>
      <c r="F165" s="31"/>
      <c r="G165" s="32"/>
      <c r="H165" s="33"/>
      <c r="I165" s="26"/>
      <c r="J165" s="33"/>
      <c r="K165" s="34"/>
    </row>
    <row r="166" spans="1:11" s="1" customFormat="1" ht="9.75">
      <c r="A166" s="35">
        <f>A162+1</f>
        <v>69</v>
      </c>
      <c r="B166" s="37" t="s">
        <v>172</v>
      </c>
      <c r="C166" s="38" t="s">
        <v>173</v>
      </c>
      <c r="D166" s="39" t="s">
        <v>35</v>
      </c>
      <c r="E166" s="123">
        <v>40.76</v>
      </c>
      <c r="F166" s="41">
        <v>0</v>
      </c>
      <c r="G166" s="42">
        <f aca="true" t="shared" si="12" ref="G166:G178">E166*F166</f>
        <v>0</v>
      </c>
      <c r="H166" s="43">
        <v>0</v>
      </c>
      <c r="I166" s="42">
        <f aca="true" t="shared" si="13" ref="I166:I178">E166*H166</f>
        <v>0</v>
      </c>
      <c r="J166" s="40">
        <v>0.012927138</v>
      </c>
      <c r="K166" s="44">
        <f aca="true" t="shared" si="14" ref="K166:K178">E166*J166</f>
        <v>0.52691014488</v>
      </c>
    </row>
    <row r="167" spans="1:11" s="1" customFormat="1" ht="9.75">
      <c r="A167" s="35"/>
      <c r="B167" s="124" t="s">
        <v>430</v>
      </c>
      <c r="C167" s="119">
        <v>40.76</v>
      </c>
      <c r="D167" s="120" t="s">
        <v>431</v>
      </c>
      <c r="E167" s="122">
        <v>40.76</v>
      </c>
      <c r="F167" s="41"/>
      <c r="G167" s="42"/>
      <c r="H167" s="43"/>
      <c r="I167" s="42"/>
      <c r="J167" s="40"/>
      <c r="K167" s="44"/>
    </row>
    <row r="168" spans="1:11" s="1" customFormat="1" ht="9.75">
      <c r="A168" s="35">
        <f>A166+1</f>
        <v>70</v>
      </c>
      <c r="B168" s="37" t="s">
        <v>174</v>
      </c>
      <c r="C168" s="38" t="s">
        <v>452</v>
      </c>
      <c r="D168" s="39" t="s">
        <v>31</v>
      </c>
      <c r="E168" s="123">
        <v>6</v>
      </c>
      <c r="F168" s="41">
        <v>0</v>
      </c>
      <c r="G168" s="42">
        <f t="shared" si="12"/>
        <v>0</v>
      </c>
      <c r="H168" s="43">
        <v>0</v>
      </c>
      <c r="I168" s="42">
        <f t="shared" si="13"/>
        <v>0</v>
      </c>
      <c r="J168" s="40">
        <v>0.000573</v>
      </c>
      <c r="K168" s="44">
        <f t="shared" si="14"/>
        <v>0.003438</v>
      </c>
    </row>
    <row r="169" spans="1:11" s="1" customFormat="1" ht="9.75">
      <c r="A169" s="35"/>
      <c r="B169" s="124" t="s">
        <v>430</v>
      </c>
      <c r="C169" s="125">
        <v>6</v>
      </c>
      <c r="D169" s="120" t="s">
        <v>433</v>
      </c>
      <c r="E169" s="122">
        <v>6</v>
      </c>
      <c r="F169" s="41"/>
      <c r="G169" s="42"/>
      <c r="H169" s="43"/>
      <c r="I169" s="42"/>
      <c r="J169" s="40"/>
      <c r="K169" s="44"/>
    </row>
    <row r="170" spans="1:11" s="1" customFormat="1" ht="9.75">
      <c r="A170" s="35">
        <f>A168+1</f>
        <v>71</v>
      </c>
      <c r="B170" s="37" t="s">
        <v>175</v>
      </c>
      <c r="C170" s="38" t="s">
        <v>694</v>
      </c>
      <c r="D170" s="39" t="s">
        <v>35</v>
      </c>
      <c r="E170" s="123">
        <v>16.8</v>
      </c>
      <c r="F170" s="41">
        <v>0</v>
      </c>
      <c r="G170" s="42">
        <f t="shared" si="12"/>
        <v>0</v>
      </c>
      <c r="H170" s="43">
        <v>0</v>
      </c>
      <c r="I170" s="42">
        <f t="shared" si="13"/>
        <v>0</v>
      </c>
      <c r="J170" s="40">
        <v>0.046291084</v>
      </c>
      <c r="K170" s="44">
        <f t="shared" si="14"/>
        <v>0.7776902112</v>
      </c>
    </row>
    <row r="171" spans="1:11" s="1" customFormat="1" ht="19.5">
      <c r="A171" s="35"/>
      <c r="B171" s="124" t="s">
        <v>430</v>
      </c>
      <c r="C171" s="119" t="s">
        <v>695</v>
      </c>
      <c r="D171" s="120" t="s">
        <v>431</v>
      </c>
      <c r="E171" s="122">
        <v>16.8</v>
      </c>
      <c r="F171" s="41"/>
      <c r="G171" s="42"/>
      <c r="H171" s="43"/>
      <c r="I171" s="42"/>
      <c r="J171" s="40"/>
      <c r="K171" s="44"/>
    </row>
    <row r="172" spans="1:11" s="1" customFormat="1" ht="19.5">
      <c r="A172" s="35">
        <v>72</v>
      </c>
      <c r="B172" s="37" t="s">
        <v>176</v>
      </c>
      <c r="C172" s="38" t="s">
        <v>642</v>
      </c>
      <c r="D172" s="39" t="s">
        <v>31</v>
      </c>
      <c r="E172" s="123">
        <v>4</v>
      </c>
      <c r="F172" s="41">
        <v>0</v>
      </c>
      <c r="G172" s="42">
        <f t="shared" si="12"/>
        <v>0</v>
      </c>
      <c r="H172" s="43">
        <v>0</v>
      </c>
      <c r="I172" s="42">
        <f t="shared" si="13"/>
        <v>0</v>
      </c>
      <c r="J172" s="40">
        <v>0</v>
      </c>
      <c r="K172" s="44">
        <f t="shared" si="14"/>
        <v>0</v>
      </c>
    </row>
    <row r="173" spans="1:11" s="1" customFormat="1" ht="9.75">
      <c r="A173" s="35"/>
      <c r="B173" s="124" t="s">
        <v>430</v>
      </c>
      <c r="C173" s="125">
        <v>4</v>
      </c>
      <c r="D173" s="120" t="s">
        <v>433</v>
      </c>
      <c r="E173" s="122">
        <v>4</v>
      </c>
      <c r="F173" s="41"/>
      <c r="G173" s="42"/>
      <c r="H173" s="43"/>
      <c r="I173" s="42"/>
      <c r="J173" s="40"/>
      <c r="K173" s="44"/>
    </row>
    <row r="174" spans="1:11" s="1" customFormat="1" ht="19.5">
      <c r="A174" s="35">
        <f>A172+1</f>
        <v>73</v>
      </c>
      <c r="B174" s="37" t="s">
        <v>176</v>
      </c>
      <c r="C174" s="38" t="s">
        <v>643</v>
      </c>
      <c r="D174" s="39" t="s">
        <v>31</v>
      </c>
      <c r="E174" s="123">
        <v>2</v>
      </c>
      <c r="F174" s="41">
        <v>0</v>
      </c>
      <c r="G174" s="42">
        <f t="shared" si="12"/>
        <v>0</v>
      </c>
      <c r="H174" s="43">
        <v>0</v>
      </c>
      <c r="I174" s="42">
        <f t="shared" si="13"/>
        <v>0</v>
      </c>
      <c r="J174" s="40">
        <v>0</v>
      </c>
      <c r="K174" s="44">
        <f t="shared" si="14"/>
        <v>0</v>
      </c>
    </row>
    <row r="175" spans="1:11" s="1" customFormat="1" ht="9.75">
      <c r="A175" s="35"/>
      <c r="B175" s="124" t="s">
        <v>430</v>
      </c>
      <c r="C175" s="119">
        <v>2</v>
      </c>
      <c r="D175" s="120" t="s">
        <v>433</v>
      </c>
      <c r="E175" s="122">
        <v>2</v>
      </c>
      <c r="F175" s="41"/>
      <c r="G175" s="42"/>
      <c r="H175" s="43"/>
      <c r="I175" s="42"/>
      <c r="J175" s="40"/>
      <c r="K175" s="44"/>
    </row>
    <row r="176" spans="1:11" s="1" customFormat="1" ht="19.5">
      <c r="A176" s="35">
        <f>A174+1</f>
        <v>74</v>
      </c>
      <c r="B176" s="37" t="s">
        <v>641</v>
      </c>
      <c r="C176" s="38" t="s">
        <v>644</v>
      </c>
      <c r="D176" s="39" t="s">
        <v>31</v>
      </c>
      <c r="E176" s="123">
        <v>1</v>
      </c>
      <c r="F176" s="41">
        <v>0</v>
      </c>
      <c r="G176" s="42">
        <f t="shared" si="12"/>
        <v>0</v>
      </c>
      <c r="H176" s="43">
        <v>0</v>
      </c>
      <c r="I176" s="42">
        <f t="shared" si="13"/>
        <v>0</v>
      </c>
      <c r="J176" s="40">
        <v>0</v>
      </c>
      <c r="K176" s="44">
        <f t="shared" si="14"/>
        <v>0</v>
      </c>
    </row>
    <row r="177" spans="1:11" s="1" customFormat="1" ht="9.75">
      <c r="A177" s="35"/>
      <c r="B177" s="124" t="s">
        <v>430</v>
      </c>
      <c r="C177" s="125">
        <v>1</v>
      </c>
      <c r="D177" s="120" t="s">
        <v>433</v>
      </c>
      <c r="E177" s="122">
        <v>1</v>
      </c>
      <c r="F177" s="41"/>
      <c r="G177" s="42"/>
      <c r="H177" s="43"/>
      <c r="I177" s="42"/>
      <c r="J177" s="40"/>
      <c r="K177" s="44"/>
    </row>
    <row r="178" spans="1:11" s="1" customFormat="1" ht="9.75">
      <c r="A178" s="35">
        <v>75</v>
      </c>
      <c r="B178" s="37" t="s">
        <v>177</v>
      </c>
      <c r="C178" s="38" t="s">
        <v>178</v>
      </c>
      <c r="D178" s="39" t="s">
        <v>47</v>
      </c>
      <c r="E178" s="36">
        <v>1.109</v>
      </c>
      <c r="F178" s="41">
        <v>0</v>
      </c>
      <c r="G178" s="42">
        <f t="shared" si="12"/>
        <v>0</v>
      </c>
      <c r="H178" s="43">
        <v>0</v>
      </c>
      <c r="I178" s="42">
        <f t="shared" si="13"/>
        <v>0</v>
      </c>
      <c r="J178" s="40">
        <v>0</v>
      </c>
      <c r="K178" s="44">
        <f t="shared" si="14"/>
        <v>0</v>
      </c>
    </row>
    <row r="179" spans="1:11" s="1" customFormat="1" ht="9.75">
      <c r="A179" s="35"/>
      <c r="B179" s="124" t="s">
        <v>430</v>
      </c>
      <c r="C179" s="119">
        <v>1.109</v>
      </c>
      <c r="D179" s="120" t="s">
        <v>434</v>
      </c>
      <c r="E179" s="121">
        <v>1.109</v>
      </c>
      <c r="F179" s="41"/>
      <c r="G179" s="42"/>
      <c r="H179" s="43"/>
      <c r="I179" s="118"/>
      <c r="J179" s="40"/>
      <c r="K179" s="44"/>
    </row>
    <row r="180" spans="1:11" s="18" customFormat="1" ht="11.25">
      <c r="A180" s="53"/>
      <c r="B180" s="54">
        <v>763</v>
      </c>
      <c r="C180" s="55" t="s">
        <v>179</v>
      </c>
      <c r="D180" s="56"/>
      <c r="E180" s="56"/>
      <c r="F180" s="57"/>
      <c r="G180" s="58">
        <f>SUM(G166:G178)</f>
        <v>0</v>
      </c>
      <c r="H180" s="59"/>
      <c r="I180" s="60">
        <f>SUM(I166:I178)</f>
        <v>0</v>
      </c>
      <c r="J180" s="59"/>
      <c r="K180" s="61">
        <f>SUM(K166:K178)</f>
        <v>1.30803835608</v>
      </c>
    </row>
    <row r="181" spans="1:11" s="18" customFormat="1" ht="11.25">
      <c r="A181" s="28"/>
      <c r="B181" s="29" t="s">
        <v>180</v>
      </c>
      <c r="C181" s="30" t="s">
        <v>181</v>
      </c>
      <c r="D181" s="27"/>
      <c r="E181" s="27"/>
      <c r="F181" s="31"/>
      <c r="G181" s="32"/>
      <c r="H181" s="33"/>
      <c r="I181" s="26"/>
      <c r="J181" s="33"/>
      <c r="K181" s="34"/>
    </row>
    <row r="182" spans="1:11" s="1" customFormat="1" ht="9.75">
      <c r="A182" s="35">
        <f>A178+1</f>
        <v>76</v>
      </c>
      <c r="B182" s="37" t="s">
        <v>182</v>
      </c>
      <c r="C182" s="38" t="s">
        <v>183</v>
      </c>
      <c r="D182" s="39" t="s">
        <v>84</v>
      </c>
      <c r="E182" s="123">
        <v>6</v>
      </c>
      <c r="F182" s="41">
        <v>0</v>
      </c>
      <c r="G182" s="42">
        <f>E182*F182</f>
        <v>0</v>
      </c>
      <c r="H182" s="43">
        <v>0</v>
      </c>
      <c r="I182" s="42">
        <f>E182*H182</f>
        <v>0</v>
      </c>
      <c r="J182" s="40">
        <v>0.001</v>
      </c>
      <c r="K182" s="44">
        <f>E182*J182</f>
        <v>0.006</v>
      </c>
    </row>
    <row r="183" spans="1:11" s="1" customFormat="1" ht="9.75">
      <c r="A183" s="35"/>
      <c r="B183" s="124" t="s">
        <v>430</v>
      </c>
      <c r="C183" s="119" t="s">
        <v>645</v>
      </c>
      <c r="D183" s="120" t="s">
        <v>437</v>
      </c>
      <c r="E183" s="122">
        <v>6</v>
      </c>
      <c r="F183" s="41"/>
      <c r="G183" s="42"/>
      <c r="H183" s="43"/>
      <c r="I183" s="42"/>
      <c r="J183" s="40"/>
      <c r="K183" s="44"/>
    </row>
    <row r="184" spans="1:11" s="1" customFormat="1" ht="9.75">
      <c r="A184" s="35">
        <f>A182+1</f>
        <v>77</v>
      </c>
      <c r="B184" s="37" t="s">
        <v>184</v>
      </c>
      <c r="C184" s="38" t="s">
        <v>185</v>
      </c>
      <c r="D184" s="39" t="s">
        <v>84</v>
      </c>
      <c r="E184" s="123">
        <v>6</v>
      </c>
      <c r="F184" s="41">
        <v>0</v>
      </c>
      <c r="G184" s="42">
        <f>E184*F184</f>
        <v>0</v>
      </c>
      <c r="H184" s="43">
        <v>0</v>
      </c>
      <c r="I184" s="42">
        <f>E184*H184</f>
        <v>0</v>
      </c>
      <c r="J184" s="40">
        <v>0.00336761</v>
      </c>
      <c r="K184" s="44">
        <f>E184*J184</f>
        <v>0.02020566</v>
      </c>
    </row>
    <row r="185" spans="1:11" s="1" customFormat="1" ht="9.75">
      <c r="A185" s="35"/>
      <c r="B185" s="124" t="s">
        <v>430</v>
      </c>
      <c r="C185" s="119">
        <v>6</v>
      </c>
      <c r="D185" s="120" t="s">
        <v>437</v>
      </c>
      <c r="E185" s="122">
        <v>6</v>
      </c>
      <c r="F185" s="41"/>
      <c r="G185" s="42"/>
      <c r="H185" s="43"/>
      <c r="I185" s="42"/>
      <c r="J185" s="40"/>
      <c r="K185" s="44"/>
    </row>
    <row r="186" spans="1:11" s="1" customFormat="1" ht="9.75">
      <c r="A186" s="35">
        <f>A184+1</f>
        <v>78</v>
      </c>
      <c r="B186" s="37" t="s">
        <v>186</v>
      </c>
      <c r="C186" s="38" t="s">
        <v>187</v>
      </c>
      <c r="D186" s="39" t="s">
        <v>47</v>
      </c>
      <c r="E186" s="36">
        <v>0.026</v>
      </c>
      <c r="F186" s="41">
        <v>0</v>
      </c>
      <c r="G186" s="42">
        <f>E186*F186</f>
        <v>0</v>
      </c>
      <c r="H186" s="43">
        <v>0</v>
      </c>
      <c r="I186" s="42">
        <f>E186*H186</f>
        <v>0</v>
      </c>
      <c r="J186" s="40">
        <v>0</v>
      </c>
      <c r="K186" s="44">
        <f>E186*J186</f>
        <v>0</v>
      </c>
    </row>
    <row r="187" spans="1:11" s="1" customFormat="1" ht="9.75">
      <c r="A187" s="35"/>
      <c r="B187" s="124" t="s">
        <v>430</v>
      </c>
      <c r="C187" s="119">
        <v>0.026</v>
      </c>
      <c r="D187" s="120" t="s">
        <v>434</v>
      </c>
      <c r="E187" s="121">
        <v>0.026</v>
      </c>
      <c r="F187" s="41"/>
      <c r="G187" s="42"/>
      <c r="H187" s="43"/>
      <c r="I187" s="118"/>
      <c r="J187" s="40"/>
      <c r="K187" s="44"/>
    </row>
    <row r="188" spans="1:11" s="18" customFormat="1" ht="11.25">
      <c r="A188" s="53"/>
      <c r="B188" s="54">
        <v>764</v>
      </c>
      <c r="C188" s="55" t="s">
        <v>188</v>
      </c>
      <c r="D188" s="56"/>
      <c r="E188" s="56"/>
      <c r="F188" s="57"/>
      <c r="G188" s="58">
        <f>SUM(G182:G186)</f>
        <v>0</v>
      </c>
      <c r="H188" s="59"/>
      <c r="I188" s="60">
        <f>SUM(I182:I186)</f>
        <v>0</v>
      </c>
      <c r="J188" s="59"/>
      <c r="K188" s="61">
        <f>SUM(K182:K186)</f>
        <v>0.02620566</v>
      </c>
    </row>
    <row r="189" spans="1:11" s="18" customFormat="1" ht="11.25">
      <c r="A189" s="28"/>
      <c r="B189" s="29" t="s">
        <v>189</v>
      </c>
      <c r="C189" s="30" t="s">
        <v>190</v>
      </c>
      <c r="D189" s="27"/>
      <c r="E189" s="27"/>
      <c r="F189" s="31"/>
      <c r="G189" s="32"/>
      <c r="H189" s="33"/>
      <c r="I189" s="26"/>
      <c r="J189" s="33"/>
      <c r="K189" s="34"/>
    </row>
    <row r="190" spans="1:11" s="1" customFormat="1" ht="9.75">
      <c r="A190" s="35">
        <f>A186+1</f>
        <v>79</v>
      </c>
      <c r="B190" s="37" t="s">
        <v>191</v>
      </c>
      <c r="C190" s="38" t="s">
        <v>192</v>
      </c>
      <c r="D190" s="39" t="s">
        <v>31</v>
      </c>
      <c r="E190" s="123">
        <v>5</v>
      </c>
      <c r="F190" s="41">
        <v>0</v>
      </c>
      <c r="G190" s="42">
        <f>E190*F190</f>
        <v>0</v>
      </c>
      <c r="H190" s="43">
        <v>0</v>
      </c>
      <c r="I190" s="42">
        <f>E190*H190</f>
        <v>0</v>
      </c>
      <c r="J190" s="40">
        <v>0</v>
      </c>
      <c r="K190" s="44">
        <f>E190*J190</f>
        <v>0</v>
      </c>
    </row>
    <row r="191" spans="1:11" s="1" customFormat="1" ht="9.75">
      <c r="A191" s="35"/>
      <c r="B191" s="124" t="s">
        <v>430</v>
      </c>
      <c r="C191" s="125">
        <v>5</v>
      </c>
      <c r="D191" s="120" t="s">
        <v>433</v>
      </c>
      <c r="E191" s="122">
        <v>5</v>
      </c>
      <c r="F191" s="41"/>
      <c r="G191" s="42"/>
      <c r="H191" s="43"/>
      <c r="I191" s="42"/>
      <c r="J191" s="40"/>
      <c r="K191" s="44"/>
    </row>
    <row r="192" spans="1:11" s="1" customFormat="1" ht="9.75">
      <c r="A192" s="35">
        <v>80</v>
      </c>
      <c r="B192" s="37" t="s">
        <v>647</v>
      </c>
      <c r="C192" s="38" t="s">
        <v>454</v>
      </c>
      <c r="D192" s="39" t="s">
        <v>31</v>
      </c>
      <c r="E192" s="123">
        <v>1</v>
      </c>
      <c r="F192" s="41">
        <v>0</v>
      </c>
      <c r="G192" s="42">
        <f>E192*F192</f>
        <v>0</v>
      </c>
      <c r="H192" s="43">
        <v>0</v>
      </c>
      <c r="I192" s="42">
        <f>E192*H192</f>
        <v>0</v>
      </c>
      <c r="J192" s="40">
        <v>0.014</v>
      </c>
      <c r="K192" s="44">
        <f>E192*J192</f>
        <v>0.014</v>
      </c>
    </row>
    <row r="193" spans="1:11" s="1" customFormat="1" ht="9.75">
      <c r="A193" s="35"/>
      <c r="B193" s="124" t="s">
        <v>430</v>
      </c>
      <c r="C193" s="125">
        <v>1</v>
      </c>
      <c r="D193" s="120" t="s">
        <v>433</v>
      </c>
      <c r="E193" s="122">
        <v>1</v>
      </c>
      <c r="F193" s="41"/>
      <c r="G193" s="42"/>
      <c r="H193" s="43"/>
      <c r="I193" s="42"/>
      <c r="J193" s="40"/>
      <c r="K193" s="44"/>
    </row>
    <row r="194" spans="1:11" s="1" customFormat="1" ht="9.75">
      <c r="A194" s="35">
        <f>A192+1</f>
        <v>81</v>
      </c>
      <c r="B194" s="37" t="s">
        <v>193</v>
      </c>
      <c r="C194" s="38" t="s">
        <v>646</v>
      </c>
      <c r="D194" s="39" t="s">
        <v>31</v>
      </c>
      <c r="E194" s="123">
        <v>2</v>
      </c>
      <c r="F194" s="41">
        <v>0</v>
      </c>
      <c r="G194" s="42">
        <f>E194*F194</f>
        <v>0</v>
      </c>
      <c r="H194" s="43">
        <v>0</v>
      </c>
      <c r="I194" s="42">
        <f>E194*H194</f>
        <v>0</v>
      </c>
      <c r="J194" s="40">
        <v>0.016</v>
      </c>
      <c r="K194" s="44">
        <f>E194*J194</f>
        <v>0.032</v>
      </c>
    </row>
    <row r="195" spans="1:11" s="1" customFormat="1" ht="9.75">
      <c r="A195" s="35"/>
      <c r="B195" s="124" t="s">
        <v>430</v>
      </c>
      <c r="C195" s="125">
        <v>2</v>
      </c>
      <c r="D195" s="120" t="s">
        <v>433</v>
      </c>
      <c r="E195" s="122">
        <v>2</v>
      </c>
      <c r="F195" s="41"/>
      <c r="G195" s="42"/>
      <c r="H195" s="43"/>
      <c r="I195" s="42"/>
      <c r="J195" s="40"/>
      <c r="K195" s="44"/>
    </row>
    <row r="196" spans="1:11" s="1" customFormat="1" ht="9.75">
      <c r="A196" s="35" t="s">
        <v>690</v>
      </c>
      <c r="B196" s="37" t="s">
        <v>193</v>
      </c>
      <c r="C196" s="38" t="s">
        <v>692</v>
      </c>
      <c r="D196" s="39" t="s">
        <v>31</v>
      </c>
      <c r="E196" s="123">
        <v>1</v>
      </c>
      <c r="F196" s="41">
        <v>0</v>
      </c>
      <c r="G196" s="42">
        <f>E196*F196</f>
        <v>0</v>
      </c>
      <c r="H196" s="43">
        <v>0</v>
      </c>
      <c r="I196" s="42">
        <f>E196*H196</f>
        <v>0</v>
      </c>
      <c r="J196" s="40">
        <v>0.016</v>
      </c>
      <c r="K196" s="44">
        <f>E196*J196</f>
        <v>0.016</v>
      </c>
    </row>
    <row r="197" spans="1:11" s="1" customFormat="1" ht="9.75">
      <c r="A197" s="35"/>
      <c r="B197" s="124" t="s">
        <v>430</v>
      </c>
      <c r="C197" s="125">
        <v>1</v>
      </c>
      <c r="D197" s="120" t="s">
        <v>433</v>
      </c>
      <c r="E197" s="122">
        <v>1</v>
      </c>
      <c r="F197" s="41"/>
      <c r="G197" s="42"/>
      <c r="H197" s="43"/>
      <c r="I197" s="42"/>
      <c r="J197" s="40"/>
      <c r="K197" s="44"/>
    </row>
    <row r="198" spans="1:11" s="1" customFormat="1" ht="9.75">
      <c r="A198" s="35" t="s">
        <v>691</v>
      </c>
      <c r="B198" s="37" t="s">
        <v>193</v>
      </c>
      <c r="C198" s="38" t="s">
        <v>693</v>
      </c>
      <c r="D198" s="39" t="s">
        <v>31</v>
      </c>
      <c r="E198" s="123">
        <v>1</v>
      </c>
      <c r="F198" s="41">
        <v>0</v>
      </c>
      <c r="G198" s="42">
        <f>E198*F198</f>
        <v>0</v>
      </c>
      <c r="H198" s="43">
        <v>0</v>
      </c>
      <c r="I198" s="42">
        <f>E198*H198</f>
        <v>0</v>
      </c>
      <c r="J198" s="40">
        <v>0.016</v>
      </c>
      <c r="K198" s="44">
        <f>E198*J198</f>
        <v>0.016</v>
      </c>
    </row>
    <row r="199" spans="1:11" s="1" customFormat="1" ht="9.75">
      <c r="A199" s="35"/>
      <c r="B199" s="124" t="s">
        <v>430</v>
      </c>
      <c r="C199" s="125">
        <v>1</v>
      </c>
      <c r="D199" s="120" t="s">
        <v>433</v>
      </c>
      <c r="E199" s="122">
        <v>1</v>
      </c>
      <c r="F199" s="41"/>
      <c r="G199" s="42"/>
      <c r="H199" s="43"/>
      <c r="I199" s="42"/>
      <c r="J199" s="40"/>
      <c r="K199" s="44"/>
    </row>
    <row r="200" spans="1:11" s="1" customFormat="1" ht="9.75">
      <c r="A200" s="35">
        <v>82</v>
      </c>
      <c r="B200" s="37" t="s">
        <v>194</v>
      </c>
      <c r="C200" s="38" t="s">
        <v>648</v>
      </c>
      <c r="D200" s="39" t="s">
        <v>31</v>
      </c>
      <c r="E200" s="123">
        <v>1</v>
      </c>
      <c r="F200" s="41">
        <v>0</v>
      </c>
      <c r="G200" s="42">
        <f>E200*F200</f>
        <v>0</v>
      </c>
      <c r="H200" s="43">
        <v>0</v>
      </c>
      <c r="I200" s="42">
        <f>E200*H200</f>
        <v>0</v>
      </c>
      <c r="J200" s="40">
        <v>0.005</v>
      </c>
      <c r="K200" s="44">
        <f>E200*J200</f>
        <v>0.005</v>
      </c>
    </row>
    <row r="201" spans="1:11" s="1" customFormat="1" ht="9.75">
      <c r="A201" s="35"/>
      <c r="B201" s="124" t="s">
        <v>430</v>
      </c>
      <c r="C201" s="125">
        <v>1</v>
      </c>
      <c r="D201" s="120" t="s">
        <v>433</v>
      </c>
      <c r="E201" s="122">
        <v>1</v>
      </c>
      <c r="F201" s="41"/>
      <c r="G201" s="42"/>
      <c r="H201" s="43"/>
      <c r="I201" s="42"/>
      <c r="J201" s="40"/>
      <c r="K201" s="44"/>
    </row>
    <row r="202" spans="1:11" s="1" customFormat="1" ht="9.75">
      <c r="A202" s="35">
        <f>A200+1</f>
        <v>83</v>
      </c>
      <c r="B202" s="37" t="s">
        <v>195</v>
      </c>
      <c r="C202" s="145" t="s">
        <v>196</v>
      </c>
      <c r="D202" s="39" t="s">
        <v>31</v>
      </c>
      <c r="E202" s="123">
        <v>5</v>
      </c>
      <c r="F202" s="41">
        <v>0</v>
      </c>
      <c r="G202" s="42">
        <f>E202*F202</f>
        <v>0</v>
      </c>
      <c r="H202" s="43">
        <v>0</v>
      </c>
      <c r="I202" s="42">
        <f>E202*H202</f>
        <v>0</v>
      </c>
      <c r="J202" s="40">
        <v>0.00076704</v>
      </c>
      <c r="K202" s="44">
        <f>E202*J202</f>
        <v>0.0038352</v>
      </c>
    </row>
    <row r="203" spans="1:11" s="1" customFormat="1" ht="9.75">
      <c r="A203" s="35"/>
      <c r="B203" s="124" t="s">
        <v>430</v>
      </c>
      <c r="C203" s="125">
        <v>5</v>
      </c>
      <c r="D203" s="120" t="s">
        <v>433</v>
      </c>
      <c r="E203" s="122">
        <v>5</v>
      </c>
      <c r="F203" s="41"/>
      <c r="G203" s="42"/>
      <c r="H203" s="43"/>
      <c r="I203" s="42"/>
      <c r="J203" s="40"/>
      <c r="K203" s="44"/>
    </row>
    <row r="204" spans="1:11" s="1" customFormat="1" ht="9.75">
      <c r="A204" s="35">
        <f>A202+1</f>
        <v>84</v>
      </c>
      <c r="B204" s="37" t="s">
        <v>197</v>
      </c>
      <c r="C204" s="145" t="s">
        <v>649</v>
      </c>
      <c r="D204" s="39" t="s">
        <v>31</v>
      </c>
      <c r="E204" s="123">
        <v>2</v>
      </c>
      <c r="F204" s="41">
        <v>0</v>
      </c>
      <c r="G204" s="42">
        <f>E204*F204</f>
        <v>0</v>
      </c>
      <c r="H204" s="43">
        <v>0</v>
      </c>
      <c r="I204" s="42">
        <f>E204*H204</f>
        <v>0</v>
      </c>
      <c r="J204" s="40">
        <v>0.049</v>
      </c>
      <c r="K204" s="44">
        <f>E204*J204</f>
        <v>0.098</v>
      </c>
    </row>
    <row r="205" spans="1:11" s="1" customFormat="1" ht="9.75">
      <c r="A205" s="35"/>
      <c r="B205" s="124" t="s">
        <v>430</v>
      </c>
      <c r="C205" s="125">
        <v>2</v>
      </c>
      <c r="D205" s="120" t="s">
        <v>433</v>
      </c>
      <c r="E205" s="122">
        <v>2</v>
      </c>
      <c r="F205" s="41"/>
      <c r="G205" s="42"/>
      <c r="H205" s="43"/>
      <c r="I205" s="42"/>
      <c r="J205" s="40"/>
      <c r="K205" s="44"/>
    </row>
    <row r="206" spans="1:11" s="1" customFormat="1" ht="9.75">
      <c r="A206" s="35">
        <f>A204+1</f>
        <v>85</v>
      </c>
      <c r="B206" s="37" t="s">
        <v>198</v>
      </c>
      <c r="C206" s="145" t="s">
        <v>650</v>
      </c>
      <c r="D206" s="39" t="s">
        <v>31</v>
      </c>
      <c r="E206" s="123">
        <v>1</v>
      </c>
      <c r="F206" s="41">
        <v>0</v>
      </c>
      <c r="G206" s="42">
        <f>E206*F206</f>
        <v>0</v>
      </c>
      <c r="H206" s="43">
        <v>0</v>
      </c>
      <c r="I206" s="42">
        <f>E206*H206</f>
        <v>0</v>
      </c>
      <c r="J206" s="40">
        <v>0.028</v>
      </c>
      <c r="K206" s="44">
        <f>E206*J206</f>
        <v>0.028</v>
      </c>
    </row>
    <row r="207" spans="1:11" s="1" customFormat="1" ht="9.75">
      <c r="A207" s="35"/>
      <c r="B207" s="124" t="s">
        <v>430</v>
      </c>
      <c r="C207" s="125">
        <v>1</v>
      </c>
      <c r="D207" s="120" t="s">
        <v>433</v>
      </c>
      <c r="E207" s="122">
        <v>1</v>
      </c>
      <c r="F207" s="41"/>
      <c r="G207" s="42"/>
      <c r="H207" s="43"/>
      <c r="I207" s="42"/>
      <c r="J207" s="40"/>
      <c r="K207" s="44"/>
    </row>
    <row r="208" spans="1:11" s="1" customFormat="1" ht="9.75">
      <c r="A208" s="35">
        <f>A206+1</f>
        <v>86</v>
      </c>
      <c r="B208" s="37" t="s">
        <v>199</v>
      </c>
      <c r="C208" s="145" t="s">
        <v>651</v>
      </c>
      <c r="D208" s="39" t="s">
        <v>31</v>
      </c>
      <c r="E208" s="123">
        <v>2</v>
      </c>
      <c r="F208" s="41">
        <v>0</v>
      </c>
      <c r="G208" s="42">
        <f>E208*F208</f>
        <v>0</v>
      </c>
      <c r="H208" s="43">
        <v>0</v>
      </c>
      <c r="I208" s="42">
        <f>E208*H208</f>
        <v>0</v>
      </c>
      <c r="J208" s="40">
        <v>0.041</v>
      </c>
      <c r="K208" s="44">
        <f>E208*J208</f>
        <v>0.082</v>
      </c>
    </row>
    <row r="209" spans="1:11" s="1" customFormat="1" ht="9.75">
      <c r="A209" s="35"/>
      <c r="B209" s="124" t="s">
        <v>430</v>
      </c>
      <c r="C209" s="125">
        <v>2</v>
      </c>
      <c r="D209" s="120" t="s">
        <v>433</v>
      </c>
      <c r="E209" s="122">
        <v>2</v>
      </c>
      <c r="F209" s="41"/>
      <c r="G209" s="42"/>
      <c r="H209" s="43"/>
      <c r="I209" s="42"/>
      <c r="J209" s="40"/>
      <c r="K209" s="44"/>
    </row>
    <row r="210" spans="1:11" s="1" customFormat="1" ht="9.75">
      <c r="A210" s="35">
        <v>87</v>
      </c>
      <c r="B210" s="37" t="s">
        <v>200</v>
      </c>
      <c r="C210" s="145" t="s">
        <v>201</v>
      </c>
      <c r="D210" s="39" t="s">
        <v>31</v>
      </c>
      <c r="E210" s="123">
        <v>5</v>
      </c>
      <c r="F210" s="41">
        <v>0</v>
      </c>
      <c r="G210" s="42">
        <f>E210*F210</f>
        <v>0</v>
      </c>
      <c r="H210" s="43">
        <v>0</v>
      </c>
      <c r="I210" s="42">
        <f>E210*H210</f>
        <v>0</v>
      </c>
      <c r="J210" s="40">
        <v>0.000144395</v>
      </c>
      <c r="K210" s="44">
        <f>E210*J210</f>
        <v>0.0007219749999999999</v>
      </c>
    </row>
    <row r="211" spans="1:11" s="1" customFormat="1" ht="9.75">
      <c r="A211" s="35"/>
      <c r="B211" s="124" t="s">
        <v>430</v>
      </c>
      <c r="C211" s="119">
        <v>5</v>
      </c>
      <c r="D211" s="120" t="s">
        <v>433</v>
      </c>
      <c r="E211" s="122">
        <v>5</v>
      </c>
      <c r="F211" s="41"/>
      <c r="G211" s="42"/>
      <c r="H211" s="43"/>
      <c r="I211" s="42"/>
      <c r="J211" s="40"/>
      <c r="K211" s="44"/>
    </row>
    <row r="212" spans="1:11" s="1" customFormat="1" ht="9.75">
      <c r="A212" s="35">
        <f>A210+1</f>
        <v>88</v>
      </c>
      <c r="B212" s="37" t="s">
        <v>202</v>
      </c>
      <c r="C212" s="38" t="s">
        <v>203</v>
      </c>
      <c r="D212" s="39" t="s">
        <v>84</v>
      </c>
      <c r="E212" s="123">
        <v>5.95</v>
      </c>
      <c r="F212" s="41">
        <v>0</v>
      </c>
      <c r="G212" s="42">
        <f>E212*F212</f>
        <v>0</v>
      </c>
      <c r="H212" s="43">
        <v>0</v>
      </c>
      <c r="I212" s="42">
        <f>E212*H212</f>
        <v>0</v>
      </c>
      <c r="J212" s="40">
        <v>0.0032</v>
      </c>
      <c r="K212" s="44">
        <f>E212*J212</f>
        <v>0.01904</v>
      </c>
    </row>
    <row r="213" spans="1:11" s="1" customFormat="1" ht="9.75">
      <c r="A213" s="35"/>
      <c r="B213" s="124" t="s">
        <v>430</v>
      </c>
      <c r="C213" s="119" t="s">
        <v>652</v>
      </c>
      <c r="D213" s="120" t="s">
        <v>437</v>
      </c>
      <c r="E213" s="122">
        <v>5.95</v>
      </c>
      <c r="F213" s="41"/>
      <c r="G213" s="42"/>
      <c r="H213" s="43"/>
      <c r="I213" s="42"/>
      <c r="J213" s="40"/>
      <c r="K213" s="44"/>
    </row>
    <row r="214" spans="1:11" s="1" customFormat="1" ht="9.75">
      <c r="A214" s="35">
        <v>89</v>
      </c>
      <c r="B214" s="37" t="s">
        <v>204</v>
      </c>
      <c r="C214" s="38" t="s">
        <v>205</v>
      </c>
      <c r="D214" s="39" t="s">
        <v>47</v>
      </c>
      <c r="E214" s="36">
        <v>0.267</v>
      </c>
      <c r="F214" s="41">
        <v>0</v>
      </c>
      <c r="G214" s="42">
        <f>E214*F214</f>
        <v>0</v>
      </c>
      <c r="H214" s="43">
        <v>0</v>
      </c>
      <c r="I214" s="42">
        <f>E214*H214</f>
        <v>0</v>
      </c>
      <c r="J214" s="40">
        <v>0</v>
      </c>
      <c r="K214" s="44">
        <f>E214*J214</f>
        <v>0</v>
      </c>
    </row>
    <row r="215" spans="1:11" s="1" customFormat="1" ht="9.75">
      <c r="A215" s="35"/>
      <c r="B215" s="124" t="s">
        <v>430</v>
      </c>
      <c r="C215" s="119">
        <v>0.06</v>
      </c>
      <c r="D215" s="120" t="s">
        <v>434</v>
      </c>
      <c r="E215" s="121">
        <v>0.267</v>
      </c>
      <c r="F215" s="41"/>
      <c r="G215" s="42"/>
      <c r="H215" s="43"/>
      <c r="I215" s="118"/>
      <c r="J215" s="40"/>
      <c r="K215" s="44"/>
    </row>
    <row r="216" spans="1:11" s="18" customFormat="1" ht="11.25">
      <c r="A216" s="53"/>
      <c r="B216" s="54">
        <v>766</v>
      </c>
      <c r="C216" s="55" t="s">
        <v>206</v>
      </c>
      <c r="D216" s="56"/>
      <c r="E216" s="56"/>
      <c r="F216" s="57"/>
      <c r="G216" s="58">
        <f>SUM(G190:G214)</f>
        <v>0</v>
      </c>
      <c r="H216" s="59"/>
      <c r="I216" s="60">
        <f>SUM(I190:I214)</f>
        <v>0</v>
      </c>
      <c r="J216" s="59"/>
      <c r="K216" s="61">
        <f>SUM(K190:K214)</f>
        <v>0.314597175</v>
      </c>
    </row>
    <row r="217" spans="1:11" s="18" customFormat="1" ht="11.25">
      <c r="A217" s="28"/>
      <c r="B217" s="29" t="s">
        <v>207</v>
      </c>
      <c r="C217" s="30" t="s">
        <v>208</v>
      </c>
      <c r="D217" s="27"/>
      <c r="E217" s="27"/>
      <c r="F217" s="31"/>
      <c r="G217" s="32"/>
      <c r="H217" s="33"/>
      <c r="I217" s="26"/>
      <c r="J217" s="33"/>
      <c r="K217" s="34"/>
    </row>
    <row r="218" spans="1:11" s="1" customFormat="1" ht="9.75">
      <c r="A218" s="35">
        <f>A214+1</f>
        <v>90</v>
      </c>
      <c r="B218" s="37" t="s">
        <v>209</v>
      </c>
      <c r="C218" s="38" t="s">
        <v>210</v>
      </c>
      <c r="D218" s="39" t="s">
        <v>35</v>
      </c>
      <c r="E218" s="123">
        <v>40.76</v>
      </c>
      <c r="F218" s="41">
        <v>0</v>
      </c>
      <c r="G218" s="42">
        <f aca="true" t="shared" si="15" ref="G218:G228">E218*F218</f>
        <v>0</v>
      </c>
      <c r="H218" s="43">
        <v>0</v>
      </c>
      <c r="I218" s="42">
        <f aca="true" t="shared" si="16" ref="I218:I228">E218*H218</f>
        <v>0</v>
      </c>
      <c r="J218" s="40">
        <v>0.000125</v>
      </c>
      <c r="K218" s="44">
        <f aca="true" t="shared" si="17" ref="K218:K228">E218*J218</f>
        <v>0.005095</v>
      </c>
    </row>
    <row r="219" spans="1:11" s="1" customFormat="1" ht="9.75">
      <c r="A219" s="35"/>
      <c r="B219" s="124" t="s">
        <v>430</v>
      </c>
      <c r="C219" s="119">
        <v>40.76</v>
      </c>
      <c r="D219" s="120" t="s">
        <v>431</v>
      </c>
      <c r="E219" s="122">
        <v>40.76</v>
      </c>
      <c r="F219" s="41"/>
      <c r="G219" s="42"/>
      <c r="H219" s="43"/>
      <c r="I219" s="42"/>
      <c r="J219" s="40"/>
      <c r="K219" s="44"/>
    </row>
    <row r="220" spans="1:11" s="1" customFormat="1" ht="9.75">
      <c r="A220" s="35">
        <f>A218+1</f>
        <v>91</v>
      </c>
      <c r="B220" s="37" t="s">
        <v>211</v>
      </c>
      <c r="C220" s="38" t="s">
        <v>212</v>
      </c>
      <c r="D220" s="39" t="s">
        <v>35</v>
      </c>
      <c r="E220" s="36">
        <v>40.76</v>
      </c>
      <c r="F220" s="41">
        <v>0</v>
      </c>
      <c r="G220" s="42">
        <f t="shared" si="15"/>
        <v>0</v>
      </c>
      <c r="H220" s="43">
        <v>0</v>
      </c>
      <c r="I220" s="42">
        <f t="shared" si="16"/>
        <v>0</v>
      </c>
      <c r="J220" s="40">
        <v>0.00201</v>
      </c>
      <c r="K220" s="44">
        <f t="shared" si="17"/>
        <v>0.0819276</v>
      </c>
    </row>
    <row r="221" spans="1:11" s="1" customFormat="1" ht="9.75">
      <c r="A221" s="35"/>
      <c r="B221" s="124" t="s">
        <v>430</v>
      </c>
      <c r="C221" s="119">
        <v>40.76</v>
      </c>
      <c r="D221" s="120" t="s">
        <v>431</v>
      </c>
      <c r="E221" s="122">
        <v>40.76</v>
      </c>
      <c r="F221" s="41"/>
      <c r="G221" s="42"/>
      <c r="H221" s="43"/>
      <c r="I221" s="42"/>
      <c r="J221" s="40"/>
      <c r="K221" s="44"/>
    </row>
    <row r="222" spans="1:11" s="1" customFormat="1" ht="9.75">
      <c r="A222" s="35">
        <f>A220+1</f>
        <v>92</v>
      </c>
      <c r="B222" s="37" t="s">
        <v>213</v>
      </c>
      <c r="C222" s="38" t="s">
        <v>455</v>
      </c>
      <c r="D222" s="39" t="s">
        <v>84</v>
      </c>
      <c r="E222" s="130">
        <v>16</v>
      </c>
      <c r="F222" s="41">
        <v>0</v>
      </c>
      <c r="G222" s="42">
        <f t="shared" si="15"/>
        <v>0</v>
      </c>
      <c r="H222" s="43">
        <v>0</v>
      </c>
      <c r="I222" s="42">
        <f t="shared" si="16"/>
        <v>0</v>
      </c>
      <c r="J222" s="40">
        <v>0.0073791</v>
      </c>
      <c r="K222" s="44">
        <f t="shared" si="17"/>
        <v>0.1180656</v>
      </c>
    </row>
    <row r="223" spans="1:11" s="1" customFormat="1" ht="9.75">
      <c r="A223" s="35"/>
      <c r="B223" s="124" t="s">
        <v>430</v>
      </c>
      <c r="C223" s="125">
        <v>16</v>
      </c>
      <c r="D223" s="120" t="s">
        <v>437</v>
      </c>
      <c r="E223" s="122">
        <v>16</v>
      </c>
      <c r="F223" s="41"/>
      <c r="G223" s="42"/>
      <c r="H223" s="43"/>
      <c r="I223" s="42"/>
      <c r="J223" s="40"/>
      <c r="K223" s="44"/>
    </row>
    <row r="224" spans="1:11" s="1" customFormat="1" ht="9.75">
      <c r="A224" s="35">
        <f>A222+1</f>
        <v>93</v>
      </c>
      <c r="B224" s="37" t="s">
        <v>214</v>
      </c>
      <c r="C224" s="38" t="s">
        <v>215</v>
      </c>
      <c r="D224" s="39" t="s">
        <v>35</v>
      </c>
      <c r="E224" s="36">
        <v>44.84</v>
      </c>
      <c r="F224" s="41">
        <v>0</v>
      </c>
      <c r="G224" s="42">
        <f t="shared" si="15"/>
        <v>0</v>
      </c>
      <c r="H224" s="43">
        <v>0</v>
      </c>
      <c r="I224" s="42">
        <f t="shared" si="16"/>
        <v>0</v>
      </c>
      <c r="J224" s="40">
        <v>0.02</v>
      </c>
      <c r="K224" s="44">
        <f t="shared" si="17"/>
        <v>0.8968</v>
      </c>
    </row>
    <row r="225" spans="1:11" s="1" customFormat="1" ht="9.75">
      <c r="A225" s="35"/>
      <c r="B225" s="124" t="s">
        <v>430</v>
      </c>
      <c r="C225" s="119" t="s">
        <v>640</v>
      </c>
      <c r="D225" s="120" t="s">
        <v>431</v>
      </c>
      <c r="E225" s="122">
        <v>44.84</v>
      </c>
      <c r="F225" s="41"/>
      <c r="G225" s="42"/>
      <c r="H225" s="43"/>
      <c r="I225" s="42"/>
      <c r="J225" s="40"/>
      <c r="K225" s="44"/>
    </row>
    <row r="226" spans="1:11" s="1" customFormat="1" ht="9.75">
      <c r="A226" s="35">
        <f>A224+1</f>
        <v>94</v>
      </c>
      <c r="B226" s="37" t="s">
        <v>216</v>
      </c>
      <c r="C226" s="38" t="s">
        <v>217</v>
      </c>
      <c r="D226" s="39" t="s">
        <v>84</v>
      </c>
      <c r="E226" s="130">
        <v>20</v>
      </c>
      <c r="F226" s="41">
        <v>0</v>
      </c>
      <c r="G226" s="42">
        <f t="shared" si="15"/>
        <v>0</v>
      </c>
      <c r="H226" s="43">
        <v>0</v>
      </c>
      <c r="I226" s="42">
        <f t="shared" si="16"/>
        <v>0</v>
      </c>
      <c r="J226" s="40">
        <v>0</v>
      </c>
      <c r="K226" s="44">
        <f t="shared" si="17"/>
        <v>0</v>
      </c>
    </row>
    <row r="227" spans="1:11" s="1" customFormat="1" ht="9.75">
      <c r="A227" s="35"/>
      <c r="B227" s="124" t="s">
        <v>430</v>
      </c>
      <c r="C227" s="125">
        <v>20</v>
      </c>
      <c r="D227" s="120" t="s">
        <v>437</v>
      </c>
      <c r="E227" s="122">
        <v>20</v>
      </c>
      <c r="F227" s="41"/>
      <c r="G227" s="42"/>
      <c r="H227" s="43"/>
      <c r="I227" s="42"/>
      <c r="J227" s="40"/>
      <c r="K227" s="44"/>
    </row>
    <row r="228" spans="1:11" s="1" customFormat="1" ht="9.75">
      <c r="A228" s="35">
        <f>A226+1</f>
        <v>95</v>
      </c>
      <c r="B228" s="37" t="s">
        <v>218</v>
      </c>
      <c r="C228" s="38" t="s">
        <v>219</v>
      </c>
      <c r="D228" s="39" t="s">
        <v>47</v>
      </c>
      <c r="E228" s="36">
        <v>1.102</v>
      </c>
      <c r="F228" s="41">
        <v>0</v>
      </c>
      <c r="G228" s="42">
        <f t="shared" si="15"/>
        <v>0</v>
      </c>
      <c r="H228" s="43">
        <v>0</v>
      </c>
      <c r="I228" s="42">
        <f t="shared" si="16"/>
        <v>0</v>
      </c>
      <c r="J228" s="40">
        <v>0</v>
      </c>
      <c r="K228" s="44">
        <f t="shared" si="17"/>
        <v>0</v>
      </c>
    </row>
    <row r="229" spans="1:11" s="1" customFormat="1" ht="9.75">
      <c r="A229" s="35"/>
      <c r="B229" s="124" t="s">
        <v>430</v>
      </c>
      <c r="C229" s="119">
        <v>0.492</v>
      </c>
      <c r="D229" s="120" t="s">
        <v>434</v>
      </c>
      <c r="E229" s="121">
        <v>1.102</v>
      </c>
      <c r="F229" s="41"/>
      <c r="G229" s="42"/>
      <c r="H229" s="43"/>
      <c r="I229" s="118"/>
      <c r="J229" s="40"/>
      <c r="K229" s="44"/>
    </row>
    <row r="230" spans="1:11" s="18" customFormat="1" ht="11.25">
      <c r="A230" s="53"/>
      <c r="B230" s="54">
        <v>771</v>
      </c>
      <c r="C230" s="55" t="s">
        <v>220</v>
      </c>
      <c r="D230" s="56"/>
      <c r="E230" s="56"/>
      <c r="F230" s="57"/>
      <c r="G230" s="58">
        <f>SUM(G218:G228)</f>
        <v>0</v>
      </c>
      <c r="H230" s="59"/>
      <c r="I230" s="60">
        <f>SUM(I218:I228)</f>
        <v>0</v>
      </c>
      <c r="J230" s="59"/>
      <c r="K230" s="61">
        <f>SUM(K218:K228)</f>
        <v>1.1018882</v>
      </c>
    </row>
    <row r="231" spans="1:11" s="18" customFormat="1" ht="11.25">
      <c r="A231" s="28"/>
      <c r="B231" s="29" t="s">
        <v>221</v>
      </c>
      <c r="C231" s="30" t="s">
        <v>222</v>
      </c>
      <c r="D231" s="27"/>
      <c r="E231" s="27"/>
      <c r="F231" s="31"/>
      <c r="G231" s="32"/>
      <c r="H231" s="33"/>
      <c r="I231" s="26"/>
      <c r="J231" s="33"/>
      <c r="K231" s="34"/>
    </row>
    <row r="232" spans="1:11" s="1" customFormat="1" ht="9.75">
      <c r="A232" s="35">
        <f>A228+1</f>
        <v>96</v>
      </c>
      <c r="B232" s="37" t="s">
        <v>223</v>
      </c>
      <c r="C232" s="38" t="s">
        <v>224</v>
      </c>
      <c r="D232" s="39" t="s">
        <v>35</v>
      </c>
      <c r="E232" s="123">
        <v>118.98</v>
      </c>
      <c r="F232" s="41">
        <v>0</v>
      </c>
      <c r="G232" s="42">
        <f aca="true" t="shared" si="18" ref="G232:G240">E232*F232</f>
        <v>0</v>
      </c>
      <c r="H232" s="43">
        <v>0</v>
      </c>
      <c r="I232" s="42">
        <f aca="true" t="shared" si="19" ref="I232:I240">E232*H232</f>
        <v>0</v>
      </c>
      <c r="J232" s="40">
        <v>0.000125</v>
      </c>
      <c r="K232" s="44">
        <f aca="true" t="shared" si="20" ref="K232:K240">E232*J232</f>
        <v>0.0148725</v>
      </c>
    </row>
    <row r="233" spans="1:11" s="1" customFormat="1" ht="9.75">
      <c r="A233" s="35"/>
      <c r="B233" s="124" t="s">
        <v>430</v>
      </c>
      <c r="C233" s="119">
        <v>118.98</v>
      </c>
      <c r="D233" s="120" t="s">
        <v>431</v>
      </c>
      <c r="E233" s="122">
        <v>118.98</v>
      </c>
      <c r="F233" s="41"/>
      <c r="G233" s="42"/>
      <c r="H233" s="43"/>
      <c r="I233" s="42"/>
      <c r="J233" s="40"/>
      <c r="K233" s="44"/>
    </row>
    <row r="234" spans="1:11" s="1" customFormat="1" ht="9.75">
      <c r="A234" s="35">
        <v>100</v>
      </c>
      <c r="B234" s="37" t="s">
        <v>225</v>
      </c>
      <c r="C234" s="38" t="s">
        <v>226</v>
      </c>
      <c r="D234" s="39" t="s">
        <v>35</v>
      </c>
      <c r="E234" s="130">
        <v>118.98</v>
      </c>
      <c r="F234" s="41">
        <v>0</v>
      </c>
      <c r="G234" s="42">
        <f t="shared" si="18"/>
        <v>0</v>
      </c>
      <c r="H234" s="43">
        <v>0</v>
      </c>
      <c r="I234" s="42">
        <f t="shared" si="19"/>
        <v>0</v>
      </c>
      <c r="J234" s="40">
        <v>0.00180628</v>
      </c>
      <c r="K234" s="44">
        <f t="shared" si="20"/>
        <v>0.2149111944</v>
      </c>
    </row>
    <row r="235" spans="1:11" s="1" customFormat="1" ht="9.75">
      <c r="A235" s="35"/>
      <c r="B235" s="124" t="s">
        <v>430</v>
      </c>
      <c r="C235" s="119">
        <v>118.98</v>
      </c>
      <c r="D235" s="120" t="s">
        <v>431</v>
      </c>
      <c r="E235" s="122">
        <v>118.98</v>
      </c>
      <c r="F235" s="41"/>
      <c r="G235" s="42"/>
      <c r="H235" s="43"/>
      <c r="I235" s="42"/>
      <c r="J235" s="40"/>
      <c r="K235" s="44"/>
    </row>
    <row r="236" spans="1:11" s="1" customFormat="1" ht="9.75">
      <c r="A236" s="35">
        <f>A234+1</f>
        <v>101</v>
      </c>
      <c r="B236" s="37" t="s">
        <v>227</v>
      </c>
      <c r="C236" s="38" t="s">
        <v>228</v>
      </c>
      <c r="D236" s="39" t="s">
        <v>84</v>
      </c>
      <c r="E236" s="130">
        <v>20</v>
      </c>
      <c r="F236" s="41">
        <v>0</v>
      </c>
      <c r="G236" s="42">
        <f t="shared" si="18"/>
        <v>0</v>
      </c>
      <c r="H236" s="43">
        <v>0</v>
      </c>
      <c r="I236" s="42">
        <f t="shared" si="19"/>
        <v>0</v>
      </c>
      <c r="J236" s="40">
        <v>0</v>
      </c>
      <c r="K236" s="44">
        <f t="shared" si="20"/>
        <v>0</v>
      </c>
    </row>
    <row r="237" spans="1:11" s="1" customFormat="1" ht="9.75">
      <c r="A237" s="35"/>
      <c r="B237" s="124" t="s">
        <v>430</v>
      </c>
      <c r="C237" s="119">
        <v>20</v>
      </c>
      <c r="D237" s="120" t="s">
        <v>437</v>
      </c>
      <c r="E237" s="122">
        <v>20</v>
      </c>
      <c r="F237" s="41"/>
      <c r="G237" s="42"/>
      <c r="H237" s="43"/>
      <c r="I237" s="42"/>
      <c r="J237" s="40"/>
      <c r="K237" s="44"/>
    </row>
    <row r="238" spans="1:11" s="1" customFormat="1" ht="9.75">
      <c r="A238" s="35">
        <f>A236+1</f>
        <v>102</v>
      </c>
      <c r="B238" s="37" t="s">
        <v>229</v>
      </c>
      <c r="C238" s="38" t="s">
        <v>230</v>
      </c>
      <c r="D238" s="39" t="s">
        <v>35</v>
      </c>
      <c r="E238" s="36">
        <v>130.88</v>
      </c>
      <c r="F238" s="41">
        <v>0</v>
      </c>
      <c r="G238" s="42">
        <f t="shared" si="18"/>
        <v>0</v>
      </c>
      <c r="H238" s="43">
        <v>0</v>
      </c>
      <c r="I238" s="42">
        <f t="shared" si="19"/>
        <v>0</v>
      </c>
      <c r="J238" s="40">
        <v>0.064</v>
      </c>
      <c r="K238" s="44">
        <f t="shared" si="20"/>
        <v>8.37632</v>
      </c>
    </row>
    <row r="239" spans="1:11" s="1" customFormat="1" ht="9.75">
      <c r="A239" s="35"/>
      <c r="B239" s="124" t="s">
        <v>430</v>
      </c>
      <c r="C239" s="119" t="s">
        <v>653</v>
      </c>
      <c r="D239" s="120" t="s">
        <v>431</v>
      </c>
      <c r="E239" s="122">
        <v>130.88</v>
      </c>
      <c r="F239" s="41"/>
      <c r="G239" s="42"/>
      <c r="H239" s="43"/>
      <c r="I239" s="42"/>
      <c r="J239" s="40"/>
      <c r="K239" s="44"/>
    </row>
    <row r="240" spans="1:11" s="1" customFormat="1" ht="9.75">
      <c r="A240" s="35">
        <f>A238+1</f>
        <v>103</v>
      </c>
      <c r="B240" s="37" t="s">
        <v>231</v>
      </c>
      <c r="C240" s="38" t="s">
        <v>232</v>
      </c>
      <c r="D240" s="39" t="s">
        <v>47</v>
      </c>
      <c r="E240" s="36">
        <v>8.606</v>
      </c>
      <c r="F240" s="41">
        <v>0</v>
      </c>
      <c r="G240" s="42">
        <f t="shared" si="18"/>
        <v>0</v>
      </c>
      <c r="H240" s="43">
        <v>0</v>
      </c>
      <c r="I240" s="42">
        <f t="shared" si="19"/>
        <v>0</v>
      </c>
      <c r="J240" s="40">
        <v>0</v>
      </c>
      <c r="K240" s="44">
        <f t="shared" si="20"/>
        <v>0</v>
      </c>
    </row>
    <row r="241" spans="1:11" s="1" customFormat="1" ht="9.75">
      <c r="A241" s="35"/>
      <c r="B241" s="124" t="s">
        <v>430</v>
      </c>
      <c r="C241" s="119">
        <v>8.606</v>
      </c>
      <c r="D241" s="135" t="s">
        <v>434</v>
      </c>
      <c r="E241" s="1">
        <v>8.606</v>
      </c>
      <c r="F241" s="41"/>
      <c r="G241" s="42"/>
      <c r="H241" s="43"/>
      <c r="I241" s="118"/>
      <c r="J241" s="40"/>
      <c r="K241" s="44"/>
    </row>
    <row r="242" spans="1:11" s="18" customFormat="1" ht="11.25">
      <c r="A242" s="53"/>
      <c r="B242" s="54">
        <v>781</v>
      </c>
      <c r="C242" s="55" t="s">
        <v>233</v>
      </c>
      <c r="D242" s="56"/>
      <c r="E242" s="136"/>
      <c r="F242" s="57"/>
      <c r="G242" s="58">
        <f>SUM(G232:G240)</f>
        <v>0</v>
      </c>
      <c r="H242" s="59"/>
      <c r="I242" s="60">
        <f>SUM(I232:I240)</f>
        <v>0</v>
      </c>
      <c r="J242" s="59"/>
      <c r="K242" s="61">
        <f>SUM(K232:K240)</f>
        <v>8.6061036944</v>
      </c>
    </row>
    <row r="243" spans="1:11" s="18" customFormat="1" ht="11.25">
      <c r="A243" s="28"/>
      <c r="B243" s="29" t="s">
        <v>234</v>
      </c>
      <c r="C243" s="30" t="s">
        <v>235</v>
      </c>
      <c r="D243" s="27"/>
      <c r="E243" s="27"/>
      <c r="F243" s="31"/>
      <c r="G243" s="32"/>
      <c r="H243" s="33"/>
      <c r="I243" s="26"/>
      <c r="J243" s="33"/>
      <c r="K243" s="34"/>
    </row>
    <row r="244" spans="1:11" s="1" customFormat="1" ht="9.75">
      <c r="A244" s="35">
        <f>A240+1</f>
        <v>104</v>
      </c>
      <c r="B244" s="37" t="s">
        <v>236</v>
      </c>
      <c r="C244" s="38" t="s">
        <v>237</v>
      </c>
      <c r="D244" s="39" t="s">
        <v>35</v>
      </c>
      <c r="E244" s="123">
        <v>12.5</v>
      </c>
      <c r="F244" s="41">
        <v>0</v>
      </c>
      <c r="G244" s="42">
        <f>E244*F244</f>
        <v>0</v>
      </c>
      <c r="H244" s="43">
        <v>0</v>
      </c>
      <c r="I244" s="42">
        <f>E244*H244</f>
        <v>0</v>
      </c>
      <c r="J244" s="40">
        <v>0.000514681</v>
      </c>
      <c r="K244" s="44">
        <f>E244*J244</f>
        <v>0.0064335125</v>
      </c>
    </row>
    <row r="245" spans="1:11" s="1" customFormat="1" ht="9.75">
      <c r="A245" s="35"/>
      <c r="B245" s="124" t="s">
        <v>430</v>
      </c>
      <c r="C245" s="119" t="s">
        <v>654</v>
      </c>
      <c r="D245" s="120" t="s">
        <v>431</v>
      </c>
      <c r="E245" s="122">
        <v>12.5</v>
      </c>
      <c r="F245" s="41"/>
      <c r="G245" s="42"/>
      <c r="H245" s="43"/>
      <c r="I245" s="42"/>
      <c r="J245" s="40"/>
      <c r="K245" s="44"/>
    </row>
    <row r="246" spans="1:11" s="1" customFormat="1" ht="9.75">
      <c r="A246" s="35">
        <f>A244+1</f>
        <v>105</v>
      </c>
      <c r="B246" s="37" t="s">
        <v>238</v>
      </c>
      <c r="C246" s="38" t="s">
        <v>239</v>
      </c>
      <c r="D246" s="39" t="s">
        <v>35</v>
      </c>
      <c r="E246" s="123">
        <v>12.5</v>
      </c>
      <c r="F246" s="41">
        <v>0</v>
      </c>
      <c r="G246" s="42">
        <f>E246*F246</f>
        <v>0</v>
      </c>
      <c r="H246" s="43">
        <v>0</v>
      </c>
      <c r="I246" s="42">
        <f>E246*H246</f>
        <v>0</v>
      </c>
      <c r="J246" s="40">
        <v>0.00030428</v>
      </c>
      <c r="K246" s="44">
        <f>E246*J246</f>
        <v>0.0038034999999999996</v>
      </c>
    </row>
    <row r="247" spans="1:11" s="1" customFormat="1" ht="9.75">
      <c r="A247" s="35"/>
      <c r="B247" s="124" t="s">
        <v>430</v>
      </c>
      <c r="C247" s="125">
        <v>12.5</v>
      </c>
      <c r="D247" s="120" t="s">
        <v>431</v>
      </c>
      <c r="E247" s="122">
        <v>12.5</v>
      </c>
      <c r="F247" s="41"/>
      <c r="G247" s="42"/>
      <c r="H247" s="43"/>
      <c r="I247" s="42"/>
      <c r="J247" s="40"/>
      <c r="K247" s="44"/>
    </row>
    <row r="248" spans="1:11" s="1" customFormat="1" ht="9.75">
      <c r="A248" s="35">
        <f>A246+1</f>
        <v>106</v>
      </c>
      <c r="B248" s="37" t="s">
        <v>240</v>
      </c>
      <c r="C248" s="38" t="s">
        <v>241</v>
      </c>
      <c r="D248" s="39" t="s">
        <v>35</v>
      </c>
      <c r="E248" s="123">
        <v>12.5</v>
      </c>
      <c r="F248" s="41">
        <v>0</v>
      </c>
      <c r="G248" s="42">
        <f>E248*F248</f>
        <v>0</v>
      </c>
      <c r="H248" s="43">
        <v>0</v>
      </c>
      <c r="I248" s="42">
        <f>E248*H248</f>
        <v>0</v>
      </c>
      <c r="J248" s="40">
        <v>0.000550061</v>
      </c>
      <c r="K248" s="44">
        <f>E248*J248</f>
        <v>0.0068757625</v>
      </c>
    </row>
    <row r="249" spans="1:11" s="1" customFormat="1" ht="9.75">
      <c r="A249" s="35"/>
      <c r="B249" s="124" t="s">
        <v>430</v>
      </c>
      <c r="C249" s="125">
        <v>12.5</v>
      </c>
      <c r="D249" s="120" t="s">
        <v>431</v>
      </c>
      <c r="E249" s="122">
        <v>12.5</v>
      </c>
      <c r="F249" s="41"/>
      <c r="G249" s="42"/>
      <c r="H249" s="43"/>
      <c r="I249" s="118"/>
      <c r="J249" s="40"/>
      <c r="K249" s="44"/>
    </row>
    <row r="250" spans="1:11" s="18" customFormat="1" ht="11.25">
      <c r="A250" s="53"/>
      <c r="B250" s="54">
        <v>783</v>
      </c>
      <c r="C250" s="55" t="s">
        <v>242</v>
      </c>
      <c r="D250" s="56"/>
      <c r="E250" s="56"/>
      <c r="F250" s="57"/>
      <c r="G250" s="58">
        <f>SUM(G244:G248)</f>
        <v>0</v>
      </c>
      <c r="H250" s="59"/>
      <c r="I250" s="60">
        <f>SUM(I244:I248)</f>
        <v>0</v>
      </c>
      <c r="J250" s="59"/>
      <c r="K250" s="61">
        <f>SUM(K244:K248)</f>
        <v>0.017112775</v>
      </c>
    </row>
    <row r="251" spans="1:11" s="18" customFormat="1" ht="11.25">
      <c r="A251" s="28"/>
      <c r="B251" s="29" t="s">
        <v>243</v>
      </c>
      <c r="C251" s="30" t="s">
        <v>244</v>
      </c>
      <c r="D251" s="27"/>
      <c r="E251" s="27"/>
      <c r="F251" s="31"/>
      <c r="G251" s="32"/>
      <c r="H251" s="33"/>
      <c r="I251" s="26"/>
      <c r="J251" s="33"/>
      <c r="K251" s="34"/>
    </row>
    <row r="252" spans="1:11" s="1" customFormat="1" ht="9.75">
      <c r="A252" s="35">
        <f>A248+1</f>
        <v>107</v>
      </c>
      <c r="B252" s="37" t="s">
        <v>245</v>
      </c>
      <c r="C252" s="38" t="s">
        <v>246</v>
      </c>
      <c r="D252" s="39" t="s">
        <v>35</v>
      </c>
      <c r="E252" s="123">
        <v>101.64</v>
      </c>
      <c r="F252" s="41">
        <v>0</v>
      </c>
      <c r="G252" s="42">
        <f aca="true" t="shared" si="21" ref="G252:G262">E252*F252</f>
        <v>0</v>
      </c>
      <c r="H252" s="43">
        <v>0</v>
      </c>
      <c r="I252" s="42">
        <f aca="true" t="shared" si="22" ref="I252:I262">E252*H252</f>
        <v>0</v>
      </c>
      <c r="J252" s="40">
        <v>0.000143</v>
      </c>
      <c r="K252" s="44">
        <f aca="true" t="shared" si="23" ref="K252:K262">E252*J252</f>
        <v>0.01453452</v>
      </c>
    </row>
    <row r="253" spans="1:11" s="1" customFormat="1" ht="9.75">
      <c r="A253" s="35"/>
      <c r="B253" s="124" t="s">
        <v>430</v>
      </c>
      <c r="C253" s="119">
        <v>101.54</v>
      </c>
      <c r="D253" s="120" t="s">
        <v>431</v>
      </c>
      <c r="E253" s="122">
        <v>101.64</v>
      </c>
      <c r="F253" s="41"/>
      <c r="G253" s="42"/>
      <c r="H253" s="43"/>
      <c r="I253" s="42"/>
      <c r="J253" s="40"/>
      <c r="K253" s="44"/>
    </row>
    <row r="254" spans="1:11" s="1" customFormat="1" ht="9.75">
      <c r="A254" s="35">
        <f>A252+1</f>
        <v>108</v>
      </c>
      <c r="B254" s="37" t="s">
        <v>247</v>
      </c>
      <c r="C254" s="38" t="s">
        <v>248</v>
      </c>
      <c r="D254" s="39" t="s">
        <v>35</v>
      </c>
      <c r="E254" s="36">
        <v>101.64</v>
      </c>
      <c r="F254" s="41">
        <v>0</v>
      </c>
      <c r="G254" s="42">
        <f t="shared" si="21"/>
        <v>0</v>
      </c>
      <c r="H254" s="43">
        <v>0</v>
      </c>
      <c r="I254" s="42">
        <f t="shared" si="22"/>
        <v>0</v>
      </c>
      <c r="J254" s="40">
        <v>0.00028225</v>
      </c>
      <c r="K254" s="44">
        <f t="shared" si="23"/>
        <v>0.02868789</v>
      </c>
    </row>
    <row r="255" spans="1:11" s="1" customFormat="1" ht="9.75">
      <c r="A255" s="35"/>
      <c r="B255" s="124" t="s">
        <v>430</v>
      </c>
      <c r="C255" s="119">
        <v>101.64</v>
      </c>
      <c r="D255" s="120" t="s">
        <v>431</v>
      </c>
      <c r="E255" s="122">
        <v>101.64</v>
      </c>
      <c r="F255" s="41"/>
      <c r="G255" s="42"/>
      <c r="H255" s="43"/>
      <c r="I255" s="42"/>
      <c r="J255" s="40"/>
      <c r="K255" s="44"/>
    </row>
    <row r="256" spans="1:11" s="1" customFormat="1" ht="9.75">
      <c r="A256" s="35">
        <f>A254+1</f>
        <v>109</v>
      </c>
      <c r="B256" s="37" t="s">
        <v>249</v>
      </c>
      <c r="C256" s="38" t="s">
        <v>655</v>
      </c>
      <c r="D256" s="39" t="s">
        <v>35</v>
      </c>
      <c r="E256" s="36">
        <v>40.76</v>
      </c>
      <c r="F256" s="41">
        <v>0</v>
      </c>
      <c r="G256" s="42">
        <f t="shared" si="21"/>
        <v>0</v>
      </c>
      <c r="H256" s="43">
        <v>0</v>
      </c>
      <c r="I256" s="42">
        <f t="shared" si="22"/>
        <v>0</v>
      </c>
      <c r="J256" s="40">
        <v>0.00051935</v>
      </c>
      <c r="K256" s="44">
        <f t="shared" si="23"/>
        <v>0.021168706</v>
      </c>
    </row>
    <row r="257" spans="1:11" s="1" customFormat="1" ht="9.75">
      <c r="A257" s="35"/>
      <c r="B257" s="124" t="s">
        <v>430</v>
      </c>
      <c r="C257" s="119">
        <v>40.76</v>
      </c>
      <c r="D257" s="120" t="s">
        <v>431</v>
      </c>
      <c r="E257" s="122">
        <v>40.76</v>
      </c>
      <c r="F257" s="41"/>
      <c r="G257" s="42"/>
      <c r="H257" s="43"/>
      <c r="I257" s="42"/>
      <c r="J257" s="40"/>
      <c r="K257" s="44"/>
    </row>
    <row r="258" spans="1:11" s="1" customFormat="1" ht="9.75">
      <c r="A258" s="35">
        <f>A256+1</f>
        <v>110</v>
      </c>
      <c r="B258" s="37" t="s">
        <v>250</v>
      </c>
      <c r="C258" s="38" t="s">
        <v>251</v>
      </c>
      <c r="D258" s="39" t="s">
        <v>35</v>
      </c>
      <c r="E258" s="36">
        <v>40.65</v>
      </c>
      <c r="F258" s="41">
        <v>0</v>
      </c>
      <c r="G258" s="42">
        <f t="shared" si="21"/>
        <v>0</v>
      </c>
      <c r="H258" s="43">
        <v>0</v>
      </c>
      <c r="I258" s="42">
        <f t="shared" si="22"/>
        <v>0</v>
      </c>
      <c r="J258" s="40">
        <v>0.00108099</v>
      </c>
      <c r="K258" s="44">
        <f t="shared" si="23"/>
        <v>0.0439422435</v>
      </c>
    </row>
    <row r="259" spans="1:11" s="1" customFormat="1" ht="9.75">
      <c r="A259" s="35"/>
      <c r="B259" s="124" t="s">
        <v>430</v>
      </c>
      <c r="C259" s="119" t="s">
        <v>456</v>
      </c>
      <c r="D259" s="120" t="s">
        <v>431</v>
      </c>
      <c r="E259" s="122">
        <v>40.65</v>
      </c>
      <c r="F259" s="41"/>
      <c r="G259" s="42"/>
      <c r="H259" s="43"/>
      <c r="I259" s="42"/>
      <c r="J259" s="40"/>
      <c r="K259" s="44"/>
    </row>
    <row r="260" spans="1:11" s="1" customFormat="1" ht="9.75">
      <c r="A260" s="35">
        <f>A258+1</f>
        <v>111</v>
      </c>
      <c r="B260" s="37" t="s">
        <v>252</v>
      </c>
      <c r="C260" s="38" t="s">
        <v>253</v>
      </c>
      <c r="D260" s="39" t="s">
        <v>84</v>
      </c>
      <c r="E260" s="130">
        <v>40</v>
      </c>
      <c r="F260" s="41">
        <v>0</v>
      </c>
      <c r="G260" s="42">
        <f t="shared" si="21"/>
        <v>0</v>
      </c>
      <c r="H260" s="43">
        <v>0</v>
      </c>
      <c r="I260" s="42">
        <f t="shared" si="22"/>
        <v>0</v>
      </c>
      <c r="J260" s="40">
        <v>0.00029085</v>
      </c>
      <c r="K260" s="44">
        <f t="shared" si="23"/>
        <v>0.011634</v>
      </c>
    </row>
    <row r="261" spans="1:11" s="1" customFormat="1" ht="9.75">
      <c r="A261" s="35"/>
      <c r="B261" s="124" t="s">
        <v>430</v>
      </c>
      <c r="C261" s="125">
        <v>40</v>
      </c>
      <c r="D261" s="120" t="s">
        <v>437</v>
      </c>
      <c r="E261" s="122">
        <v>40</v>
      </c>
      <c r="F261" s="41"/>
      <c r="G261" s="42"/>
      <c r="H261" s="43"/>
      <c r="I261" s="42"/>
      <c r="J261" s="40"/>
      <c r="K261" s="44"/>
    </row>
    <row r="262" spans="1:11" s="1" customFormat="1" ht="9.75">
      <c r="A262" s="35">
        <f>A260+1</f>
        <v>112</v>
      </c>
      <c r="B262" s="37" t="s">
        <v>254</v>
      </c>
      <c r="C262" s="38" t="s">
        <v>656</v>
      </c>
      <c r="D262" s="39" t="s">
        <v>35</v>
      </c>
      <c r="E262" s="130">
        <v>30</v>
      </c>
      <c r="F262" s="41">
        <v>0</v>
      </c>
      <c r="G262" s="42">
        <f t="shared" si="21"/>
        <v>0</v>
      </c>
      <c r="H262" s="43">
        <v>0</v>
      </c>
      <c r="I262" s="42">
        <f t="shared" si="22"/>
        <v>0</v>
      </c>
      <c r="J262" s="40">
        <v>0.00023665</v>
      </c>
      <c r="K262" s="44">
        <f t="shared" si="23"/>
        <v>0.0070995</v>
      </c>
    </row>
    <row r="263" spans="1:11" s="1" customFormat="1" ht="9.75">
      <c r="A263" s="35"/>
      <c r="B263" s="124" t="s">
        <v>430</v>
      </c>
      <c r="C263" s="119">
        <v>30</v>
      </c>
      <c r="D263" s="120" t="s">
        <v>431</v>
      </c>
      <c r="E263" s="122">
        <v>30</v>
      </c>
      <c r="F263" s="41"/>
      <c r="G263" s="42"/>
      <c r="H263" s="43"/>
      <c r="I263" s="118"/>
      <c r="J263" s="40"/>
      <c r="K263" s="44"/>
    </row>
    <row r="264" spans="1:11" s="18" customFormat="1" ht="12" thickBot="1">
      <c r="A264" s="45"/>
      <c r="B264" s="47">
        <v>784</v>
      </c>
      <c r="C264" s="48" t="s">
        <v>255</v>
      </c>
      <c r="D264" s="46"/>
      <c r="E264" s="46"/>
      <c r="F264" s="49"/>
      <c r="G264" s="51">
        <f>SUM(G252:G262)</f>
        <v>0</v>
      </c>
      <c r="H264" s="50"/>
      <c r="I264" s="62">
        <f>SUM(I252:I262)</f>
        <v>0</v>
      </c>
      <c r="J264" s="50"/>
      <c r="K264" s="52">
        <f>SUM(K252:K262)</f>
        <v>0.12706685950000002</v>
      </c>
    </row>
    <row r="265" spans="1:11" ht="13.5" thickBo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</row>
    <row r="266" spans="1:11" s="1" customFormat="1" ht="9.75" customHeight="1">
      <c r="A266" s="5" t="s">
        <v>2</v>
      </c>
      <c r="B266" s="302" t="s">
        <v>6</v>
      </c>
      <c r="C266" s="302" t="s">
        <v>8</v>
      </c>
      <c r="D266" s="302" t="s">
        <v>10</v>
      </c>
      <c r="E266" s="302" t="s">
        <v>12</v>
      </c>
      <c r="F266" s="304" t="s">
        <v>14</v>
      </c>
      <c r="G266" s="223"/>
      <c r="H266" s="223"/>
      <c r="I266" s="223"/>
      <c r="J266" s="302" t="s">
        <v>23</v>
      </c>
      <c r="K266" s="233"/>
    </row>
    <row r="267" spans="1:11" s="1" customFormat="1" ht="9.75" customHeight="1">
      <c r="A267" s="6" t="s">
        <v>3</v>
      </c>
      <c r="B267" s="191"/>
      <c r="C267" s="191"/>
      <c r="D267" s="191"/>
      <c r="E267" s="191"/>
      <c r="F267" s="305" t="s">
        <v>15</v>
      </c>
      <c r="G267" s="186"/>
      <c r="H267" s="306" t="s">
        <v>20</v>
      </c>
      <c r="I267" s="186"/>
      <c r="J267" s="191"/>
      <c r="K267" s="256"/>
    </row>
    <row r="268" spans="1:11" s="1" customFormat="1" ht="9.75" customHeight="1">
      <c r="A268" s="6" t="s">
        <v>4</v>
      </c>
      <c r="B268" s="191"/>
      <c r="C268" s="191"/>
      <c r="D268" s="191"/>
      <c r="E268" s="191"/>
      <c r="F268" s="9" t="s">
        <v>16</v>
      </c>
      <c r="G268" s="11" t="s">
        <v>18</v>
      </c>
      <c r="H268" s="13" t="s">
        <v>16</v>
      </c>
      <c r="I268" s="11" t="s">
        <v>18</v>
      </c>
      <c r="J268" s="13" t="s">
        <v>16</v>
      </c>
      <c r="K268" s="15" t="s">
        <v>18</v>
      </c>
    </row>
    <row r="269" spans="1:11" s="1" customFormat="1" ht="9.75" customHeight="1" thickBot="1">
      <c r="A269" s="7" t="s">
        <v>5</v>
      </c>
      <c r="B269" s="8" t="s">
        <v>7</v>
      </c>
      <c r="C269" s="8" t="s">
        <v>9</v>
      </c>
      <c r="D269" s="8" t="s">
        <v>11</v>
      </c>
      <c r="E269" s="8" t="s">
        <v>13</v>
      </c>
      <c r="F269" s="10" t="s">
        <v>17</v>
      </c>
      <c r="G269" s="12" t="s">
        <v>19</v>
      </c>
      <c r="H269" s="14" t="s">
        <v>21</v>
      </c>
      <c r="I269" s="12" t="s">
        <v>22</v>
      </c>
      <c r="J269" s="14" t="s">
        <v>24</v>
      </c>
      <c r="K269" s="16" t="s">
        <v>25</v>
      </c>
    </row>
    <row r="270" spans="1:11" s="18" customFormat="1" ht="11.25">
      <c r="A270" s="20"/>
      <c r="B270" s="19"/>
      <c r="C270" s="21" t="s">
        <v>256</v>
      </c>
      <c r="D270" s="19"/>
      <c r="E270" s="19"/>
      <c r="F270" s="22"/>
      <c r="G270" s="23"/>
      <c r="H270" s="24"/>
      <c r="J270" s="24"/>
      <c r="K270" s="25"/>
    </row>
    <row r="271" spans="1:11" s="18" customFormat="1" ht="11.25">
      <c r="A271" s="28"/>
      <c r="B271" s="29" t="s">
        <v>257</v>
      </c>
      <c r="C271" s="30" t="s">
        <v>258</v>
      </c>
      <c r="D271" s="27"/>
      <c r="E271" s="27"/>
      <c r="F271" s="31"/>
      <c r="G271" s="32"/>
      <c r="H271" s="33"/>
      <c r="I271" s="26"/>
      <c r="J271" s="33"/>
      <c r="K271" s="34"/>
    </row>
    <row r="272" spans="1:11" s="1" customFormat="1" ht="9.75">
      <c r="A272" s="35">
        <f>A262+1</f>
        <v>113</v>
      </c>
      <c r="B272" s="37" t="s">
        <v>259</v>
      </c>
      <c r="C272" s="38" t="s">
        <v>457</v>
      </c>
      <c r="D272" s="39" t="s">
        <v>31</v>
      </c>
      <c r="E272" s="123">
        <v>4</v>
      </c>
      <c r="F272" s="41">
        <v>0</v>
      </c>
      <c r="G272" s="42">
        <f>E272*F272</f>
        <v>0</v>
      </c>
      <c r="H272" s="43">
        <v>0</v>
      </c>
      <c r="I272" s="42">
        <f>E272*H272</f>
        <v>0</v>
      </c>
      <c r="J272" s="40">
        <v>0.00267869</v>
      </c>
      <c r="K272" s="44">
        <f>E272*J272</f>
        <v>0.01071476</v>
      </c>
    </row>
    <row r="273" spans="1:11" s="1" customFormat="1" ht="9.75">
      <c r="A273" s="35"/>
      <c r="B273" s="124" t="s">
        <v>430</v>
      </c>
      <c r="C273" s="125">
        <v>4</v>
      </c>
      <c r="D273" s="120" t="s">
        <v>433</v>
      </c>
      <c r="E273" s="122">
        <v>4</v>
      </c>
      <c r="F273" s="41"/>
      <c r="G273" s="42"/>
      <c r="H273" s="43"/>
      <c r="I273" s="42"/>
      <c r="J273" s="40"/>
      <c r="K273" s="44"/>
    </row>
    <row r="274" spans="1:11" s="1" customFormat="1" ht="9.75">
      <c r="A274" s="35">
        <v>114</v>
      </c>
      <c r="B274" s="133" t="s">
        <v>458</v>
      </c>
      <c r="C274" s="133" t="s">
        <v>657</v>
      </c>
      <c r="D274" s="137" t="s">
        <v>84</v>
      </c>
      <c r="E274" s="138">
        <v>4</v>
      </c>
      <c r="F274" s="139">
        <v>0</v>
      </c>
      <c r="G274" s="140">
        <f>E274*F274</f>
        <v>0</v>
      </c>
      <c r="H274" s="141">
        <v>0</v>
      </c>
      <c r="I274" s="140">
        <f>E274*H274</f>
        <v>0</v>
      </c>
      <c r="J274" s="142">
        <v>0</v>
      </c>
      <c r="K274" s="143">
        <f>E274*J274</f>
        <v>0</v>
      </c>
    </row>
    <row r="275" spans="1:11" s="1" customFormat="1" ht="9.75">
      <c r="A275" s="35"/>
      <c r="B275" s="124" t="s">
        <v>430</v>
      </c>
      <c r="C275" s="125">
        <v>4</v>
      </c>
      <c r="D275" s="120" t="s">
        <v>437</v>
      </c>
      <c r="E275" s="122">
        <v>4</v>
      </c>
      <c r="F275" s="139"/>
      <c r="G275" s="140"/>
      <c r="H275" s="141"/>
      <c r="I275" s="140"/>
      <c r="J275" s="142"/>
      <c r="K275" s="143"/>
    </row>
    <row r="276" spans="1:11" s="1" customFormat="1" ht="9.75">
      <c r="A276" s="35">
        <v>115</v>
      </c>
      <c r="B276" s="133" t="s">
        <v>459</v>
      </c>
      <c r="C276" s="133" t="s">
        <v>460</v>
      </c>
      <c r="D276" s="137" t="s">
        <v>84</v>
      </c>
      <c r="E276" s="138">
        <v>25.5</v>
      </c>
      <c r="F276" s="139">
        <v>0</v>
      </c>
      <c r="G276" s="140">
        <f aca="true" t="shared" si="24" ref="G276:G290">E276*F276</f>
        <v>0</v>
      </c>
      <c r="H276" s="141">
        <v>0</v>
      </c>
      <c r="I276" s="140">
        <f aca="true" t="shared" si="25" ref="I276:I290">E276*H276</f>
        <v>0</v>
      </c>
      <c r="J276" s="142">
        <v>0</v>
      </c>
      <c r="K276" s="143">
        <f aca="true" t="shared" si="26" ref="K276:K290">E276*J276</f>
        <v>0</v>
      </c>
    </row>
    <row r="277" spans="1:11" s="1" customFormat="1" ht="9.75">
      <c r="A277" s="35"/>
      <c r="B277" s="124" t="s">
        <v>430</v>
      </c>
      <c r="C277" s="125" t="s">
        <v>660</v>
      </c>
      <c r="D277" s="120" t="s">
        <v>437</v>
      </c>
      <c r="E277" s="122">
        <v>25.5</v>
      </c>
      <c r="F277" s="139"/>
      <c r="G277" s="140"/>
      <c r="H277" s="141"/>
      <c r="I277" s="140"/>
      <c r="J277" s="142"/>
      <c r="K277" s="143"/>
    </row>
    <row r="278" spans="1:11" s="1" customFormat="1" ht="9.75">
      <c r="A278" s="35">
        <v>116</v>
      </c>
      <c r="B278" s="133" t="s">
        <v>461</v>
      </c>
      <c r="C278" s="133" t="s">
        <v>462</v>
      </c>
      <c r="D278" s="137" t="s">
        <v>84</v>
      </c>
      <c r="E278" s="138">
        <v>4</v>
      </c>
      <c r="F278" s="139">
        <v>0</v>
      </c>
      <c r="G278" s="140">
        <f t="shared" si="24"/>
        <v>0</v>
      </c>
      <c r="H278" s="141">
        <v>0</v>
      </c>
      <c r="I278" s="140">
        <f t="shared" si="25"/>
        <v>0</v>
      </c>
      <c r="J278" s="142">
        <v>0</v>
      </c>
      <c r="K278" s="143">
        <f t="shared" si="26"/>
        <v>0</v>
      </c>
    </row>
    <row r="279" spans="1:11" s="1" customFormat="1" ht="9.75">
      <c r="A279" s="35"/>
      <c r="B279" s="124" t="s">
        <v>430</v>
      </c>
      <c r="C279" s="125">
        <v>4</v>
      </c>
      <c r="D279" s="120" t="s">
        <v>437</v>
      </c>
      <c r="E279" s="122">
        <v>4</v>
      </c>
      <c r="F279" s="139"/>
      <c r="G279" s="140"/>
      <c r="H279" s="141"/>
      <c r="I279" s="140"/>
      <c r="J279" s="142"/>
      <c r="K279" s="143"/>
    </row>
    <row r="280" spans="1:11" s="1" customFormat="1" ht="9.75">
      <c r="A280" s="35">
        <v>118</v>
      </c>
      <c r="B280" s="133" t="s">
        <v>463</v>
      </c>
      <c r="C280" s="133" t="s">
        <v>464</v>
      </c>
      <c r="D280" s="137" t="s">
        <v>84</v>
      </c>
      <c r="E280" s="138">
        <v>11.5</v>
      </c>
      <c r="F280" s="139">
        <v>0</v>
      </c>
      <c r="G280" s="140">
        <f t="shared" si="24"/>
        <v>0</v>
      </c>
      <c r="H280" s="141">
        <v>0</v>
      </c>
      <c r="I280" s="140">
        <f t="shared" si="25"/>
        <v>0</v>
      </c>
      <c r="J280" s="142">
        <v>0</v>
      </c>
      <c r="K280" s="143">
        <f t="shared" si="26"/>
        <v>0</v>
      </c>
    </row>
    <row r="281" spans="1:11" s="1" customFormat="1" ht="9.75">
      <c r="A281" s="35"/>
      <c r="B281" s="124" t="s">
        <v>430</v>
      </c>
      <c r="C281" s="125">
        <v>11.5</v>
      </c>
      <c r="D281" s="120" t="s">
        <v>437</v>
      </c>
      <c r="E281" s="122">
        <v>11.5</v>
      </c>
      <c r="F281" s="139"/>
      <c r="G281" s="140"/>
      <c r="H281" s="141"/>
      <c r="I281" s="140"/>
      <c r="J281" s="142"/>
      <c r="K281" s="143"/>
    </row>
    <row r="282" spans="1:11" s="1" customFormat="1" ht="9.75">
      <c r="A282" s="35">
        <v>119</v>
      </c>
      <c r="B282" s="133" t="s">
        <v>465</v>
      </c>
      <c r="C282" s="133" t="s">
        <v>613</v>
      </c>
      <c r="D282" s="137" t="s">
        <v>84</v>
      </c>
      <c r="E282" s="138">
        <v>6</v>
      </c>
      <c r="F282" s="139">
        <v>0</v>
      </c>
      <c r="G282" s="140">
        <f t="shared" si="24"/>
        <v>0</v>
      </c>
      <c r="H282" s="141">
        <v>0</v>
      </c>
      <c r="I282" s="140">
        <f t="shared" si="25"/>
        <v>0</v>
      </c>
      <c r="J282" s="142">
        <v>0</v>
      </c>
      <c r="K282" s="143">
        <f t="shared" si="26"/>
        <v>0</v>
      </c>
    </row>
    <row r="283" spans="1:11" s="1" customFormat="1" ht="9.75">
      <c r="A283" s="35"/>
      <c r="B283" s="124" t="s">
        <v>430</v>
      </c>
      <c r="C283" s="125" t="s">
        <v>658</v>
      </c>
      <c r="D283" s="120" t="s">
        <v>437</v>
      </c>
      <c r="E283" s="122">
        <v>6</v>
      </c>
      <c r="F283" s="139"/>
      <c r="G283" s="140"/>
      <c r="H283" s="141"/>
      <c r="I283" s="140"/>
      <c r="J283" s="142"/>
      <c r="K283" s="143"/>
    </row>
    <row r="284" spans="1:11" s="1" customFormat="1" ht="9.75">
      <c r="A284" s="35">
        <v>120</v>
      </c>
      <c r="B284" s="133" t="s">
        <v>466</v>
      </c>
      <c r="C284" s="133" t="s">
        <v>467</v>
      </c>
      <c r="D284" s="137" t="s">
        <v>31</v>
      </c>
      <c r="E284" s="138">
        <v>4</v>
      </c>
      <c r="F284" s="139">
        <v>0</v>
      </c>
      <c r="G284" s="140">
        <f t="shared" si="24"/>
        <v>0</v>
      </c>
      <c r="H284" s="141">
        <v>0</v>
      </c>
      <c r="I284" s="140">
        <f t="shared" si="25"/>
        <v>0</v>
      </c>
      <c r="J284" s="142">
        <v>0</v>
      </c>
      <c r="K284" s="143">
        <f t="shared" si="26"/>
        <v>0</v>
      </c>
    </row>
    <row r="285" spans="1:11" s="1" customFormat="1" ht="9.75">
      <c r="A285" s="35"/>
      <c r="B285" s="124" t="s">
        <v>430</v>
      </c>
      <c r="C285" s="125">
        <v>4</v>
      </c>
      <c r="D285" s="120" t="s">
        <v>433</v>
      </c>
      <c r="E285" s="122">
        <v>4</v>
      </c>
      <c r="F285" s="139"/>
      <c r="G285" s="140"/>
      <c r="H285" s="141"/>
      <c r="I285" s="140"/>
      <c r="J285" s="142"/>
      <c r="K285" s="143"/>
    </row>
    <row r="286" spans="1:11" s="1" customFormat="1" ht="9.75">
      <c r="A286" s="35">
        <v>121</v>
      </c>
      <c r="B286" s="133" t="s">
        <v>468</v>
      </c>
      <c r="C286" s="133" t="s">
        <v>469</v>
      </c>
      <c r="D286" s="137" t="s">
        <v>31</v>
      </c>
      <c r="E286" s="138">
        <v>8</v>
      </c>
      <c r="F286" s="139">
        <v>0</v>
      </c>
      <c r="G286" s="140">
        <f t="shared" si="24"/>
        <v>0</v>
      </c>
      <c r="H286" s="141">
        <v>0</v>
      </c>
      <c r="I286" s="140">
        <f t="shared" si="25"/>
        <v>0</v>
      </c>
      <c r="J286" s="142">
        <v>0</v>
      </c>
      <c r="K286" s="143">
        <f t="shared" si="26"/>
        <v>0</v>
      </c>
    </row>
    <row r="287" spans="1:11" s="1" customFormat="1" ht="9.75">
      <c r="A287" s="35"/>
      <c r="B287" s="124" t="s">
        <v>430</v>
      </c>
      <c r="C287" s="125">
        <v>8</v>
      </c>
      <c r="D287" s="120" t="s">
        <v>433</v>
      </c>
      <c r="E287" s="122">
        <v>8</v>
      </c>
      <c r="F287" s="139"/>
      <c r="G287" s="140"/>
      <c r="H287" s="141"/>
      <c r="I287" s="140"/>
      <c r="J287" s="142"/>
      <c r="K287" s="143"/>
    </row>
    <row r="288" spans="1:11" s="1" customFormat="1" ht="9.75">
      <c r="A288" s="35">
        <v>122</v>
      </c>
      <c r="B288" s="133" t="s">
        <v>470</v>
      </c>
      <c r="C288" s="133" t="s">
        <v>471</v>
      </c>
      <c r="D288" s="137" t="s">
        <v>31</v>
      </c>
      <c r="E288" s="138">
        <v>6</v>
      </c>
      <c r="F288" s="139">
        <v>0</v>
      </c>
      <c r="G288" s="140">
        <f t="shared" si="24"/>
        <v>0</v>
      </c>
      <c r="H288" s="141">
        <v>0</v>
      </c>
      <c r="I288" s="140">
        <f t="shared" si="25"/>
        <v>0</v>
      </c>
      <c r="J288" s="142">
        <v>0</v>
      </c>
      <c r="K288" s="143">
        <f t="shared" si="26"/>
        <v>0</v>
      </c>
    </row>
    <row r="289" spans="1:11" s="1" customFormat="1" ht="9.75">
      <c r="A289" s="35"/>
      <c r="B289" s="124" t="s">
        <v>430</v>
      </c>
      <c r="C289" s="125">
        <v>6</v>
      </c>
      <c r="D289" s="120" t="s">
        <v>433</v>
      </c>
      <c r="E289" s="122">
        <v>6</v>
      </c>
      <c r="F289" s="139"/>
      <c r="G289" s="140"/>
      <c r="H289" s="141"/>
      <c r="I289" s="140"/>
      <c r="J289" s="142"/>
      <c r="K289" s="143"/>
    </row>
    <row r="290" spans="1:11" s="1" customFormat="1" ht="9.75">
      <c r="A290" s="35">
        <v>123</v>
      </c>
      <c r="B290" s="133" t="s">
        <v>472</v>
      </c>
      <c r="C290" s="133" t="s">
        <v>473</v>
      </c>
      <c r="D290" s="137" t="s">
        <v>84</v>
      </c>
      <c r="E290" s="138">
        <v>46</v>
      </c>
      <c r="F290" s="139">
        <v>0</v>
      </c>
      <c r="G290" s="140">
        <f t="shared" si="24"/>
        <v>0</v>
      </c>
      <c r="H290" s="141">
        <v>0</v>
      </c>
      <c r="I290" s="140">
        <f t="shared" si="25"/>
        <v>0</v>
      </c>
      <c r="J290" s="142">
        <v>0</v>
      </c>
      <c r="K290" s="143">
        <f t="shared" si="26"/>
        <v>0</v>
      </c>
    </row>
    <row r="291" spans="1:11" s="1" customFormat="1" ht="9.75">
      <c r="A291" s="35"/>
      <c r="B291" s="124" t="s">
        <v>430</v>
      </c>
      <c r="C291" s="125" t="s">
        <v>659</v>
      </c>
      <c r="D291" s="120" t="s">
        <v>437</v>
      </c>
      <c r="E291" s="122">
        <v>46</v>
      </c>
      <c r="F291" s="139"/>
      <c r="G291" s="140"/>
      <c r="H291" s="141"/>
      <c r="I291" s="140"/>
      <c r="J291" s="142"/>
      <c r="K291" s="143"/>
    </row>
    <row r="292" spans="1:11" s="1" customFormat="1" ht="9.75">
      <c r="A292" s="35">
        <v>124</v>
      </c>
      <c r="B292" s="133" t="s">
        <v>474</v>
      </c>
      <c r="C292" s="133" t="s">
        <v>475</v>
      </c>
      <c r="D292" s="137" t="s">
        <v>31</v>
      </c>
      <c r="E292" s="138">
        <v>1</v>
      </c>
      <c r="F292" s="139">
        <v>0</v>
      </c>
      <c r="G292" s="140">
        <f>E292*F292</f>
        <v>0</v>
      </c>
      <c r="H292" s="141">
        <v>0</v>
      </c>
      <c r="I292" s="140">
        <f>E292*H292</f>
        <v>0</v>
      </c>
      <c r="J292" s="142">
        <v>0</v>
      </c>
      <c r="K292" s="143">
        <f>E292*J292</f>
        <v>0</v>
      </c>
    </row>
    <row r="293" spans="1:11" s="1" customFormat="1" ht="9.75">
      <c r="A293" s="35"/>
      <c r="B293" s="124" t="s">
        <v>430</v>
      </c>
      <c r="C293" s="125">
        <v>1</v>
      </c>
      <c r="D293" s="120" t="s">
        <v>433</v>
      </c>
      <c r="E293" s="122">
        <v>1</v>
      </c>
      <c r="F293" s="139"/>
      <c r="G293" s="140"/>
      <c r="H293" s="141"/>
      <c r="I293" s="140"/>
      <c r="J293" s="142"/>
      <c r="K293" s="143"/>
    </row>
    <row r="294" spans="1:11" s="1" customFormat="1" ht="9.75">
      <c r="A294" s="35">
        <v>125</v>
      </c>
      <c r="B294" s="133" t="s">
        <v>476</v>
      </c>
      <c r="C294" s="133" t="s">
        <v>612</v>
      </c>
      <c r="D294" s="137" t="s">
        <v>477</v>
      </c>
      <c r="E294" s="138">
        <v>40</v>
      </c>
      <c r="F294" s="139">
        <v>0</v>
      </c>
      <c r="G294" s="140">
        <f>E294*F294</f>
        <v>0</v>
      </c>
      <c r="H294" s="141">
        <v>0</v>
      </c>
      <c r="I294" s="140">
        <f>E294*H294</f>
        <v>0</v>
      </c>
      <c r="J294" s="142">
        <v>0</v>
      </c>
      <c r="K294" s="143">
        <f>E294*J294</f>
        <v>0</v>
      </c>
    </row>
    <row r="295" spans="1:11" s="1" customFormat="1" ht="9.75">
      <c r="A295" s="35"/>
      <c r="B295" s="124" t="s">
        <v>430</v>
      </c>
      <c r="C295" s="125">
        <v>40</v>
      </c>
      <c r="D295" s="120" t="s">
        <v>478</v>
      </c>
      <c r="E295" s="122">
        <v>40</v>
      </c>
      <c r="F295" s="139"/>
      <c r="G295" s="140"/>
      <c r="H295" s="141"/>
      <c r="I295" s="144"/>
      <c r="J295" s="142"/>
      <c r="K295" s="143"/>
    </row>
    <row r="296" spans="1:11" s="18" customFormat="1" ht="11.25">
      <c r="A296" s="53"/>
      <c r="B296" s="54">
        <v>721</v>
      </c>
      <c r="C296" s="55" t="s">
        <v>260</v>
      </c>
      <c r="D296" s="56"/>
      <c r="E296" s="56"/>
      <c r="F296" s="57"/>
      <c r="G296" s="58">
        <f>SUM(G272:G292)</f>
        <v>0</v>
      </c>
      <c r="H296" s="59"/>
      <c r="I296" s="60">
        <f>SUM(I272:I292)</f>
        <v>0</v>
      </c>
      <c r="J296" s="59"/>
      <c r="K296" s="61">
        <f>SUM(K272:K292)</f>
        <v>0.01071476</v>
      </c>
    </row>
    <row r="297" spans="1:11" s="18" customFormat="1" ht="11.25">
      <c r="A297" s="28"/>
      <c r="B297" s="29" t="s">
        <v>261</v>
      </c>
      <c r="C297" s="30" t="s">
        <v>262</v>
      </c>
      <c r="D297" s="27"/>
      <c r="E297" s="27"/>
      <c r="F297" s="31"/>
      <c r="G297" s="32"/>
      <c r="H297" s="33"/>
      <c r="I297" s="26"/>
      <c r="J297" s="33"/>
      <c r="K297" s="34"/>
    </row>
    <row r="298" spans="1:11" s="1" customFormat="1" ht="9.75">
      <c r="A298" s="35">
        <f>A292+1</f>
        <v>125</v>
      </c>
      <c r="B298" s="37" t="s">
        <v>263</v>
      </c>
      <c r="C298" s="38" t="s">
        <v>614</v>
      </c>
      <c r="D298" s="39" t="s">
        <v>84</v>
      </c>
      <c r="E298" s="123">
        <v>4</v>
      </c>
      <c r="F298" s="41">
        <v>0</v>
      </c>
      <c r="G298" s="42">
        <f>E298*F298</f>
        <v>0</v>
      </c>
      <c r="H298" s="43">
        <v>0</v>
      </c>
      <c r="I298" s="42">
        <f>E298*H298</f>
        <v>0</v>
      </c>
      <c r="J298" s="40">
        <v>0.0765</v>
      </c>
      <c r="K298" s="44">
        <f>E298*J298</f>
        <v>0.306</v>
      </c>
    </row>
    <row r="299" spans="1:11" s="1" customFormat="1" ht="9.75">
      <c r="A299" s="35"/>
      <c r="B299" s="124" t="s">
        <v>430</v>
      </c>
      <c r="C299" s="125">
        <v>4</v>
      </c>
      <c r="D299" s="120" t="s">
        <v>437</v>
      </c>
      <c r="E299" s="122">
        <v>4</v>
      </c>
      <c r="F299" s="41"/>
      <c r="G299" s="42"/>
      <c r="H299" s="43"/>
      <c r="I299" s="42"/>
      <c r="J299" s="40"/>
      <c r="K299" s="44"/>
    </row>
    <row r="300" spans="1:11" s="1" customFormat="1" ht="9.75">
      <c r="A300" s="35">
        <f>A298+1</f>
        <v>126</v>
      </c>
      <c r="B300" s="37" t="s">
        <v>264</v>
      </c>
      <c r="C300" s="145" t="s">
        <v>265</v>
      </c>
      <c r="D300" s="39" t="s">
        <v>31</v>
      </c>
      <c r="E300" s="123">
        <v>4</v>
      </c>
      <c r="F300" s="41">
        <v>0</v>
      </c>
      <c r="G300" s="42">
        <f>E300*F300</f>
        <v>0</v>
      </c>
      <c r="H300" s="43">
        <v>0</v>
      </c>
      <c r="I300" s="42">
        <f>E300*H300</f>
        <v>0</v>
      </c>
      <c r="J300" s="40">
        <v>0.0031984</v>
      </c>
      <c r="K300" s="44">
        <f>E300*J300</f>
        <v>0.0127936</v>
      </c>
    </row>
    <row r="301" spans="1:11" s="1" customFormat="1" ht="9.75">
      <c r="A301" s="35"/>
      <c r="B301" s="124" t="s">
        <v>430</v>
      </c>
      <c r="C301" s="125">
        <v>4</v>
      </c>
      <c r="D301" s="120" t="s">
        <v>433</v>
      </c>
      <c r="E301" s="122">
        <v>4</v>
      </c>
      <c r="F301" s="41"/>
      <c r="G301" s="42"/>
      <c r="H301" s="43"/>
      <c r="I301" s="42"/>
      <c r="J301" s="40"/>
      <c r="K301" s="44"/>
    </row>
    <row r="302" spans="1:11" s="1" customFormat="1" ht="9.75">
      <c r="A302" s="35">
        <f>A300+1</f>
        <v>127</v>
      </c>
      <c r="B302" s="37" t="s">
        <v>266</v>
      </c>
      <c r="C302" s="145" t="s">
        <v>480</v>
      </c>
      <c r="D302" s="39" t="s">
        <v>84</v>
      </c>
      <c r="E302" s="123">
        <v>4.5</v>
      </c>
      <c r="F302" s="41">
        <v>0</v>
      </c>
      <c r="G302" s="42">
        <f>E302*F302</f>
        <v>0</v>
      </c>
      <c r="H302" s="43">
        <v>0</v>
      </c>
      <c r="I302" s="42">
        <f>E302*H302</f>
        <v>0</v>
      </c>
      <c r="J302" s="40">
        <v>0.0037346</v>
      </c>
      <c r="K302" s="44">
        <f>E302*J302</f>
        <v>0.0168057</v>
      </c>
    </row>
    <row r="303" spans="1:11" s="1" customFormat="1" ht="9.75">
      <c r="A303" s="35"/>
      <c r="B303" s="124" t="s">
        <v>430</v>
      </c>
      <c r="C303" s="125">
        <v>4.5</v>
      </c>
      <c r="D303" s="120" t="s">
        <v>437</v>
      </c>
      <c r="E303" s="122">
        <v>4.5</v>
      </c>
      <c r="F303" s="41"/>
      <c r="G303" s="42"/>
      <c r="H303" s="43"/>
      <c r="I303" s="42"/>
      <c r="J303" s="40"/>
      <c r="K303" s="44"/>
    </row>
    <row r="304" spans="1:11" s="1" customFormat="1" ht="9.75">
      <c r="A304" s="35">
        <f>A302+1</f>
        <v>128</v>
      </c>
      <c r="B304" s="37" t="s">
        <v>268</v>
      </c>
      <c r="C304" s="145" t="s">
        <v>615</v>
      </c>
      <c r="D304" s="39" t="s">
        <v>267</v>
      </c>
      <c r="E304" s="123">
        <v>24</v>
      </c>
      <c r="F304" s="41">
        <v>0</v>
      </c>
      <c r="G304" s="42">
        <f>E304*F304</f>
        <v>0</v>
      </c>
      <c r="H304" s="43">
        <v>0</v>
      </c>
      <c r="I304" s="42">
        <f>E304*H304</f>
        <v>0</v>
      </c>
      <c r="J304" s="40">
        <v>0.0079652</v>
      </c>
      <c r="K304" s="44">
        <f>E304*J304</f>
        <v>0.19116480000000002</v>
      </c>
    </row>
    <row r="305" spans="1:11" s="1" customFormat="1" ht="9.75">
      <c r="A305" s="35"/>
      <c r="B305" s="124" t="s">
        <v>430</v>
      </c>
      <c r="C305" s="125">
        <v>12</v>
      </c>
      <c r="D305" s="120" t="s">
        <v>479</v>
      </c>
      <c r="E305" s="122">
        <v>24</v>
      </c>
      <c r="F305" s="41"/>
      <c r="G305" s="42"/>
      <c r="H305" s="43"/>
      <c r="I305" s="42"/>
      <c r="J305" s="40"/>
      <c r="K305" s="44"/>
    </row>
    <row r="306" spans="1:11" s="1" customFormat="1" ht="9.75">
      <c r="A306" s="35">
        <f>A304+1</f>
        <v>129</v>
      </c>
      <c r="B306" s="37" t="s">
        <v>498</v>
      </c>
      <c r="C306" s="38" t="s">
        <v>499</v>
      </c>
      <c r="D306" s="39" t="s">
        <v>84</v>
      </c>
      <c r="E306" s="130">
        <v>25.5</v>
      </c>
      <c r="F306" s="41">
        <v>0</v>
      </c>
      <c r="G306" s="42">
        <f>E306*F306</f>
        <v>0</v>
      </c>
      <c r="H306" s="43">
        <v>0</v>
      </c>
      <c r="I306" s="42">
        <f>E306*H306</f>
        <v>0</v>
      </c>
      <c r="J306" s="40">
        <v>0.00034474</v>
      </c>
      <c r="K306" s="44">
        <f>E306*J306</f>
        <v>0.008790870000000001</v>
      </c>
    </row>
    <row r="307" spans="1:11" s="1" customFormat="1" ht="9.75">
      <c r="A307" s="35"/>
      <c r="B307" s="124" t="s">
        <v>430</v>
      </c>
      <c r="C307" s="125">
        <v>25.5</v>
      </c>
      <c r="D307" s="120" t="s">
        <v>437</v>
      </c>
      <c r="E307" s="122">
        <v>25.5</v>
      </c>
      <c r="F307" s="41"/>
      <c r="G307" s="42"/>
      <c r="H307" s="43"/>
      <c r="I307" s="42"/>
      <c r="J307" s="40"/>
      <c r="K307" s="44"/>
    </row>
    <row r="308" spans="1:11" s="1" customFormat="1" ht="9.75">
      <c r="A308" s="35">
        <v>130</v>
      </c>
      <c r="B308" s="37" t="s">
        <v>500</v>
      </c>
      <c r="C308" s="38" t="s">
        <v>501</v>
      </c>
      <c r="D308" s="39" t="s">
        <v>84</v>
      </c>
      <c r="E308" s="123">
        <v>21.5</v>
      </c>
      <c r="F308" s="41">
        <v>0</v>
      </c>
      <c r="G308" s="42">
        <f>E308*F308</f>
        <v>0</v>
      </c>
      <c r="H308" s="43">
        <v>0</v>
      </c>
      <c r="I308" s="42">
        <f>E308*H308</f>
        <v>0</v>
      </c>
      <c r="J308" s="40">
        <v>0.000331665</v>
      </c>
      <c r="K308" s="44">
        <f>E308*J308</f>
        <v>0.007130797499999999</v>
      </c>
    </row>
    <row r="309" spans="1:11" s="1" customFormat="1" ht="9.75">
      <c r="A309" s="35"/>
      <c r="B309" s="124" t="s">
        <v>430</v>
      </c>
      <c r="C309" s="125">
        <v>21.5</v>
      </c>
      <c r="D309" s="120" t="s">
        <v>437</v>
      </c>
      <c r="E309" s="122">
        <v>21.5</v>
      </c>
      <c r="F309" s="41"/>
      <c r="G309" s="42"/>
      <c r="H309" s="43"/>
      <c r="I309" s="42"/>
      <c r="J309" s="40"/>
      <c r="K309" s="44"/>
    </row>
    <row r="310" spans="1:11" s="1" customFormat="1" ht="9.75">
      <c r="A310" s="35">
        <v>131</v>
      </c>
      <c r="B310" s="37" t="s">
        <v>269</v>
      </c>
      <c r="C310" s="145" t="s">
        <v>481</v>
      </c>
      <c r="D310" s="39" t="s">
        <v>31</v>
      </c>
      <c r="E310" s="123">
        <v>12</v>
      </c>
      <c r="F310" s="41">
        <v>0</v>
      </c>
      <c r="G310" s="42">
        <f>E310*F310</f>
        <v>0</v>
      </c>
      <c r="H310" s="43">
        <v>0</v>
      </c>
      <c r="I310" s="42">
        <f>E310*H310</f>
        <v>0</v>
      </c>
      <c r="J310" s="40">
        <v>0.000867</v>
      </c>
      <c r="K310" s="44">
        <f>E310*J310</f>
        <v>0.010404</v>
      </c>
    </row>
    <row r="311" spans="1:11" s="1" customFormat="1" ht="9.75">
      <c r="A311" s="35"/>
      <c r="B311" s="124" t="s">
        <v>430</v>
      </c>
      <c r="C311" s="125">
        <v>10</v>
      </c>
      <c r="D311" s="120" t="s">
        <v>433</v>
      </c>
      <c r="E311" s="122">
        <v>12</v>
      </c>
      <c r="F311" s="41"/>
      <c r="G311" s="42"/>
      <c r="H311" s="43"/>
      <c r="I311" s="42"/>
      <c r="J311" s="40"/>
      <c r="K311" s="44"/>
    </row>
    <row r="312" spans="1:11" s="1" customFormat="1" ht="9.75">
      <c r="A312" s="35">
        <f>A310+1</f>
        <v>132</v>
      </c>
      <c r="B312" s="37" t="s">
        <v>270</v>
      </c>
      <c r="C312" s="38" t="s">
        <v>271</v>
      </c>
      <c r="D312" s="39" t="s">
        <v>47</v>
      </c>
      <c r="E312" s="36">
        <v>0.553</v>
      </c>
      <c r="F312" s="41">
        <v>0</v>
      </c>
      <c r="G312" s="42">
        <f>E312*F312</f>
        <v>0</v>
      </c>
      <c r="H312" s="43">
        <v>0</v>
      </c>
      <c r="I312" s="42">
        <f>E312*H312</f>
        <v>0</v>
      </c>
      <c r="J312" s="40">
        <v>0</v>
      </c>
      <c r="K312" s="44">
        <f>E312*J312</f>
        <v>0</v>
      </c>
    </row>
    <row r="313" spans="1:11" s="1" customFormat="1" ht="9.75">
      <c r="A313" s="35"/>
      <c r="B313" s="124" t="s">
        <v>430</v>
      </c>
      <c r="C313" s="119">
        <v>0.553</v>
      </c>
      <c r="D313" s="120" t="s">
        <v>434</v>
      </c>
      <c r="E313" s="121">
        <v>0.553</v>
      </c>
      <c r="F313" s="41"/>
      <c r="G313" s="42"/>
      <c r="H313" s="43"/>
      <c r="I313" s="118"/>
      <c r="J313" s="40"/>
      <c r="K313" s="44"/>
    </row>
    <row r="314" spans="1:11" s="18" customFormat="1" ht="11.25">
      <c r="A314" s="53"/>
      <c r="B314" s="54">
        <v>722</v>
      </c>
      <c r="C314" s="55" t="s">
        <v>272</v>
      </c>
      <c r="D314" s="56"/>
      <c r="E314" s="56"/>
      <c r="F314" s="57"/>
      <c r="G314" s="58">
        <f>SUM(G298:G312)</f>
        <v>0</v>
      </c>
      <c r="H314" s="59"/>
      <c r="I314" s="60">
        <f>SUM(I298:I312)</f>
        <v>0</v>
      </c>
      <c r="J314" s="59"/>
      <c r="K314" s="61">
        <f>SUM(K298:K312)</f>
        <v>0.5530897675</v>
      </c>
    </row>
    <row r="315" spans="1:11" s="18" customFormat="1" ht="11.25">
      <c r="A315" s="28"/>
      <c r="B315" s="29" t="s">
        <v>273</v>
      </c>
      <c r="C315" s="30" t="s">
        <v>274</v>
      </c>
      <c r="D315" s="27"/>
      <c r="E315" s="27"/>
      <c r="F315" s="31"/>
      <c r="G315" s="32"/>
      <c r="H315" s="33"/>
      <c r="I315" s="26"/>
      <c r="J315" s="33"/>
      <c r="K315" s="34"/>
    </row>
    <row r="316" spans="1:11" s="18" customFormat="1" ht="11.25">
      <c r="A316" s="35">
        <v>133</v>
      </c>
      <c r="B316" s="37" t="s">
        <v>482</v>
      </c>
      <c r="C316" s="38" t="s">
        <v>483</v>
      </c>
      <c r="D316" s="39" t="s">
        <v>267</v>
      </c>
      <c r="E316" s="123">
        <v>9</v>
      </c>
      <c r="F316" s="41">
        <v>0</v>
      </c>
      <c r="G316" s="42">
        <f>E316*F316</f>
        <v>0</v>
      </c>
      <c r="H316" s="43">
        <v>0</v>
      </c>
      <c r="I316" s="42">
        <f>E316*H316</f>
        <v>0</v>
      </c>
      <c r="J316" s="40">
        <v>0.0193</v>
      </c>
      <c r="K316" s="44">
        <f>E316*J316</f>
        <v>0.17370000000000002</v>
      </c>
    </row>
    <row r="317" spans="1:11" s="18" customFormat="1" ht="11.25">
      <c r="A317" s="146"/>
      <c r="B317" s="124" t="s">
        <v>430</v>
      </c>
      <c r="C317" s="125">
        <v>9</v>
      </c>
      <c r="D317" s="120" t="s">
        <v>479</v>
      </c>
      <c r="E317" s="122">
        <v>9</v>
      </c>
      <c r="F317" s="41"/>
      <c r="G317" s="42"/>
      <c r="H317" s="43"/>
      <c r="I317" s="42"/>
      <c r="J317" s="40"/>
      <c r="K317" s="44"/>
    </row>
    <row r="318" spans="1:11" s="18" customFormat="1" ht="11.25">
      <c r="A318" s="35">
        <f>A316+1</f>
        <v>134</v>
      </c>
      <c r="B318" s="37" t="s">
        <v>484</v>
      </c>
      <c r="C318" s="38" t="s">
        <v>485</v>
      </c>
      <c r="D318" s="39" t="s">
        <v>267</v>
      </c>
      <c r="E318" s="123">
        <v>9</v>
      </c>
      <c r="F318" s="41">
        <v>0</v>
      </c>
      <c r="G318" s="42">
        <f>E318*F318</f>
        <v>0</v>
      </c>
      <c r="H318" s="43">
        <v>0</v>
      </c>
      <c r="I318" s="42">
        <f>E318*H318</f>
        <v>0</v>
      </c>
      <c r="J318" s="40">
        <v>0.0195</v>
      </c>
      <c r="K318" s="44">
        <f>E318*J318</f>
        <v>0.1755</v>
      </c>
    </row>
    <row r="319" spans="1:11" s="18" customFormat="1" ht="11.25">
      <c r="A319" s="146"/>
      <c r="B319" s="124" t="s">
        <v>430</v>
      </c>
      <c r="C319" s="125">
        <v>9</v>
      </c>
      <c r="D319" s="120" t="s">
        <v>479</v>
      </c>
      <c r="E319" s="122">
        <v>9</v>
      </c>
      <c r="F319" s="41"/>
      <c r="G319" s="42"/>
      <c r="H319" s="43"/>
      <c r="I319" s="42"/>
      <c r="J319" s="40"/>
      <c r="K319" s="44"/>
    </row>
    <row r="320" spans="1:11" s="18" customFormat="1" ht="11.25">
      <c r="A320" s="35">
        <f>A318+1</f>
        <v>135</v>
      </c>
      <c r="B320" s="37" t="s">
        <v>486</v>
      </c>
      <c r="C320" s="38" t="s">
        <v>487</v>
      </c>
      <c r="D320" s="39" t="s">
        <v>31</v>
      </c>
      <c r="E320" s="123">
        <v>6</v>
      </c>
      <c r="F320" s="41">
        <v>0</v>
      </c>
      <c r="G320" s="42">
        <f>E320*F320</f>
        <v>0</v>
      </c>
      <c r="H320" s="43">
        <v>0</v>
      </c>
      <c r="I320" s="42">
        <f>E320*H320</f>
        <v>0</v>
      </c>
      <c r="J320" s="40">
        <v>0.0022228</v>
      </c>
      <c r="K320" s="44">
        <f>E320*J320</f>
        <v>0.0133368</v>
      </c>
    </row>
    <row r="321" spans="1:11" s="18" customFormat="1" ht="11.25">
      <c r="A321" s="146"/>
      <c r="B321" s="124" t="s">
        <v>430</v>
      </c>
      <c r="C321" s="125">
        <v>6</v>
      </c>
      <c r="D321" s="120" t="s">
        <v>433</v>
      </c>
      <c r="E321" s="122">
        <v>6</v>
      </c>
      <c r="F321" s="41"/>
      <c r="G321" s="42"/>
      <c r="H321" s="43"/>
      <c r="I321" s="42"/>
      <c r="J321" s="40"/>
      <c r="K321" s="44"/>
    </row>
    <row r="322" spans="1:11" s="18" customFormat="1" ht="11.25">
      <c r="A322" s="35">
        <f>A320+1</f>
        <v>136</v>
      </c>
      <c r="B322" s="37" t="s">
        <v>488</v>
      </c>
      <c r="C322" s="38" t="s">
        <v>489</v>
      </c>
      <c r="D322" s="39" t="s">
        <v>267</v>
      </c>
      <c r="E322" s="123">
        <v>6</v>
      </c>
      <c r="F322" s="41">
        <v>0</v>
      </c>
      <c r="G322" s="42">
        <f>E322*F322</f>
        <v>0</v>
      </c>
      <c r="H322" s="43">
        <v>0</v>
      </c>
      <c r="I322" s="42">
        <f>E322*H322</f>
        <v>0</v>
      </c>
      <c r="J322" s="40">
        <v>0.011</v>
      </c>
      <c r="K322" s="44">
        <f>E322*J322</f>
        <v>0.066</v>
      </c>
    </row>
    <row r="323" spans="1:11" s="18" customFormat="1" ht="11.25">
      <c r="A323" s="146"/>
      <c r="B323" s="124" t="s">
        <v>430</v>
      </c>
      <c r="C323" s="125">
        <v>6</v>
      </c>
      <c r="D323" s="120" t="s">
        <v>479</v>
      </c>
      <c r="E323" s="122">
        <v>6</v>
      </c>
      <c r="F323" s="41"/>
      <c r="G323" s="42"/>
      <c r="H323" s="43"/>
      <c r="I323" s="42"/>
      <c r="J323" s="40"/>
      <c r="K323" s="44"/>
    </row>
    <row r="324" spans="1:11" s="18" customFormat="1" ht="11.25">
      <c r="A324" s="35">
        <f>A322+1</f>
        <v>137</v>
      </c>
      <c r="B324" s="37" t="s">
        <v>484</v>
      </c>
      <c r="C324" s="38" t="s">
        <v>502</v>
      </c>
      <c r="D324" s="39" t="s">
        <v>267</v>
      </c>
      <c r="E324" s="123">
        <v>4</v>
      </c>
      <c r="F324" s="41">
        <v>0</v>
      </c>
      <c r="G324" s="42">
        <f>E324*F324</f>
        <v>0</v>
      </c>
      <c r="H324" s="43">
        <v>0</v>
      </c>
      <c r="I324" s="42">
        <f>E324*H324</f>
        <v>0</v>
      </c>
      <c r="J324" s="40">
        <v>0.0195</v>
      </c>
      <c r="K324" s="44">
        <f>E324*J324</f>
        <v>0.078</v>
      </c>
    </row>
    <row r="325" spans="1:11" s="18" customFormat="1" ht="11.25">
      <c r="A325" s="146"/>
      <c r="B325" s="124" t="s">
        <v>430</v>
      </c>
      <c r="C325" s="125">
        <v>4</v>
      </c>
      <c r="D325" s="120" t="s">
        <v>479</v>
      </c>
      <c r="E325" s="122">
        <v>4</v>
      </c>
      <c r="F325" s="41"/>
      <c r="G325" s="42"/>
      <c r="H325" s="43"/>
      <c r="I325" s="42"/>
      <c r="J325" s="40"/>
      <c r="K325" s="44"/>
    </row>
    <row r="326" spans="1:11" s="18" customFormat="1" ht="11.25">
      <c r="A326" s="35">
        <f>A324+1</f>
        <v>138</v>
      </c>
      <c r="B326" s="37" t="s">
        <v>490</v>
      </c>
      <c r="C326" s="38" t="s">
        <v>688</v>
      </c>
      <c r="D326" s="39" t="s">
        <v>267</v>
      </c>
      <c r="E326" s="123">
        <v>7</v>
      </c>
      <c r="F326" s="41">
        <v>0</v>
      </c>
      <c r="G326" s="42">
        <f>E326*F326</f>
        <v>0</v>
      </c>
      <c r="H326" s="43">
        <v>0</v>
      </c>
      <c r="I326" s="42">
        <f>E326*H326</f>
        <v>0</v>
      </c>
      <c r="J326" s="40">
        <v>0.00067894</v>
      </c>
      <c r="K326" s="44">
        <f>E326*J326</f>
        <v>0.004752579999999999</v>
      </c>
    </row>
    <row r="327" spans="1:11" s="18" customFormat="1" ht="11.25">
      <c r="A327" s="146"/>
      <c r="B327" s="124" t="s">
        <v>430</v>
      </c>
      <c r="C327" s="125" t="s">
        <v>661</v>
      </c>
      <c r="D327" s="120" t="s">
        <v>479</v>
      </c>
      <c r="E327" s="122">
        <v>7</v>
      </c>
      <c r="F327" s="41"/>
      <c r="G327" s="42"/>
      <c r="H327" s="43"/>
      <c r="I327" s="42"/>
      <c r="J327" s="40"/>
      <c r="K327" s="44"/>
    </row>
    <row r="328" spans="1:11" s="18" customFormat="1" ht="11.25">
      <c r="A328" s="35">
        <f>A326+1</f>
        <v>139</v>
      </c>
      <c r="B328" s="37" t="s">
        <v>491</v>
      </c>
      <c r="C328" s="38" t="s">
        <v>492</v>
      </c>
      <c r="D328" s="39" t="s">
        <v>267</v>
      </c>
      <c r="E328" s="123">
        <v>0</v>
      </c>
      <c r="F328" s="41">
        <v>0</v>
      </c>
      <c r="G328" s="42">
        <f>E328*F328</f>
        <v>0</v>
      </c>
      <c r="H328" s="43">
        <v>0</v>
      </c>
      <c r="I328" s="42">
        <f>E328*H328</f>
        <v>0</v>
      </c>
      <c r="J328" s="40">
        <v>0.003</v>
      </c>
      <c r="K328" s="44">
        <f>E328*J328</f>
        <v>0</v>
      </c>
    </row>
    <row r="329" spans="1:11" s="18" customFormat="1" ht="11.25">
      <c r="A329" s="146"/>
      <c r="B329" s="124" t="s">
        <v>430</v>
      </c>
      <c r="C329" s="125">
        <v>0</v>
      </c>
      <c r="D329" s="120" t="s">
        <v>479</v>
      </c>
      <c r="E329" s="122">
        <v>0</v>
      </c>
      <c r="F329" s="41"/>
      <c r="G329" s="42"/>
      <c r="H329" s="43"/>
      <c r="I329" s="42"/>
      <c r="J329" s="40"/>
      <c r="K329" s="44"/>
    </row>
    <row r="330" spans="1:11" s="18" customFormat="1" ht="11.25">
      <c r="A330" s="35">
        <f>A328+1</f>
        <v>140</v>
      </c>
      <c r="B330" s="37" t="s">
        <v>493</v>
      </c>
      <c r="C330" s="38" t="s">
        <v>494</v>
      </c>
      <c r="D330" s="39" t="s">
        <v>31</v>
      </c>
      <c r="E330" s="123">
        <v>7</v>
      </c>
      <c r="F330" s="41">
        <v>0</v>
      </c>
      <c r="G330" s="42">
        <f>E330*F330</f>
        <v>0</v>
      </c>
      <c r="H330" s="43">
        <v>0</v>
      </c>
      <c r="I330" s="42">
        <f>E330*H330</f>
        <v>0</v>
      </c>
      <c r="J330" s="40">
        <v>0.0135</v>
      </c>
      <c r="K330" s="44">
        <f>E330*J330</f>
        <v>0.0945</v>
      </c>
    </row>
    <row r="331" spans="1:11" s="18" customFormat="1" ht="11.25">
      <c r="A331" s="146"/>
      <c r="B331" s="124" t="s">
        <v>430</v>
      </c>
      <c r="C331" s="125">
        <v>7</v>
      </c>
      <c r="D331" s="120" t="s">
        <v>433</v>
      </c>
      <c r="E331" s="122">
        <v>7</v>
      </c>
      <c r="F331" s="41"/>
      <c r="G331" s="42"/>
      <c r="H331" s="43"/>
      <c r="I331" s="42"/>
      <c r="J331" s="40"/>
      <c r="K331" s="44"/>
    </row>
    <row r="332" spans="1:11" s="18" customFormat="1" ht="11.25">
      <c r="A332" s="180">
        <v>141</v>
      </c>
      <c r="B332" s="37" t="s">
        <v>666</v>
      </c>
      <c r="C332" s="38" t="s">
        <v>667</v>
      </c>
      <c r="D332" s="39" t="s">
        <v>31</v>
      </c>
      <c r="E332" s="123">
        <v>1</v>
      </c>
      <c r="F332" s="41">
        <v>0</v>
      </c>
      <c r="G332" s="42">
        <f>E332*F332</f>
        <v>0</v>
      </c>
      <c r="H332" s="43">
        <v>0</v>
      </c>
      <c r="I332" s="42">
        <f>E332*H332</f>
        <v>0</v>
      </c>
      <c r="J332" s="40">
        <v>0.0135</v>
      </c>
      <c r="K332" s="44">
        <f>E332*J332</f>
        <v>0.0135</v>
      </c>
    </row>
    <row r="333" spans="1:11" s="18" customFormat="1" ht="11.25">
      <c r="A333" s="146"/>
      <c r="B333" s="124" t="s">
        <v>430</v>
      </c>
      <c r="C333" s="125">
        <v>1</v>
      </c>
      <c r="D333" s="120" t="s">
        <v>433</v>
      </c>
      <c r="E333" s="122">
        <v>1</v>
      </c>
      <c r="F333" s="41"/>
      <c r="G333" s="42"/>
      <c r="H333" s="43"/>
      <c r="I333" s="42"/>
      <c r="J333" s="40"/>
      <c r="K333" s="44"/>
    </row>
    <row r="334" spans="1:11" s="18" customFormat="1" ht="11.25">
      <c r="A334" s="35">
        <v>142</v>
      </c>
      <c r="B334" s="37" t="s">
        <v>484</v>
      </c>
      <c r="C334" s="38" t="s">
        <v>663</v>
      </c>
      <c r="D334" s="39" t="s">
        <v>267</v>
      </c>
      <c r="E334" s="123">
        <v>3</v>
      </c>
      <c r="F334" s="41">
        <v>0</v>
      </c>
      <c r="G334" s="42">
        <f>E334*F334</f>
        <v>0</v>
      </c>
      <c r="H334" s="43">
        <v>0</v>
      </c>
      <c r="I334" s="42">
        <f>E334*H334</f>
        <v>0</v>
      </c>
      <c r="J334" s="40">
        <v>0.0195</v>
      </c>
      <c r="K334" s="44">
        <f>E334*J334</f>
        <v>0.058499999999999996</v>
      </c>
    </row>
    <row r="335" spans="1:11" s="18" customFormat="1" ht="11.25">
      <c r="A335" s="146"/>
      <c r="B335" s="124" t="s">
        <v>430</v>
      </c>
      <c r="C335" s="125">
        <v>3</v>
      </c>
      <c r="D335" s="120" t="s">
        <v>479</v>
      </c>
      <c r="E335" s="122">
        <v>3</v>
      </c>
      <c r="F335" s="41"/>
      <c r="G335" s="42"/>
      <c r="H335" s="43"/>
      <c r="I335" s="42"/>
      <c r="J335" s="40"/>
      <c r="K335" s="44"/>
    </row>
    <row r="336" spans="1:11" s="18" customFormat="1" ht="11.25">
      <c r="A336" s="179">
        <v>143</v>
      </c>
      <c r="B336" s="37" t="s">
        <v>668</v>
      </c>
      <c r="C336" s="38" t="s">
        <v>669</v>
      </c>
      <c r="D336" s="39" t="s">
        <v>267</v>
      </c>
      <c r="E336" s="123">
        <v>2</v>
      </c>
      <c r="F336" s="41">
        <v>0</v>
      </c>
      <c r="G336" s="42">
        <f>E336*F336</f>
        <v>0</v>
      </c>
      <c r="H336" s="43">
        <v>0</v>
      </c>
      <c r="I336" s="42">
        <f>E336*H336</f>
        <v>0</v>
      </c>
      <c r="J336" s="40">
        <v>0.0195</v>
      </c>
      <c r="K336" s="44">
        <f>E336*J336</f>
        <v>0.039</v>
      </c>
    </row>
    <row r="337" spans="1:11" s="18" customFormat="1" ht="11.25">
      <c r="A337" s="146"/>
      <c r="B337" s="124" t="s">
        <v>430</v>
      </c>
      <c r="C337" s="125">
        <v>2</v>
      </c>
      <c r="D337" s="120" t="s">
        <v>479</v>
      </c>
      <c r="E337" s="122">
        <v>2</v>
      </c>
      <c r="F337" s="41"/>
      <c r="G337" s="42"/>
      <c r="H337" s="43"/>
      <c r="I337" s="42"/>
      <c r="J337" s="40"/>
      <c r="K337" s="44"/>
    </row>
    <row r="338" spans="1:11" s="18" customFormat="1" ht="11.25">
      <c r="A338" s="35">
        <v>144</v>
      </c>
      <c r="B338" s="37" t="s">
        <v>495</v>
      </c>
      <c r="C338" s="38" t="s">
        <v>496</v>
      </c>
      <c r="D338" s="39" t="s">
        <v>31</v>
      </c>
      <c r="E338" s="123">
        <v>6</v>
      </c>
      <c r="F338" s="41">
        <v>0</v>
      </c>
      <c r="G338" s="42">
        <f>E338*F338</f>
        <v>0</v>
      </c>
      <c r="H338" s="43">
        <v>0</v>
      </c>
      <c r="I338" s="42">
        <f>E338*H338</f>
        <v>0</v>
      </c>
      <c r="J338" s="40">
        <v>0.00128</v>
      </c>
      <c r="K338" s="44">
        <f>E338*J338</f>
        <v>0.007680000000000001</v>
      </c>
    </row>
    <row r="339" spans="1:11" s="18" customFormat="1" ht="11.25">
      <c r="A339" s="146"/>
      <c r="B339" s="124" t="s">
        <v>430</v>
      </c>
      <c r="C339" s="125">
        <v>6</v>
      </c>
      <c r="D339" s="120" t="s">
        <v>433</v>
      </c>
      <c r="E339" s="122">
        <v>6</v>
      </c>
      <c r="F339" s="41"/>
      <c r="G339" s="42"/>
      <c r="H339" s="43"/>
      <c r="I339" s="42"/>
      <c r="J339" s="40"/>
      <c r="K339" s="44"/>
    </row>
    <row r="340" spans="1:11" s="1" customFormat="1" ht="9.75">
      <c r="A340" s="35">
        <v>145</v>
      </c>
      <c r="B340" s="37" t="s">
        <v>497</v>
      </c>
      <c r="C340" s="38" t="s">
        <v>662</v>
      </c>
      <c r="D340" s="39" t="s">
        <v>31</v>
      </c>
      <c r="E340" s="123">
        <v>1</v>
      </c>
      <c r="F340" s="41">
        <v>0</v>
      </c>
      <c r="G340" s="42">
        <f>E340*F340</f>
        <v>0</v>
      </c>
      <c r="H340" s="43">
        <v>0</v>
      </c>
      <c r="I340" s="42">
        <f>E340*H340</f>
        <v>0</v>
      </c>
      <c r="J340" s="40">
        <v>0.00265</v>
      </c>
      <c r="K340" s="44">
        <f>E340*J340</f>
        <v>0.00265</v>
      </c>
    </row>
    <row r="341" spans="1:11" s="1" customFormat="1" ht="9.75">
      <c r="A341" s="35"/>
      <c r="B341" s="124" t="s">
        <v>430</v>
      </c>
      <c r="C341" s="125">
        <v>1</v>
      </c>
      <c r="D341" s="120" t="s">
        <v>433</v>
      </c>
      <c r="E341" s="122">
        <v>1</v>
      </c>
      <c r="F341" s="41"/>
      <c r="G341" s="42"/>
      <c r="H341" s="43"/>
      <c r="I341" s="42"/>
      <c r="J341" s="40"/>
      <c r="K341" s="44"/>
    </row>
    <row r="342" spans="1:11" s="1" customFormat="1" ht="9.75">
      <c r="A342" s="35">
        <v>146</v>
      </c>
      <c r="B342" s="37" t="s">
        <v>664</v>
      </c>
      <c r="C342" s="38" t="s">
        <v>665</v>
      </c>
      <c r="D342" s="39" t="s">
        <v>31</v>
      </c>
      <c r="E342" s="123">
        <v>1</v>
      </c>
      <c r="F342" s="41">
        <v>0</v>
      </c>
      <c r="G342" s="42">
        <f>E342*F342</f>
        <v>0</v>
      </c>
      <c r="H342" s="43">
        <v>0</v>
      </c>
      <c r="I342" s="42">
        <f>E342*H342</f>
        <v>0</v>
      </c>
      <c r="J342" s="40">
        <v>0.00265</v>
      </c>
      <c r="K342" s="44">
        <f>E342*J342</f>
        <v>0.00265</v>
      </c>
    </row>
    <row r="343" spans="1:11" s="1" customFormat="1" ht="9.75">
      <c r="A343" s="35"/>
      <c r="B343" s="124" t="s">
        <v>430</v>
      </c>
      <c r="C343" s="125">
        <v>1</v>
      </c>
      <c r="D343" s="120" t="s">
        <v>433</v>
      </c>
      <c r="E343" s="122">
        <v>1</v>
      </c>
      <c r="F343" s="41"/>
      <c r="G343" s="42"/>
      <c r="H343" s="43"/>
      <c r="I343" s="42"/>
      <c r="J343" s="40"/>
      <c r="K343" s="44"/>
    </row>
    <row r="344" spans="1:11" s="1" customFormat="1" ht="9.75">
      <c r="A344" s="35">
        <v>147</v>
      </c>
      <c r="B344" s="37" t="s">
        <v>670</v>
      </c>
      <c r="C344" s="38" t="s">
        <v>671</v>
      </c>
      <c r="D344" s="39" t="s">
        <v>31</v>
      </c>
      <c r="E344" s="123">
        <v>2</v>
      </c>
      <c r="F344" s="41">
        <v>0</v>
      </c>
      <c r="G344" s="42">
        <f>E344*F344</f>
        <v>0</v>
      </c>
      <c r="H344" s="43">
        <v>0</v>
      </c>
      <c r="I344" s="42">
        <f>E344*H344</f>
        <v>0</v>
      </c>
      <c r="J344" s="40">
        <v>0.00128</v>
      </c>
      <c r="K344" s="44">
        <f>E344*J344</f>
        <v>0.00256</v>
      </c>
    </row>
    <row r="345" spans="1:11" s="1" customFormat="1" ht="9.75">
      <c r="A345" s="35"/>
      <c r="B345" s="124"/>
      <c r="C345" s="125" t="s">
        <v>453</v>
      </c>
      <c r="D345" s="120" t="s">
        <v>433</v>
      </c>
      <c r="E345" s="122">
        <v>2</v>
      </c>
      <c r="F345" s="41"/>
      <c r="G345" s="42"/>
      <c r="H345" s="43"/>
      <c r="I345" s="42"/>
      <c r="J345" s="40"/>
      <c r="K345" s="44"/>
    </row>
    <row r="346" spans="1:11" s="1" customFormat="1" ht="9.75">
      <c r="A346" s="35">
        <v>147</v>
      </c>
      <c r="B346" s="37" t="s">
        <v>275</v>
      </c>
      <c r="C346" s="38" t="s">
        <v>276</v>
      </c>
      <c r="D346" s="39" t="s">
        <v>31</v>
      </c>
      <c r="E346" s="123">
        <v>0</v>
      </c>
      <c r="F346" s="41">
        <v>0</v>
      </c>
      <c r="G346" s="42">
        <f>E346*F346</f>
        <v>0</v>
      </c>
      <c r="H346" s="43">
        <v>0</v>
      </c>
      <c r="I346" s="42">
        <f>E346*H346</f>
        <v>0</v>
      </c>
      <c r="J346" s="40">
        <v>0.115</v>
      </c>
      <c r="K346" s="44">
        <f>E346*J346</f>
        <v>0</v>
      </c>
    </row>
    <row r="347" spans="1:11" s="1" customFormat="1" ht="9.75">
      <c r="A347" s="35"/>
      <c r="B347" s="124" t="s">
        <v>430</v>
      </c>
      <c r="C347" s="125">
        <v>5</v>
      </c>
      <c r="D347" s="120" t="s">
        <v>433</v>
      </c>
      <c r="E347" s="122">
        <v>0</v>
      </c>
      <c r="F347" s="41"/>
      <c r="G347" s="42"/>
      <c r="H347" s="43"/>
      <c r="I347" s="42"/>
      <c r="J347" s="40"/>
      <c r="K347" s="44"/>
    </row>
    <row r="348" spans="1:11" s="1" customFormat="1" ht="9.75">
      <c r="A348" s="35">
        <f>A346+1</f>
        <v>148</v>
      </c>
      <c r="B348" s="37" t="s">
        <v>277</v>
      </c>
      <c r="C348" s="145" t="s">
        <v>278</v>
      </c>
      <c r="D348" s="39" t="s">
        <v>31</v>
      </c>
      <c r="E348" s="123">
        <v>0</v>
      </c>
      <c r="F348" s="41">
        <v>0</v>
      </c>
      <c r="G348" s="42">
        <f>E348*F348</f>
        <v>0</v>
      </c>
      <c r="H348" s="43">
        <v>0</v>
      </c>
      <c r="I348" s="42">
        <f>E348*H348</f>
        <v>0</v>
      </c>
      <c r="J348" s="40">
        <v>0.006</v>
      </c>
      <c r="K348" s="44">
        <f>E348*J348</f>
        <v>0</v>
      </c>
    </row>
    <row r="349" spans="1:11" s="1" customFormat="1" ht="9.75">
      <c r="A349" s="35"/>
      <c r="B349" s="124" t="s">
        <v>430</v>
      </c>
      <c r="C349" s="125">
        <v>5</v>
      </c>
      <c r="D349" s="120" t="s">
        <v>433</v>
      </c>
      <c r="E349" s="122">
        <v>0</v>
      </c>
      <c r="F349" s="41"/>
      <c r="G349" s="42"/>
      <c r="H349" s="43"/>
      <c r="I349" s="42"/>
      <c r="J349" s="40"/>
      <c r="K349" s="44"/>
    </row>
    <row r="350" spans="1:11" s="1" customFormat="1" ht="9.75">
      <c r="A350" s="35">
        <f>A348+1</f>
        <v>149</v>
      </c>
      <c r="B350" s="37" t="s">
        <v>279</v>
      </c>
      <c r="C350" s="145" t="s">
        <v>280</v>
      </c>
      <c r="D350" s="39" t="s">
        <v>31</v>
      </c>
      <c r="E350" s="123">
        <v>0</v>
      </c>
      <c r="F350" s="41">
        <v>0</v>
      </c>
      <c r="G350" s="42">
        <f>E350*F350</f>
        <v>0</v>
      </c>
      <c r="H350" s="43">
        <v>0</v>
      </c>
      <c r="I350" s="42">
        <f>E350*H350</f>
        <v>0</v>
      </c>
      <c r="J350" s="40">
        <v>0.003</v>
      </c>
      <c r="K350" s="44">
        <f>E350*J350</f>
        <v>0</v>
      </c>
    </row>
    <row r="351" spans="1:11" s="1" customFormat="1" ht="9.75">
      <c r="A351" s="35"/>
      <c r="B351" s="124" t="s">
        <v>430</v>
      </c>
      <c r="C351" s="125">
        <v>3</v>
      </c>
      <c r="D351" s="120" t="s">
        <v>433</v>
      </c>
      <c r="E351" s="122">
        <v>0</v>
      </c>
      <c r="F351" s="41"/>
      <c r="G351" s="42"/>
      <c r="H351" s="43"/>
      <c r="I351" s="42"/>
      <c r="J351" s="40"/>
      <c r="K351" s="44"/>
    </row>
    <row r="352" spans="1:11" s="1" customFormat="1" ht="9.75">
      <c r="A352" s="35">
        <v>150</v>
      </c>
      <c r="B352" s="37" t="s">
        <v>672</v>
      </c>
      <c r="C352" s="145" t="s">
        <v>673</v>
      </c>
      <c r="D352" s="39" t="s">
        <v>31</v>
      </c>
      <c r="E352" s="123">
        <v>0</v>
      </c>
      <c r="F352" s="41">
        <v>0</v>
      </c>
      <c r="G352" s="42">
        <f>E352*F352</f>
        <v>0</v>
      </c>
      <c r="H352" s="43">
        <v>0</v>
      </c>
      <c r="I352" s="42">
        <f>E352*H352</f>
        <v>0</v>
      </c>
      <c r="J352" s="40">
        <v>0.003</v>
      </c>
      <c r="K352" s="44">
        <f>E352*J352</f>
        <v>0</v>
      </c>
    </row>
    <row r="353" spans="1:11" s="1" customFormat="1" ht="9.75">
      <c r="A353" s="35"/>
      <c r="B353" s="124" t="s">
        <v>430</v>
      </c>
      <c r="C353" s="125">
        <v>7</v>
      </c>
      <c r="D353" s="120" t="s">
        <v>433</v>
      </c>
      <c r="E353" s="122">
        <v>0</v>
      </c>
      <c r="F353" s="41"/>
      <c r="G353" s="42"/>
      <c r="H353" s="43"/>
      <c r="I353" s="42"/>
      <c r="J353" s="40"/>
      <c r="K353" s="44"/>
    </row>
    <row r="354" spans="1:11" s="1" customFormat="1" ht="9.75">
      <c r="A354" s="35">
        <v>151</v>
      </c>
      <c r="B354" s="37" t="s">
        <v>674</v>
      </c>
      <c r="C354" s="145" t="s">
        <v>675</v>
      </c>
      <c r="D354" s="39" t="s">
        <v>31</v>
      </c>
      <c r="E354" s="123">
        <v>0</v>
      </c>
      <c r="F354" s="41">
        <v>0</v>
      </c>
      <c r="G354" s="42">
        <f>E354*F354</f>
        <v>0</v>
      </c>
      <c r="H354" s="43">
        <v>0</v>
      </c>
      <c r="I354" s="42">
        <f>E354*H354</f>
        <v>0</v>
      </c>
      <c r="J354" s="40">
        <v>0.003</v>
      </c>
      <c r="K354" s="44">
        <f>E354*J354</f>
        <v>0</v>
      </c>
    </row>
    <row r="355" spans="1:11" s="1" customFormat="1" ht="9.75">
      <c r="A355" s="35"/>
      <c r="B355" s="124" t="s">
        <v>430</v>
      </c>
      <c r="C355" s="125">
        <v>7</v>
      </c>
      <c r="D355" s="120" t="s">
        <v>433</v>
      </c>
      <c r="E355" s="122">
        <v>0</v>
      </c>
      <c r="F355" s="41"/>
      <c r="G355" s="42"/>
      <c r="H355" s="43"/>
      <c r="I355" s="42"/>
      <c r="J355" s="40"/>
      <c r="K355" s="44"/>
    </row>
    <row r="356" spans="1:11" s="1" customFormat="1" ht="9.75">
      <c r="A356" s="35">
        <v>152</v>
      </c>
      <c r="B356" s="37" t="s">
        <v>281</v>
      </c>
      <c r="C356" s="38" t="s">
        <v>282</v>
      </c>
      <c r="D356" s="39" t="s">
        <v>47</v>
      </c>
      <c r="E356" s="40">
        <v>0.319</v>
      </c>
      <c r="F356" s="41">
        <v>0</v>
      </c>
      <c r="G356" s="42">
        <f>E356*F356</f>
        <v>0</v>
      </c>
      <c r="H356" s="43">
        <v>0</v>
      </c>
      <c r="I356" s="42">
        <f>E356*H356</f>
        <v>0</v>
      </c>
      <c r="J356" s="40">
        <v>0</v>
      </c>
      <c r="K356" s="44">
        <f>E356*J356</f>
        <v>0</v>
      </c>
    </row>
    <row r="357" spans="1:11" s="1" customFormat="1" ht="9.75">
      <c r="A357" s="35"/>
      <c r="B357" s="124" t="s">
        <v>430</v>
      </c>
      <c r="C357" s="119">
        <v>0.319</v>
      </c>
      <c r="D357" s="120" t="s">
        <v>434</v>
      </c>
      <c r="E357" s="121">
        <v>0.319</v>
      </c>
      <c r="F357" s="41"/>
      <c r="G357" s="42"/>
      <c r="H357" s="43"/>
      <c r="I357" s="118"/>
      <c r="J357" s="40"/>
      <c r="K357" s="44"/>
    </row>
    <row r="358" spans="1:11" s="18" customFormat="1" ht="11.25">
      <c r="A358" s="53"/>
      <c r="B358" s="54">
        <v>725</v>
      </c>
      <c r="C358" s="55" t="s">
        <v>283</v>
      </c>
      <c r="D358" s="56"/>
      <c r="E358" s="56"/>
      <c r="F358" s="57"/>
      <c r="G358" s="58">
        <f>SUM(G316:G356)</f>
        <v>0</v>
      </c>
      <c r="H358" s="59"/>
      <c r="I358" s="60">
        <f>SUM(I316:I356)</f>
        <v>0</v>
      </c>
      <c r="J358" s="59"/>
      <c r="K358" s="61">
        <f>SUM(K340:K356)</f>
        <v>0.00786</v>
      </c>
    </row>
    <row r="359" spans="1:11" s="18" customFormat="1" ht="11.25">
      <c r="A359" s="28"/>
      <c r="B359" s="29" t="s">
        <v>284</v>
      </c>
      <c r="C359" s="30" t="s">
        <v>285</v>
      </c>
      <c r="D359" s="27"/>
      <c r="E359" s="27"/>
      <c r="F359" s="31"/>
      <c r="G359" s="32"/>
      <c r="H359" s="33"/>
      <c r="I359" s="26"/>
      <c r="J359" s="33"/>
      <c r="K359" s="34"/>
    </row>
    <row r="360" spans="1:11" s="1" customFormat="1" ht="9.75">
      <c r="A360" s="35">
        <f>A356+1</f>
        <v>153</v>
      </c>
      <c r="B360" s="129" t="s">
        <v>286</v>
      </c>
      <c r="C360" s="38" t="s">
        <v>287</v>
      </c>
      <c r="D360" s="39" t="s">
        <v>267</v>
      </c>
      <c r="E360" s="123">
        <v>0</v>
      </c>
      <c r="F360" s="41">
        <v>0</v>
      </c>
      <c r="G360" s="42">
        <f>E360*F360</f>
        <v>0</v>
      </c>
      <c r="H360" s="43">
        <v>0</v>
      </c>
      <c r="I360" s="42">
        <f>E360*H360</f>
        <v>0</v>
      </c>
      <c r="J360" s="40">
        <v>0</v>
      </c>
      <c r="K360" s="44">
        <f>E360*J360</f>
        <v>0</v>
      </c>
    </row>
    <row r="361" spans="1:11" s="1" customFormat="1" ht="9.75">
      <c r="A361" s="35"/>
      <c r="B361" s="124" t="s">
        <v>430</v>
      </c>
      <c r="C361" s="119">
        <v>0</v>
      </c>
      <c r="D361" s="120" t="s">
        <v>479</v>
      </c>
      <c r="E361" s="122">
        <v>0</v>
      </c>
      <c r="F361" s="41"/>
      <c r="G361" s="42"/>
      <c r="H361" s="43"/>
      <c r="I361" s="118"/>
      <c r="J361" s="40"/>
      <c r="K361" s="44"/>
    </row>
    <row r="362" spans="1:11" s="18" customFormat="1" ht="11.25">
      <c r="A362" s="53"/>
      <c r="B362" s="54">
        <v>731</v>
      </c>
      <c r="C362" s="55" t="s">
        <v>288</v>
      </c>
      <c r="D362" s="56"/>
      <c r="E362" s="56"/>
      <c r="F362" s="57"/>
      <c r="G362" s="58">
        <f>SUM(G360:G360)</f>
        <v>0</v>
      </c>
      <c r="H362" s="59"/>
      <c r="I362" s="60">
        <f>SUM(I360:I360)</f>
        <v>0</v>
      </c>
      <c r="J362" s="59"/>
      <c r="K362" s="61">
        <f>SUM(K360:K360)</f>
        <v>0</v>
      </c>
    </row>
    <row r="363" spans="1:11" s="18" customFormat="1" ht="11.25">
      <c r="A363" s="28"/>
      <c r="B363" s="29" t="s">
        <v>289</v>
      </c>
      <c r="C363" s="30" t="s">
        <v>290</v>
      </c>
      <c r="D363" s="27"/>
      <c r="E363" s="27"/>
      <c r="F363" s="31"/>
      <c r="G363" s="32"/>
      <c r="H363" s="33"/>
      <c r="I363" s="26"/>
      <c r="J363" s="33"/>
      <c r="K363" s="34"/>
    </row>
    <row r="364" spans="1:11" s="1" customFormat="1" ht="9.75">
      <c r="A364" s="35">
        <f>A360+1</f>
        <v>154</v>
      </c>
      <c r="B364" s="37" t="s">
        <v>291</v>
      </c>
      <c r="C364" s="38" t="s">
        <v>610</v>
      </c>
      <c r="D364" s="39" t="s">
        <v>84</v>
      </c>
      <c r="E364" s="123">
        <v>10</v>
      </c>
      <c r="F364" s="41">
        <v>0</v>
      </c>
      <c r="G364" s="42">
        <f>E364*F364</f>
        <v>0</v>
      </c>
      <c r="H364" s="43">
        <v>0</v>
      </c>
      <c r="I364" s="42">
        <f>E364*H364</f>
        <v>0</v>
      </c>
      <c r="J364" s="40">
        <v>0.08210706</v>
      </c>
      <c r="K364" s="44">
        <f>E364*J364</f>
        <v>0.8210706</v>
      </c>
    </row>
    <row r="365" spans="1:11" s="1" customFormat="1" ht="9.75">
      <c r="A365" s="35"/>
      <c r="B365" s="124" t="s">
        <v>430</v>
      </c>
      <c r="C365" s="119">
        <v>10</v>
      </c>
      <c r="D365" s="120" t="s">
        <v>437</v>
      </c>
      <c r="E365" s="122">
        <v>10</v>
      </c>
      <c r="F365" s="41"/>
      <c r="G365" s="42"/>
      <c r="H365" s="43"/>
      <c r="I365" s="42"/>
      <c r="J365" s="40"/>
      <c r="K365" s="44"/>
    </row>
    <row r="366" spans="1:11" s="1" customFormat="1" ht="19.5">
      <c r="A366" s="35">
        <f>A364+1</f>
        <v>155</v>
      </c>
      <c r="B366" s="37" t="s">
        <v>292</v>
      </c>
      <c r="C366" s="38" t="s">
        <v>611</v>
      </c>
      <c r="D366" s="39" t="s">
        <v>267</v>
      </c>
      <c r="E366" s="123">
        <v>4</v>
      </c>
      <c r="F366" s="41">
        <v>0</v>
      </c>
      <c r="G366" s="42">
        <f>E366*F366</f>
        <v>0</v>
      </c>
      <c r="H366" s="43">
        <v>0</v>
      </c>
      <c r="I366" s="42">
        <f>E366*H366</f>
        <v>0</v>
      </c>
      <c r="J366" s="40">
        <v>0.062268</v>
      </c>
      <c r="K366" s="44">
        <f>E366*J366</f>
        <v>0.249072</v>
      </c>
    </row>
    <row r="367" spans="1:11" s="1" customFormat="1" ht="9.75">
      <c r="A367" s="35"/>
      <c r="B367" s="124" t="s">
        <v>430</v>
      </c>
      <c r="C367" s="125">
        <v>4</v>
      </c>
      <c r="D367" s="120" t="s">
        <v>479</v>
      </c>
      <c r="E367" s="122">
        <v>4</v>
      </c>
      <c r="F367" s="41"/>
      <c r="G367" s="42"/>
      <c r="H367" s="43"/>
      <c r="I367" s="42"/>
      <c r="J367" s="40"/>
      <c r="K367" s="44"/>
    </row>
    <row r="368" spans="1:11" s="1" customFormat="1" ht="9.75">
      <c r="A368" s="35">
        <f>A366+1</f>
        <v>156</v>
      </c>
      <c r="B368" s="37" t="s">
        <v>293</v>
      </c>
      <c r="C368" s="38" t="s">
        <v>503</v>
      </c>
      <c r="D368" s="39" t="s">
        <v>267</v>
      </c>
      <c r="E368" s="123">
        <v>6</v>
      </c>
      <c r="F368" s="41">
        <v>0</v>
      </c>
      <c r="G368" s="42">
        <f>E368*F368</f>
        <v>0</v>
      </c>
      <c r="H368" s="43">
        <v>0</v>
      </c>
      <c r="I368" s="42">
        <f>E368*H368</f>
        <v>0</v>
      </c>
      <c r="J368" s="40">
        <v>0.0297824</v>
      </c>
      <c r="K368" s="44">
        <f>E368*J368</f>
        <v>0.1786944</v>
      </c>
    </row>
    <row r="369" spans="1:11" s="1" customFormat="1" ht="9.75">
      <c r="A369" s="35"/>
      <c r="B369" s="124" t="s">
        <v>430</v>
      </c>
      <c r="C369" s="119">
        <v>6</v>
      </c>
      <c r="D369" s="120" t="s">
        <v>479</v>
      </c>
      <c r="E369" s="122">
        <v>6</v>
      </c>
      <c r="F369" s="41"/>
      <c r="G369" s="42"/>
      <c r="H369" s="43"/>
      <c r="I369" s="118"/>
      <c r="J369" s="40"/>
      <c r="K369" s="44"/>
    </row>
    <row r="370" spans="1:11" s="18" customFormat="1" ht="11.25">
      <c r="A370" s="53"/>
      <c r="B370" s="54">
        <v>732</v>
      </c>
      <c r="C370" s="55" t="s">
        <v>294</v>
      </c>
      <c r="D370" s="56"/>
      <c r="E370" s="56"/>
      <c r="F370" s="57"/>
      <c r="G370" s="58">
        <f>SUM(G364:G368)</f>
        <v>0</v>
      </c>
      <c r="H370" s="59"/>
      <c r="I370" s="60">
        <f>SUM(I364:I368)</f>
        <v>0</v>
      </c>
      <c r="J370" s="59"/>
      <c r="K370" s="61">
        <f>SUM(K364:K368)</f>
        <v>1.248837</v>
      </c>
    </row>
    <row r="371" spans="1:11" s="18" customFormat="1" ht="11.25">
      <c r="A371" s="28"/>
      <c r="B371" s="29" t="s">
        <v>295</v>
      </c>
      <c r="C371" s="30" t="s">
        <v>296</v>
      </c>
      <c r="D371" s="27"/>
      <c r="E371" s="27"/>
      <c r="F371" s="31"/>
      <c r="G371" s="32"/>
      <c r="H371" s="33"/>
      <c r="I371" s="26"/>
      <c r="J371" s="33"/>
      <c r="K371" s="34"/>
    </row>
    <row r="372" spans="1:11" s="1" customFormat="1" ht="9.75">
      <c r="A372" s="35">
        <f>A368+1</f>
        <v>157</v>
      </c>
      <c r="B372" s="37" t="s">
        <v>297</v>
      </c>
      <c r="C372" s="38" t="s">
        <v>298</v>
      </c>
      <c r="D372" s="39" t="s">
        <v>84</v>
      </c>
      <c r="E372" s="123">
        <v>29.5</v>
      </c>
      <c r="F372" s="41">
        <v>0</v>
      </c>
      <c r="G372" s="42">
        <f>E372*F372</f>
        <v>0</v>
      </c>
      <c r="H372" s="43">
        <v>0</v>
      </c>
      <c r="I372" s="42">
        <f>E372*H372</f>
        <v>0</v>
      </c>
      <c r="J372" s="40">
        <v>0.0004655</v>
      </c>
      <c r="K372" s="44">
        <f>E372*J372</f>
        <v>0.01373225</v>
      </c>
    </row>
    <row r="373" spans="1:11" s="1" customFormat="1" ht="9.75">
      <c r="A373" s="35"/>
      <c r="B373" s="124" t="s">
        <v>430</v>
      </c>
      <c r="C373" s="125">
        <v>29.5</v>
      </c>
      <c r="D373" s="120" t="s">
        <v>437</v>
      </c>
      <c r="E373" s="122">
        <v>29.5</v>
      </c>
      <c r="F373" s="41"/>
      <c r="G373" s="42"/>
      <c r="H373" s="43"/>
      <c r="I373" s="42"/>
      <c r="J373" s="40"/>
      <c r="K373" s="44"/>
    </row>
    <row r="374" spans="1:11" s="1" customFormat="1" ht="19.5">
      <c r="A374" s="35">
        <f>A372+1</f>
        <v>158</v>
      </c>
      <c r="B374" s="37" t="s">
        <v>299</v>
      </c>
      <c r="C374" s="145" t="s">
        <v>676</v>
      </c>
      <c r="D374" s="39" t="s">
        <v>84</v>
      </c>
      <c r="E374" s="123">
        <v>6</v>
      </c>
      <c r="F374" s="41">
        <v>0</v>
      </c>
      <c r="G374" s="42">
        <f>E374*F374</f>
        <v>0</v>
      </c>
      <c r="H374" s="43">
        <v>0</v>
      </c>
      <c r="I374" s="42">
        <f>E374*H374</f>
        <v>0</v>
      </c>
      <c r="J374" s="40">
        <v>0.000637416</v>
      </c>
      <c r="K374" s="44">
        <f>E374*J374</f>
        <v>0.003824496</v>
      </c>
    </row>
    <row r="375" spans="1:11" s="1" customFormat="1" ht="9.75">
      <c r="A375" s="35"/>
      <c r="B375" s="124" t="s">
        <v>430</v>
      </c>
      <c r="C375" s="125">
        <v>8</v>
      </c>
      <c r="D375" s="120" t="s">
        <v>437</v>
      </c>
      <c r="E375" s="122">
        <v>8</v>
      </c>
      <c r="F375" s="41"/>
      <c r="G375" s="42"/>
      <c r="H375" s="43"/>
      <c r="I375" s="42"/>
      <c r="J375" s="40"/>
      <c r="K375" s="44"/>
    </row>
    <row r="376" spans="1:11" s="1" customFormat="1" ht="19.5">
      <c r="A376" s="35">
        <f>A374+1</f>
        <v>159</v>
      </c>
      <c r="B376" s="37" t="s">
        <v>300</v>
      </c>
      <c r="C376" s="145" t="s">
        <v>677</v>
      </c>
      <c r="D376" s="39" t="s">
        <v>31</v>
      </c>
      <c r="E376" s="123">
        <v>6</v>
      </c>
      <c r="F376" s="41">
        <v>0</v>
      </c>
      <c r="G376" s="42">
        <f>E376*F376</f>
        <v>0</v>
      </c>
      <c r="H376" s="43">
        <v>0</v>
      </c>
      <c r="I376" s="42">
        <f>E376*H376</f>
        <v>0</v>
      </c>
      <c r="J376" s="40">
        <v>0.00039004</v>
      </c>
      <c r="K376" s="44">
        <f>E376*J376</f>
        <v>0.0023402400000000004</v>
      </c>
    </row>
    <row r="377" spans="1:11" s="1" customFormat="1" ht="9.75">
      <c r="A377" s="35"/>
      <c r="B377" s="124" t="s">
        <v>430</v>
      </c>
      <c r="C377" s="125">
        <v>6</v>
      </c>
      <c r="D377" s="120" t="s">
        <v>433</v>
      </c>
      <c r="E377" s="122">
        <v>6</v>
      </c>
      <c r="F377" s="41"/>
      <c r="G377" s="42"/>
      <c r="H377" s="43"/>
      <c r="I377" s="118"/>
      <c r="J377" s="40"/>
      <c r="K377" s="44"/>
    </row>
    <row r="378" spans="1:11" s="18" customFormat="1" ht="11.25">
      <c r="A378" s="53"/>
      <c r="B378" s="54">
        <v>733</v>
      </c>
      <c r="C378" s="147" t="s">
        <v>301</v>
      </c>
      <c r="D378" s="56"/>
      <c r="E378" s="56"/>
      <c r="F378" s="57"/>
      <c r="G378" s="58">
        <f>SUM(G372:G376)</f>
        <v>0</v>
      </c>
      <c r="H378" s="59"/>
      <c r="I378" s="60">
        <f>SUM(I372:I376)</f>
        <v>0</v>
      </c>
      <c r="J378" s="59"/>
      <c r="K378" s="61">
        <f>SUM(K372:K376)</f>
        <v>0.019896986</v>
      </c>
    </row>
    <row r="379" spans="1:11" s="18" customFormat="1" ht="11.25">
      <c r="A379" s="28"/>
      <c r="B379" s="29" t="s">
        <v>302</v>
      </c>
      <c r="C379" s="148" t="s">
        <v>303</v>
      </c>
      <c r="D379" s="27"/>
      <c r="E379" s="27"/>
      <c r="F379" s="31"/>
      <c r="G379" s="32"/>
      <c r="H379" s="33"/>
      <c r="I379" s="26"/>
      <c r="J379" s="33"/>
      <c r="K379" s="34"/>
    </row>
    <row r="380" spans="1:11" s="1" customFormat="1" ht="9.75">
      <c r="A380" s="35">
        <f>A376+1</f>
        <v>160</v>
      </c>
      <c r="B380" s="37" t="s">
        <v>304</v>
      </c>
      <c r="C380" s="145" t="s">
        <v>504</v>
      </c>
      <c r="D380" s="39" t="s">
        <v>31</v>
      </c>
      <c r="E380" s="123">
        <v>6</v>
      </c>
      <c r="F380" s="41">
        <v>0</v>
      </c>
      <c r="G380" s="42">
        <f>E380*F380</f>
        <v>0</v>
      </c>
      <c r="H380" s="43">
        <v>0</v>
      </c>
      <c r="I380" s="42">
        <f>E380*H380</f>
        <v>0</v>
      </c>
      <c r="J380" s="40">
        <v>0.0022928</v>
      </c>
      <c r="K380" s="44">
        <f>E380*J380</f>
        <v>0.0137568</v>
      </c>
    </row>
    <row r="381" spans="1:11" s="1" customFormat="1" ht="9.75">
      <c r="A381" s="35"/>
      <c r="B381" s="124" t="s">
        <v>430</v>
      </c>
      <c r="C381" s="125">
        <v>6</v>
      </c>
      <c r="D381" s="120" t="s">
        <v>433</v>
      </c>
      <c r="E381" s="122">
        <v>6</v>
      </c>
      <c r="F381" s="41"/>
      <c r="G381" s="42"/>
      <c r="H381" s="43"/>
      <c r="I381" s="42"/>
      <c r="J381" s="40"/>
      <c r="K381" s="44"/>
    </row>
    <row r="382" spans="1:11" s="1" customFormat="1" ht="9.75">
      <c r="A382" s="35">
        <f>A380+1</f>
        <v>161</v>
      </c>
      <c r="B382" s="37" t="s">
        <v>305</v>
      </c>
      <c r="C382" s="38" t="s">
        <v>508</v>
      </c>
      <c r="D382" s="39" t="s">
        <v>31</v>
      </c>
      <c r="E382" s="123">
        <v>1</v>
      </c>
      <c r="F382" s="41">
        <v>0</v>
      </c>
      <c r="G382" s="42">
        <f>E382*F382</f>
        <v>0</v>
      </c>
      <c r="H382" s="43">
        <v>0</v>
      </c>
      <c r="I382" s="42">
        <f>E382*H382</f>
        <v>0</v>
      </c>
      <c r="J382" s="40">
        <v>0.0033928</v>
      </c>
      <c r="K382" s="44">
        <f>E382*J382</f>
        <v>0.0033928</v>
      </c>
    </row>
    <row r="383" spans="1:11" s="1" customFormat="1" ht="9.75">
      <c r="A383" s="35"/>
      <c r="B383" s="124" t="s">
        <v>430</v>
      </c>
      <c r="C383" s="119">
        <v>1</v>
      </c>
      <c r="D383" s="120" t="s">
        <v>433</v>
      </c>
      <c r="E383" s="122">
        <v>1</v>
      </c>
      <c r="F383" s="41"/>
      <c r="G383" s="42"/>
      <c r="H383" s="43"/>
      <c r="I383" s="42"/>
      <c r="J383" s="40"/>
      <c r="K383" s="44"/>
    </row>
    <row r="384" spans="1:11" s="18" customFormat="1" ht="11.25">
      <c r="A384" s="53"/>
      <c r="B384" s="54">
        <v>734</v>
      </c>
      <c r="C384" s="55" t="s">
        <v>306</v>
      </c>
      <c r="D384" s="56"/>
      <c r="E384" s="56"/>
      <c r="F384" s="57"/>
      <c r="G384" s="58">
        <f>SUM(G380:G383)</f>
        <v>0</v>
      </c>
      <c r="H384" s="59"/>
      <c r="I384" s="60">
        <f>SUM(I380:I383)</f>
        <v>0</v>
      </c>
      <c r="J384" s="59"/>
      <c r="K384" s="61">
        <f>SUM(K380:K383)</f>
        <v>0.0171496</v>
      </c>
    </row>
    <row r="385" spans="1:11" s="18" customFormat="1" ht="11.25">
      <c r="A385" s="28"/>
      <c r="B385" s="29" t="s">
        <v>307</v>
      </c>
      <c r="C385" s="30" t="s">
        <v>308</v>
      </c>
      <c r="D385" s="27"/>
      <c r="E385" s="27"/>
      <c r="F385" s="31"/>
      <c r="G385" s="32"/>
      <c r="H385" s="33"/>
      <c r="I385" s="26"/>
      <c r="J385" s="33"/>
      <c r="K385" s="34"/>
    </row>
    <row r="386" spans="1:11" s="1" customFormat="1" ht="9.75">
      <c r="A386" s="35">
        <v>162</v>
      </c>
      <c r="B386" s="37" t="s">
        <v>309</v>
      </c>
      <c r="C386" s="38" t="s">
        <v>310</v>
      </c>
      <c r="D386" s="39" t="s">
        <v>35</v>
      </c>
      <c r="E386" s="123">
        <v>2.88</v>
      </c>
      <c r="F386" s="41">
        <v>0</v>
      </c>
      <c r="G386" s="42">
        <f>E386*F386</f>
        <v>0</v>
      </c>
      <c r="H386" s="43">
        <v>0</v>
      </c>
      <c r="I386" s="42">
        <f>E386*H386</f>
        <v>0</v>
      </c>
      <c r="J386" s="40">
        <v>0.016601</v>
      </c>
      <c r="K386" s="44">
        <f>E386*J386</f>
        <v>0.04781088</v>
      </c>
    </row>
    <row r="387" spans="1:11" s="1" customFormat="1" ht="9.75">
      <c r="A387" s="35"/>
      <c r="B387" s="124" t="s">
        <v>430</v>
      </c>
      <c r="C387" s="119" t="s">
        <v>678</v>
      </c>
      <c r="D387" s="120" t="s">
        <v>431</v>
      </c>
      <c r="E387" s="122">
        <v>2.88</v>
      </c>
      <c r="F387" s="41"/>
      <c r="G387" s="42"/>
      <c r="H387" s="43"/>
      <c r="I387" s="118"/>
      <c r="J387" s="40"/>
      <c r="K387" s="44"/>
    </row>
    <row r="388" spans="1:11" s="1" customFormat="1" ht="9.75">
      <c r="A388" s="35">
        <v>163</v>
      </c>
      <c r="B388" s="37" t="s">
        <v>305</v>
      </c>
      <c r="C388" s="38" t="s">
        <v>505</v>
      </c>
      <c r="D388" s="39" t="s">
        <v>31</v>
      </c>
      <c r="E388" s="123">
        <v>1</v>
      </c>
      <c r="F388" s="41">
        <v>0</v>
      </c>
      <c r="G388" s="42">
        <f>E388*F388</f>
        <v>0</v>
      </c>
      <c r="H388" s="43">
        <v>0</v>
      </c>
      <c r="I388" s="42">
        <f>E388*H388</f>
        <v>0</v>
      </c>
      <c r="J388" s="40">
        <v>0.012</v>
      </c>
      <c r="K388" s="44">
        <f>E388*J388</f>
        <v>0.012</v>
      </c>
    </row>
    <row r="389" spans="1:11" s="1" customFormat="1" ht="9.75">
      <c r="A389" s="35"/>
      <c r="B389" s="124"/>
      <c r="C389" s="125">
        <v>1</v>
      </c>
      <c r="D389" s="120" t="s">
        <v>433</v>
      </c>
      <c r="E389" s="122">
        <v>1</v>
      </c>
      <c r="F389" s="41"/>
      <c r="G389" s="42"/>
      <c r="H389" s="43"/>
      <c r="I389" s="118"/>
      <c r="J389" s="40"/>
      <c r="K389" s="44"/>
    </row>
    <row r="390" spans="1:11" s="1" customFormat="1" ht="9.75">
      <c r="A390" s="35">
        <v>164</v>
      </c>
      <c r="B390" s="37" t="s">
        <v>506</v>
      </c>
      <c r="C390" s="145" t="s">
        <v>507</v>
      </c>
      <c r="D390" s="39" t="s">
        <v>31</v>
      </c>
      <c r="E390" s="123">
        <v>2</v>
      </c>
      <c r="F390" s="41">
        <v>0</v>
      </c>
      <c r="G390" s="42">
        <f>E390*F390</f>
        <v>0</v>
      </c>
      <c r="H390" s="43">
        <v>0</v>
      </c>
      <c r="I390" s="42">
        <f>E390*H390</f>
        <v>0</v>
      </c>
      <c r="J390" s="40">
        <v>0.0033928</v>
      </c>
      <c r="K390" s="44">
        <f>E390*J390</f>
        <v>0.0067856</v>
      </c>
    </row>
    <row r="391" spans="1:11" s="1" customFormat="1" ht="9.75">
      <c r="A391" s="35"/>
      <c r="B391" s="124"/>
      <c r="C391" s="125">
        <v>2</v>
      </c>
      <c r="D391" s="120" t="s">
        <v>433</v>
      </c>
      <c r="E391" s="122">
        <v>2</v>
      </c>
      <c r="F391" s="41"/>
      <c r="G391" s="42"/>
      <c r="H391" s="43"/>
      <c r="I391" s="118"/>
      <c r="J391" s="40"/>
      <c r="K391" s="44"/>
    </row>
    <row r="392" spans="1:11" s="1" customFormat="1" ht="9.75">
      <c r="A392" s="35">
        <v>165</v>
      </c>
      <c r="B392" s="37" t="s">
        <v>506</v>
      </c>
      <c r="C392" s="145" t="s">
        <v>679</v>
      </c>
      <c r="D392" s="39" t="s">
        <v>31</v>
      </c>
      <c r="E392" s="123">
        <v>1</v>
      </c>
      <c r="F392" s="41">
        <v>0</v>
      </c>
      <c r="G392" s="42">
        <f>E392*F392</f>
        <v>0</v>
      </c>
      <c r="H392" s="43">
        <v>0</v>
      </c>
      <c r="I392" s="42">
        <f>E392*H392</f>
        <v>0</v>
      </c>
      <c r="J392" s="40">
        <v>0.0033928</v>
      </c>
      <c r="K392" s="44">
        <f>E392*J392</f>
        <v>0.0033928</v>
      </c>
    </row>
    <row r="393" spans="1:11" s="1" customFormat="1" ht="9.75">
      <c r="A393" s="35"/>
      <c r="B393" s="37"/>
      <c r="C393" s="125">
        <v>1</v>
      </c>
      <c r="D393" s="120" t="s">
        <v>433</v>
      </c>
      <c r="E393" s="122">
        <v>1</v>
      </c>
      <c r="F393" s="41"/>
      <c r="G393" s="42"/>
      <c r="H393" s="43"/>
      <c r="I393" s="118"/>
      <c r="J393" s="40"/>
      <c r="K393" s="44"/>
    </row>
    <row r="394" spans="1:11" s="1" customFormat="1" ht="9.75">
      <c r="A394" s="35">
        <v>166</v>
      </c>
      <c r="B394" s="37" t="s">
        <v>506</v>
      </c>
      <c r="C394" s="145" t="s">
        <v>689</v>
      </c>
      <c r="D394" s="39" t="s">
        <v>31</v>
      </c>
      <c r="E394" s="123">
        <v>2</v>
      </c>
      <c r="F394" s="41">
        <v>0</v>
      </c>
      <c r="G394" s="42">
        <f>E394*F394</f>
        <v>0</v>
      </c>
      <c r="H394" s="43">
        <v>0</v>
      </c>
      <c r="I394" s="42">
        <f>E394*H394</f>
        <v>0</v>
      </c>
      <c r="J394" s="40">
        <v>0.0033928</v>
      </c>
      <c r="K394" s="44">
        <f>E394*J394</f>
        <v>0.0067856</v>
      </c>
    </row>
    <row r="395" spans="1:11" s="1" customFormat="1" ht="9.75">
      <c r="A395" s="35"/>
      <c r="B395" s="124"/>
      <c r="C395" s="125">
        <v>2</v>
      </c>
      <c r="D395" s="120" t="s">
        <v>433</v>
      </c>
      <c r="E395" s="122">
        <v>2</v>
      </c>
      <c r="F395" s="41"/>
      <c r="G395" s="42"/>
      <c r="H395" s="43"/>
      <c r="I395" s="118"/>
      <c r="J395" s="40"/>
      <c r="K395" s="44"/>
    </row>
    <row r="396" spans="1:11" s="18" customFormat="1" ht="12" thickBot="1">
      <c r="A396" s="45"/>
      <c r="B396" s="47">
        <v>735</v>
      </c>
      <c r="C396" s="48" t="s">
        <v>311</v>
      </c>
      <c r="D396" s="46"/>
      <c r="E396" s="46"/>
      <c r="F396" s="49"/>
      <c r="G396" s="51">
        <f>SUM(G386:G390)</f>
        <v>0</v>
      </c>
      <c r="H396" s="50"/>
      <c r="I396" s="62">
        <f>SUM(I386:I390)</f>
        <v>0</v>
      </c>
      <c r="J396" s="50"/>
      <c r="K396" s="52">
        <f>SUM(K386:K391)</f>
        <v>0.06659648</v>
      </c>
    </row>
    <row r="397" spans="1:11" ht="13.5" thickBot="1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</row>
    <row r="398" spans="1:11" s="1" customFormat="1" ht="9.75" customHeight="1">
      <c r="A398" s="5" t="s">
        <v>2</v>
      </c>
      <c r="B398" s="302" t="s">
        <v>6</v>
      </c>
      <c r="C398" s="302" t="s">
        <v>8</v>
      </c>
      <c r="D398" s="302" t="s">
        <v>10</v>
      </c>
      <c r="E398" s="302" t="s">
        <v>12</v>
      </c>
      <c r="F398" s="304" t="s">
        <v>14</v>
      </c>
      <c r="G398" s="223"/>
      <c r="H398" s="223"/>
      <c r="I398" s="223"/>
      <c r="J398" s="302" t="s">
        <v>23</v>
      </c>
      <c r="K398" s="233"/>
    </row>
    <row r="399" spans="1:11" s="1" customFormat="1" ht="9.75" customHeight="1">
      <c r="A399" s="6" t="s">
        <v>3</v>
      </c>
      <c r="B399" s="191"/>
      <c r="C399" s="191"/>
      <c r="D399" s="191"/>
      <c r="E399" s="191"/>
      <c r="F399" s="305" t="s">
        <v>15</v>
      </c>
      <c r="G399" s="186"/>
      <c r="H399" s="306" t="s">
        <v>20</v>
      </c>
      <c r="I399" s="186"/>
      <c r="J399" s="191"/>
      <c r="K399" s="256"/>
    </row>
    <row r="400" spans="1:11" s="1" customFormat="1" ht="9.75" customHeight="1">
      <c r="A400" s="6" t="s">
        <v>4</v>
      </c>
      <c r="B400" s="191"/>
      <c r="C400" s="191"/>
      <c r="D400" s="191"/>
      <c r="E400" s="191"/>
      <c r="F400" s="9" t="s">
        <v>16</v>
      </c>
      <c r="G400" s="11" t="s">
        <v>18</v>
      </c>
      <c r="H400" s="13" t="s">
        <v>16</v>
      </c>
      <c r="I400" s="11" t="s">
        <v>18</v>
      </c>
      <c r="J400" s="13" t="s">
        <v>16</v>
      </c>
      <c r="K400" s="15" t="s">
        <v>18</v>
      </c>
    </row>
    <row r="401" spans="1:11" s="1" customFormat="1" ht="9.75" customHeight="1" thickBot="1">
      <c r="A401" s="7" t="s">
        <v>5</v>
      </c>
      <c r="B401" s="8" t="s">
        <v>7</v>
      </c>
      <c r="C401" s="8" t="s">
        <v>9</v>
      </c>
      <c r="D401" s="8" t="s">
        <v>11</v>
      </c>
      <c r="E401" s="8" t="s">
        <v>13</v>
      </c>
      <c r="F401" s="10" t="s">
        <v>17</v>
      </c>
      <c r="G401" s="12" t="s">
        <v>19</v>
      </c>
      <c r="H401" s="14" t="s">
        <v>21</v>
      </c>
      <c r="I401" s="12" t="s">
        <v>22</v>
      </c>
      <c r="J401" s="14" t="s">
        <v>24</v>
      </c>
      <c r="K401" s="16" t="s">
        <v>25</v>
      </c>
    </row>
    <row r="402" spans="1:11" s="18" customFormat="1" ht="12" thickBot="1">
      <c r="A402" s="20"/>
      <c r="B402" s="19" t="s">
        <v>313</v>
      </c>
      <c r="C402" s="21" t="s">
        <v>312</v>
      </c>
      <c r="D402" s="19"/>
      <c r="E402" s="182"/>
      <c r="F402" s="181"/>
      <c r="G402" s="162"/>
      <c r="H402" s="163"/>
      <c r="I402" s="164"/>
      <c r="J402" s="163"/>
      <c r="K402" s="165"/>
    </row>
    <row r="403" spans="1:11" s="18" customFormat="1" ht="12.75">
      <c r="A403" s="155">
        <v>165</v>
      </c>
      <c r="B403" s="151" t="s">
        <v>509</v>
      </c>
      <c r="C403" s="166" t="s">
        <v>510</v>
      </c>
      <c r="D403" s="168" t="s">
        <v>437</v>
      </c>
      <c r="E403" s="169">
        <v>22</v>
      </c>
      <c r="F403" s="171">
        <v>0</v>
      </c>
      <c r="G403" s="173">
        <v>0</v>
      </c>
      <c r="H403" s="176">
        <v>0</v>
      </c>
      <c r="I403" s="161">
        <f aca="true" t="shared" si="27" ref="I403:I439">E403*H403</f>
        <v>0</v>
      </c>
      <c r="J403" s="149"/>
      <c r="K403" s="150"/>
    </row>
    <row r="404" spans="1:11" s="18" customFormat="1" ht="12.75">
      <c r="A404" s="35">
        <v>165</v>
      </c>
      <c r="B404" s="151" t="s">
        <v>511</v>
      </c>
      <c r="C404" s="166" t="s">
        <v>512</v>
      </c>
      <c r="D404" s="168" t="s">
        <v>437</v>
      </c>
      <c r="E404" s="169">
        <v>22</v>
      </c>
      <c r="F404" s="172">
        <v>0</v>
      </c>
      <c r="G404" s="174">
        <v>0</v>
      </c>
      <c r="H404" s="177">
        <v>0</v>
      </c>
      <c r="I404" s="152">
        <f t="shared" si="27"/>
        <v>0</v>
      </c>
      <c r="J404" s="149"/>
      <c r="K404" s="150"/>
    </row>
    <row r="405" spans="1:11" s="18" customFormat="1" ht="12.75">
      <c r="A405" s="35">
        <v>165</v>
      </c>
      <c r="B405" s="151" t="s">
        <v>513</v>
      </c>
      <c r="C405" s="166" t="s">
        <v>514</v>
      </c>
      <c r="D405" s="168" t="s">
        <v>515</v>
      </c>
      <c r="E405" s="169">
        <v>10</v>
      </c>
      <c r="F405" s="172">
        <v>0</v>
      </c>
      <c r="G405" s="174">
        <v>0</v>
      </c>
      <c r="H405" s="177">
        <v>0</v>
      </c>
      <c r="I405" s="152">
        <f t="shared" si="27"/>
        <v>0</v>
      </c>
      <c r="J405" s="149"/>
      <c r="K405" s="150"/>
    </row>
    <row r="406" spans="1:11" s="18" customFormat="1" ht="12.75">
      <c r="A406" s="35">
        <v>165</v>
      </c>
      <c r="B406" s="151" t="s">
        <v>516</v>
      </c>
      <c r="C406" s="166" t="s">
        <v>517</v>
      </c>
      <c r="D406" s="168" t="s">
        <v>515</v>
      </c>
      <c r="E406" s="169">
        <v>10</v>
      </c>
      <c r="F406" s="172">
        <v>0</v>
      </c>
      <c r="G406" s="174">
        <v>0</v>
      </c>
      <c r="H406" s="177">
        <v>0</v>
      </c>
      <c r="I406" s="152">
        <f t="shared" si="27"/>
        <v>0</v>
      </c>
      <c r="J406" s="149"/>
      <c r="K406" s="150"/>
    </row>
    <row r="407" spans="1:11" s="18" customFormat="1" ht="12.75">
      <c r="A407" s="35">
        <v>165</v>
      </c>
      <c r="B407" s="151" t="s">
        <v>518</v>
      </c>
      <c r="C407" s="166" t="s">
        <v>519</v>
      </c>
      <c r="D407" s="168" t="s">
        <v>515</v>
      </c>
      <c r="E407" s="169">
        <v>1</v>
      </c>
      <c r="F407" s="172">
        <v>0</v>
      </c>
      <c r="G407" s="174">
        <v>0</v>
      </c>
      <c r="H407" s="177">
        <v>0</v>
      </c>
      <c r="I407" s="152">
        <f t="shared" si="27"/>
        <v>0</v>
      </c>
      <c r="J407" s="149"/>
      <c r="K407" s="150"/>
    </row>
    <row r="408" spans="1:11" s="18" customFormat="1" ht="12.75">
      <c r="A408" s="35">
        <v>165</v>
      </c>
      <c r="B408" s="151" t="s">
        <v>520</v>
      </c>
      <c r="C408" s="166" t="s">
        <v>521</v>
      </c>
      <c r="D408" s="168" t="s">
        <v>515</v>
      </c>
      <c r="E408" s="169">
        <v>1</v>
      </c>
      <c r="F408" s="172">
        <v>0</v>
      </c>
      <c r="G408" s="174">
        <v>0</v>
      </c>
      <c r="H408" s="177">
        <v>0</v>
      </c>
      <c r="I408" s="152">
        <f t="shared" si="27"/>
        <v>0</v>
      </c>
      <c r="J408" s="149"/>
      <c r="K408" s="150"/>
    </row>
    <row r="409" spans="1:11" s="18" customFormat="1" ht="12.75">
      <c r="A409" s="35">
        <v>165</v>
      </c>
      <c r="B409" s="151" t="s">
        <v>522</v>
      </c>
      <c r="C409" s="166" t="s">
        <v>523</v>
      </c>
      <c r="D409" s="168" t="s">
        <v>515</v>
      </c>
      <c r="E409" s="169">
        <v>4</v>
      </c>
      <c r="F409" s="172">
        <v>0</v>
      </c>
      <c r="G409" s="174">
        <v>0</v>
      </c>
      <c r="H409" s="177">
        <v>0</v>
      </c>
      <c r="I409" s="152">
        <f t="shared" si="27"/>
        <v>0</v>
      </c>
      <c r="J409" s="149"/>
      <c r="K409" s="150"/>
    </row>
    <row r="410" spans="1:11" s="18" customFormat="1" ht="12.75">
      <c r="A410" s="35">
        <v>165</v>
      </c>
      <c r="B410" s="151" t="s">
        <v>524</v>
      </c>
      <c r="C410" s="166" t="s">
        <v>525</v>
      </c>
      <c r="D410" s="168" t="s">
        <v>515</v>
      </c>
      <c r="E410" s="169">
        <v>4</v>
      </c>
      <c r="F410" s="172">
        <v>0</v>
      </c>
      <c r="G410" s="174">
        <v>0</v>
      </c>
      <c r="H410" s="177">
        <v>0</v>
      </c>
      <c r="I410" s="152">
        <f t="shared" si="27"/>
        <v>0</v>
      </c>
      <c r="J410" s="149"/>
      <c r="K410" s="150"/>
    </row>
    <row r="411" spans="1:11" s="18" customFormat="1" ht="12.75">
      <c r="A411" s="35">
        <v>165</v>
      </c>
      <c r="B411" s="151" t="s">
        <v>526</v>
      </c>
      <c r="C411" s="166" t="s">
        <v>527</v>
      </c>
      <c r="D411" s="168" t="s">
        <v>515</v>
      </c>
      <c r="E411" s="169">
        <v>4</v>
      </c>
      <c r="F411" s="172">
        <v>0</v>
      </c>
      <c r="G411" s="174">
        <v>0</v>
      </c>
      <c r="H411" s="177">
        <v>0</v>
      </c>
      <c r="I411" s="152">
        <f t="shared" si="27"/>
        <v>0</v>
      </c>
      <c r="J411" s="149"/>
      <c r="K411" s="150"/>
    </row>
    <row r="412" spans="1:11" s="18" customFormat="1" ht="12.75">
      <c r="A412" s="35">
        <v>165</v>
      </c>
      <c r="B412" s="151" t="s">
        <v>528</v>
      </c>
      <c r="C412" s="166" t="s">
        <v>529</v>
      </c>
      <c r="D412" s="168" t="s">
        <v>515</v>
      </c>
      <c r="E412" s="169">
        <v>2</v>
      </c>
      <c r="F412" s="172">
        <v>0</v>
      </c>
      <c r="G412" s="174">
        <v>0</v>
      </c>
      <c r="H412" s="177">
        <v>0</v>
      </c>
      <c r="I412" s="152">
        <f t="shared" si="27"/>
        <v>0</v>
      </c>
      <c r="J412" s="149"/>
      <c r="K412" s="150"/>
    </row>
    <row r="413" spans="1:11" s="18" customFormat="1" ht="12.75">
      <c r="A413" s="35">
        <v>165</v>
      </c>
      <c r="B413" s="151" t="s">
        <v>530</v>
      </c>
      <c r="C413" s="166" t="s">
        <v>531</v>
      </c>
      <c r="D413" s="168" t="s">
        <v>515</v>
      </c>
      <c r="E413" s="169">
        <v>14</v>
      </c>
      <c r="F413" s="172">
        <v>0</v>
      </c>
      <c r="G413" s="174">
        <v>0</v>
      </c>
      <c r="H413" s="177">
        <v>0</v>
      </c>
      <c r="I413" s="152">
        <f t="shared" si="27"/>
        <v>0</v>
      </c>
      <c r="J413" s="149"/>
      <c r="K413" s="150"/>
    </row>
    <row r="414" spans="1:11" s="18" customFormat="1" ht="12.75">
      <c r="A414" s="35">
        <v>165</v>
      </c>
      <c r="B414" s="151" t="s">
        <v>532</v>
      </c>
      <c r="C414" s="166" t="s">
        <v>533</v>
      </c>
      <c r="D414" s="168" t="s">
        <v>515</v>
      </c>
      <c r="E414" s="169">
        <v>7</v>
      </c>
      <c r="F414" s="172">
        <v>0</v>
      </c>
      <c r="G414" s="174">
        <v>0</v>
      </c>
      <c r="H414" s="177">
        <v>0</v>
      </c>
      <c r="I414" s="152">
        <f t="shared" si="27"/>
        <v>0</v>
      </c>
      <c r="J414" s="149"/>
      <c r="K414" s="150"/>
    </row>
    <row r="415" spans="1:11" s="18" customFormat="1" ht="12.75">
      <c r="A415" s="35">
        <v>165</v>
      </c>
      <c r="B415" s="151" t="s">
        <v>680</v>
      </c>
      <c r="C415" s="166" t="s">
        <v>681</v>
      </c>
      <c r="D415" s="168" t="s">
        <v>515</v>
      </c>
      <c r="E415" s="169">
        <v>7</v>
      </c>
      <c r="F415" s="172">
        <v>0</v>
      </c>
      <c r="G415" s="174">
        <v>0</v>
      </c>
      <c r="H415" s="177">
        <v>0</v>
      </c>
      <c r="I415" s="152">
        <f t="shared" si="27"/>
        <v>0</v>
      </c>
      <c r="J415" s="149"/>
      <c r="K415" s="150"/>
    </row>
    <row r="416" spans="1:11" s="18" customFormat="1" ht="12.75">
      <c r="A416" s="35">
        <v>165</v>
      </c>
      <c r="B416" s="151" t="s">
        <v>534</v>
      </c>
      <c r="C416" s="166" t="s">
        <v>535</v>
      </c>
      <c r="D416" s="168" t="s">
        <v>515</v>
      </c>
      <c r="E416" s="169">
        <v>1</v>
      </c>
      <c r="F416" s="172">
        <v>0</v>
      </c>
      <c r="G416" s="174">
        <v>0</v>
      </c>
      <c r="H416" s="177">
        <v>0</v>
      </c>
      <c r="I416" s="152">
        <f t="shared" si="27"/>
        <v>0</v>
      </c>
      <c r="J416" s="149"/>
      <c r="K416" s="150"/>
    </row>
    <row r="417" spans="1:11" s="18" customFormat="1" ht="12.75">
      <c r="A417" s="35">
        <v>165</v>
      </c>
      <c r="B417" s="151" t="s">
        <v>536</v>
      </c>
      <c r="C417" s="166" t="s">
        <v>537</v>
      </c>
      <c r="D417" s="168" t="s">
        <v>515</v>
      </c>
      <c r="E417" s="169">
        <v>1</v>
      </c>
      <c r="F417" s="172">
        <v>0</v>
      </c>
      <c r="G417" s="174">
        <v>0</v>
      </c>
      <c r="H417" s="177">
        <v>0</v>
      </c>
      <c r="I417" s="152">
        <f t="shared" si="27"/>
        <v>0</v>
      </c>
      <c r="J417" s="149"/>
      <c r="K417" s="150"/>
    </row>
    <row r="418" spans="1:11" s="18" customFormat="1" ht="12.75">
      <c r="A418" s="35">
        <v>165</v>
      </c>
      <c r="B418" s="151" t="s">
        <v>538</v>
      </c>
      <c r="C418" s="166" t="s">
        <v>539</v>
      </c>
      <c r="D418" s="168" t="s">
        <v>515</v>
      </c>
      <c r="E418" s="169">
        <v>1</v>
      </c>
      <c r="F418" s="172">
        <v>0</v>
      </c>
      <c r="G418" s="174">
        <v>0</v>
      </c>
      <c r="H418" s="177">
        <v>0</v>
      </c>
      <c r="I418" s="152">
        <f t="shared" si="27"/>
        <v>0</v>
      </c>
      <c r="J418" s="149"/>
      <c r="K418" s="150"/>
    </row>
    <row r="419" spans="1:11" s="18" customFormat="1" ht="12.75">
      <c r="A419" s="35">
        <v>165</v>
      </c>
      <c r="B419" s="151" t="s">
        <v>540</v>
      </c>
      <c r="C419" s="166" t="s">
        <v>541</v>
      </c>
      <c r="D419" s="168" t="s">
        <v>515</v>
      </c>
      <c r="E419" s="169">
        <v>1</v>
      </c>
      <c r="F419" s="172">
        <v>0</v>
      </c>
      <c r="G419" s="174">
        <v>0</v>
      </c>
      <c r="H419" s="177">
        <v>0</v>
      </c>
      <c r="I419" s="152">
        <f t="shared" si="27"/>
        <v>0</v>
      </c>
      <c r="J419" s="149"/>
      <c r="K419" s="150"/>
    </row>
    <row r="420" spans="1:11" s="18" customFormat="1" ht="12.75">
      <c r="A420" s="35">
        <v>165</v>
      </c>
      <c r="B420" s="151" t="s">
        <v>682</v>
      </c>
      <c r="C420" s="166" t="s">
        <v>683</v>
      </c>
      <c r="D420" s="168" t="s">
        <v>515</v>
      </c>
      <c r="E420" s="169">
        <v>1</v>
      </c>
      <c r="F420" s="172">
        <v>0</v>
      </c>
      <c r="G420" s="174">
        <v>0</v>
      </c>
      <c r="H420" s="177">
        <v>0</v>
      </c>
      <c r="I420" s="152">
        <f t="shared" si="27"/>
        <v>0</v>
      </c>
      <c r="J420" s="149"/>
      <c r="K420" s="150"/>
    </row>
    <row r="421" spans="1:11" s="18" customFormat="1" ht="12.75">
      <c r="A421" s="35">
        <v>165</v>
      </c>
      <c r="B421" s="151" t="s">
        <v>684</v>
      </c>
      <c r="C421" s="166" t="s">
        <v>685</v>
      </c>
      <c r="D421" s="168" t="s">
        <v>515</v>
      </c>
      <c r="E421" s="169">
        <v>1</v>
      </c>
      <c r="F421" s="172">
        <v>0</v>
      </c>
      <c r="G421" s="174">
        <v>0</v>
      </c>
      <c r="H421" s="177">
        <v>0</v>
      </c>
      <c r="I421" s="152">
        <f t="shared" si="27"/>
        <v>0</v>
      </c>
      <c r="J421" s="149"/>
      <c r="K421" s="150"/>
    </row>
    <row r="422" spans="1:11" s="18" customFormat="1" ht="12.75">
      <c r="A422" s="35">
        <v>165</v>
      </c>
      <c r="B422" s="151" t="s">
        <v>542</v>
      </c>
      <c r="C422" s="166" t="s">
        <v>543</v>
      </c>
      <c r="D422" s="168" t="s">
        <v>515</v>
      </c>
      <c r="E422" s="169">
        <v>3</v>
      </c>
      <c r="F422" s="172">
        <v>0</v>
      </c>
      <c r="G422" s="174">
        <v>0</v>
      </c>
      <c r="H422" s="177">
        <v>0</v>
      </c>
      <c r="I422" s="152">
        <f t="shared" si="27"/>
        <v>0</v>
      </c>
      <c r="J422" s="149"/>
      <c r="K422" s="150"/>
    </row>
    <row r="423" spans="1:11" s="18" customFormat="1" ht="12.75">
      <c r="A423" s="35">
        <v>165</v>
      </c>
      <c r="B423" s="151" t="s">
        <v>544</v>
      </c>
      <c r="C423" s="166" t="s">
        <v>545</v>
      </c>
      <c r="D423" s="168" t="s">
        <v>515</v>
      </c>
      <c r="E423" s="169">
        <v>2</v>
      </c>
      <c r="F423" s="172">
        <v>0</v>
      </c>
      <c r="G423" s="174">
        <v>0</v>
      </c>
      <c r="H423" s="177">
        <v>0</v>
      </c>
      <c r="I423" s="152">
        <f t="shared" si="27"/>
        <v>0</v>
      </c>
      <c r="J423" s="149"/>
      <c r="K423" s="150"/>
    </row>
    <row r="424" spans="1:11" s="18" customFormat="1" ht="12.75">
      <c r="A424" s="35">
        <v>165</v>
      </c>
      <c r="B424" s="151" t="s">
        <v>546</v>
      </c>
      <c r="C424" s="166" t="s">
        <v>547</v>
      </c>
      <c r="D424" s="168" t="s">
        <v>515</v>
      </c>
      <c r="E424" s="169">
        <v>1</v>
      </c>
      <c r="F424" s="172">
        <v>0</v>
      </c>
      <c r="G424" s="174">
        <v>0</v>
      </c>
      <c r="H424" s="177">
        <v>0</v>
      </c>
      <c r="I424" s="152">
        <f t="shared" si="27"/>
        <v>0</v>
      </c>
      <c r="J424" s="149"/>
      <c r="K424" s="150"/>
    </row>
    <row r="425" spans="1:11" s="18" customFormat="1" ht="12.75">
      <c r="A425" s="35">
        <v>165</v>
      </c>
      <c r="B425" s="151" t="s">
        <v>548</v>
      </c>
      <c r="C425" s="166" t="s">
        <v>549</v>
      </c>
      <c r="D425" s="168" t="s">
        <v>515</v>
      </c>
      <c r="E425" s="169">
        <v>14</v>
      </c>
      <c r="F425" s="172">
        <v>0</v>
      </c>
      <c r="G425" s="174">
        <v>0</v>
      </c>
      <c r="H425" s="177">
        <v>0</v>
      </c>
      <c r="I425" s="152">
        <f t="shared" si="27"/>
        <v>0</v>
      </c>
      <c r="J425" s="149"/>
      <c r="K425" s="150"/>
    </row>
    <row r="426" spans="1:11" s="18" customFormat="1" ht="12.75">
      <c r="A426" s="35">
        <v>165</v>
      </c>
      <c r="B426" s="151" t="s">
        <v>550</v>
      </c>
      <c r="C426" s="166" t="s">
        <v>551</v>
      </c>
      <c r="D426" s="168" t="s">
        <v>515</v>
      </c>
      <c r="E426" s="169">
        <v>4</v>
      </c>
      <c r="F426" s="172">
        <v>0</v>
      </c>
      <c r="G426" s="174">
        <v>0</v>
      </c>
      <c r="H426" s="177">
        <v>0</v>
      </c>
      <c r="I426" s="152">
        <f t="shared" si="27"/>
        <v>0</v>
      </c>
      <c r="J426" s="149"/>
      <c r="K426" s="150"/>
    </row>
    <row r="427" spans="1:11" s="18" customFormat="1" ht="12.75">
      <c r="A427" s="35">
        <v>165</v>
      </c>
      <c r="B427" s="151" t="s">
        <v>552</v>
      </c>
      <c r="C427" s="166" t="s">
        <v>553</v>
      </c>
      <c r="D427" s="168" t="s">
        <v>515</v>
      </c>
      <c r="E427" s="169">
        <v>10</v>
      </c>
      <c r="F427" s="172">
        <v>0</v>
      </c>
      <c r="G427" s="174">
        <v>0</v>
      </c>
      <c r="H427" s="177">
        <v>0</v>
      </c>
      <c r="I427" s="152">
        <f t="shared" si="27"/>
        <v>0</v>
      </c>
      <c r="J427" s="149"/>
      <c r="K427" s="150"/>
    </row>
    <row r="428" spans="1:11" s="18" customFormat="1" ht="12.75">
      <c r="A428" s="35">
        <v>165</v>
      </c>
      <c r="B428" s="151" t="s">
        <v>554</v>
      </c>
      <c r="C428" s="166" t="s">
        <v>555</v>
      </c>
      <c r="D428" s="168" t="s">
        <v>515</v>
      </c>
      <c r="E428" s="169">
        <v>2</v>
      </c>
      <c r="F428" s="172">
        <v>0</v>
      </c>
      <c r="G428" s="174">
        <v>0</v>
      </c>
      <c r="H428" s="177">
        <v>0</v>
      </c>
      <c r="I428" s="152">
        <f t="shared" si="27"/>
        <v>0</v>
      </c>
      <c r="J428" s="149"/>
      <c r="K428" s="150"/>
    </row>
    <row r="429" spans="1:11" s="18" customFormat="1" ht="12.75">
      <c r="A429" s="35">
        <v>165</v>
      </c>
      <c r="B429" s="151" t="s">
        <v>556</v>
      </c>
      <c r="C429" s="166" t="s">
        <v>557</v>
      </c>
      <c r="D429" s="168" t="s">
        <v>515</v>
      </c>
      <c r="E429" s="169">
        <v>2</v>
      </c>
      <c r="F429" s="172">
        <v>0</v>
      </c>
      <c r="G429" s="174">
        <v>0</v>
      </c>
      <c r="H429" s="177">
        <v>0</v>
      </c>
      <c r="I429" s="152">
        <f t="shared" si="27"/>
        <v>0</v>
      </c>
      <c r="J429" s="149"/>
      <c r="K429" s="150"/>
    </row>
    <row r="430" spans="1:11" s="18" customFormat="1" ht="12.75">
      <c r="A430" s="35">
        <v>165</v>
      </c>
      <c r="B430" s="151" t="s">
        <v>558</v>
      </c>
      <c r="C430" s="166" t="s">
        <v>559</v>
      </c>
      <c r="D430" s="168" t="s">
        <v>515</v>
      </c>
      <c r="E430" s="169">
        <v>8</v>
      </c>
      <c r="F430" s="172">
        <v>0</v>
      </c>
      <c r="G430" s="174">
        <v>0</v>
      </c>
      <c r="H430" s="177">
        <v>0</v>
      </c>
      <c r="I430" s="152">
        <f t="shared" si="27"/>
        <v>0</v>
      </c>
      <c r="J430" s="149"/>
      <c r="K430" s="150"/>
    </row>
    <row r="431" spans="1:11" s="18" customFormat="1" ht="12.75">
      <c r="A431" s="35">
        <v>165</v>
      </c>
      <c r="B431" s="151" t="s">
        <v>560</v>
      </c>
      <c r="C431" s="166" t="s">
        <v>561</v>
      </c>
      <c r="D431" s="168" t="s">
        <v>515</v>
      </c>
      <c r="E431" s="169">
        <v>8</v>
      </c>
      <c r="F431" s="172">
        <v>0</v>
      </c>
      <c r="G431" s="174">
        <v>0</v>
      </c>
      <c r="H431" s="177">
        <v>0</v>
      </c>
      <c r="I431" s="152">
        <f t="shared" si="27"/>
        <v>0</v>
      </c>
      <c r="J431" s="149"/>
      <c r="K431" s="150"/>
    </row>
    <row r="432" spans="1:11" s="18" customFormat="1" ht="12.75">
      <c r="A432" s="35">
        <v>165</v>
      </c>
      <c r="B432" s="151" t="s">
        <v>562</v>
      </c>
      <c r="C432" s="166" t="s">
        <v>563</v>
      </c>
      <c r="D432" s="168" t="s">
        <v>515</v>
      </c>
      <c r="E432" s="169">
        <v>1</v>
      </c>
      <c r="F432" s="172">
        <v>0</v>
      </c>
      <c r="G432" s="174">
        <v>0</v>
      </c>
      <c r="H432" s="177">
        <v>0</v>
      </c>
      <c r="I432" s="152">
        <f t="shared" si="27"/>
        <v>0</v>
      </c>
      <c r="J432" s="149"/>
      <c r="K432" s="150"/>
    </row>
    <row r="433" spans="1:11" s="18" customFormat="1" ht="12.75">
      <c r="A433" s="35">
        <v>165</v>
      </c>
      <c r="B433" s="151" t="s">
        <v>564</v>
      </c>
      <c r="C433" s="166" t="s">
        <v>565</v>
      </c>
      <c r="D433" s="168" t="s">
        <v>515</v>
      </c>
      <c r="E433" s="169">
        <v>1</v>
      </c>
      <c r="F433" s="172">
        <v>0</v>
      </c>
      <c r="G433" s="174">
        <v>0</v>
      </c>
      <c r="H433" s="177">
        <v>0</v>
      </c>
      <c r="I433" s="152">
        <f t="shared" si="27"/>
        <v>0</v>
      </c>
      <c r="J433" s="149"/>
      <c r="K433" s="150"/>
    </row>
    <row r="434" spans="1:11" s="18" customFormat="1" ht="12.75">
      <c r="A434" s="35">
        <v>165</v>
      </c>
      <c r="B434" s="151" t="s">
        <v>566</v>
      </c>
      <c r="C434" s="166" t="s">
        <v>567</v>
      </c>
      <c r="D434" s="168" t="s">
        <v>437</v>
      </c>
      <c r="E434" s="169">
        <v>30</v>
      </c>
      <c r="F434" s="172">
        <v>0</v>
      </c>
      <c r="G434" s="174">
        <v>0</v>
      </c>
      <c r="H434" s="177">
        <v>0</v>
      </c>
      <c r="I434" s="152">
        <f t="shared" si="27"/>
        <v>0</v>
      </c>
      <c r="J434" s="149"/>
      <c r="K434" s="150"/>
    </row>
    <row r="435" spans="1:11" s="18" customFormat="1" ht="12.75">
      <c r="A435" s="35">
        <v>165</v>
      </c>
      <c r="B435" s="151" t="s">
        <v>568</v>
      </c>
      <c r="C435" s="166" t="s">
        <v>569</v>
      </c>
      <c r="D435" s="168" t="s">
        <v>437</v>
      </c>
      <c r="E435" s="169">
        <v>30</v>
      </c>
      <c r="F435" s="172">
        <v>0</v>
      </c>
      <c r="G435" s="174">
        <v>0</v>
      </c>
      <c r="H435" s="177">
        <v>0</v>
      </c>
      <c r="I435" s="152">
        <f t="shared" si="27"/>
        <v>0</v>
      </c>
      <c r="J435" s="149"/>
      <c r="K435" s="150"/>
    </row>
    <row r="436" spans="1:11" s="18" customFormat="1" ht="12.75">
      <c r="A436" s="35">
        <v>165</v>
      </c>
      <c r="B436" s="151" t="s">
        <v>570</v>
      </c>
      <c r="C436" s="166" t="s">
        <v>571</v>
      </c>
      <c r="D436" s="168" t="s">
        <v>437</v>
      </c>
      <c r="E436" s="169">
        <v>80</v>
      </c>
      <c r="F436" s="172">
        <v>0</v>
      </c>
      <c r="G436" s="174">
        <v>0</v>
      </c>
      <c r="H436" s="177">
        <v>0</v>
      </c>
      <c r="I436" s="152">
        <f t="shared" si="27"/>
        <v>0</v>
      </c>
      <c r="J436" s="149"/>
      <c r="K436" s="150"/>
    </row>
    <row r="437" spans="1:11" s="18" customFormat="1" ht="12.75">
      <c r="A437" s="35">
        <v>165</v>
      </c>
      <c r="B437" s="151" t="s">
        <v>572</v>
      </c>
      <c r="C437" s="166" t="s">
        <v>573</v>
      </c>
      <c r="D437" s="168" t="s">
        <v>437</v>
      </c>
      <c r="E437" s="169">
        <v>80</v>
      </c>
      <c r="F437" s="172">
        <v>0</v>
      </c>
      <c r="G437" s="174">
        <v>0</v>
      </c>
      <c r="H437" s="177">
        <v>0</v>
      </c>
      <c r="I437" s="152">
        <f t="shared" si="27"/>
        <v>0</v>
      </c>
      <c r="J437" s="149"/>
      <c r="K437" s="150"/>
    </row>
    <row r="438" spans="1:11" s="18" customFormat="1" ht="12.75">
      <c r="A438" s="35">
        <v>165</v>
      </c>
      <c r="B438" s="151" t="s">
        <v>574</v>
      </c>
      <c r="C438" s="166" t="s">
        <v>575</v>
      </c>
      <c r="D438" s="168" t="s">
        <v>437</v>
      </c>
      <c r="E438" s="169">
        <v>37</v>
      </c>
      <c r="F438" s="172">
        <v>0</v>
      </c>
      <c r="G438" s="174">
        <v>0</v>
      </c>
      <c r="H438" s="177">
        <v>0</v>
      </c>
      <c r="I438" s="152">
        <f t="shared" si="27"/>
        <v>0</v>
      </c>
      <c r="J438" s="149"/>
      <c r="K438" s="150"/>
    </row>
    <row r="439" spans="1:11" s="18" customFormat="1" ht="12.75">
      <c r="A439" s="35">
        <v>165</v>
      </c>
      <c r="B439" s="151" t="s">
        <v>576</v>
      </c>
      <c r="C439" s="166" t="s">
        <v>577</v>
      </c>
      <c r="D439" s="168" t="s">
        <v>437</v>
      </c>
      <c r="E439" s="169">
        <v>37</v>
      </c>
      <c r="F439" s="172">
        <v>0</v>
      </c>
      <c r="G439" s="174">
        <v>0</v>
      </c>
      <c r="H439" s="177">
        <v>0</v>
      </c>
      <c r="I439" s="152">
        <f t="shared" si="27"/>
        <v>0</v>
      </c>
      <c r="J439" s="149"/>
      <c r="K439" s="150"/>
    </row>
    <row r="440" spans="1:11" s="18" customFormat="1" ht="12.75">
      <c r="A440" s="35">
        <v>165</v>
      </c>
      <c r="B440" s="151" t="s">
        <v>578</v>
      </c>
      <c r="C440" s="167" t="s">
        <v>579</v>
      </c>
      <c r="D440" s="168" t="s">
        <v>353</v>
      </c>
      <c r="E440" s="169"/>
      <c r="F440" s="172"/>
      <c r="G440" s="174"/>
      <c r="H440" s="178"/>
      <c r="I440" s="152"/>
      <c r="J440" s="149"/>
      <c r="K440" s="150"/>
    </row>
    <row r="441" spans="1:11" s="18" customFormat="1" ht="12.75">
      <c r="A441" s="35"/>
      <c r="B441" s="151" t="s">
        <v>580</v>
      </c>
      <c r="C441" s="166" t="s">
        <v>581</v>
      </c>
      <c r="D441" s="168" t="s">
        <v>515</v>
      </c>
      <c r="E441" s="169">
        <v>16</v>
      </c>
      <c r="F441" s="153">
        <v>0</v>
      </c>
      <c r="G441" s="175">
        <v>0</v>
      </c>
      <c r="H441" s="177">
        <v>0</v>
      </c>
      <c r="I441" s="152">
        <f>E441*H441</f>
        <v>0</v>
      </c>
      <c r="J441" s="149"/>
      <c r="K441" s="150"/>
    </row>
    <row r="442" spans="1:11" s="18" customFormat="1" ht="12.75">
      <c r="A442" s="35">
        <v>165</v>
      </c>
      <c r="B442" s="151" t="s">
        <v>582</v>
      </c>
      <c r="C442" s="166" t="s">
        <v>583</v>
      </c>
      <c r="D442" s="168" t="s">
        <v>437</v>
      </c>
      <c r="E442" s="169">
        <v>15</v>
      </c>
      <c r="F442" s="172">
        <v>0</v>
      </c>
      <c r="G442" s="174">
        <v>0</v>
      </c>
      <c r="H442" s="177">
        <v>0</v>
      </c>
      <c r="I442" s="152">
        <f>E442*H442</f>
        <v>0</v>
      </c>
      <c r="J442" s="149"/>
      <c r="K442" s="150"/>
    </row>
    <row r="443" spans="1:11" s="18" customFormat="1" ht="12.75">
      <c r="A443" s="35">
        <v>165</v>
      </c>
      <c r="B443" s="151" t="s">
        <v>584</v>
      </c>
      <c r="C443" s="166" t="s">
        <v>585</v>
      </c>
      <c r="D443" s="168" t="s">
        <v>515</v>
      </c>
      <c r="E443" s="169">
        <v>4</v>
      </c>
      <c r="F443" s="172">
        <v>0</v>
      </c>
      <c r="G443" s="174">
        <v>0</v>
      </c>
      <c r="H443" s="177">
        <v>0</v>
      </c>
      <c r="I443" s="152">
        <f>E443*H443</f>
        <v>0</v>
      </c>
      <c r="J443" s="149"/>
      <c r="K443" s="150"/>
    </row>
    <row r="444" spans="1:11" s="18" customFormat="1" ht="12.75">
      <c r="A444" s="35">
        <v>165</v>
      </c>
      <c r="B444" s="151" t="s">
        <v>586</v>
      </c>
      <c r="C444" s="166" t="s">
        <v>587</v>
      </c>
      <c r="D444" s="168" t="s">
        <v>515</v>
      </c>
      <c r="E444" s="169">
        <v>42</v>
      </c>
      <c r="F444" s="172">
        <v>0</v>
      </c>
      <c r="G444" s="174">
        <v>0</v>
      </c>
      <c r="H444" s="177">
        <v>0</v>
      </c>
      <c r="I444" s="152">
        <f>E444*H444</f>
        <v>0</v>
      </c>
      <c r="J444" s="149"/>
      <c r="K444" s="150"/>
    </row>
    <row r="445" spans="1:11" s="18" customFormat="1" ht="12.75">
      <c r="A445" s="35">
        <v>165</v>
      </c>
      <c r="B445" s="151" t="s">
        <v>588</v>
      </c>
      <c r="C445" s="167" t="s">
        <v>589</v>
      </c>
      <c r="D445" s="168" t="s">
        <v>353</v>
      </c>
      <c r="E445" s="169"/>
      <c r="F445" s="172"/>
      <c r="G445" s="174"/>
      <c r="H445" s="178"/>
      <c r="I445" s="152"/>
      <c r="J445" s="149"/>
      <c r="K445" s="150"/>
    </row>
    <row r="446" spans="1:11" s="18" customFormat="1" ht="12.75">
      <c r="A446" s="146"/>
      <c r="B446" s="151" t="s">
        <v>590</v>
      </c>
      <c r="C446" s="166" t="s">
        <v>591</v>
      </c>
      <c r="D446" s="168" t="s">
        <v>592</v>
      </c>
      <c r="E446" s="169">
        <v>11</v>
      </c>
      <c r="F446" s="153">
        <v>0</v>
      </c>
      <c r="G446" s="175">
        <v>0</v>
      </c>
      <c r="H446" s="177">
        <v>0</v>
      </c>
      <c r="I446" s="152">
        <f>E446*H446</f>
        <v>0</v>
      </c>
      <c r="J446" s="149"/>
      <c r="K446" s="150"/>
    </row>
    <row r="447" spans="1:11" s="18" customFormat="1" ht="12.75">
      <c r="A447" s="35">
        <v>165</v>
      </c>
      <c r="B447" s="151" t="s">
        <v>593</v>
      </c>
      <c r="C447" s="166" t="s">
        <v>594</v>
      </c>
      <c r="D447" s="168" t="s">
        <v>592</v>
      </c>
      <c r="E447" s="169">
        <v>7</v>
      </c>
      <c r="F447" s="172">
        <v>0</v>
      </c>
      <c r="G447" s="174">
        <v>0</v>
      </c>
      <c r="H447" s="177">
        <v>0</v>
      </c>
      <c r="I447" s="152">
        <f>E447*H447</f>
        <v>0</v>
      </c>
      <c r="J447" s="149"/>
      <c r="K447" s="150"/>
    </row>
    <row r="448" spans="1:11" s="1" customFormat="1" ht="12.75">
      <c r="A448" s="35">
        <v>165</v>
      </c>
      <c r="B448" s="151" t="s">
        <v>595</v>
      </c>
      <c r="C448" s="167" t="s">
        <v>596</v>
      </c>
      <c r="D448" s="168" t="s">
        <v>353</v>
      </c>
      <c r="E448" s="169"/>
      <c r="F448" s="172"/>
      <c r="G448" s="174"/>
      <c r="H448" s="178"/>
      <c r="I448" s="152"/>
      <c r="J448" s="40"/>
      <c r="K448" s="44"/>
    </row>
    <row r="449" spans="1:11" s="1" customFormat="1" ht="12.75">
      <c r="A449" s="35"/>
      <c r="B449" s="151" t="s">
        <v>597</v>
      </c>
      <c r="C449" s="166" t="s">
        <v>598</v>
      </c>
      <c r="D449" s="168" t="s">
        <v>409</v>
      </c>
      <c r="E449" s="169">
        <v>1</v>
      </c>
      <c r="F449" s="153">
        <v>0</v>
      </c>
      <c r="G449" s="175">
        <v>0</v>
      </c>
      <c r="H449" s="177">
        <v>0</v>
      </c>
      <c r="I449" s="152">
        <f>E449*H449</f>
        <v>0</v>
      </c>
      <c r="J449" s="40"/>
      <c r="K449" s="44"/>
    </row>
    <row r="450" spans="1:11" s="1" customFormat="1" ht="12.75">
      <c r="A450" s="35"/>
      <c r="B450" s="151" t="s">
        <v>599</v>
      </c>
      <c r="C450" s="167" t="s">
        <v>600</v>
      </c>
      <c r="D450" s="168" t="s">
        <v>353</v>
      </c>
      <c r="E450" s="169"/>
      <c r="F450" s="153"/>
      <c r="G450" s="175"/>
      <c r="H450" s="178"/>
      <c r="I450" s="152"/>
      <c r="J450" s="40"/>
      <c r="K450" s="44"/>
    </row>
    <row r="451" spans="1:11" s="1" customFormat="1" ht="12.75">
      <c r="A451" s="35">
        <v>165</v>
      </c>
      <c r="B451" s="151" t="s">
        <v>601</v>
      </c>
      <c r="C451" s="166" t="s">
        <v>602</v>
      </c>
      <c r="D451" s="170" t="s">
        <v>409</v>
      </c>
      <c r="E451" s="169">
        <v>1</v>
      </c>
      <c r="F451" s="172">
        <v>0</v>
      </c>
      <c r="G451" s="174">
        <v>0</v>
      </c>
      <c r="H451" s="177">
        <v>0</v>
      </c>
      <c r="I451" s="152">
        <f>E451*H451</f>
        <v>0</v>
      </c>
      <c r="J451" s="40"/>
      <c r="K451" s="44"/>
    </row>
    <row r="452" spans="1:11" s="1" customFormat="1" ht="12.75">
      <c r="A452" s="35"/>
      <c r="B452" s="151" t="s">
        <v>603</v>
      </c>
      <c r="C452" s="166" t="s">
        <v>604</v>
      </c>
      <c r="D452" s="170" t="s">
        <v>686</v>
      </c>
      <c r="E452" s="169">
        <v>1</v>
      </c>
      <c r="F452" s="153">
        <v>0</v>
      </c>
      <c r="G452" s="175">
        <v>0</v>
      </c>
      <c r="H452" s="177">
        <v>0</v>
      </c>
      <c r="I452" s="152">
        <f>E452*H452</f>
        <v>0</v>
      </c>
      <c r="J452" s="40"/>
      <c r="K452" s="44"/>
    </row>
    <row r="453" spans="1:11" s="1" customFormat="1" ht="12.75">
      <c r="A453" s="35">
        <v>165</v>
      </c>
      <c r="B453" s="151" t="s">
        <v>601</v>
      </c>
      <c r="C453" s="166" t="s">
        <v>602</v>
      </c>
      <c r="D453" s="170" t="s">
        <v>409</v>
      </c>
      <c r="E453" s="169">
        <v>1</v>
      </c>
      <c r="F453" s="172">
        <v>0</v>
      </c>
      <c r="G453" s="174">
        <v>0</v>
      </c>
      <c r="H453" s="177">
        <v>0</v>
      </c>
      <c r="I453" s="152">
        <f>E453*H453</f>
        <v>0</v>
      </c>
      <c r="J453" s="40"/>
      <c r="K453" s="44"/>
    </row>
    <row r="454" spans="1:11" s="1" customFormat="1" ht="12.75">
      <c r="A454" s="35">
        <v>165</v>
      </c>
      <c r="B454" s="151" t="s">
        <v>603</v>
      </c>
      <c r="C454" s="166" t="s">
        <v>604</v>
      </c>
      <c r="D454" s="170" t="s">
        <v>409</v>
      </c>
      <c r="E454" s="169">
        <v>1</v>
      </c>
      <c r="F454" s="172">
        <v>0</v>
      </c>
      <c r="G454" s="174">
        <v>0</v>
      </c>
      <c r="H454" s="177">
        <v>0</v>
      </c>
      <c r="I454" s="152">
        <f>E454*H454</f>
        <v>0</v>
      </c>
      <c r="J454" s="40"/>
      <c r="K454" s="44"/>
    </row>
    <row r="455" spans="1:11" s="18" customFormat="1" ht="12" thickBot="1">
      <c r="A455" s="156"/>
      <c r="B455" s="157" t="s">
        <v>313</v>
      </c>
      <c r="C455" s="158" t="s">
        <v>314</v>
      </c>
      <c r="D455" s="159"/>
      <c r="E455" s="160"/>
      <c r="F455" s="154"/>
      <c r="G455" s="51"/>
      <c r="H455" s="50"/>
      <c r="I455" s="62">
        <f>SUM(I403:I454)</f>
        <v>0</v>
      </c>
      <c r="J455" s="50"/>
      <c r="K455" s="52">
        <f>SUM(K448:K454)</f>
        <v>0</v>
      </c>
    </row>
    <row r="456" spans="1:11" ht="13.5" thickBo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</row>
    <row r="457" spans="1:11" s="18" customFormat="1" ht="13.5" thickBot="1">
      <c r="A457" s="64"/>
      <c r="B457" s="65"/>
      <c r="C457" s="67" t="s">
        <v>315</v>
      </c>
      <c r="D457" s="66"/>
      <c r="E457" s="66"/>
      <c r="F457" s="66"/>
      <c r="G457" s="66"/>
      <c r="H457" s="66"/>
      <c r="I457" s="66"/>
      <c r="J457" s="303">
        <f>'KRYCÍ LIST'!E20</f>
        <v>0</v>
      </c>
      <c r="K457" s="221"/>
    </row>
  </sheetData>
  <sheetProtection/>
  <mergeCells count="38">
    <mergeCell ref="A1:I1"/>
    <mergeCell ref="J1:K1"/>
    <mergeCell ref="A2:I2"/>
    <mergeCell ref="J2:K2"/>
    <mergeCell ref="A4:K4"/>
    <mergeCell ref="B6:B8"/>
    <mergeCell ref="C6:C8"/>
    <mergeCell ref="D6:D8"/>
    <mergeCell ref="E6:E8"/>
    <mergeCell ref="F6:I6"/>
    <mergeCell ref="F7:G7"/>
    <mergeCell ref="H7:I7"/>
    <mergeCell ref="J6:K7"/>
    <mergeCell ref="B124:B126"/>
    <mergeCell ref="C124:C126"/>
    <mergeCell ref="D124:D126"/>
    <mergeCell ref="E124:E126"/>
    <mergeCell ref="F124:I124"/>
    <mergeCell ref="F125:G125"/>
    <mergeCell ref="H125:I125"/>
    <mergeCell ref="J124:K125"/>
    <mergeCell ref="B266:B268"/>
    <mergeCell ref="C266:C268"/>
    <mergeCell ref="D266:D268"/>
    <mergeCell ref="E266:E268"/>
    <mergeCell ref="F266:I266"/>
    <mergeCell ref="F267:G267"/>
    <mergeCell ref="H267:I267"/>
    <mergeCell ref="J266:K267"/>
    <mergeCell ref="B398:B400"/>
    <mergeCell ref="C398:C400"/>
    <mergeCell ref="D398:D400"/>
    <mergeCell ref="E398:E400"/>
    <mergeCell ref="J457:K457"/>
    <mergeCell ref="F398:I398"/>
    <mergeCell ref="F399:G399"/>
    <mergeCell ref="H399:I399"/>
    <mergeCell ref="J398:K399"/>
  </mergeCells>
  <printOptions horizontalCentered="1"/>
  <pageMargins left="0.39375000000000004" right="0.39375000000000004" top="0.5902777777777778" bottom="0.5902777777777778" header="0.4921259845" footer="0.4921259845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Ladislav Vokoun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Lada</dc:creator>
  <cp:keywords/>
  <dc:description/>
  <cp:lastModifiedBy>Šustr Jiří</cp:lastModifiedBy>
  <dcterms:created xsi:type="dcterms:W3CDTF">2020-03-29T23:24:46Z</dcterms:created>
  <dcterms:modified xsi:type="dcterms:W3CDTF">2022-02-08T06:41:49Z</dcterms:modified>
  <cp:category/>
  <cp:version/>
  <cp:contentType/>
  <cp:contentStatus/>
</cp:coreProperties>
</file>