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Z:\KrosData\Export\"/>
    </mc:Choice>
  </mc:AlternateContent>
  <bookViews>
    <workbookView xWindow="0" yWindow="0" windowWidth="0" windowHeight="0"/>
  </bookViews>
  <sheets>
    <sheet name="Rekapitulace stavby" sheetId="1" r:id="rId1"/>
    <sheet name="2021-02-B1 - Kontejenry K..." sheetId="2" r:id="rId2"/>
    <sheet name="2021-02-B2 - Kontejenry K..." sheetId="3" r:id="rId3"/>
    <sheet name="2021-02-B3 - Kontejnery K..." sheetId="4" r:id="rId4"/>
    <sheet name="Pokyny pro vyplnění" sheetId="5" r:id="rId5"/>
  </sheets>
  <definedNames>
    <definedName name="_xlnm.Print_Area" localSheetId="0">'Rekapitulace stavby'!$D$4:$AO$36,'Rekapitulace stavby'!$C$42:$AQ$58</definedName>
    <definedName name="_xlnm.Print_Titles" localSheetId="0">'Rekapitulace stavby'!$52:$52</definedName>
    <definedName name="_xlnm._FilterDatabase" localSheetId="1" hidden="1">'2021-02-B1 - Kontejenry K...'!$C$84:$K$96</definedName>
    <definedName name="_xlnm.Print_Area" localSheetId="1">'2021-02-B1 - Kontejenry K...'!$C$4:$J$39,'2021-02-B1 - Kontejenry K...'!$C$45:$J$66,'2021-02-B1 - Kontejenry K...'!$C$72:$K$96</definedName>
    <definedName name="_xlnm.Print_Titles" localSheetId="1">'2021-02-B1 - Kontejenry K...'!$84:$84</definedName>
    <definedName name="_xlnm._FilterDatabase" localSheetId="2" hidden="1">'2021-02-B2 - Kontejenry K...'!$C$85:$K$163</definedName>
    <definedName name="_xlnm.Print_Area" localSheetId="2">'2021-02-B2 - Kontejenry K...'!$C$4:$J$39,'2021-02-B2 - Kontejenry K...'!$C$45:$J$67,'2021-02-B2 - Kontejenry K...'!$C$73:$K$163</definedName>
    <definedName name="_xlnm.Print_Titles" localSheetId="2">'2021-02-B2 - Kontejenry K...'!$85:$85</definedName>
    <definedName name="_xlnm._FilterDatabase" localSheetId="3" hidden="1">'2021-02-B3 - Kontejnery K...'!$C$84:$K$123</definedName>
    <definedName name="_xlnm.Print_Area" localSheetId="3">'2021-02-B3 - Kontejnery K...'!$C$4:$J$39,'2021-02-B3 - Kontejnery K...'!$C$45:$J$66,'2021-02-B3 - Kontejnery K...'!$C$72:$K$123</definedName>
    <definedName name="_xlnm.Print_Titles" localSheetId="3">'2021-02-B3 - Kontejnery K...'!$84:$84</definedName>
    <definedName name="_xlnm.Print_Area" localSheetId="4">'Pokyny pro vyplnění'!$B$2:$K$71,'Pokyny pro vyplnění'!$B$74:$K$118,'Pokyny pro vyplnění'!$B$121:$K$161,'Pokyny pro vyplnění'!$B$164:$K$218</definedName>
  </definedNames>
  <calcPr/>
</workbook>
</file>

<file path=xl/calcChain.xml><?xml version="1.0" encoding="utf-8"?>
<calcChain xmlns="http://schemas.openxmlformats.org/spreadsheetml/2006/main">
  <c i="4" l="1" r="J37"/>
  <c r="J36"/>
  <c i="1" r="AY57"/>
  <c i="4" r="J35"/>
  <c i="1" r="AX57"/>
  <c i="4" r="BI123"/>
  <c r="BH123"/>
  <c r="BG123"/>
  <c r="BF123"/>
  <c r="T123"/>
  <c r="R123"/>
  <c r="P123"/>
  <c r="BI119"/>
  <c r="BH119"/>
  <c r="BG119"/>
  <c r="BF119"/>
  <c r="T119"/>
  <c r="R119"/>
  <c r="P119"/>
  <c r="BI118"/>
  <c r="BH118"/>
  <c r="BG118"/>
  <c r="BF118"/>
  <c r="T118"/>
  <c r="R118"/>
  <c r="P118"/>
  <c r="BI115"/>
  <c r="BH115"/>
  <c r="BG115"/>
  <c r="BF115"/>
  <c r="T115"/>
  <c r="R115"/>
  <c r="P115"/>
  <c r="BI111"/>
  <c r="BH111"/>
  <c r="BG111"/>
  <c r="BF111"/>
  <c r="T111"/>
  <c r="R111"/>
  <c r="P111"/>
  <c r="BI109"/>
  <c r="BH109"/>
  <c r="BG109"/>
  <c r="BF109"/>
  <c r="T109"/>
  <c r="R109"/>
  <c r="P109"/>
  <c r="BI107"/>
  <c r="BH107"/>
  <c r="BG107"/>
  <c r="BF107"/>
  <c r="T107"/>
  <c r="R107"/>
  <c r="P107"/>
  <c r="BI106"/>
  <c r="BH106"/>
  <c r="BG106"/>
  <c r="BF106"/>
  <c r="T106"/>
  <c r="R106"/>
  <c r="P106"/>
  <c r="BI105"/>
  <c r="BH105"/>
  <c r="BG105"/>
  <c r="BF105"/>
  <c r="T105"/>
  <c r="R105"/>
  <c r="P105"/>
  <c r="BI104"/>
  <c r="BH104"/>
  <c r="BG104"/>
  <c r="BF104"/>
  <c r="T104"/>
  <c r="R104"/>
  <c r="P104"/>
  <c r="BI101"/>
  <c r="BH101"/>
  <c r="BG101"/>
  <c r="BF101"/>
  <c r="T101"/>
  <c r="R101"/>
  <c r="P101"/>
  <c r="BI98"/>
  <c r="BH98"/>
  <c r="BG98"/>
  <c r="BF98"/>
  <c r="T98"/>
  <c r="R98"/>
  <c r="P98"/>
  <c r="BI95"/>
  <c r="BH95"/>
  <c r="BG95"/>
  <c r="BF95"/>
  <c r="T95"/>
  <c r="R95"/>
  <c r="P95"/>
  <c r="BI91"/>
  <c r="BH91"/>
  <c r="BG91"/>
  <c r="BF91"/>
  <c r="T91"/>
  <c r="T90"/>
  <c r="R91"/>
  <c r="R90"/>
  <c r="P91"/>
  <c r="P90"/>
  <c r="BI88"/>
  <c r="BH88"/>
  <c r="BG88"/>
  <c r="BF88"/>
  <c r="T88"/>
  <c r="T87"/>
  <c r="T86"/>
  <c r="R88"/>
  <c r="R87"/>
  <c r="R86"/>
  <c r="P88"/>
  <c r="P87"/>
  <c r="P86"/>
  <c r="J82"/>
  <c r="J81"/>
  <c r="F81"/>
  <c r="F79"/>
  <c r="E77"/>
  <c r="J55"/>
  <c r="J54"/>
  <c r="F54"/>
  <c r="F52"/>
  <c r="E50"/>
  <c r="J18"/>
  <c r="E18"/>
  <c r="F82"/>
  <c r="J17"/>
  <c r="J12"/>
  <c r="J79"/>
  <c r="E7"/>
  <c r="E75"/>
  <c i="3" r="J37"/>
  <c r="J36"/>
  <c i="1" r="AY56"/>
  <c i="3" r="J35"/>
  <c i="1" r="AX56"/>
  <c i="3" r="BI162"/>
  <c r="BH162"/>
  <c r="BG162"/>
  <c r="BF162"/>
  <c r="T162"/>
  <c r="T161"/>
  <c r="R162"/>
  <c r="R161"/>
  <c r="P162"/>
  <c r="P161"/>
  <c r="BI159"/>
  <c r="BH159"/>
  <c r="BG159"/>
  <c r="BF159"/>
  <c r="T159"/>
  <c r="T158"/>
  <c r="R159"/>
  <c r="R158"/>
  <c r="P159"/>
  <c r="P158"/>
  <c r="BI156"/>
  <c r="BH156"/>
  <c r="BG156"/>
  <c r="BF156"/>
  <c r="T156"/>
  <c r="R156"/>
  <c r="P156"/>
  <c r="BI153"/>
  <c r="BH153"/>
  <c r="BG153"/>
  <c r="BF153"/>
  <c r="T153"/>
  <c r="R153"/>
  <c r="P153"/>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8"/>
  <c r="BH138"/>
  <c r="BG138"/>
  <c r="BF138"/>
  <c r="T138"/>
  <c r="R138"/>
  <c r="P138"/>
  <c r="BI126"/>
  <c r="BH126"/>
  <c r="BG126"/>
  <c r="BF126"/>
  <c r="T126"/>
  <c r="T116"/>
  <c r="R126"/>
  <c r="P126"/>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100"/>
  <c r="BH100"/>
  <c r="BG100"/>
  <c r="BF100"/>
  <c r="T100"/>
  <c r="R100"/>
  <c r="P100"/>
  <c r="BI89"/>
  <c r="BH89"/>
  <c r="BG89"/>
  <c r="BF89"/>
  <c r="T89"/>
  <c r="R89"/>
  <c r="P89"/>
  <c r="J83"/>
  <c r="J82"/>
  <c r="F82"/>
  <c r="F80"/>
  <c r="E78"/>
  <c r="J55"/>
  <c r="J54"/>
  <c r="F54"/>
  <c r="F52"/>
  <c r="E50"/>
  <c r="J18"/>
  <c r="E18"/>
  <c r="F55"/>
  <c r="J17"/>
  <c r="J12"/>
  <c r="J52"/>
  <c r="E7"/>
  <c r="E76"/>
  <c i="2" r="J37"/>
  <c r="J36"/>
  <c i="1" r="AY55"/>
  <c i="2" r="J35"/>
  <c i="1" r="AX55"/>
  <c i="2" r="BI96"/>
  <c r="BH96"/>
  <c r="BG96"/>
  <c r="BF96"/>
  <c r="T96"/>
  <c r="T95"/>
  <c r="R96"/>
  <c r="R95"/>
  <c r="P96"/>
  <c r="P95"/>
  <c r="BI94"/>
  <c r="BH94"/>
  <c r="BG94"/>
  <c r="BF94"/>
  <c r="T94"/>
  <c r="T93"/>
  <c r="R94"/>
  <c r="R93"/>
  <c r="P94"/>
  <c r="P93"/>
  <c r="BI92"/>
  <c r="BH92"/>
  <c r="BG92"/>
  <c r="BF92"/>
  <c r="T92"/>
  <c r="T91"/>
  <c r="R92"/>
  <c r="R91"/>
  <c r="P92"/>
  <c r="P91"/>
  <c r="BI90"/>
  <c r="BH90"/>
  <c r="BG90"/>
  <c r="BF90"/>
  <c r="T90"/>
  <c r="T89"/>
  <c r="R90"/>
  <c r="R89"/>
  <c r="P90"/>
  <c r="P89"/>
  <c r="BI88"/>
  <c r="BH88"/>
  <c r="BG88"/>
  <c r="BF88"/>
  <c r="T88"/>
  <c r="T87"/>
  <c r="T86"/>
  <c r="T85"/>
  <c r="R88"/>
  <c r="R87"/>
  <c r="R86"/>
  <c r="R85"/>
  <c r="P88"/>
  <c r="P87"/>
  <c r="P86"/>
  <c r="P85"/>
  <c i="1" r="AU55"/>
  <c i="2" r="J82"/>
  <c r="J81"/>
  <c r="F81"/>
  <c r="F79"/>
  <c r="E77"/>
  <c r="J55"/>
  <c r="J54"/>
  <c r="F54"/>
  <c r="F52"/>
  <c r="E50"/>
  <c r="J18"/>
  <c r="E18"/>
  <c r="F55"/>
  <c r="J17"/>
  <c r="J12"/>
  <c r="J52"/>
  <c r="E7"/>
  <c r="E48"/>
  <c i="1" r="L50"/>
  <c r="AM50"/>
  <c r="AM49"/>
  <c r="L49"/>
  <c r="AM47"/>
  <c r="L47"/>
  <c r="L45"/>
  <c r="L44"/>
  <c i="4" r="BK123"/>
  <c r="BK106"/>
  <c r="BK104"/>
  <c r="J101"/>
  <c r="J95"/>
  <c r="BK88"/>
  <c i="3" r="BK159"/>
  <c r="J149"/>
  <c r="J141"/>
  <c r="J126"/>
  <c r="J113"/>
  <c r="J105"/>
  <c i="2" r="BK92"/>
  <c i="4" r="BK118"/>
  <c r="J115"/>
  <c r="J107"/>
  <c r="J104"/>
  <c i="3" r="BK103"/>
  <c r="J89"/>
  <c i="4" r="BK119"/>
  <c i="3" r="BK153"/>
  <c r="BK149"/>
  <c r="J145"/>
  <c r="J138"/>
  <c r="BK113"/>
  <c r="BK105"/>
  <c i="2" r="J94"/>
  <c r="BK94"/>
  <c i="3" r="BK162"/>
  <c r="BK141"/>
  <c r="J117"/>
  <c r="J101"/>
  <c i="2" r="J92"/>
  <c i="1" r="AS54"/>
  <c i="4" r="J109"/>
  <c r="BK101"/>
  <c r="J98"/>
  <c r="BK91"/>
  <c i="3" r="J162"/>
  <c r="J153"/>
  <c r="BK143"/>
  <c r="BK138"/>
  <c r="J115"/>
  <c r="J109"/>
  <c r="J103"/>
  <c i="4" r="J123"/>
  <c r="J118"/>
  <c r="BK111"/>
  <c r="J106"/>
  <c i="3" r="BK109"/>
  <c r="BK101"/>
  <c i="2" r="BK96"/>
  <c i="3" r="J156"/>
  <c r="BK145"/>
  <c r="J139"/>
  <c r="BK115"/>
  <c r="BK107"/>
  <c i="2" r="J96"/>
  <c r="BK90"/>
  <c i="4" r="J111"/>
  <c r="BK107"/>
  <c r="J105"/>
  <c r="BK98"/>
  <c r="BK95"/>
  <c r="J91"/>
  <c r="J88"/>
  <c i="3" r="BK156"/>
  <c r="J147"/>
  <c r="BK139"/>
  <c r="BK117"/>
  <c r="BK111"/>
  <c r="BK89"/>
  <c i="4" r="J119"/>
  <c r="BK115"/>
  <c r="BK109"/>
  <c r="BK105"/>
  <c i="3" r="J107"/>
  <c r="J100"/>
  <c i="2" r="BK88"/>
  <c i="3" r="J159"/>
  <c r="BK147"/>
  <c r="J143"/>
  <c r="BK126"/>
  <c r="J111"/>
  <c r="BK100"/>
  <c i="2" r="J90"/>
  <c r="J88"/>
  <c i="4" l="1" r="P114"/>
  <c r="R114"/>
  <c i="3" r="R116"/>
  <c r="P116"/>
  <c i="4" r="T94"/>
  <c i="3" r="BK88"/>
  <c r="R88"/>
  <c i="4" r="BK94"/>
  <c r="R94"/>
  <c r="R93"/>
  <c r="R85"/>
  <c r="P94"/>
  <c r="P93"/>
  <c r="P85"/>
  <c i="1" r="AU57"/>
  <c i="4" r="BK114"/>
  <c r="J114"/>
  <c r="J65"/>
  <c i="3" r="P88"/>
  <c r="T88"/>
  <c r="BK137"/>
  <c r="J137"/>
  <c r="J63"/>
  <c r="P137"/>
  <c r="R137"/>
  <c r="T137"/>
  <c r="BK152"/>
  <c r="J152"/>
  <c r="J64"/>
  <c r="P152"/>
  <c r="R152"/>
  <c r="T152"/>
  <c i="4" r="T114"/>
  <c i="2" r="E75"/>
  <c r="J79"/>
  <c r="F82"/>
  <c r="BE90"/>
  <c r="BE94"/>
  <c r="BE96"/>
  <c i="3" r="J80"/>
  <c r="F83"/>
  <c r="BE89"/>
  <c i="4" r="BE123"/>
  <c i="2" r="BK89"/>
  <c r="J89"/>
  <c r="J62"/>
  <c r="BK93"/>
  <c r="J93"/>
  <c r="J64"/>
  <c i="3" r="BE103"/>
  <c r="BE105"/>
  <c r="BE111"/>
  <c r="BE113"/>
  <c r="BE117"/>
  <c r="BE126"/>
  <c r="BE139"/>
  <c r="BE145"/>
  <c r="BE153"/>
  <c r="BE159"/>
  <c i="4" r="BE119"/>
  <c r="BK87"/>
  <c r="J87"/>
  <c r="J61"/>
  <c i="2" r="BE88"/>
  <c r="BE92"/>
  <c r="BK87"/>
  <c i="3" r="E48"/>
  <c r="BE101"/>
  <c i="4" r="BE104"/>
  <c r="BE111"/>
  <c r="BE115"/>
  <c r="BE118"/>
  <c r="BK90"/>
  <c r="J90"/>
  <c r="J62"/>
  <c i="2" r="BK91"/>
  <c r="J91"/>
  <c r="J63"/>
  <c r="BK95"/>
  <c r="J95"/>
  <c r="J65"/>
  <c i="3" r="BE100"/>
  <c r="BE107"/>
  <c r="BE109"/>
  <c r="BE115"/>
  <c r="BE138"/>
  <c r="BE141"/>
  <c r="BE143"/>
  <c r="BE147"/>
  <c r="BE149"/>
  <c r="BE156"/>
  <c r="BE162"/>
  <c r="BK116"/>
  <c r="J116"/>
  <c r="J62"/>
  <c r="BK158"/>
  <c r="J158"/>
  <c r="J65"/>
  <c r="BK161"/>
  <c r="J161"/>
  <c r="J66"/>
  <c i="4" r="E48"/>
  <c r="J52"/>
  <c r="F55"/>
  <c r="BE88"/>
  <c r="BE91"/>
  <c r="BE95"/>
  <c r="BE98"/>
  <c r="BE101"/>
  <c r="BE105"/>
  <c r="BE106"/>
  <c r="BE107"/>
  <c r="BE109"/>
  <c i="2" r="F36"/>
  <c i="1" r="BC55"/>
  <c i="2" r="F37"/>
  <c i="1" r="BD55"/>
  <c i="3" r="F36"/>
  <c i="1" r="BC56"/>
  <c i="4" r="F35"/>
  <c i="1" r="BB57"/>
  <c i="3" r="F35"/>
  <c i="1" r="BB56"/>
  <c i="3" r="F37"/>
  <c i="1" r="BD56"/>
  <c i="4" r="F36"/>
  <c i="1" r="BC57"/>
  <c i="2" r="F35"/>
  <c i="1" r="BB55"/>
  <c i="2" r="F34"/>
  <c i="1" r="BA55"/>
  <c i="4" r="F37"/>
  <c i="1" r="BD57"/>
  <c i="3" r="F34"/>
  <c i="1" r="BA56"/>
  <c i="4" r="J34"/>
  <c i="1" r="AW57"/>
  <c i="2" r="J34"/>
  <c i="1" r="AW55"/>
  <c i="3" r="J34"/>
  <c i="1" r="AW56"/>
  <c i="4" r="F34"/>
  <c i="1" r="BA57"/>
  <c i="4" l="1" r="T93"/>
  <c r="T85"/>
  <c i="3" r="BK87"/>
  <c r="J87"/>
  <c r="J60"/>
  <c i="2" r="BK86"/>
  <c r="BK85"/>
  <c r="J85"/>
  <c i="3" r="T87"/>
  <c r="T86"/>
  <c r="P87"/>
  <c r="P86"/>
  <c i="1" r="AU56"/>
  <c i="4" r="BK93"/>
  <c r="J93"/>
  <c r="J63"/>
  <c i="3" r="R87"/>
  <c r="R86"/>
  <c i="2" r="J87"/>
  <c r="J61"/>
  <c i="3" r="J88"/>
  <c r="J61"/>
  <c i="4" r="BK86"/>
  <c r="J86"/>
  <c r="J60"/>
  <c r="J94"/>
  <c r="J64"/>
  <c i="2" r="J30"/>
  <c i="1" r="AG55"/>
  <c r="BB54"/>
  <c r="AX54"/>
  <c i="3" r="J33"/>
  <c i="1" r="AV56"/>
  <c r="AT56"/>
  <c i="2" r="J33"/>
  <c i="1" r="AV55"/>
  <c r="AT55"/>
  <c r="AU54"/>
  <c i="2" r="F33"/>
  <c i="1" r="AZ55"/>
  <c i="4" r="F33"/>
  <c i="1" r="AZ57"/>
  <c i="3" r="F33"/>
  <c i="1" r="AZ56"/>
  <c r="BC54"/>
  <c r="W32"/>
  <c r="BA54"/>
  <c r="AW54"/>
  <c r="AK30"/>
  <c i="4" r="J33"/>
  <c i="1" r="AV57"/>
  <c r="AT57"/>
  <c r="BD54"/>
  <c r="W33"/>
  <c i="2" l="1" r="J39"/>
  <c r="J59"/>
  <c r="J86"/>
  <c r="J60"/>
  <c i="4" r="BK85"/>
  <c r="J85"/>
  <c r="J59"/>
  <c i="3" r="BK86"/>
  <c r="J86"/>
  <c i="1" r="AN55"/>
  <c i="3" r="J30"/>
  <c i="1" r="AG56"/>
  <c r="AN56"/>
  <c r="AY54"/>
  <c r="AZ54"/>
  <c r="AV54"/>
  <c r="AK29"/>
  <c r="W30"/>
  <c r="W31"/>
  <c i="3" l="1" r="J59"/>
  <c r="J39"/>
  <c i="1" r="W29"/>
  <c i="4" r="J30"/>
  <c i="1" r="AG57"/>
  <c r="AN57"/>
  <c r="AT54"/>
  <c i="4" l="1" r="J39"/>
  <c i="1" r="AG54"/>
  <c r="AK26"/>
  <c r="AK35"/>
  <c l="1" r="AN54"/>
</calcChain>
</file>

<file path=xl/sharedStrings.xml><?xml version="1.0" encoding="utf-8"?>
<sst xmlns="http://schemas.openxmlformats.org/spreadsheetml/2006/main">
  <si>
    <t>Export Komplet</t>
  </si>
  <si>
    <t>VZ</t>
  </si>
  <si>
    <t>2.0</t>
  </si>
  <si>
    <t>ZAMOK</t>
  </si>
  <si>
    <t>False</t>
  </si>
  <si>
    <t>{75611040-fb85-47cf-93fa-1b82baec32bd}</t>
  </si>
  <si>
    <t>0,01</t>
  </si>
  <si>
    <t>21</t>
  </si>
  <si>
    <t>15</t>
  </si>
  <si>
    <t>REKAPITULACE STAVBY</t>
  </si>
  <si>
    <t xml:space="preserve">v ---  níže se nacházejí doplnkové a pomocné údaje k sestavám  --- v</t>
  </si>
  <si>
    <t>Návod na vyplnění</t>
  </si>
  <si>
    <t>0,001</t>
  </si>
  <si>
    <t>Kód:</t>
  </si>
  <si>
    <t>2021-02-B</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</si>
  <si>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</si>
  <si>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</si>
  <si>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Kontejnery KO Čechovy sady - STAVBA NOVÁ</t>
  </si>
  <si>
    <t>KSO:</t>
  </si>
  <si>
    <t/>
  </si>
  <si>
    <t>CC-CZ:</t>
  </si>
  <si>
    <t>Místo:</t>
  </si>
  <si>
    <t>Čechovy sady</t>
  </si>
  <si>
    <t>Datum:</t>
  </si>
  <si>
    <t>10. 3. 2021</t>
  </si>
  <si>
    <t>Zadavatel:</t>
  </si>
  <si>
    <t>IČ:</t>
  </si>
  <si>
    <t>00235440</t>
  </si>
  <si>
    <t>MÚ KOLÍN</t>
  </si>
  <si>
    <t>DIČ:</t>
  </si>
  <si>
    <t>CZ00235440</t>
  </si>
  <si>
    <t>Uchazeč:</t>
  </si>
  <si>
    <t>Vyplň údaj</t>
  </si>
  <si>
    <t>Projektant:</t>
  </si>
  <si>
    <t>29062942</t>
  </si>
  <si>
    <t>DONDESIGN s.r.o.</t>
  </si>
  <si>
    <t>CZ29062942</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</si>
  <si>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</si>
  <si>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</si>
  <si>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</si>
  <si>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</si>
  <si>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</si>
  <si>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</si>
  <si>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</si>
  <si>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</si>
  <si>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</si>
  <si>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</si>
  <si>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</si>
  <si>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</si>
  <si>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</si>
  <si>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</si>
  <si>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</si>
  <si>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</si>
  <si>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</si>
  <si>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</si>
  <si>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</si>
  <si>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</si>
  <si>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</si>
  <si>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</si>
  <si>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</si>
  <si>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</si>
  <si>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</si>
  <si>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</si>
  <si>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</si>
  <si>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</si>
  <si>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</si>
  <si>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</si>
  <si>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</si>
  <si>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</si>
  <si>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</si>
  <si>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</si>
  <si>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</si>
  <si>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</si>
  <si>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</si>
  <si>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</si>
  <si>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</si>
  <si>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</si>
  <si>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</si>
  <si>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</si>
  <si>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</si>
  <si>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2021-02-B1</t>
  </si>
  <si>
    <t>Kontejenry KO Čechovy sady - VRN - STAVBA NOVÁ</t>
  </si>
  <si>
    <t>VON</t>
  </si>
  <si>
    <t>1</t>
  </si>
  <si>
    <t>{7603f694-e89c-4cb7-a7c8-563de5e18d76}</t>
  </si>
  <si>
    <t>2</t>
  </si>
  <si>
    <t>2021-02-B2</t>
  </si>
  <si>
    <t>Kontejenry KO Čechovy sady - STAVEBNÍ ČÁST - NOVÁ STAVBA</t>
  </si>
  <si>
    <t>STA</t>
  </si>
  <si>
    <t>{403d374a-01e2-4ef5-a83e-f1ae356c4494}</t>
  </si>
  <si>
    <t>2021-02-B3</t>
  </si>
  <si>
    <t>Kontejnery KO Čechovy sady - ZÁMEČNICKÉ K-CE</t>
  </si>
  <si>
    <t>{021a5a8e-2cb7-4def-8838-10a6a7a0f811}</t>
  </si>
  <si>
    <t>KRYCÍ LIST SOUPISU PRACÍ</t>
  </si>
  <si>
    <t>Objekt:</t>
  </si>
  <si>
    <t>2021-02-B1 - Kontejenry KO Čechovy sady - VRN - STAVBA NOVÁ</t>
  </si>
  <si>
    <t>REKAPITULACE ČLENĚNÍ SOUPISU PRACÍ</t>
  </si>
  <si>
    <t>Kód dílu - Popis</t>
  </si>
  <si>
    <t>Cena celkem [CZK]</t>
  </si>
  <si>
    <t>-1</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</si>
  <si>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</si>
  <si>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</si>
  <si>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</si>
  <si>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</si>
  <si>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</si>
  <si>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</si>
  <si>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</si>
  <si>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</si>
  <si>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</si>
  <si>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</si>
  <si>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</si>
  <si>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</si>
  <si>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</si>
  <si>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</si>
  <si>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</si>
  <si>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</si>
  <si>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</si>
  <si>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</si>
  <si>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</si>
  <si>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</si>
  <si>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</si>
  <si>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</si>
  <si>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</si>
  <si>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</si>
  <si>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</si>
  <si>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</si>
  <si>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010001000</t>
  </si>
  <si>
    <t>…</t>
  </si>
  <si>
    <t>CS ÚRS 2020 02</t>
  </si>
  <si>
    <t>1024</t>
  </si>
  <si>
    <t>1769721837</t>
  </si>
  <si>
    <t>VRN2</t>
  </si>
  <si>
    <t>Příprava staveniště</t>
  </si>
  <si>
    <t>020001000</t>
  </si>
  <si>
    <t>410297144</t>
  </si>
  <si>
    <t>VRN3</t>
  </si>
  <si>
    <t>Zařízení staveniště</t>
  </si>
  <si>
    <t>3</t>
  </si>
  <si>
    <t>030001000</t>
  </si>
  <si>
    <t>1242869042</t>
  </si>
  <si>
    <t>VRN4</t>
  </si>
  <si>
    <t>Inženýrská činnost</t>
  </si>
  <si>
    <t>4</t>
  </si>
  <si>
    <t>040001000</t>
  </si>
  <si>
    <t>601798808</t>
  </si>
  <si>
    <t>VRN9</t>
  </si>
  <si>
    <t>Ostatní náklady</t>
  </si>
  <si>
    <t>090001000</t>
  </si>
  <si>
    <t>743976684</t>
  </si>
  <si>
    <t>2021-02-B2 - Kontejenry KO Čechovy sady - STAVEBNÍ ČÁST - NOVÁ STAVBA</t>
  </si>
  <si>
    <t>HSV - Práce a dodávky HSV</t>
  </si>
  <si>
    <t xml:space="preserve">    1 - Zemní práce</t>
  </si>
  <si>
    <t xml:space="preserve">    2 - Zakládání</t>
  </si>
  <si>
    <t xml:space="preserve">    5 - Komunikace pozemní</t>
  </si>
  <si>
    <t xml:space="preserve">    9 - Ostatní konstrukce a práce, bourání</t>
  </si>
  <si>
    <t xml:space="preserve">    998 - Přesun hmot</t>
  </si>
  <si>
    <t>HZS - Hodinové zúčtovací sazby</t>
  </si>
  <si>
    <t>HSV</t>
  </si>
  <si>
    <t>Práce a dodávky HSV</t>
  </si>
  <si>
    <t>Zemní práce</t>
  </si>
  <si>
    <t>133312012</t>
  </si>
  <si>
    <t>Hloubení šachet ručně zapažených i nezapažených v horninách třídy těžitelnosti II skupiny 4, půdorysná plocha výkopu přes 4 do 20 m2</t>
  </si>
  <si>
    <t>m3</t>
  </si>
  <si>
    <t>428770320</t>
  </si>
  <si>
    <t>PSC</t>
  </si>
  <si>
    <t xml:space="preserve">Poznámka k souboru cen:_x000d_
1. Ceny jsou určeny pro šachty hloubky do 6 m. Šachty větších hloubek se oceňují individuálně._x000d_
2. V cenách jsou započteny i náklady na svislé přemístění výkopku, urovnání dna do předepsaného profilu a spádu, přehození výkopku na přilehlém terénu na vzdálenost do 3 m od hrany šachty nebo naložení na dopravní prostředek._x000d_
</t>
  </si>
  <si>
    <t>VV</t>
  </si>
  <si>
    <t>patka P1:</t>
  </si>
  <si>
    <t>0,5*0,5*0,7*4</t>
  </si>
  <si>
    <t>Mezisoučet</t>
  </si>
  <si>
    <t>patka P2:</t>
  </si>
  <si>
    <t>0,3*0,4*0,7*22</t>
  </si>
  <si>
    <t>obruba:</t>
  </si>
  <si>
    <t>18,6*0,3*0,3</t>
  </si>
  <si>
    <t>Součet</t>
  </si>
  <si>
    <t>162211321</t>
  </si>
  <si>
    <t>Vodorovné přemístění výkopku nebo sypaniny stavebním kolečkem s naložením a vyprázdněním kolečka na hromady nebo do dopravního prostředku na vzdálenost do 10 m z horniny třídy těžitelnosti II, skupiny 4 a 5</t>
  </si>
  <si>
    <t>-2057633022</t>
  </si>
  <si>
    <t>181913112</t>
  </si>
  <si>
    <t>Úprava pláně vyrovnáním výškových rozdílů ručně v hornině třídy těžitelnosti II, skupiny 4 a 5 skupiny 4 se zhutněním</t>
  </si>
  <si>
    <t>m2</t>
  </si>
  <si>
    <t>1557308076</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</si>
  <si>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</si>
  <si>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181311103</t>
  </si>
  <si>
    <t>Rozprostření a urovnání ornice v rovině nebo ve svahu sklonu do 1:5 ručně při souvislé ploše, tl. vrstvy do 200 mm</t>
  </si>
  <si>
    <t>1138907146</t>
  </si>
  <si>
    <t xml:space="preserve">Poznámka k souboru cen:_x000d_
1. V ceně jsou započteny i náklady na případné nutné přemístění hromad nebo dočasných skládek na místo spotřeby ze vzdálenosti do 3 m._x000d_
2. V ceně nejsou započteny náklady na získání ornice._x000d_
</t>
  </si>
  <si>
    <t>M</t>
  </si>
  <si>
    <t>10364101</t>
  </si>
  <si>
    <t xml:space="preserve">zemina pro terénní úpravy -  ornice</t>
  </si>
  <si>
    <t>t</t>
  </si>
  <si>
    <t>8</t>
  </si>
  <si>
    <t>-590882793</t>
  </si>
  <si>
    <t>23*0,25*1,3</t>
  </si>
  <si>
    <t>6</t>
  </si>
  <si>
    <t>180404111</t>
  </si>
  <si>
    <t>Založení hřišťového trávníku výsevem na vrstvě ornice</t>
  </si>
  <si>
    <t>1368826287</t>
  </si>
  <si>
    <t xml:space="preserve">Poznámka k souboru cen:_x000d_
1. V ceně jsou započteny i náklady vyprofilování, přihnojení organickými hnojivy, pletí, válcování, zalévání, pokosení, naložení, odvoz shrabků a pokosené trávy na vzdálenost do 10 km s jejich složením a náklady na ošetřování trávníku do dvou měsíců po provedení výsevu._x000d_
2. V cenách nejsou započteny náklady na dodání travního semene, které se oceňuje ve specifikaci. Ztratné lze stanovit ve výši 5 %._x000d_
3. V cenách nejsou započteny náklady na dodání hnojiva, které se oceňuje ve specifikaci. Ztratné lze stanovit ve výši 8 %._x000d_
</t>
  </si>
  <si>
    <t>7</t>
  </si>
  <si>
    <t>00572410</t>
  </si>
  <si>
    <t>osivo směs travní parková</t>
  </si>
  <si>
    <t>kg</t>
  </si>
  <si>
    <t>-1116473259</t>
  </si>
  <si>
    <t>23*0,03 'Přepočtené koeficientem množství</t>
  </si>
  <si>
    <t>23</t>
  </si>
  <si>
    <t>183205111</t>
  </si>
  <si>
    <t>Založení záhonu pro výsadbu rostlin v rovině nebo na svahu do 1:5 v zemině tř. 1 až 2</t>
  </si>
  <si>
    <t>886174641</t>
  </si>
  <si>
    <t xml:space="preserve">Poznámka k souboru cen:_x000d_
1. V cenách jsou započteny i náklady na urovnání s případným naložení odpadu na dopravní prostředek, odvoz na vzdálenost do 20 km a složení výkopků._x000d_
2. Ceny nelze použít pro založení záhonu s výškovým členěním pro ornamentální výsadby; tyto práce se oceňují individuálně._x000d_
</t>
  </si>
  <si>
    <t>24</t>
  </si>
  <si>
    <t>183211322</t>
  </si>
  <si>
    <t>Výsadba květin do připravené půdy se zalitím do připravené půdy, se zalitím květin hrnkovaných o průměru květináče přes 80 do 120 mm</t>
  </si>
  <si>
    <t>kus</t>
  </si>
  <si>
    <t>2104394497</t>
  </si>
  <si>
    <t xml:space="preserve">Poznámka k souboru cen:_x000d_
1. V cenách jsou započteny i náklady na případné naložení přebytečných výkopků na dopravní prostředek, odvoz na vzdálenost do 20 km a složení výkopků._x000d_
2. V cenách nejsou započteny náklady na:_x000d_
a) hloubení jamek,_x000d_
b) uložení odpadu na skládce._x000d_
3. Ceny nelze použít pro ornamentální výsadby; tyto se oceňují individuálně._x000d_
</t>
  </si>
  <si>
    <t>22</t>
  </si>
  <si>
    <t>00572610r</t>
  </si>
  <si>
    <t>sazenice Hedera Helix kontejenr C1</t>
  </si>
  <si>
    <t>1615671142</t>
  </si>
  <si>
    <t>Zakládání</t>
  </si>
  <si>
    <t>275351111</t>
  </si>
  <si>
    <t>Bednění základových konstrukcí bloků tradiční oboustranné</t>
  </si>
  <si>
    <t>811009358</t>
  </si>
  <si>
    <t xml:space="preserve">Poznámka k souboru cen:_x000d_
1. V cenách jsou započteny i náklady na:_x000d_
a) případné nutné přepažování,_x000d_
b) odstranění bednění._x000d_
2. Výška bednění se určuje jako svislá vzdálenost mezi základovou spárou a horní hranicí základu._x000d_
</t>
  </si>
  <si>
    <t>2*0,7*4</t>
  </si>
  <si>
    <t>(0,3*0,7*2+0,4*0,7*2)*20</t>
  </si>
  <si>
    <t>9</t>
  </si>
  <si>
    <t>275313611</t>
  </si>
  <si>
    <t>Základy z betonu prostého patky a bloky z betonu kamenem neprokládaného tř. C 16/20</t>
  </si>
  <si>
    <t>2039823606</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</si>
  <si>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</si>
  <si>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0,3*0,4*0,7*20</t>
  </si>
  <si>
    <t>41,3*0,3*0,3</t>
  </si>
  <si>
    <t>Komunikace pozemní</t>
  </si>
  <si>
    <t>10</t>
  </si>
  <si>
    <t>564871111</t>
  </si>
  <si>
    <t>Podklad ze štěrkodrti ŠD s rozprostřením a zhutněním, po zhutnění tl. 250 mm</t>
  </si>
  <si>
    <t>64</t>
  </si>
  <si>
    <t>768042246</t>
  </si>
  <si>
    <t>11</t>
  </si>
  <si>
    <t>58344197</t>
  </si>
  <si>
    <t>štěrkodrť frakce 0/63</t>
  </si>
  <si>
    <t>256</t>
  </si>
  <si>
    <t>434324458</t>
  </si>
  <si>
    <t>(0,2*55)*1,2*1,1</t>
  </si>
  <si>
    <t>12</t>
  </si>
  <si>
    <t>58344155R</t>
  </si>
  <si>
    <t>štěrkodrť frakce 8/16</t>
  </si>
  <si>
    <t>-878511364</t>
  </si>
  <si>
    <t>(0,05*55)*1,25*1,1</t>
  </si>
  <si>
    <t>13</t>
  </si>
  <si>
    <t>58344121R</t>
  </si>
  <si>
    <t>štěrkodrť frakce 4/8</t>
  </si>
  <si>
    <t>-1994183593</t>
  </si>
  <si>
    <t>(0,04*55)*1,3*1,1</t>
  </si>
  <si>
    <t>14</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</si>
  <si>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</si>
  <si>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</si>
  <si>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-1161824531</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</si>
  <si>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</si>
  <si>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BET.K06C01</t>
  </si>
  <si>
    <t>dlažba BEST-KLASIKO 20x10x6cm přírodní</t>
  </si>
  <si>
    <t>-1464112181</t>
  </si>
  <si>
    <t>47,2*1,05 'Přepočtené koeficientem množství</t>
  </si>
  <si>
    <t>16</t>
  </si>
  <si>
    <t>572261112</t>
  </si>
  <si>
    <t>Vyspravení výtluků materiálem na bázi asfaltu s řezáním, vysekáním, očištěním, zaplněním směsí a zhutněním asfaltovou směsí aplikovanou za studena při vyspravované ploše na 1 km komunikace do 10 % tl. přes 30 do 40 mm</t>
  </si>
  <si>
    <t>-1473340881</t>
  </si>
  <si>
    <t xml:space="preserve">Poznámka k souboru cen:_x000d_
1. Ceny jsou určeny pouze pro jednotlivě prováděné vyspravení výtluků._x000d_
2. Ceny jsou určeny pro ocenění jedné vrstvy pokládané směsi. Oprava výtluků větších tlouštěk se provádí ve více vrstvách._x000d_
3. Ceny nelze použít pro vyspravení výtluků dosavadního krytu prováděné jako souvislá úprava krytu v rámci rekonstrukcí nebo obnov, které se oceňuje cenami souboru cen 572 1 . - Vyrovnání povrchu dosavadních krytů nebo podkladů._x000d_
4. V cenách jsou započteny i náklady na:_x000d_
a) řezání a vysekání konstrukce vozovky kolem výtluků,_x000d_
b) odstranění zbylého materiálu._x000d_
5. V cenách 575 24- je započteny i náklady na spojovací postřik styčných ploch výtluků a ošetření hran výtluků tmelící hmotou._x000d_
6. V cenách 572 25- jsou započteny i náklady na natření styčných ploch asfaltem, ošetření hran výtluků asfaltovými pásy a zdrsňovací posyp._x000d_
7. V cenách 572 26-2 nejsou započteny náklady na případný spojovací postřik._x000d_
</t>
  </si>
  <si>
    <t>14*0,2</t>
  </si>
  <si>
    <t>Ostatní konstrukce a práce, bourání</t>
  </si>
  <si>
    <t>17</t>
  </si>
  <si>
    <t>916231213</t>
  </si>
  <si>
    <t>Osazení chodníkového obrubníku betonového se zřízením lože, s vyplněním a zatřením spár cementovou maltou stojatého s boční opěrou z betonu prostého, do lože z betonu prostého</t>
  </si>
  <si>
    <t>m</t>
  </si>
  <si>
    <t>473976758</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</si>
  <si>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4. Měrná jednotka u příplatků je m délky obrubníku._x000d_
</t>
  </si>
  <si>
    <t>30,1+10,8</t>
  </si>
  <si>
    <t>18</t>
  </si>
  <si>
    <t>59217036</t>
  </si>
  <si>
    <t>obrubník betonový parkový přírodní 500x80x250mm</t>
  </si>
  <si>
    <t>-1508285375</t>
  </si>
  <si>
    <t>40,9*1,1 'Přepočtené koeficientem množství</t>
  </si>
  <si>
    <t>998</t>
  </si>
  <si>
    <t>Přesun hmot</t>
  </si>
  <si>
    <t>19</t>
  </si>
  <si>
    <t>998011001</t>
  </si>
  <si>
    <t>Přesun hmot pro budovy občanské výstavby, bydlení, výrobu a služby s nosnou svislou konstrukcí zděnou z cihel, tvárnic nebo kamene vodorovná dopravní vzdálenost do 100 m pro budovy výšky do 6 m</t>
  </si>
  <si>
    <t>557770886</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</si>
  <si>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</si>
  <si>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HZS</t>
  </si>
  <si>
    <t>Hodinové zúčtovací sazby</t>
  </si>
  <si>
    <t>20</t>
  </si>
  <si>
    <t>HZS1292</t>
  </si>
  <si>
    <t>Hodinové zúčtovací sazby profesí HSV zemní a pomocné práce stavební dělník</t>
  </si>
  <si>
    <t>hod</t>
  </si>
  <si>
    <t>512</t>
  </si>
  <si>
    <t>1683254826</t>
  </si>
  <si>
    <t>8,5*5</t>
  </si>
  <si>
    <t>2021-02-B3 - Kontejnery KO Čechovy sady - ZÁMEČNICKÉ K-CE</t>
  </si>
  <si>
    <t xml:space="preserve">    6 - Úpravy povrchů, podlahy a osazování výplní</t>
  </si>
  <si>
    <t>PSV - Práce a dodávky PSV</t>
  </si>
  <si>
    <t xml:space="preserve">    767 - Konstrukce zámečnické</t>
  </si>
  <si>
    <t xml:space="preserve">    789 - Povrchové úpravy ocelových konstrukcí a technologických zařízení</t>
  </si>
  <si>
    <t>953961115</t>
  </si>
  <si>
    <t>Kotvy chemické s vyvrtáním otvoru do betonu, železobetonu nebo tvrdého kamene tmel, velikost M 20, hloubka 170 mm</t>
  </si>
  <si>
    <t>909755273</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</si>
  <si>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náklady na dodání a zasunutí kotevního šroubu do otvoru vyplněného chemickým tmelem nebo patronou a dotažení matice._x000d_
</t>
  </si>
  <si>
    <t>Úpravy povrchů, podlahy a osazování výplní</t>
  </si>
  <si>
    <t>628613611R</t>
  </si>
  <si>
    <t>Žárové zinkování ponorem dílů ocelových konstrukcí</t>
  </si>
  <si>
    <t>-449387897</t>
  </si>
  <si>
    <t xml:space="preserve">Poznámka k souboru cen:_x000d_
1. Množství měrných jednotek se určuje v kg hmotnosti jednotlivých dílců ocelové konstrukce._x000d_
</t>
  </si>
  <si>
    <t>PSV</t>
  </si>
  <si>
    <t>Práce a dodávky PSV</t>
  </si>
  <si>
    <t>767</t>
  </si>
  <si>
    <t>Konstrukce zámečnické</t>
  </si>
  <si>
    <t>767995117</t>
  </si>
  <si>
    <t>Montáž ostatních atypických zámečnických konstrukcí hmotnosti přes 250 do 500 kg</t>
  </si>
  <si>
    <t>-1566352410</t>
  </si>
  <si>
    <t xml:space="preserve">Poznámka k souboru cen:_x000d_
1. Určení cen se řídí hmotností jednotlivě montovaného dílu konstrukce._x000d_
</t>
  </si>
  <si>
    <t>1515*1,1 'Přepočtené koeficientem množství</t>
  </si>
  <si>
    <t>15945235</t>
  </si>
  <si>
    <t>plech děrovaný tahokov oko 42/12,5/2,5 tl 1,5mm tabule</t>
  </si>
  <si>
    <t>32</t>
  </si>
  <si>
    <t>889490037</t>
  </si>
  <si>
    <t>34,7*20,8/2000</t>
  </si>
  <si>
    <t>0,361*1,15 'Přepočtené koeficientem množství</t>
  </si>
  <si>
    <t>31197008</t>
  </si>
  <si>
    <t>tyč závitová Pz 4.6 M20</t>
  </si>
  <si>
    <t>-1423492110</t>
  </si>
  <si>
    <t>60*0,4</t>
  </si>
  <si>
    <t>24*1,1 'Přepočtené koeficientem množství</t>
  </si>
  <si>
    <t>30909100</t>
  </si>
  <si>
    <t>šroub samovrtný do ocelového plechu, dřeva a deskových materiálů s korozní odolností 15 cyklů šestihranná hlava, D 4,8x35mm</t>
  </si>
  <si>
    <t>100 kus</t>
  </si>
  <si>
    <t>-825455112</t>
  </si>
  <si>
    <t>31120009</t>
  </si>
  <si>
    <t>podložka DIN 125-A ZB D 20mm</t>
  </si>
  <si>
    <t>-1167480222</t>
  </si>
  <si>
    <t>31111009</t>
  </si>
  <si>
    <t>matice přesná šestihranná Pz DIN 934-8 M20</t>
  </si>
  <si>
    <t>290647956</t>
  </si>
  <si>
    <t>14550336</t>
  </si>
  <si>
    <t>profil ocelový obdélníkový svařovaný 80x40x4mm</t>
  </si>
  <si>
    <t>-1585618599</t>
  </si>
  <si>
    <t>((1,7+1,6+0,23)*2+1)*1,1*6,908/1000*14</t>
  </si>
  <si>
    <t>14550112</t>
  </si>
  <si>
    <t>profil ocelový obdélníkový svařovaný 30x15x1,5mm</t>
  </si>
  <si>
    <t>141280700</t>
  </si>
  <si>
    <t>(6,75+1,61+1,61)*1,1*1,178/1000*14</t>
  </si>
  <si>
    <t>998767101</t>
  </si>
  <si>
    <t>Přesun hmot pro zámečnické konstrukce stanovený z hmotnosti přesunovaného materiálu vodorovná dopravní vzdálenost do 50 m v objektech výšky do 6 m</t>
  </si>
  <si>
    <t>1201112819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</si>
  <si>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</si>
  <si>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1,59090909090909*1,1 'Přepočtené koeficientem množství</t>
  </si>
  <si>
    <t>789</t>
  </si>
  <si>
    <t>Povrchové úpravy ocelových konstrukcí a technologických zařízení</t>
  </si>
  <si>
    <t>789311111</t>
  </si>
  <si>
    <t>Zhotovení nátěru zařízení s povrchem nečlenitým jednosložkového základního, tloušťky do 80 μm</t>
  </si>
  <si>
    <t>-1511738786</t>
  </si>
  <si>
    <t xml:space="preserve">Poznámka k souboru cen:_x000d_
1. Ceny nejsou určeny pro oceňování zhotovení nátěrů příslušenství zařízení (žebříky, žlaby, zábradlí, vestavby, míchadla, topné hady a registry, přepážky, obvodové žlaby apod.); tyto práce lze oceňovat podle své povahy příslušnými cenami zhotovení nátěrů ocelových konstrukcí nebo potrubí._x000d_
</t>
  </si>
  <si>
    <t>34,7*2+(0,2*2+0,15*4+0,2+0,1*9)*1,1*14</t>
  </si>
  <si>
    <t>TLR.S21600990012</t>
  </si>
  <si>
    <t xml:space="preserve">TELKYD S 200 BS   0,6 l - barva jednovrstvá průmyslová antikorozní kovářská</t>
  </si>
  <si>
    <t>983027499</t>
  </si>
  <si>
    <t>789311121</t>
  </si>
  <si>
    <t>Zhotovení nátěru zařízení s povrchem nečlenitým jednosložkového krycího (vrchního), tloušťky do 80 μm</t>
  </si>
  <si>
    <t>-1249119350</t>
  </si>
  <si>
    <t>TLR.S2130S00017035</t>
  </si>
  <si>
    <t xml:space="preserve">TELKYD S 200 POLOLESK  RAL 7035 - barva jednovrstvá průmyslová antikorozní pololesklá, tonovatelná dle RAL, ČSN</t>
  </si>
  <si>
    <t>-1265971244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</si>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</sst>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7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37" fillId="2" borderId="20" xfId="0" applyFont="1" applyFill="1" applyBorder="1" applyAlignment="1" applyProtection="1">
      <alignment horizontal="left" vertical="center"/>
      <protection locked="0"/>
    </xf>
    <xf numFmtId="0" fontId="37" fillId="0" borderId="21" xfId="0" applyFont="1" applyBorder="1" applyAlignment="1" applyProtection="1">
      <alignment horizontal="center"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30</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32</v>
      </c>
      <c r="AO13" s="24"/>
      <c r="AP13" s="24"/>
      <c r="AQ13" s="24"/>
      <c r="AR13" s="22"/>
      <c r="BE13" s="33"/>
      <c r="BS13" s="19" t="s">
        <v>6</v>
      </c>
    </row>
    <row r="14">
      <c r="B14" s="23"/>
      <c r="C14" s="24"/>
      <c r="D14" s="24"/>
      <c r="E14" s="36" t="s">
        <v>32</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32</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34</v>
      </c>
      <c r="AO16" s="24"/>
      <c r="AP16" s="24"/>
      <c r="AQ16" s="24"/>
      <c r="AR16" s="22"/>
      <c r="BE16" s="33"/>
      <c r="BS16" s="19" t="s">
        <v>4</v>
      </c>
    </row>
    <row r="17" s="1" customFormat="1" ht="18.48" customHeight="1">
      <c r="B17" s="23"/>
      <c r="C17" s="24"/>
      <c r="D17" s="24"/>
      <c r="E17" s="29" t="s">
        <v>35</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36</v>
      </c>
      <c r="AO17" s="24"/>
      <c r="AP17" s="24"/>
      <c r="AQ17" s="24"/>
      <c r="AR17" s="22"/>
      <c r="BE17" s="33"/>
      <c r="BS17" s="19" t="s">
        <v>37</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38</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34</v>
      </c>
      <c r="AO19" s="24"/>
      <c r="AP19" s="24"/>
      <c r="AQ19" s="24"/>
      <c r="AR19" s="22"/>
      <c r="BE19" s="33"/>
      <c r="BS19" s="19" t="s">
        <v>6</v>
      </c>
    </row>
    <row r="20" s="1" customFormat="1" ht="18.48"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36</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39</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40</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41</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42</v>
      </c>
      <c r="M28" s="47"/>
      <c r="N28" s="47"/>
      <c r="O28" s="47"/>
      <c r="P28" s="47"/>
      <c r="Q28" s="42"/>
      <c r="R28" s="42"/>
      <c r="S28" s="42"/>
      <c r="T28" s="42"/>
      <c r="U28" s="42"/>
      <c r="V28" s="42"/>
      <c r="W28" s="47" t="s">
        <v>43</v>
      </c>
      <c r="X28" s="47"/>
      <c r="Y28" s="47"/>
      <c r="Z28" s="47"/>
      <c r="AA28" s="47"/>
      <c r="AB28" s="47"/>
      <c r="AC28" s="47"/>
      <c r="AD28" s="47"/>
      <c r="AE28" s="47"/>
      <c r="AF28" s="42"/>
      <c r="AG28" s="42"/>
      <c r="AH28" s="42"/>
      <c r="AI28" s="42"/>
      <c r="AJ28" s="42"/>
      <c r="AK28" s="47" t="s">
        <v>44</v>
      </c>
      <c r="AL28" s="47"/>
      <c r="AM28" s="47"/>
      <c r="AN28" s="47"/>
      <c r="AO28" s="47"/>
      <c r="AP28" s="42"/>
      <c r="AQ28" s="42"/>
      <c r="AR28" s="46"/>
      <c r="BE28" s="33"/>
    </row>
    <row r="29" s="3" customFormat="1" ht="14.4" customHeight="1">
      <c r="A29" s="3"/>
      <c r="B29" s="48"/>
      <c r="C29" s="49"/>
      <c r="D29" s="34" t="s">
        <v>45</v>
      </c>
      <c r="E29" s="49"/>
      <c r="F29" s="34" t="s">
        <v>46</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47</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48</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49</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50</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51</v>
      </c>
      <c r="E35" s="56"/>
      <c r="F35" s="56"/>
      <c r="G35" s="56"/>
      <c r="H35" s="56"/>
      <c r="I35" s="56"/>
      <c r="J35" s="56"/>
      <c r="K35" s="56"/>
      <c r="L35" s="56"/>
      <c r="M35" s="56"/>
      <c r="N35" s="56"/>
      <c r="O35" s="56"/>
      <c r="P35" s="56"/>
      <c r="Q35" s="56"/>
      <c r="R35" s="56"/>
      <c r="S35" s="56"/>
      <c r="T35" s="57" t="s">
        <v>52</v>
      </c>
      <c r="U35" s="56"/>
      <c r="V35" s="56"/>
      <c r="W35" s="56"/>
      <c r="X35" s="58" t="s">
        <v>53</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54</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2021-02-B</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Kontejnery KO Čechovy sady - STAVBA NOVÁ</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Čechovy sady</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10. 3. 2021</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MÚ KOLÍN</v>
      </c>
      <c r="M49" s="42"/>
      <c r="N49" s="42"/>
      <c r="O49" s="42"/>
      <c r="P49" s="42"/>
      <c r="Q49" s="42"/>
      <c r="R49" s="42"/>
      <c r="S49" s="42"/>
      <c r="T49" s="42"/>
      <c r="U49" s="42"/>
      <c r="V49" s="42"/>
      <c r="W49" s="42"/>
      <c r="X49" s="42"/>
      <c r="Y49" s="42"/>
      <c r="Z49" s="42"/>
      <c r="AA49" s="42"/>
      <c r="AB49" s="42"/>
      <c r="AC49" s="42"/>
      <c r="AD49" s="42"/>
      <c r="AE49" s="42"/>
      <c r="AF49" s="42"/>
      <c r="AG49" s="42"/>
      <c r="AH49" s="42"/>
      <c r="AI49" s="34" t="s">
        <v>33</v>
      </c>
      <c r="AJ49" s="42"/>
      <c r="AK49" s="42"/>
      <c r="AL49" s="42"/>
      <c r="AM49" s="75" t="str">
        <f>IF(E17="","",E17)</f>
        <v>DONDESIGN s.r.o.</v>
      </c>
      <c r="AN49" s="66"/>
      <c r="AO49" s="66"/>
      <c r="AP49" s="66"/>
      <c r="AQ49" s="42"/>
      <c r="AR49" s="46"/>
      <c r="AS49" s="76" t="s">
        <v>55</v>
      </c>
      <c r="AT49" s="77"/>
      <c r="AU49" s="78"/>
      <c r="AV49" s="78"/>
      <c r="AW49" s="78"/>
      <c r="AX49" s="78"/>
      <c r="AY49" s="78"/>
      <c r="AZ49" s="78"/>
      <c r="BA49" s="78"/>
      <c r="BB49" s="78"/>
      <c r="BC49" s="78"/>
      <c r="BD49" s="79"/>
      <c r="BE49" s="40"/>
    </row>
    <row r="50" s="2" customFormat="1" ht="15.15" customHeight="1">
      <c r="A50" s="40"/>
      <c r="B50" s="41"/>
      <c r="C50" s="34" t="s">
        <v>31</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38</v>
      </c>
      <c r="AJ50" s="42"/>
      <c r="AK50" s="42"/>
      <c r="AL50" s="42"/>
      <c r="AM50" s="75" t="str">
        <f>IF(E20="","",E20)</f>
        <v>DONDESIGN s.r.o.</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56</v>
      </c>
      <c r="D52" s="89"/>
      <c r="E52" s="89"/>
      <c r="F52" s="89"/>
      <c r="G52" s="89"/>
      <c r="H52" s="90"/>
      <c r="I52" s="91" t="s">
        <v>57</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58</v>
      </c>
      <c r="AH52" s="89"/>
      <c r="AI52" s="89"/>
      <c r="AJ52" s="89"/>
      <c r="AK52" s="89"/>
      <c r="AL52" s="89"/>
      <c r="AM52" s="89"/>
      <c r="AN52" s="91" t="s">
        <v>59</v>
      </c>
      <c r="AO52" s="89"/>
      <c r="AP52" s="89"/>
      <c r="AQ52" s="93" t="s">
        <v>60</v>
      </c>
      <c r="AR52" s="46"/>
      <c r="AS52" s="94" t="s">
        <v>61</v>
      </c>
      <c r="AT52" s="95" t="s">
        <v>62</v>
      </c>
      <c r="AU52" s="95" t="s">
        <v>63</v>
      </c>
      <c r="AV52" s="95" t="s">
        <v>64</v>
      </c>
      <c r="AW52" s="95" t="s">
        <v>65</v>
      </c>
      <c r="AX52" s="95" t="s">
        <v>66</v>
      </c>
      <c r="AY52" s="95" t="s">
        <v>67</v>
      </c>
      <c r="AZ52" s="95" t="s">
        <v>68</v>
      </c>
      <c r="BA52" s="95" t="s">
        <v>69</v>
      </c>
      <c r="BB52" s="95" t="s">
        <v>70</v>
      </c>
      <c r="BC52" s="95" t="s">
        <v>71</v>
      </c>
      <c r="BD52" s="96" t="s">
        <v>72</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73</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ROUND(SUM(AG55:AG57),2)</f>
        <v>0</v>
      </c>
      <c r="AH54" s="103"/>
      <c r="AI54" s="103"/>
      <c r="AJ54" s="103"/>
      <c r="AK54" s="103"/>
      <c r="AL54" s="103"/>
      <c r="AM54" s="103"/>
      <c r="AN54" s="104">
        <f>SUM(AG54,AT54)</f>
        <v>0</v>
      </c>
      <c r="AO54" s="104"/>
      <c r="AP54" s="104"/>
      <c r="AQ54" s="105" t="s">
        <v>19</v>
      </c>
      <c r="AR54" s="106"/>
      <c r="AS54" s="107">
        <f>ROUND(SUM(AS55:AS57),2)</f>
        <v>0</v>
      </c>
      <c r="AT54" s="108">
        <f>ROUND(SUM(AV54:AW54),2)</f>
        <v>0</v>
      </c>
      <c r="AU54" s="109">
        <f>ROUND(SUM(AU55:AU57),5)</f>
        <v>0</v>
      </c>
      <c r="AV54" s="108">
        <f>ROUND(AZ54*L29,2)</f>
        <v>0</v>
      </c>
      <c r="AW54" s="108">
        <f>ROUND(BA54*L30,2)</f>
        <v>0</v>
      </c>
      <c r="AX54" s="108">
        <f>ROUND(BB54*L29,2)</f>
        <v>0</v>
      </c>
      <c r="AY54" s="108">
        <f>ROUND(BC54*L30,2)</f>
        <v>0</v>
      </c>
      <c r="AZ54" s="108">
        <f>ROUND(SUM(AZ55:AZ57),2)</f>
        <v>0</v>
      </c>
      <c r="BA54" s="108">
        <f>ROUND(SUM(BA55:BA57),2)</f>
        <v>0</v>
      </c>
      <c r="BB54" s="108">
        <f>ROUND(SUM(BB55:BB57),2)</f>
        <v>0</v>
      </c>
      <c r="BC54" s="108">
        <f>ROUND(SUM(BC55:BC57),2)</f>
        <v>0</v>
      </c>
      <c r="BD54" s="110">
        <f>ROUND(SUM(BD55:BD57),2)</f>
        <v>0</v>
      </c>
      <c r="BE54" s="6"/>
      <c r="BS54" s="111" t="s">
        <v>74</v>
      </c>
      <c r="BT54" s="111" t="s">
        <v>75</v>
      </c>
      <c r="BU54" s="112" t="s">
        <v>76</v>
      </c>
      <c r="BV54" s="111" t="s">
        <v>77</v>
      </c>
      <c r="BW54" s="111" t="s">
        <v>5</v>
      </c>
      <c r="BX54" s="111" t="s">
        <v>78</v>
      </c>
      <c r="CL54" s="111" t="s">
        <v>19</v>
      </c>
    </row>
    <row r="55" s="7" customFormat="1" ht="24.75" customHeight="1">
      <c r="A55" s="113" t="s">
        <v>79</v>
      </c>
      <c r="B55" s="114"/>
      <c r="C55" s="115"/>
      <c r="D55" s="116" t="s">
        <v>80</v>
      </c>
      <c r="E55" s="116"/>
      <c r="F55" s="116"/>
      <c r="G55" s="116"/>
      <c r="H55" s="116"/>
      <c r="I55" s="117"/>
      <c r="J55" s="116" t="s">
        <v>81</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'2021-02-B1 - Kontejenry K...'!J30</f>
        <v>0</v>
      </c>
      <c r="AH55" s="117"/>
      <c r="AI55" s="117"/>
      <c r="AJ55" s="117"/>
      <c r="AK55" s="117"/>
      <c r="AL55" s="117"/>
      <c r="AM55" s="117"/>
      <c r="AN55" s="118">
        <f>SUM(AG55,AT55)</f>
        <v>0</v>
      </c>
      <c r="AO55" s="117"/>
      <c r="AP55" s="117"/>
      <c r="AQ55" s="119" t="s">
        <v>82</v>
      </c>
      <c r="AR55" s="120"/>
      <c r="AS55" s="121">
        <v>0</v>
      </c>
      <c r="AT55" s="122">
        <f>ROUND(SUM(AV55:AW55),2)</f>
        <v>0</v>
      </c>
      <c r="AU55" s="123">
        <f>'2021-02-B1 - Kontejenry K...'!P85</f>
        <v>0</v>
      </c>
      <c r="AV55" s="122">
        <f>'2021-02-B1 - Kontejenry K...'!J33</f>
        <v>0</v>
      </c>
      <c r="AW55" s="122">
        <f>'2021-02-B1 - Kontejenry K...'!J34</f>
        <v>0</v>
      </c>
      <c r="AX55" s="122">
        <f>'2021-02-B1 - Kontejenry K...'!J35</f>
        <v>0</v>
      </c>
      <c r="AY55" s="122">
        <f>'2021-02-B1 - Kontejenry K...'!J36</f>
        <v>0</v>
      </c>
      <c r="AZ55" s="122">
        <f>'2021-02-B1 - Kontejenry K...'!F33</f>
        <v>0</v>
      </c>
      <c r="BA55" s="122">
        <f>'2021-02-B1 - Kontejenry K...'!F34</f>
        <v>0</v>
      </c>
      <c r="BB55" s="122">
        <f>'2021-02-B1 - Kontejenry K...'!F35</f>
        <v>0</v>
      </c>
      <c r="BC55" s="122">
        <f>'2021-02-B1 - Kontejenry K...'!F36</f>
        <v>0</v>
      </c>
      <c r="BD55" s="124">
        <f>'2021-02-B1 - Kontejenry K...'!F37</f>
        <v>0</v>
      </c>
      <c r="BE55" s="7"/>
      <c r="BT55" s="125" t="s">
        <v>83</v>
      </c>
      <c r="BV55" s="125" t="s">
        <v>77</v>
      </c>
      <c r="BW55" s="125" t="s">
        <v>84</v>
      </c>
      <c r="BX55" s="125" t="s">
        <v>5</v>
      </c>
      <c r="CL55" s="125" t="s">
        <v>19</v>
      </c>
      <c r="CM55" s="125" t="s">
        <v>85</v>
      </c>
    </row>
    <row r="56" s="7" customFormat="1" ht="24.75" customHeight="1">
      <c r="A56" s="113" t="s">
        <v>79</v>
      </c>
      <c r="B56" s="114"/>
      <c r="C56" s="115"/>
      <c r="D56" s="116" t="s">
        <v>86</v>
      </c>
      <c r="E56" s="116"/>
      <c r="F56" s="116"/>
      <c r="G56" s="116"/>
      <c r="H56" s="116"/>
      <c r="I56" s="117"/>
      <c r="J56" s="116" t="s">
        <v>87</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'2021-02-B2 - Kontejenry K...'!J30</f>
        <v>0</v>
      </c>
      <c r="AH56" s="117"/>
      <c r="AI56" s="117"/>
      <c r="AJ56" s="117"/>
      <c r="AK56" s="117"/>
      <c r="AL56" s="117"/>
      <c r="AM56" s="117"/>
      <c r="AN56" s="118">
        <f>SUM(AG56,AT56)</f>
        <v>0</v>
      </c>
      <c r="AO56" s="117"/>
      <c r="AP56" s="117"/>
      <c r="AQ56" s="119" t="s">
        <v>88</v>
      </c>
      <c r="AR56" s="120"/>
      <c r="AS56" s="121">
        <v>0</v>
      </c>
      <c r="AT56" s="122">
        <f>ROUND(SUM(AV56:AW56),2)</f>
        <v>0</v>
      </c>
      <c r="AU56" s="123">
        <f>'2021-02-B2 - Kontejenry K...'!P86</f>
        <v>0</v>
      </c>
      <c r="AV56" s="122">
        <f>'2021-02-B2 - Kontejenry K...'!J33</f>
        <v>0</v>
      </c>
      <c r="AW56" s="122">
        <f>'2021-02-B2 - Kontejenry K...'!J34</f>
        <v>0</v>
      </c>
      <c r="AX56" s="122">
        <f>'2021-02-B2 - Kontejenry K...'!J35</f>
        <v>0</v>
      </c>
      <c r="AY56" s="122">
        <f>'2021-02-B2 - Kontejenry K...'!J36</f>
        <v>0</v>
      </c>
      <c r="AZ56" s="122">
        <f>'2021-02-B2 - Kontejenry K...'!F33</f>
        <v>0</v>
      </c>
      <c r="BA56" s="122">
        <f>'2021-02-B2 - Kontejenry K...'!F34</f>
        <v>0</v>
      </c>
      <c r="BB56" s="122">
        <f>'2021-02-B2 - Kontejenry K...'!F35</f>
        <v>0</v>
      </c>
      <c r="BC56" s="122">
        <f>'2021-02-B2 - Kontejenry K...'!F36</f>
        <v>0</v>
      </c>
      <c r="BD56" s="124">
        <f>'2021-02-B2 - Kontejenry K...'!F37</f>
        <v>0</v>
      </c>
      <c r="BE56" s="7"/>
      <c r="BT56" s="125" t="s">
        <v>83</v>
      </c>
      <c r="BV56" s="125" t="s">
        <v>77</v>
      </c>
      <c r="BW56" s="125" t="s">
        <v>89</v>
      </c>
      <c r="BX56" s="125" t="s">
        <v>5</v>
      </c>
      <c r="CL56" s="125" t="s">
        <v>19</v>
      </c>
      <c r="CM56" s="125" t="s">
        <v>85</v>
      </c>
    </row>
    <row r="57" s="7" customFormat="1" ht="24.75" customHeight="1">
      <c r="A57" s="113" t="s">
        <v>79</v>
      </c>
      <c r="B57" s="114"/>
      <c r="C57" s="115"/>
      <c r="D57" s="116" t="s">
        <v>90</v>
      </c>
      <c r="E57" s="116"/>
      <c r="F57" s="116"/>
      <c r="G57" s="116"/>
      <c r="H57" s="116"/>
      <c r="I57" s="117"/>
      <c r="J57" s="116" t="s">
        <v>91</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'2021-02-B3 - Kontejnery K...'!J30</f>
        <v>0</v>
      </c>
      <c r="AH57" s="117"/>
      <c r="AI57" s="117"/>
      <c r="AJ57" s="117"/>
      <c r="AK57" s="117"/>
      <c r="AL57" s="117"/>
      <c r="AM57" s="117"/>
      <c r="AN57" s="118">
        <f>SUM(AG57,AT57)</f>
        <v>0</v>
      </c>
      <c r="AO57" s="117"/>
      <c r="AP57" s="117"/>
      <c r="AQ57" s="119" t="s">
        <v>88</v>
      </c>
      <c r="AR57" s="120"/>
      <c r="AS57" s="126">
        <v>0</v>
      </c>
      <c r="AT57" s="127">
        <f>ROUND(SUM(AV57:AW57),2)</f>
        <v>0</v>
      </c>
      <c r="AU57" s="128">
        <f>'2021-02-B3 - Kontejnery K...'!P85</f>
        <v>0</v>
      </c>
      <c r="AV57" s="127">
        <f>'2021-02-B3 - Kontejnery K...'!J33</f>
        <v>0</v>
      </c>
      <c r="AW57" s="127">
        <f>'2021-02-B3 - Kontejnery K...'!J34</f>
        <v>0</v>
      </c>
      <c r="AX57" s="127">
        <f>'2021-02-B3 - Kontejnery K...'!J35</f>
        <v>0</v>
      </c>
      <c r="AY57" s="127">
        <f>'2021-02-B3 - Kontejnery K...'!J36</f>
        <v>0</v>
      </c>
      <c r="AZ57" s="127">
        <f>'2021-02-B3 - Kontejnery K...'!F33</f>
        <v>0</v>
      </c>
      <c r="BA57" s="127">
        <f>'2021-02-B3 - Kontejnery K...'!F34</f>
        <v>0</v>
      </c>
      <c r="BB57" s="127">
        <f>'2021-02-B3 - Kontejnery K...'!F35</f>
        <v>0</v>
      </c>
      <c r="BC57" s="127">
        <f>'2021-02-B3 - Kontejnery K...'!F36</f>
        <v>0</v>
      </c>
      <c r="BD57" s="129">
        <f>'2021-02-B3 - Kontejnery K...'!F37</f>
        <v>0</v>
      </c>
      <c r="BE57" s="7"/>
      <c r="BT57" s="125" t="s">
        <v>83</v>
      </c>
      <c r="BV57" s="125" t="s">
        <v>77</v>
      </c>
      <c r="BW57" s="125" t="s">
        <v>92</v>
      </c>
      <c r="BX57" s="125" t="s">
        <v>5</v>
      </c>
      <c r="CL57" s="125" t="s">
        <v>19</v>
      </c>
      <c r="CM57" s="125" t="s">
        <v>85</v>
      </c>
    </row>
    <row r="58" s="2" customFormat="1" ht="30" customHeight="1">
      <c r="A58" s="40"/>
      <c r="B58" s="41"/>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6"/>
      <c r="AS58" s="40"/>
      <c r="AT58" s="40"/>
      <c r="AU58" s="40"/>
      <c r="AV58" s="40"/>
      <c r="AW58" s="40"/>
      <c r="AX58" s="40"/>
      <c r="AY58" s="40"/>
      <c r="AZ58" s="40"/>
      <c r="BA58" s="40"/>
      <c r="BB58" s="40"/>
      <c r="BC58" s="40"/>
      <c r="BD58" s="40"/>
      <c r="BE58" s="40"/>
    </row>
    <row r="59" s="2" customFormat="1" ht="6.96" customHeight="1">
      <c r="A59" s="40"/>
      <c r="B59" s="61"/>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46"/>
      <c r="AS59" s="40"/>
      <c r="AT59" s="40"/>
      <c r="AU59" s="40"/>
      <c r="AV59" s="40"/>
      <c r="AW59" s="40"/>
      <c r="AX59" s="40"/>
      <c r="AY59" s="40"/>
      <c r="AZ59" s="40"/>
      <c r="BA59" s="40"/>
      <c r="BB59" s="40"/>
      <c r="BC59" s="40"/>
      <c r="BD59" s="40"/>
      <c r="BE59" s="40"/>
    </row>
  </sheetData>
  <sheetProtection sheet="1" formatColumns="0" formatRows="0" objects="1" scenarios="1" spinCount="100000" saltValue="38NvChzkPrFD0hYa5VI2+L3Coia7rtDYpe0m3WIuEJYvHch/f6Gy+rk8gJk1FkaUf8V2/wSuFVPKJKRzQ6oX+g==" hashValue="9cYyCGtOcEq7gFFlhRHomWg/kl8q3OaqMeVrCXnvULqf8FoZGIpqR9bEtDSggxPGIhYacFQgUxtQPyu+qii4jg==" algorithmName="SHA-512" password="CC35"/>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2021-02-B1 - Kontejenry K...'!C2" display="/"/>
    <hyperlink ref="A56" location="'2021-02-B2 - Kontejenry K...'!C2" display="/"/>
    <hyperlink ref="A57" location="'2021-02-B3 - Kontejnery K...'!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84</v>
      </c>
    </row>
    <row r="3" s="1" customFormat="1" ht="6.96" customHeight="1">
      <c r="B3" s="130"/>
      <c r="C3" s="131"/>
      <c r="D3" s="131"/>
      <c r="E3" s="131"/>
      <c r="F3" s="131"/>
      <c r="G3" s="131"/>
      <c r="H3" s="131"/>
      <c r="I3" s="131"/>
      <c r="J3" s="131"/>
      <c r="K3" s="131"/>
      <c r="L3" s="22"/>
      <c r="AT3" s="19" t="s">
        <v>85</v>
      </c>
    </row>
    <row r="4" s="1" customFormat="1" ht="24.96" customHeight="1">
      <c r="B4" s="22"/>
      <c r="D4" s="132" t="s">
        <v>93</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Kontejnery KO Čechovy sady - STAVBA NOVÁ</v>
      </c>
      <c r="F7" s="134"/>
      <c r="G7" s="134"/>
      <c r="H7" s="134"/>
      <c r="L7" s="22"/>
    </row>
    <row r="8" s="2" customFormat="1" ht="12" customHeight="1">
      <c r="A8" s="40"/>
      <c r="B8" s="46"/>
      <c r="C8" s="40"/>
      <c r="D8" s="134" t="s">
        <v>94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10. 3. 2021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30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26</v>
      </c>
      <c r="J20" s="138" t="s">
        <v>34</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35</v>
      </c>
      <c r="F21" s="40"/>
      <c r="G21" s="40"/>
      <c r="H21" s="40"/>
      <c r="I21" s="134" t="s">
        <v>29</v>
      </c>
      <c r="J21" s="138" t="s">
        <v>36</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38</v>
      </c>
      <c r="E23" s="40"/>
      <c r="F23" s="40"/>
      <c r="G23" s="40"/>
      <c r="H23" s="40"/>
      <c r="I23" s="134" t="s">
        <v>26</v>
      </c>
      <c r="J23" s="138" t="s">
        <v>34</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35</v>
      </c>
      <c r="F24" s="40"/>
      <c r="G24" s="40"/>
      <c r="H24" s="40"/>
      <c r="I24" s="134" t="s">
        <v>29</v>
      </c>
      <c r="J24" s="138" t="s">
        <v>36</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39</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41</v>
      </c>
      <c r="E30" s="40"/>
      <c r="F30" s="40"/>
      <c r="G30" s="40"/>
      <c r="H30" s="40"/>
      <c r="I30" s="40"/>
      <c r="J30" s="146">
        <f>ROUND(J85,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43</v>
      </c>
      <c r="G32" s="40"/>
      <c r="H32" s="40"/>
      <c r="I32" s="147" t="s">
        <v>42</v>
      </c>
      <c r="J32" s="147" t="s">
        <v>44</v>
      </c>
      <c r="K32" s="40"/>
      <c r="L32" s="136"/>
      <c r="S32" s="40"/>
      <c r="T32" s="40"/>
      <c r="U32" s="40"/>
      <c r="V32" s="40"/>
      <c r="W32" s="40"/>
      <c r="X32" s="40"/>
      <c r="Y32" s="40"/>
      <c r="Z32" s="40"/>
      <c r="AA32" s="40"/>
      <c r="AB32" s="40"/>
      <c r="AC32" s="40"/>
      <c r="AD32" s="40"/>
      <c r="AE32" s="40"/>
    </row>
    <row r="33" s="2" customFormat="1" ht="14.4" customHeight="1">
      <c r="A33" s="40"/>
      <c r="B33" s="46"/>
      <c r="C33" s="40"/>
      <c r="D33" s="148" t="s">
        <v>45</v>
      </c>
      <c r="E33" s="134" t="s">
        <v>46</v>
      </c>
      <c r="F33" s="149">
        <f>ROUND((SUM(BE85:BE96)),  2)</f>
        <v>0</v>
      </c>
      <c r="G33" s="40"/>
      <c r="H33" s="40"/>
      <c r="I33" s="150">
        <v>0.20999999999999999</v>
      </c>
      <c r="J33" s="149">
        <f>ROUND(((SUM(BE85:BE96))*I33),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47</v>
      </c>
      <c r="F34" s="149">
        <f>ROUND((SUM(BF85:BF96)),  2)</f>
        <v>0</v>
      </c>
      <c r="G34" s="40"/>
      <c r="H34" s="40"/>
      <c r="I34" s="150">
        <v>0.14999999999999999</v>
      </c>
      <c r="J34" s="149">
        <f>ROUND(((SUM(BF85:BF96))*I34),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48</v>
      </c>
      <c r="F35" s="149">
        <f>ROUND((SUM(BG85:BG96)),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49</v>
      </c>
      <c r="F36" s="149">
        <f>ROUND((SUM(BH85:BH96)),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50</v>
      </c>
      <c r="F37" s="149">
        <f>ROUND((SUM(BI85:BI96)),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51</v>
      </c>
      <c r="E39" s="153"/>
      <c r="F39" s="153"/>
      <c r="G39" s="154" t="s">
        <v>52</v>
      </c>
      <c r="H39" s="155" t="s">
        <v>53</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96</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Kontejnery KO Čechovy sady - STAVBA NOVÁ</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2021-02-B1 - Kontejenry KO Čechovy sady - VRN - STAVBA NOVÁ</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Čechovy sady</v>
      </c>
      <c r="G52" s="42"/>
      <c r="H52" s="42"/>
      <c r="I52" s="34" t="s">
        <v>23</v>
      </c>
      <c r="J52" s="74" t="str">
        <f>IF(J12="","",J12)</f>
        <v>10. 3. 2021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MÚ KOLÍN</v>
      </c>
      <c r="G54" s="42"/>
      <c r="H54" s="42"/>
      <c r="I54" s="34" t="s">
        <v>33</v>
      </c>
      <c r="J54" s="38" t="str">
        <f>E21</f>
        <v>DONDESIGN s.r.o.</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38</v>
      </c>
      <c r="J55" s="38" t="str">
        <f>E24</f>
        <v>DONDESIGN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97</v>
      </c>
      <c r="D57" s="164"/>
      <c r="E57" s="164"/>
      <c r="F57" s="164"/>
      <c r="G57" s="164"/>
      <c r="H57" s="164"/>
      <c r="I57" s="164"/>
      <c r="J57" s="165" t="s">
        <v>98</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73</v>
      </c>
      <c r="D59" s="42"/>
      <c r="E59" s="42"/>
      <c r="F59" s="42"/>
      <c r="G59" s="42"/>
      <c r="H59" s="42"/>
      <c r="I59" s="42"/>
      <c r="J59" s="104">
        <f>J85</f>
        <v>0</v>
      </c>
      <c r="K59" s="42"/>
      <c r="L59" s="136"/>
      <c r="S59" s="40"/>
      <c r="T59" s="40"/>
      <c r="U59" s="40"/>
      <c r="V59" s="40"/>
      <c r="W59" s="40"/>
      <c r="X59" s="40"/>
      <c r="Y59" s="40"/>
      <c r="Z59" s="40"/>
      <c r="AA59" s="40"/>
      <c r="AB59" s="40"/>
      <c r="AC59" s="40"/>
      <c r="AD59" s="40"/>
      <c r="AE59" s="40"/>
      <c r="AU59" s="19" t="s">
        <v>99</v>
      </c>
    </row>
    <row r="60" s="9" customFormat="1" ht="24.96" customHeight="1">
      <c r="A60" s="9"/>
      <c r="B60" s="167"/>
      <c r="C60" s="168"/>
      <c r="D60" s="169" t="s">
        <v>100</v>
      </c>
      <c r="E60" s="170"/>
      <c r="F60" s="170"/>
      <c r="G60" s="170"/>
      <c r="H60" s="170"/>
      <c r="I60" s="170"/>
      <c r="J60" s="171">
        <f>J86</f>
        <v>0</v>
      </c>
      <c r="K60" s="168"/>
      <c r="L60" s="172"/>
      <c r="S60" s="9"/>
      <c r="T60" s="9"/>
      <c r="U60" s="9"/>
      <c r="V60" s="9"/>
      <c r="W60" s="9"/>
      <c r="X60" s="9"/>
      <c r="Y60" s="9"/>
      <c r="Z60" s="9"/>
      <c r="AA60" s="9"/>
      <c r="AB60" s="9"/>
      <c r="AC60" s="9"/>
      <c r="AD60" s="9"/>
      <c r="AE60" s="9"/>
    </row>
    <row r="61" s="10" customFormat="1" ht="19.92" customHeight="1">
      <c r="A61" s="10"/>
      <c r="B61" s="173"/>
      <c r="C61" s="174"/>
      <c r="D61" s="175" t="s">
        <v>101</v>
      </c>
      <c r="E61" s="176"/>
      <c r="F61" s="176"/>
      <c r="G61" s="176"/>
      <c r="H61" s="176"/>
      <c r="I61" s="176"/>
      <c r="J61" s="177">
        <f>J87</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102</v>
      </c>
      <c r="E62" s="176"/>
      <c r="F62" s="176"/>
      <c r="G62" s="176"/>
      <c r="H62" s="176"/>
      <c r="I62" s="176"/>
      <c r="J62" s="177">
        <f>J89</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103</v>
      </c>
      <c r="E63" s="176"/>
      <c r="F63" s="176"/>
      <c r="G63" s="176"/>
      <c r="H63" s="176"/>
      <c r="I63" s="176"/>
      <c r="J63" s="177">
        <f>J91</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104</v>
      </c>
      <c r="E64" s="176"/>
      <c r="F64" s="176"/>
      <c r="G64" s="176"/>
      <c r="H64" s="176"/>
      <c r="I64" s="176"/>
      <c r="J64" s="177">
        <f>J93</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105</v>
      </c>
      <c r="E65" s="176"/>
      <c r="F65" s="176"/>
      <c r="G65" s="176"/>
      <c r="H65" s="176"/>
      <c r="I65" s="176"/>
      <c r="J65" s="177">
        <f>J95</f>
        <v>0</v>
      </c>
      <c r="K65" s="174"/>
      <c r="L65" s="178"/>
      <c r="S65" s="10"/>
      <c r="T65" s="10"/>
      <c r="U65" s="10"/>
      <c r="V65" s="10"/>
      <c r="W65" s="10"/>
      <c r="X65" s="10"/>
      <c r="Y65" s="10"/>
      <c r="Z65" s="10"/>
      <c r="AA65" s="10"/>
      <c r="AB65" s="10"/>
      <c r="AC65" s="10"/>
      <c r="AD65" s="10"/>
      <c r="AE65" s="10"/>
    </row>
    <row r="66" s="2" customFormat="1" ht="21.84" customHeight="1">
      <c r="A66" s="40"/>
      <c r="B66" s="41"/>
      <c r="C66" s="42"/>
      <c r="D66" s="42"/>
      <c r="E66" s="42"/>
      <c r="F66" s="42"/>
      <c r="G66" s="42"/>
      <c r="H66" s="42"/>
      <c r="I66" s="42"/>
      <c r="J66" s="42"/>
      <c r="K66" s="42"/>
      <c r="L66" s="136"/>
      <c r="S66" s="40"/>
      <c r="T66" s="40"/>
      <c r="U66" s="40"/>
      <c r="V66" s="40"/>
      <c r="W66" s="40"/>
      <c r="X66" s="40"/>
      <c r="Y66" s="40"/>
      <c r="Z66" s="40"/>
      <c r="AA66" s="40"/>
      <c r="AB66" s="40"/>
      <c r="AC66" s="40"/>
      <c r="AD66" s="40"/>
      <c r="AE66" s="40"/>
    </row>
    <row r="67" s="2" customFormat="1" ht="6.96" customHeight="1">
      <c r="A67" s="40"/>
      <c r="B67" s="61"/>
      <c r="C67" s="62"/>
      <c r="D67" s="62"/>
      <c r="E67" s="62"/>
      <c r="F67" s="62"/>
      <c r="G67" s="62"/>
      <c r="H67" s="62"/>
      <c r="I67" s="62"/>
      <c r="J67" s="62"/>
      <c r="K67" s="62"/>
      <c r="L67" s="136"/>
      <c r="S67" s="40"/>
      <c r="T67" s="40"/>
      <c r="U67" s="40"/>
      <c r="V67" s="40"/>
      <c r="W67" s="40"/>
      <c r="X67" s="40"/>
      <c r="Y67" s="40"/>
      <c r="Z67" s="40"/>
      <c r="AA67" s="40"/>
      <c r="AB67" s="40"/>
      <c r="AC67" s="40"/>
      <c r="AD67" s="40"/>
      <c r="AE67" s="40"/>
    </row>
    <row r="71" s="2" customFormat="1" ht="6.96" customHeight="1">
      <c r="A71" s="40"/>
      <c r="B71" s="63"/>
      <c r="C71" s="64"/>
      <c r="D71" s="64"/>
      <c r="E71" s="64"/>
      <c r="F71" s="64"/>
      <c r="G71" s="64"/>
      <c r="H71" s="64"/>
      <c r="I71" s="64"/>
      <c r="J71" s="64"/>
      <c r="K71" s="64"/>
      <c r="L71" s="136"/>
      <c r="S71" s="40"/>
      <c r="T71" s="40"/>
      <c r="U71" s="40"/>
      <c r="V71" s="40"/>
      <c r="W71" s="40"/>
      <c r="X71" s="40"/>
      <c r="Y71" s="40"/>
      <c r="Z71" s="40"/>
      <c r="AA71" s="40"/>
      <c r="AB71" s="40"/>
      <c r="AC71" s="40"/>
      <c r="AD71" s="40"/>
      <c r="AE71" s="40"/>
    </row>
    <row r="72" s="2" customFormat="1" ht="24.96" customHeight="1">
      <c r="A72" s="40"/>
      <c r="B72" s="41"/>
      <c r="C72" s="25" t="s">
        <v>106</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2" customHeight="1">
      <c r="A74" s="40"/>
      <c r="B74" s="41"/>
      <c r="C74" s="34" t="s">
        <v>16</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6.5" customHeight="1">
      <c r="A75" s="40"/>
      <c r="B75" s="41"/>
      <c r="C75" s="42"/>
      <c r="D75" s="42"/>
      <c r="E75" s="162" t="str">
        <f>E7</f>
        <v>Kontejnery KO Čechovy sady - STAVBA NOVÁ</v>
      </c>
      <c r="F75" s="34"/>
      <c r="G75" s="34"/>
      <c r="H75" s="34"/>
      <c r="I75" s="42"/>
      <c r="J75" s="42"/>
      <c r="K75" s="42"/>
      <c r="L75" s="136"/>
      <c r="S75" s="40"/>
      <c r="T75" s="40"/>
      <c r="U75" s="40"/>
      <c r="V75" s="40"/>
      <c r="W75" s="40"/>
      <c r="X75" s="40"/>
      <c r="Y75" s="40"/>
      <c r="Z75" s="40"/>
      <c r="AA75" s="40"/>
      <c r="AB75" s="40"/>
      <c r="AC75" s="40"/>
      <c r="AD75" s="40"/>
      <c r="AE75" s="40"/>
    </row>
    <row r="76" s="2" customFormat="1" ht="12" customHeight="1">
      <c r="A76" s="40"/>
      <c r="B76" s="41"/>
      <c r="C76" s="34" t="s">
        <v>94</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6.5" customHeight="1">
      <c r="A77" s="40"/>
      <c r="B77" s="41"/>
      <c r="C77" s="42"/>
      <c r="D77" s="42"/>
      <c r="E77" s="71" t="str">
        <f>E9</f>
        <v>2021-02-B1 - Kontejenry KO Čechovy sady - VRN - STAVBA NOVÁ</v>
      </c>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4" t="s">
        <v>21</v>
      </c>
      <c r="D79" s="42"/>
      <c r="E79" s="42"/>
      <c r="F79" s="29" t="str">
        <f>F12</f>
        <v>Čechovy sady</v>
      </c>
      <c r="G79" s="42"/>
      <c r="H79" s="42"/>
      <c r="I79" s="34" t="s">
        <v>23</v>
      </c>
      <c r="J79" s="74" t="str">
        <f>IF(J12="","",J12)</f>
        <v>10. 3. 2021</v>
      </c>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5.15" customHeight="1">
      <c r="A81" s="40"/>
      <c r="B81" s="41"/>
      <c r="C81" s="34" t="s">
        <v>25</v>
      </c>
      <c r="D81" s="42"/>
      <c r="E81" s="42"/>
      <c r="F81" s="29" t="str">
        <f>E15</f>
        <v>MÚ KOLÍN</v>
      </c>
      <c r="G81" s="42"/>
      <c r="H81" s="42"/>
      <c r="I81" s="34" t="s">
        <v>33</v>
      </c>
      <c r="J81" s="38" t="str">
        <f>E21</f>
        <v>DONDESIGN s.r.o.</v>
      </c>
      <c r="K81" s="42"/>
      <c r="L81" s="136"/>
      <c r="S81" s="40"/>
      <c r="T81" s="40"/>
      <c r="U81" s="40"/>
      <c r="V81" s="40"/>
      <c r="W81" s="40"/>
      <c r="X81" s="40"/>
      <c r="Y81" s="40"/>
      <c r="Z81" s="40"/>
      <c r="AA81" s="40"/>
      <c r="AB81" s="40"/>
      <c r="AC81" s="40"/>
      <c r="AD81" s="40"/>
      <c r="AE81" s="40"/>
    </row>
    <row r="82" s="2" customFormat="1" ht="15.15" customHeight="1">
      <c r="A82" s="40"/>
      <c r="B82" s="41"/>
      <c r="C82" s="34" t="s">
        <v>31</v>
      </c>
      <c r="D82" s="42"/>
      <c r="E82" s="42"/>
      <c r="F82" s="29" t="str">
        <f>IF(E18="","",E18)</f>
        <v>Vyplň údaj</v>
      </c>
      <c r="G82" s="42"/>
      <c r="H82" s="42"/>
      <c r="I82" s="34" t="s">
        <v>38</v>
      </c>
      <c r="J82" s="38" t="str">
        <f>E24</f>
        <v>DONDESIGN s.r.o.</v>
      </c>
      <c r="K82" s="42"/>
      <c r="L82" s="136"/>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11" customFormat="1" ht="29.28" customHeight="1">
      <c r="A84" s="179"/>
      <c r="B84" s="180"/>
      <c r="C84" s="181" t="s">
        <v>107</v>
      </c>
      <c r="D84" s="182" t="s">
        <v>60</v>
      </c>
      <c r="E84" s="182" t="s">
        <v>56</v>
      </c>
      <c r="F84" s="182" t="s">
        <v>57</v>
      </c>
      <c r="G84" s="182" t="s">
        <v>108</v>
      </c>
      <c r="H84" s="182" t="s">
        <v>109</v>
      </c>
      <c r="I84" s="182" t="s">
        <v>110</v>
      </c>
      <c r="J84" s="182" t="s">
        <v>98</v>
      </c>
      <c r="K84" s="183" t="s">
        <v>111</v>
      </c>
      <c r="L84" s="184"/>
      <c r="M84" s="94" t="s">
        <v>19</v>
      </c>
      <c r="N84" s="95" t="s">
        <v>45</v>
      </c>
      <c r="O84" s="95" t="s">
        <v>112</v>
      </c>
      <c r="P84" s="95" t="s">
        <v>113</v>
      </c>
      <c r="Q84" s="95" t="s">
        <v>114</v>
      </c>
      <c r="R84" s="95" t="s">
        <v>115</v>
      </c>
      <c r="S84" s="95" t="s">
        <v>116</v>
      </c>
      <c r="T84" s="96" t="s">
        <v>117</v>
      </c>
      <c r="U84" s="179"/>
      <c r="V84" s="179"/>
      <c r="W84" s="179"/>
      <c r="X84" s="179"/>
      <c r="Y84" s="179"/>
      <c r="Z84" s="179"/>
      <c r="AA84" s="179"/>
      <c r="AB84" s="179"/>
      <c r="AC84" s="179"/>
      <c r="AD84" s="179"/>
      <c r="AE84" s="179"/>
    </row>
    <row r="85" s="2" customFormat="1" ht="22.8" customHeight="1">
      <c r="A85" s="40"/>
      <c r="B85" s="41"/>
      <c r="C85" s="101" t="s">
        <v>118</v>
      </c>
      <c r="D85" s="42"/>
      <c r="E85" s="42"/>
      <c r="F85" s="42"/>
      <c r="G85" s="42"/>
      <c r="H85" s="42"/>
      <c r="I85" s="42"/>
      <c r="J85" s="185">
        <f>BK85</f>
        <v>0</v>
      </c>
      <c r="K85" s="42"/>
      <c r="L85" s="46"/>
      <c r="M85" s="97"/>
      <c r="N85" s="186"/>
      <c r="O85" s="98"/>
      <c r="P85" s="187">
        <f>P86</f>
        <v>0</v>
      </c>
      <c r="Q85" s="98"/>
      <c r="R85" s="187">
        <f>R86</f>
        <v>0</v>
      </c>
      <c r="S85" s="98"/>
      <c r="T85" s="188">
        <f>T86</f>
        <v>0</v>
      </c>
      <c r="U85" s="40"/>
      <c r="V85" s="40"/>
      <c r="W85" s="40"/>
      <c r="X85" s="40"/>
      <c r="Y85" s="40"/>
      <c r="Z85" s="40"/>
      <c r="AA85" s="40"/>
      <c r="AB85" s="40"/>
      <c r="AC85" s="40"/>
      <c r="AD85" s="40"/>
      <c r="AE85" s="40"/>
      <c r="AT85" s="19" t="s">
        <v>74</v>
      </c>
      <c r="AU85" s="19" t="s">
        <v>99</v>
      </c>
      <c r="BK85" s="189">
        <f>BK86</f>
        <v>0</v>
      </c>
    </row>
    <row r="86" s="12" customFormat="1" ht="25.92" customHeight="1">
      <c r="A86" s="12"/>
      <c r="B86" s="190"/>
      <c r="C86" s="191"/>
      <c r="D86" s="192" t="s">
        <v>74</v>
      </c>
      <c r="E86" s="193" t="s">
        <v>119</v>
      </c>
      <c r="F86" s="193" t="s">
        <v>120</v>
      </c>
      <c r="G86" s="191"/>
      <c r="H86" s="191"/>
      <c r="I86" s="194"/>
      <c r="J86" s="195">
        <f>BK86</f>
        <v>0</v>
      </c>
      <c r="K86" s="191"/>
      <c r="L86" s="196"/>
      <c r="M86" s="197"/>
      <c r="N86" s="198"/>
      <c r="O86" s="198"/>
      <c r="P86" s="199">
        <f>P87+P89+P91+P93+P95</f>
        <v>0</v>
      </c>
      <c r="Q86" s="198"/>
      <c r="R86" s="199">
        <f>R87+R89+R91+R93+R95</f>
        <v>0</v>
      </c>
      <c r="S86" s="198"/>
      <c r="T86" s="200">
        <f>T87+T89+T91+T93+T95</f>
        <v>0</v>
      </c>
      <c r="U86" s="12"/>
      <c r="V86" s="12"/>
      <c r="W86" s="12"/>
      <c r="X86" s="12"/>
      <c r="Y86" s="12"/>
      <c r="Z86" s="12"/>
      <c r="AA86" s="12"/>
      <c r="AB86" s="12"/>
      <c r="AC86" s="12"/>
      <c r="AD86" s="12"/>
      <c r="AE86" s="12"/>
      <c r="AR86" s="201" t="s">
        <v>121</v>
      </c>
      <c r="AT86" s="202" t="s">
        <v>74</v>
      </c>
      <c r="AU86" s="202" t="s">
        <v>75</v>
      </c>
      <c r="AY86" s="201" t="s">
        <v>122</v>
      </c>
      <c r="BK86" s="203">
        <f>BK87+BK89+BK91+BK93+BK95</f>
        <v>0</v>
      </c>
    </row>
    <row r="87" s="12" customFormat="1" ht="22.8" customHeight="1">
      <c r="A87" s="12"/>
      <c r="B87" s="190"/>
      <c r="C87" s="191"/>
      <c r="D87" s="192" t="s">
        <v>74</v>
      </c>
      <c r="E87" s="204" t="s">
        <v>123</v>
      </c>
      <c r="F87" s="204" t="s">
        <v>124</v>
      </c>
      <c r="G87" s="191"/>
      <c r="H87" s="191"/>
      <c r="I87" s="194"/>
      <c r="J87" s="205">
        <f>BK87</f>
        <v>0</v>
      </c>
      <c r="K87" s="191"/>
      <c r="L87" s="196"/>
      <c r="M87" s="197"/>
      <c r="N87" s="198"/>
      <c r="O87" s="198"/>
      <c r="P87" s="199">
        <f>P88</f>
        <v>0</v>
      </c>
      <c r="Q87" s="198"/>
      <c r="R87" s="199">
        <f>R88</f>
        <v>0</v>
      </c>
      <c r="S87" s="198"/>
      <c r="T87" s="200">
        <f>T88</f>
        <v>0</v>
      </c>
      <c r="U87" s="12"/>
      <c r="V87" s="12"/>
      <c r="W87" s="12"/>
      <c r="X87" s="12"/>
      <c r="Y87" s="12"/>
      <c r="Z87" s="12"/>
      <c r="AA87" s="12"/>
      <c r="AB87" s="12"/>
      <c r="AC87" s="12"/>
      <c r="AD87" s="12"/>
      <c r="AE87" s="12"/>
      <c r="AR87" s="201" t="s">
        <v>121</v>
      </c>
      <c r="AT87" s="202" t="s">
        <v>74</v>
      </c>
      <c r="AU87" s="202" t="s">
        <v>83</v>
      </c>
      <c r="AY87" s="201" t="s">
        <v>122</v>
      </c>
      <c r="BK87" s="203">
        <f>BK88</f>
        <v>0</v>
      </c>
    </row>
    <row r="88" s="2" customFormat="1" ht="14.4" customHeight="1">
      <c r="A88" s="40"/>
      <c r="B88" s="41"/>
      <c r="C88" s="206" t="s">
        <v>83</v>
      </c>
      <c r="D88" s="206" t="s">
        <v>125</v>
      </c>
      <c r="E88" s="207" t="s">
        <v>126</v>
      </c>
      <c r="F88" s="208" t="s">
        <v>124</v>
      </c>
      <c r="G88" s="209" t="s">
        <v>127</v>
      </c>
      <c r="H88" s="210">
        <v>1</v>
      </c>
      <c r="I88" s="211"/>
      <c r="J88" s="212">
        <f>ROUND(I88*H88,2)</f>
        <v>0</v>
      </c>
      <c r="K88" s="208" t="s">
        <v>128</v>
      </c>
      <c r="L88" s="46"/>
      <c r="M88" s="213" t="s">
        <v>19</v>
      </c>
      <c r="N88" s="214" t="s">
        <v>46</v>
      </c>
      <c r="O88" s="86"/>
      <c r="P88" s="215">
        <f>O88*H88</f>
        <v>0</v>
      </c>
      <c r="Q88" s="215">
        <v>0</v>
      </c>
      <c r="R88" s="215">
        <f>Q88*H88</f>
        <v>0</v>
      </c>
      <c r="S88" s="215">
        <v>0</v>
      </c>
      <c r="T88" s="216">
        <f>S88*H88</f>
        <v>0</v>
      </c>
      <c r="U88" s="40"/>
      <c r="V88" s="40"/>
      <c r="W88" s="40"/>
      <c r="X88" s="40"/>
      <c r="Y88" s="40"/>
      <c r="Z88" s="40"/>
      <c r="AA88" s="40"/>
      <c r="AB88" s="40"/>
      <c r="AC88" s="40"/>
      <c r="AD88" s="40"/>
      <c r="AE88" s="40"/>
      <c r="AR88" s="217" t="s">
        <v>129</v>
      </c>
      <c r="AT88" s="217" t="s">
        <v>125</v>
      </c>
      <c r="AU88" s="217" t="s">
        <v>85</v>
      </c>
      <c r="AY88" s="19" t="s">
        <v>122</v>
      </c>
      <c r="BE88" s="218">
        <f>IF(N88="základní",J88,0)</f>
        <v>0</v>
      </c>
      <c r="BF88" s="218">
        <f>IF(N88="snížená",J88,0)</f>
        <v>0</v>
      </c>
      <c r="BG88" s="218">
        <f>IF(N88="zákl. přenesená",J88,0)</f>
        <v>0</v>
      </c>
      <c r="BH88" s="218">
        <f>IF(N88="sníž. přenesená",J88,0)</f>
        <v>0</v>
      </c>
      <c r="BI88" s="218">
        <f>IF(N88="nulová",J88,0)</f>
        <v>0</v>
      </c>
      <c r="BJ88" s="19" t="s">
        <v>83</v>
      </c>
      <c r="BK88" s="218">
        <f>ROUND(I88*H88,2)</f>
        <v>0</v>
      </c>
      <c r="BL88" s="19" t="s">
        <v>129</v>
      </c>
      <c r="BM88" s="217" t="s">
        <v>130</v>
      </c>
    </row>
    <row r="89" s="12" customFormat="1" ht="22.8" customHeight="1">
      <c r="A89" s="12"/>
      <c r="B89" s="190"/>
      <c r="C89" s="191"/>
      <c r="D89" s="192" t="s">
        <v>74</v>
      </c>
      <c r="E89" s="204" t="s">
        <v>131</v>
      </c>
      <c r="F89" s="204" t="s">
        <v>132</v>
      </c>
      <c r="G89" s="191"/>
      <c r="H89" s="191"/>
      <c r="I89" s="194"/>
      <c r="J89" s="205">
        <f>BK89</f>
        <v>0</v>
      </c>
      <c r="K89" s="191"/>
      <c r="L89" s="196"/>
      <c r="M89" s="197"/>
      <c r="N89" s="198"/>
      <c r="O89" s="198"/>
      <c r="P89" s="199">
        <f>P90</f>
        <v>0</v>
      </c>
      <c r="Q89" s="198"/>
      <c r="R89" s="199">
        <f>R90</f>
        <v>0</v>
      </c>
      <c r="S89" s="198"/>
      <c r="T89" s="200">
        <f>T90</f>
        <v>0</v>
      </c>
      <c r="U89" s="12"/>
      <c r="V89" s="12"/>
      <c r="W89" s="12"/>
      <c r="X89" s="12"/>
      <c r="Y89" s="12"/>
      <c r="Z89" s="12"/>
      <c r="AA89" s="12"/>
      <c r="AB89" s="12"/>
      <c r="AC89" s="12"/>
      <c r="AD89" s="12"/>
      <c r="AE89" s="12"/>
      <c r="AR89" s="201" t="s">
        <v>121</v>
      </c>
      <c r="AT89" s="202" t="s">
        <v>74</v>
      </c>
      <c r="AU89" s="202" t="s">
        <v>83</v>
      </c>
      <c r="AY89" s="201" t="s">
        <v>122</v>
      </c>
      <c r="BK89" s="203">
        <f>BK90</f>
        <v>0</v>
      </c>
    </row>
    <row r="90" s="2" customFormat="1" ht="14.4" customHeight="1">
      <c r="A90" s="40"/>
      <c r="B90" s="41"/>
      <c r="C90" s="206" t="s">
        <v>85</v>
      </c>
      <c r="D90" s="206" t="s">
        <v>125</v>
      </c>
      <c r="E90" s="207" t="s">
        <v>133</v>
      </c>
      <c r="F90" s="208" t="s">
        <v>132</v>
      </c>
      <c r="G90" s="209" t="s">
        <v>127</v>
      </c>
      <c r="H90" s="210">
        <v>1</v>
      </c>
      <c r="I90" s="211"/>
      <c r="J90" s="212">
        <f>ROUND(I90*H90,2)</f>
        <v>0</v>
      </c>
      <c r="K90" s="208" t="s">
        <v>128</v>
      </c>
      <c r="L90" s="46"/>
      <c r="M90" s="213" t="s">
        <v>19</v>
      </c>
      <c r="N90" s="214" t="s">
        <v>46</v>
      </c>
      <c r="O90" s="86"/>
      <c r="P90" s="215">
        <f>O90*H90</f>
        <v>0</v>
      </c>
      <c r="Q90" s="215">
        <v>0</v>
      </c>
      <c r="R90" s="215">
        <f>Q90*H90</f>
        <v>0</v>
      </c>
      <c r="S90" s="215">
        <v>0</v>
      </c>
      <c r="T90" s="216">
        <f>S90*H90</f>
        <v>0</v>
      </c>
      <c r="U90" s="40"/>
      <c r="V90" s="40"/>
      <c r="W90" s="40"/>
      <c r="X90" s="40"/>
      <c r="Y90" s="40"/>
      <c r="Z90" s="40"/>
      <c r="AA90" s="40"/>
      <c r="AB90" s="40"/>
      <c r="AC90" s="40"/>
      <c r="AD90" s="40"/>
      <c r="AE90" s="40"/>
      <c r="AR90" s="217" t="s">
        <v>129</v>
      </c>
      <c r="AT90" s="217" t="s">
        <v>125</v>
      </c>
      <c r="AU90" s="217" t="s">
        <v>85</v>
      </c>
      <c r="AY90" s="19" t="s">
        <v>122</v>
      </c>
      <c r="BE90" s="218">
        <f>IF(N90="základní",J90,0)</f>
        <v>0</v>
      </c>
      <c r="BF90" s="218">
        <f>IF(N90="snížená",J90,0)</f>
        <v>0</v>
      </c>
      <c r="BG90" s="218">
        <f>IF(N90="zákl. přenesená",J90,0)</f>
        <v>0</v>
      </c>
      <c r="BH90" s="218">
        <f>IF(N90="sníž. přenesená",J90,0)</f>
        <v>0</v>
      </c>
      <c r="BI90" s="218">
        <f>IF(N90="nulová",J90,0)</f>
        <v>0</v>
      </c>
      <c r="BJ90" s="19" t="s">
        <v>83</v>
      </c>
      <c r="BK90" s="218">
        <f>ROUND(I90*H90,2)</f>
        <v>0</v>
      </c>
      <c r="BL90" s="19" t="s">
        <v>129</v>
      </c>
      <c r="BM90" s="217" t="s">
        <v>134</v>
      </c>
    </row>
    <row r="91" s="12" customFormat="1" ht="22.8" customHeight="1">
      <c r="A91" s="12"/>
      <c r="B91" s="190"/>
      <c r="C91" s="191"/>
      <c r="D91" s="192" t="s">
        <v>74</v>
      </c>
      <c r="E91" s="204" t="s">
        <v>135</v>
      </c>
      <c r="F91" s="204" t="s">
        <v>136</v>
      </c>
      <c r="G91" s="191"/>
      <c r="H91" s="191"/>
      <c r="I91" s="194"/>
      <c r="J91" s="205">
        <f>BK91</f>
        <v>0</v>
      </c>
      <c r="K91" s="191"/>
      <c r="L91" s="196"/>
      <c r="M91" s="197"/>
      <c r="N91" s="198"/>
      <c r="O91" s="198"/>
      <c r="P91" s="199">
        <f>P92</f>
        <v>0</v>
      </c>
      <c r="Q91" s="198"/>
      <c r="R91" s="199">
        <f>R92</f>
        <v>0</v>
      </c>
      <c r="S91" s="198"/>
      <c r="T91" s="200">
        <f>T92</f>
        <v>0</v>
      </c>
      <c r="U91" s="12"/>
      <c r="V91" s="12"/>
      <c r="W91" s="12"/>
      <c r="X91" s="12"/>
      <c r="Y91" s="12"/>
      <c r="Z91" s="12"/>
      <c r="AA91" s="12"/>
      <c r="AB91" s="12"/>
      <c r="AC91" s="12"/>
      <c r="AD91" s="12"/>
      <c r="AE91" s="12"/>
      <c r="AR91" s="201" t="s">
        <v>121</v>
      </c>
      <c r="AT91" s="202" t="s">
        <v>74</v>
      </c>
      <c r="AU91" s="202" t="s">
        <v>83</v>
      </c>
      <c r="AY91" s="201" t="s">
        <v>122</v>
      </c>
      <c r="BK91" s="203">
        <f>BK92</f>
        <v>0</v>
      </c>
    </row>
    <row r="92" s="2" customFormat="1" ht="14.4" customHeight="1">
      <c r="A92" s="40"/>
      <c r="B92" s="41"/>
      <c r="C92" s="206" t="s">
        <v>137</v>
      </c>
      <c r="D92" s="206" t="s">
        <v>125</v>
      </c>
      <c r="E92" s="207" t="s">
        <v>138</v>
      </c>
      <c r="F92" s="208" t="s">
        <v>136</v>
      </c>
      <c r="G92" s="209" t="s">
        <v>127</v>
      </c>
      <c r="H92" s="210">
        <v>1</v>
      </c>
      <c r="I92" s="211"/>
      <c r="J92" s="212">
        <f>ROUND(I92*H92,2)</f>
        <v>0</v>
      </c>
      <c r="K92" s="208" t="s">
        <v>128</v>
      </c>
      <c r="L92" s="46"/>
      <c r="M92" s="213" t="s">
        <v>19</v>
      </c>
      <c r="N92" s="214" t="s">
        <v>46</v>
      </c>
      <c r="O92" s="86"/>
      <c r="P92" s="215">
        <f>O92*H92</f>
        <v>0</v>
      </c>
      <c r="Q92" s="215">
        <v>0</v>
      </c>
      <c r="R92" s="215">
        <f>Q92*H92</f>
        <v>0</v>
      </c>
      <c r="S92" s="215">
        <v>0</v>
      </c>
      <c r="T92" s="216">
        <f>S92*H92</f>
        <v>0</v>
      </c>
      <c r="U92" s="40"/>
      <c r="V92" s="40"/>
      <c r="W92" s="40"/>
      <c r="X92" s="40"/>
      <c r="Y92" s="40"/>
      <c r="Z92" s="40"/>
      <c r="AA92" s="40"/>
      <c r="AB92" s="40"/>
      <c r="AC92" s="40"/>
      <c r="AD92" s="40"/>
      <c r="AE92" s="40"/>
      <c r="AR92" s="217" t="s">
        <v>129</v>
      </c>
      <c r="AT92" s="217" t="s">
        <v>125</v>
      </c>
      <c r="AU92" s="217" t="s">
        <v>85</v>
      </c>
      <c r="AY92" s="19" t="s">
        <v>122</v>
      </c>
      <c r="BE92" s="218">
        <f>IF(N92="základní",J92,0)</f>
        <v>0</v>
      </c>
      <c r="BF92" s="218">
        <f>IF(N92="snížená",J92,0)</f>
        <v>0</v>
      </c>
      <c r="BG92" s="218">
        <f>IF(N92="zákl. přenesená",J92,0)</f>
        <v>0</v>
      </c>
      <c r="BH92" s="218">
        <f>IF(N92="sníž. přenesená",J92,0)</f>
        <v>0</v>
      </c>
      <c r="BI92" s="218">
        <f>IF(N92="nulová",J92,0)</f>
        <v>0</v>
      </c>
      <c r="BJ92" s="19" t="s">
        <v>83</v>
      </c>
      <c r="BK92" s="218">
        <f>ROUND(I92*H92,2)</f>
        <v>0</v>
      </c>
      <c r="BL92" s="19" t="s">
        <v>129</v>
      </c>
      <c r="BM92" s="217" t="s">
        <v>139</v>
      </c>
    </row>
    <row r="93" s="12" customFormat="1" ht="22.8" customHeight="1">
      <c r="A93" s="12"/>
      <c r="B93" s="190"/>
      <c r="C93" s="191"/>
      <c r="D93" s="192" t="s">
        <v>74</v>
      </c>
      <c r="E93" s="204" t="s">
        <v>140</v>
      </c>
      <c r="F93" s="204" t="s">
        <v>141</v>
      </c>
      <c r="G93" s="191"/>
      <c r="H93" s="191"/>
      <c r="I93" s="194"/>
      <c r="J93" s="205">
        <f>BK93</f>
        <v>0</v>
      </c>
      <c r="K93" s="191"/>
      <c r="L93" s="196"/>
      <c r="M93" s="197"/>
      <c r="N93" s="198"/>
      <c r="O93" s="198"/>
      <c r="P93" s="199">
        <f>P94</f>
        <v>0</v>
      </c>
      <c r="Q93" s="198"/>
      <c r="R93" s="199">
        <f>R94</f>
        <v>0</v>
      </c>
      <c r="S93" s="198"/>
      <c r="T93" s="200">
        <f>T94</f>
        <v>0</v>
      </c>
      <c r="U93" s="12"/>
      <c r="V93" s="12"/>
      <c r="W93" s="12"/>
      <c r="X93" s="12"/>
      <c r="Y93" s="12"/>
      <c r="Z93" s="12"/>
      <c r="AA93" s="12"/>
      <c r="AB93" s="12"/>
      <c r="AC93" s="12"/>
      <c r="AD93" s="12"/>
      <c r="AE93" s="12"/>
      <c r="AR93" s="201" t="s">
        <v>121</v>
      </c>
      <c r="AT93" s="202" t="s">
        <v>74</v>
      </c>
      <c r="AU93" s="202" t="s">
        <v>83</v>
      </c>
      <c r="AY93" s="201" t="s">
        <v>122</v>
      </c>
      <c r="BK93" s="203">
        <f>BK94</f>
        <v>0</v>
      </c>
    </row>
    <row r="94" s="2" customFormat="1" ht="14.4" customHeight="1">
      <c r="A94" s="40"/>
      <c r="B94" s="41"/>
      <c r="C94" s="206" t="s">
        <v>142</v>
      </c>
      <c r="D94" s="206" t="s">
        <v>125</v>
      </c>
      <c r="E94" s="207" t="s">
        <v>143</v>
      </c>
      <c r="F94" s="208" t="s">
        <v>141</v>
      </c>
      <c r="G94" s="209" t="s">
        <v>127</v>
      </c>
      <c r="H94" s="210">
        <v>1</v>
      </c>
      <c r="I94" s="211"/>
      <c r="J94" s="212">
        <f>ROUND(I94*H94,2)</f>
        <v>0</v>
      </c>
      <c r="K94" s="208" t="s">
        <v>128</v>
      </c>
      <c r="L94" s="46"/>
      <c r="M94" s="213" t="s">
        <v>19</v>
      </c>
      <c r="N94" s="214" t="s">
        <v>46</v>
      </c>
      <c r="O94" s="86"/>
      <c r="P94" s="215">
        <f>O94*H94</f>
        <v>0</v>
      </c>
      <c r="Q94" s="215">
        <v>0</v>
      </c>
      <c r="R94" s="215">
        <f>Q94*H94</f>
        <v>0</v>
      </c>
      <c r="S94" s="215">
        <v>0</v>
      </c>
      <c r="T94" s="216">
        <f>S94*H94</f>
        <v>0</v>
      </c>
      <c r="U94" s="40"/>
      <c r="V94" s="40"/>
      <c r="W94" s="40"/>
      <c r="X94" s="40"/>
      <c r="Y94" s="40"/>
      <c r="Z94" s="40"/>
      <c r="AA94" s="40"/>
      <c r="AB94" s="40"/>
      <c r="AC94" s="40"/>
      <c r="AD94" s="40"/>
      <c r="AE94" s="40"/>
      <c r="AR94" s="217" t="s">
        <v>129</v>
      </c>
      <c r="AT94" s="217" t="s">
        <v>125</v>
      </c>
      <c r="AU94" s="217" t="s">
        <v>85</v>
      </c>
      <c r="AY94" s="19" t="s">
        <v>122</v>
      </c>
      <c r="BE94" s="218">
        <f>IF(N94="základní",J94,0)</f>
        <v>0</v>
      </c>
      <c r="BF94" s="218">
        <f>IF(N94="snížená",J94,0)</f>
        <v>0</v>
      </c>
      <c r="BG94" s="218">
        <f>IF(N94="zákl. přenesená",J94,0)</f>
        <v>0</v>
      </c>
      <c r="BH94" s="218">
        <f>IF(N94="sníž. přenesená",J94,0)</f>
        <v>0</v>
      </c>
      <c r="BI94" s="218">
        <f>IF(N94="nulová",J94,0)</f>
        <v>0</v>
      </c>
      <c r="BJ94" s="19" t="s">
        <v>83</v>
      </c>
      <c r="BK94" s="218">
        <f>ROUND(I94*H94,2)</f>
        <v>0</v>
      </c>
      <c r="BL94" s="19" t="s">
        <v>129</v>
      </c>
      <c r="BM94" s="217" t="s">
        <v>144</v>
      </c>
    </row>
    <row r="95" s="12" customFormat="1" ht="22.8" customHeight="1">
      <c r="A95" s="12"/>
      <c r="B95" s="190"/>
      <c r="C95" s="191"/>
      <c r="D95" s="192" t="s">
        <v>74</v>
      </c>
      <c r="E95" s="204" t="s">
        <v>145</v>
      </c>
      <c r="F95" s="204" t="s">
        <v>146</v>
      </c>
      <c r="G95" s="191"/>
      <c r="H95" s="191"/>
      <c r="I95" s="194"/>
      <c r="J95" s="205">
        <f>BK95</f>
        <v>0</v>
      </c>
      <c r="K95" s="191"/>
      <c r="L95" s="196"/>
      <c r="M95" s="197"/>
      <c r="N95" s="198"/>
      <c r="O95" s="198"/>
      <c r="P95" s="199">
        <f>P96</f>
        <v>0</v>
      </c>
      <c r="Q95" s="198"/>
      <c r="R95" s="199">
        <f>R96</f>
        <v>0</v>
      </c>
      <c r="S95" s="198"/>
      <c r="T95" s="200">
        <f>T96</f>
        <v>0</v>
      </c>
      <c r="U95" s="12"/>
      <c r="V95" s="12"/>
      <c r="W95" s="12"/>
      <c r="X95" s="12"/>
      <c r="Y95" s="12"/>
      <c r="Z95" s="12"/>
      <c r="AA95" s="12"/>
      <c r="AB95" s="12"/>
      <c r="AC95" s="12"/>
      <c r="AD95" s="12"/>
      <c r="AE95" s="12"/>
      <c r="AR95" s="201" t="s">
        <v>121</v>
      </c>
      <c r="AT95" s="202" t="s">
        <v>74</v>
      </c>
      <c r="AU95" s="202" t="s">
        <v>83</v>
      </c>
      <c r="AY95" s="201" t="s">
        <v>122</v>
      </c>
      <c r="BK95" s="203">
        <f>BK96</f>
        <v>0</v>
      </c>
    </row>
    <row r="96" s="2" customFormat="1" ht="14.4" customHeight="1">
      <c r="A96" s="40"/>
      <c r="B96" s="41"/>
      <c r="C96" s="206" t="s">
        <v>121</v>
      </c>
      <c r="D96" s="206" t="s">
        <v>125</v>
      </c>
      <c r="E96" s="207" t="s">
        <v>147</v>
      </c>
      <c r="F96" s="208" t="s">
        <v>146</v>
      </c>
      <c r="G96" s="209" t="s">
        <v>127</v>
      </c>
      <c r="H96" s="210">
        <v>1</v>
      </c>
      <c r="I96" s="211"/>
      <c r="J96" s="212">
        <f>ROUND(I96*H96,2)</f>
        <v>0</v>
      </c>
      <c r="K96" s="208" t="s">
        <v>128</v>
      </c>
      <c r="L96" s="46"/>
      <c r="M96" s="219" t="s">
        <v>19</v>
      </c>
      <c r="N96" s="220" t="s">
        <v>46</v>
      </c>
      <c r="O96" s="221"/>
      <c r="P96" s="222">
        <f>O96*H96</f>
        <v>0</v>
      </c>
      <c r="Q96" s="222">
        <v>0</v>
      </c>
      <c r="R96" s="222">
        <f>Q96*H96</f>
        <v>0</v>
      </c>
      <c r="S96" s="222">
        <v>0</v>
      </c>
      <c r="T96" s="223">
        <f>S96*H96</f>
        <v>0</v>
      </c>
      <c r="U96" s="40"/>
      <c r="V96" s="40"/>
      <c r="W96" s="40"/>
      <c r="X96" s="40"/>
      <c r="Y96" s="40"/>
      <c r="Z96" s="40"/>
      <c r="AA96" s="40"/>
      <c r="AB96" s="40"/>
      <c r="AC96" s="40"/>
      <c r="AD96" s="40"/>
      <c r="AE96" s="40"/>
      <c r="AR96" s="217" t="s">
        <v>129</v>
      </c>
      <c r="AT96" s="217" t="s">
        <v>125</v>
      </c>
      <c r="AU96" s="217" t="s">
        <v>85</v>
      </c>
      <c r="AY96" s="19" t="s">
        <v>122</v>
      </c>
      <c r="BE96" s="218">
        <f>IF(N96="základní",J96,0)</f>
        <v>0</v>
      </c>
      <c r="BF96" s="218">
        <f>IF(N96="snížená",J96,0)</f>
        <v>0</v>
      </c>
      <c r="BG96" s="218">
        <f>IF(N96="zákl. přenesená",J96,0)</f>
        <v>0</v>
      </c>
      <c r="BH96" s="218">
        <f>IF(N96="sníž. přenesená",J96,0)</f>
        <v>0</v>
      </c>
      <c r="BI96" s="218">
        <f>IF(N96="nulová",J96,0)</f>
        <v>0</v>
      </c>
      <c r="BJ96" s="19" t="s">
        <v>83</v>
      </c>
      <c r="BK96" s="218">
        <f>ROUND(I96*H96,2)</f>
        <v>0</v>
      </c>
      <c r="BL96" s="19" t="s">
        <v>129</v>
      </c>
      <c r="BM96" s="217" t="s">
        <v>148</v>
      </c>
    </row>
    <row r="97" s="2" customFormat="1" ht="6.96" customHeight="1">
      <c r="A97" s="40"/>
      <c r="B97" s="61"/>
      <c r="C97" s="62"/>
      <c r="D97" s="62"/>
      <c r="E97" s="62"/>
      <c r="F97" s="62"/>
      <c r="G97" s="62"/>
      <c r="H97" s="62"/>
      <c r="I97" s="62"/>
      <c r="J97" s="62"/>
      <c r="K97" s="62"/>
      <c r="L97" s="46"/>
      <c r="M97" s="40"/>
      <c r="O97" s="40"/>
      <c r="P97" s="40"/>
      <c r="Q97" s="40"/>
      <c r="R97" s="40"/>
      <c r="S97" s="40"/>
      <c r="T97" s="40"/>
      <c r="U97" s="40"/>
      <c r="V97" s="40"/>
      <c r="W97" s="40"/>
      <c r="X97" s="40"/>
      <c r="Y97" s="40"/>
      <c r="Z97" s="40"/>
      <c r="AA97" s="40"/>
      <c r="AB97" s="40"/>
      <c r="AC97" s="40"/>
      <c r="AD97" s="40"/>
      <c r="AE97" s="40"/>
    </row>
  </sheetData>
  <sheetProtection sheet="1" autoFilter="0" formatColumns="0" formatRows="0" objects="1" scenarios="1" spinCount="100000" saltValue="WKTj9999B/FQmqtftv2w3xPMWZd2aOa4JMgSLaEnIeezwU1NivnUUYaHs7UgSqyInKF7gjkWPWPId4MzH9cv7A==" hashValue="usIPOy8UGUTnmwLDekWb0S8lBBgcpPOVO7MKWjV1/GE+4qPmbB2RmK24kNR6asac9o19vwITg3dTgC9v9dfLiw==" algorithmName="SHA-512" password="CC35"/>
  <autoFilter ref="C84:K96"/>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89</v>
      </c>
    </row>
    <row r="3" s="1" customFormat="1" ht="6.96" customHeight="1">
      <c r="B3" s="130"/>
      <c r="C3" s="131"/>
      <c r="D3" s="131"/>
      <c r="E3" s="131"/>
      <c r="F3" s="131"/>
      <c r="G3" s="131"/>
      <c r="H3" s="131"/>
      <c r="I3" s="131"/>
      <c r="J3" s="131"/>
      <c r="K3" s="131"/>
      <c r="L3" s="22"/>
      <c r="AT3" s="19" t="s">
        <v>85</v>
      </c>
    </row>
    <row r="4" s="1" customFormat="1" ht="24.96" customHeight="1">
      <c r="B4" s="22"/>
      <c r="D4" s="132" t="s">
        <v>93</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Kontejnery KO Čechovy sady - STAVBA NOVÁ</v>
      </c>
      <c r="F7" s="134"/>
      <c r="G7" s="134"/>
      <c r="H7" s="134"/>
      <c r="L7" s="22"/>
    </row>
    <row r="8" s="2" customFormat="1" ht="12" customHeight="1">
      <c r="A8" s="40"/>
      <c r="B8" s="46"/>
      <c r="C8" s="40"/>
      <c r="D8" s="134" t="s">
        <v>94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149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10. 3. 2021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30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26</v>
      </c>
      <c r="J20" s="138" t="s">
        <v>34</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35</v>
      </c>
      <c r="F21" s="40"/>
      <c r="G21" s="40"/>
      <c r="H21" s="40"/>
      <c r="I21" s="134" t="s">
        <v>29</v>
      </c>
      <c r="J21" s="138" t="s">
        <v>36</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38</v>
      </c>
      <c r="E23" s="40"/>
      <c r="F23" s="40"/>
      <c r="G23" s="40"/>
      <c r="H23" s="40"/>
      <c r="I23" s="134" t="s">
        <v>26</v>
      </c>
      <c r="J23" s="138" t="s">
        <v>34</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35</v>
      </c>
      <c r="F24" s="40"/>
      <c r="G24" s="40"/>
      <c r="H24" s="40"/>
      <c r="I24" s="134" t="s">
        <v>29</v>
      </c>
      <c r="J24" s="138" t="s">
        <v>36</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39</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41</v>
      </c>
      <c r="E30" s="40"/>
      <c r="F30" s="40"/>
      <c r="G30" s="40"/>
      <c r="H30" s="40"/>
      <c r="I30" s="40"/>
      <c r="J30" s="146">
        <f>ROUND(J86,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43</v>
      </c>
      <c r="G32" s="40"/>
      <c r="H32" s="40"/>
      <c r="I32" s="147" t="s">
        <v>42</v>
      </c>
      <c r="J32" s="147" t="s">
        <v>44</v>
      </c>
      <c r="K32" s="40"/>
      <c r="L32" s="136"/>
      <c r="S32" s="40"/>
      <c r="T32" s="40"/>
      <c r="U32" s="40"/>
      <c r="V32" s="40"/>
      <c r="W32" s="40"/>
      <c r="X32" s="40"/>
      <c r="Y32" s="40"/>
      <c r="Z32" s="40"/>
      <c r="AA32" s="40"/>
      <c r="AB32" s="40"/>
      <c r="AC32" s="40"/>
      <c r="AD32" s="40"/>
      <c r="AE32" s="40"/>
    </row>
    <row r="33" s="2" customFormat="1" ht="14.4" customHeight="1">
      <c r="A33" s="40"/>
      <c r="B33" s="46"/>
      <c r="C33" s="40"/>
      <c r="D33" s="148" t="s">
        <v>45</v>
      </c>
      <c r="E33" s="134" t="s">
        <v>46</v>
      </c>
      <c r="F33" s="149">
        <f>ROUND((SUM(BE86:BE163)),  2)</f>
        <v>0</v>
      </c>
      <c r="G33" s="40"/>
      <c r="H33" s="40"/>
      <c r="I33" s="150">
        <v>0.20999999999999999</v>
      </c>
      <c r="J33" s="149">
        <f>ROUND(((SUM(BE86:BE163))*I33),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47</v>
      </c>
      <c r="F34" s="149">
        <f>ROUND((SUM(BF86:BF163)),  2)</f>
        <v>0</v>
      </c>
      <c r="G34" s="40"/>
      <c r="H34" s="40"/>
      <c r="I34" s="150">
        <v>0.14999999999999999</v>
      </c>
      <c r="J34" s="149">
        <f>ROUND(((SUM(BF86:BF163))*I34),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48</v>
      </c>
      <c r="F35" s="149">
        <f>ROUND((SUM(BG86:BG163)),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49</v>
      </c>
      <c r="F36" s="149">
        <f>ROUND((SUM(BH86:BH163)),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50</v>
      </c>
      <c r="F37" s="149">
        <f>ROUND((SUM(BI86:BI163)),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51</v>
      </c>
      <c r="E39" s="153"/>
      <c r="F39" s="153"/>
      <c r="G39" s="154" t="s">
        <v>52</v>
      </c>
      <c r="H39" s="155" t="s">
        <v>53</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96</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Kontejnery KO Čechovy sady - STAVBA NOVÁ</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2021-02-B2 - Kontejenry KO Čechovy sady - STAVEBNÍ ČÁST - NOVÁ STAVBA</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Čechovy sady</v>
      </c>
      <c r="G52" s="42"/>
      <c r="H52" s="42"/>
      <c r="I52" s="34" t="s">
        <v>23</v>
      </c>
      <c r="J52" s="74" t="str">
        <f>IF(J12="","",J12)</f>
        <v>10. 3. 2021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MÚ KOLÍN</v>
      </c>
      <c r="G54" s="42"/>
      <c r="H54" s="42"/>
      <c r="I54" s="34" t="s">
        <v>33</v>
      </c>
      <c r="J54" s="38" t="str">
        <f>E21</f>
        <v>DONDESIGN s.r.o.</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38</v>
      </c>
      <c r="J55" s="38" t="str">
        <f>E24</f>
        <v>DONDESIGN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97</v>
      </c>
      <c r="D57" s="164"/>
      <c r="E57" s="164"/>
      <c r="F57" s="164"/>
      <c r="G57" s="164"/>
      <c r="H57" s="164"/>
      <c r="I57" s="164"/>
      <c r="J57" s="165" t="s">
        <v>98</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73</v>
      </c>
      <c r="D59" s="42"/>
      <c r="E59" s="42"/>
      <c r="F59" s="42"/>
      <c r="G59" s="42"/>
      <c r="H59" s="42"/>
      <c r="I59" s="42"/>
      <c r="J59" s="104">
        <f>J86</f>
        <v>0</v>
      </c>
      <c r="K59" s="42"/>
      <c r="L59" s="136"/>
      <c r="S59" s="40"/>
      <c r="T59" s="40"/>
      <c r="U59" s="40"/>
      <c r="V59" s="40"/>
      <c r="W59" s="40"/>
      <c r="X59" s="40"/>
      <c r="Y59" s="40"/>
      <c r="Z59" s="40"/>
      <c r="AA59" s="40"/>
      <c r="AB59" s="40"/>
      <c r="AC59" s="40"/>
      <c r="AD59" s="40"/>
      <c r="AE59" s="40"/>
      <c r="AU59" s="19" t="s">
        <v>99</v>
      </c>
    </row>
    <row r="60" s="9" customFormat="1" ht="24.96" customHeight="1">
      <c r="A60" s="9"/>
      <c r="B60" s="167"/>
      <c r="C60" s="168"/>
      <c r="D60" s="169" t="s">
        <v>150</v>
      </c>
      <c r="E60" s="170"/>
      <c r="F60" s="170"/>
      <c r="G60" s="170"/>
      <c r="H60" s="170"/>
      <c r="I60" s="170"/>
      <c r="J60" s="171">
        <f>J87</f>
        <v>0</v>
      </c>
      <c r="K60" s="168"/>
      <c r="L60" s="172"/>
      <c r="S60" s="9"/>
      <c r="T60" s="9"/>
      <c r="U60" s="9"/>
      <c r="V60" s="9"/>
      <c r="W60" s="9"/>
      <c r="X60" s="9"/>
      <c r="Y60" s="9"/>
      <c r="Z60" s="9"/>
      <c r="AA60" s="9"/>
      <c r="AB60" s="9"/>
      <c r="AC60" s="9"/>
      <c r="AD60" s="9"/>
      <c r="AE60" s="9"/>
    </row>
    <row r="61" s="10" customFormat="1" ht="19.92" customHeight="1">
      <c r="A61" s="10"/>
      <c r="B61" s="173"/>
      <c r="C61" s="174"/>
      <c r="D61" s="175" t="s">
        <v>151</v>
      </c>
      <c r="E61" s="176"/>
      <c r="F61" s="176"/>
      <c r="G61" s="176"/>
      <c r="H61" s="176"/>
      <c r="I61" s="176"/>
      <c r="J61" s="177">
        <f>J88</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152</v>
      </c>
      <c r="E62" s="176"/>
      <c r="F62" s="176"/>
      <c r="G62" s="176"/>
      <c r="H62" s="176"/>
      <c r="I62" s="176"/>
      <c r="J62" s="177">
        <f>J116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153</v>
      </c>
      <c r="E63" s="176"/>
      <c r="F63" s="176"/>
      <c r="G63" s="176"/>
      <c r="H63" s="176"/>
      <c r="I63" s="176"/>
      <c r="J63" s="177">
        <f>J137</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154</v>
      </c>
      <c r="E64" s="176"/>
      <c r="F64" s="176"/>
      <c r="G64" s="176"/>
      <c r="H64" s="176"/>
      <c r="I64" s="176"/>
      <c r="J64" s="177">
        <f>J152</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155</v>
      </c>
      <c r="E65" s="176"/>
      <c r="F65" s="176"/>
      <c r="G65" s="176"/>
      <c r="H65" s="176"/>
      <c r="I65" s="176"/>
      <c r="J65" s="177">
        <f>J158</f>
        <v>0</v>
      </c>
      <c r="K65" s="174"/>
      <c r="L65" s="178"/>
      <c r="S65" s="10"/>
      <c r="T65" s="10"/>
      <c r="U65" s="10"/>
      <c r="V65" s="10"/>
      <c r="W65" s="10"/>
      <c r="X65" s="10"/>
      <c r="Y65" s="10"/>
      <c r="Z65" s="10"/>
      <c r="AA65" s="10"/>
      <c r="AB65" s="10"/>
      <c r="AC65" s="10"/>
      <c r="AD65" s="10"/>
      <c r="AE65" s="10"/>
    </row>
    <row r="66" s="9" customFormat="1" ht="24.96" customHeight="1">
      <c r="A66" s="9"/>
      <c r="B66" s="167"/>
      <c r="C66" s="168"/>
      <c r="D66" s="169" t="s">
        <v>156</v>
      </c>
      <c r="E66" s="170"/>
      <c r="F66" s="170"/>
      <c r="G66" s="170"/>
      <c r="H66" s="170"/>
      <c r="I66" s="170"/>
      <c r="J66" s="171">
        <f>J161</f>
        <v>0</v>
      </c>
      <c r="K66" s="168"/>
      <c r="L66" s="172"/>
      <c r="S66" s="9"/>
      <c r="T66" s="9"/>
      <c r="U66" s="9"/>
      <c r="V66" s="9"/>
      <c r="W66" s="9"/>
      <c r="X66" s="9"/>
      <c r="Y66" s="9"/>
      <c r="Z66" s="9"/>
      <c r="AA66" s="9"/>
      <c r="AB66" s="9"/>
      <c r="AC66" s="9"/>
      <c r="AD66" s="9"/>
      <c r="AE66" s="9"/>
    </row>
    <row r="67" s="2" customFormat="1" ht="21.84" customHeight="1">
      <c r="A67" s="40"/>
      <c r="B67" s="41"/>
      <c r="C67" s="42"/>
      <c r="D67" s="42"/>
      <c r="E67" s="42"/>
      <c r="F67" s="42"/>
      <c r="G67" s="42"/>
      <c r="H67" s="42"/>
      <c r="I67" s="42"/>
      <c r="J67" s="42"/>
      <c r="K67" s="42"/>
      <c r="L67" s="136"/>
      <c r="S67" s="40"/>
      <c r="T67" s="40"/>
      <c r="U67" s="40"/>
      <c r="V67" s="40"/>
      <c r="W67" s="40"/>
      <c r="X67" s="40"/>
      <c r="Y67" s="40"/>
      <c r="Z67" s="40"/>
      <c r="AA67" s="40"/>
      <c r="AB67" s="40"/>
      <c r="AC67" s="40"/>
      <c r="AD67" s="40"/>
      <c r="AE67" s="40"/>
    </row>
    <row r="68" s="2" customFormat="1" ht="6.96" customHeight="1">
      <c r="A68" s="40"/>
      <c r="B68" s="61"/>
      <c r="C68" s="62"/>
      <c r="D68" s="62"/>
      <c r="E68" s="62"/>
      <c r="F68" s="62"/>
      <c r="G68" s="62"/>
      <c r="H68" s="62"/>
      <c r="I68" s="62"/>
      <c r="J68" s="62"/>
      <c r="K68" s="62"/>
      <c r="L68" s="136"/>
      <c r="S68" s="40"/>
      <c r="T68" s="40"/>
      <c r="U68" s="40"/>
      <c r="V68" s="40"/>
      <c r="W68" s="40"/>
      <c r="X68" s="40"/>
      <c r="Y68" s="40"/>
      <c r="Z68" s="40"/>
      <c r="AA68" s="40"/>
      <c r="AB68" s="40"/>
      <c r="AC68" s="40"/>
      <c r="AD68" s="40"/>
      <c r="AE68" s="40"/>
    </row>
    <row r="72" s="2" customFormat="1" ht="6.96" customHeight="1">
      <c r="A72" s="40"/>
      <c r="B72" s="63"/>
      <c r="C72" s="64"/>
      <c r="D72" s="64"/>
      <c r="E72" s="64"/>
      <c r="F72" s="64"/>
      <c r="G72" s="64"/>
      <c r="H72" s="64"/>
      <c r="I72" s="64"/>
      <c r="J72" s="64"/>
      <c r="K72" s="64"/>
      <c r="L72" s="136"/>
      <c r="S72" s="40"/>
      <c r="T72" s="40"/>
      <c r="U72" s="40"/>
      <c r="V72" s="40"/>
      <c r="W72" s="40"/>
      <c r="X72" s="40"/>
      <c r="Y72" s="40"/>
      <c r="Z72" s="40"/>
      <c r="AA72" s="40"/>
      <c r="AB72" s="40"/>
      <c r="AC72" s="40"/>
      <c r="AD72" s="40"/>
      <c r="AE72" s="40"/>
    </row>
    <row r="73" s="2" customFormat="1" ht="24.96" customHeight="1">
      <c r="A73" s="40"/>
      <c r="B73" s="41"/>
      <c r="C73" s="25" t="s">
        <v>106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162" t="str">
        <f>E7</f>
        <v>Kontejnery KO Čechovy sady - STAVBA NOVÁ</v>
      </c>
      <c r="F76" s="34"/>
      <c r="G76" s="34"/>
      <c r="H76" s="34"/>
      <c r="I76" s="42"/>
      <c r="J76" s="42"/>
      <c r="K76" s="42"/>
      <c r="L76" s="136"/>
      <c r="S76" s="40"/>
      <c r="T76" s="40"/>
      <c r="U76" s="40"/>
      <c r="V76" s="40"/>
      <c r="W76" s="40"/>
      <c r="X76" s="40"/>
      <c r="Y76" s="40"/>
      <c r="Z76" s="40"/>
      <c r="AA76" s="40"/>
      <c r="AB76" s="40"/>
      <c r="AC76" s="40"/>
      <c r="AD76" s="40"/>
      <c r="AE76" s="40"/>
    </row>
    <row r="77" s="2" customFormat="1" ht="12" customHeight="1">
      <c r="A77" s="40"/>
      <c r="B77" s="41"/>
      <c r="C77" s="34" t="s">
        <v>94</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6.5" customHeight="1">
      <c r="A78" s="40"/>
      <c r="B78" s="41"/>
      <c r="C78" s="42"/>
      <c r="D78" s="42"/>
      <c r="E78" s="71" t="str">
        <f>E9</f>
        <v>2021-02-B2 - Kontejenry KO Čechovy sady - STAVEBNÍ ČÁST - NOVÁ STAVBA</v>
      </c>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4" t="s">
        <v>21</v>
      </c>
      <c r="D80" s="42"/>
      <c r="E80" s="42"/>
      <c r="F80" s="29" t="str">
        <f>F12</f>
        <v>Čechovy sady</v>
      </c>
      <c r="G80" s="42"/>
      <c r="H80" s="42"/>
      <c r="I80" s="34" t="s">
        <v>23</v>
      </c>
      <c r="J80" s="74" t="str">
        <f>IF(J12="","",J12)</f>
        <v>10. 3. 2021</v>
      </c>
      <c r="K80" s="42"/>
      <c r="L80" s="13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5.15" customHeight="1">
      <c r="A82" s="40"/>
      <c r="B82" s="41"/>
      <c r="C82" s="34" t="s">
        <v>25</v>
      </c>
      <c r="D82" s="42"/>
      <c r="E82" s="42"/>
      <c r="F82" s="29" t="str">
        <f>E15</f>
        <v>MÚ KOLÍN</v>
      </c>
      <c r="G82" s="42"/>
      <c r="H82" s="42"/>
      <c r="I82" s="34" t="s">
        <v>33</v>
      </c>
      <c r="J82" s="38" t="str">
        <f>E21</f>
        <v>DONDESIGN s.r.o.</v>
      </c>
      <c r="K82" s="42"/>
      <c r="L82" s="136"/>
      <c r="S82" s="40"/>
      <c r="T82" s="40"/>
      <c r="U82" s="40"/>
      <c r="V82" s="40"/>
      <c r="W82" s="40"/>
      <c r="X82" s="40"/>
      <c r="Y82" s="40"/>
      <c r="Z82" s="40"/>
      <c r="AA82" s="40"/>
      <c r="AB82" s="40"/>
      <c r="AC82" s="40"/>
      <c r="AD82" s="40"/>
      <c r="AE82" s="40"/>
    </row>
    <row r="83" s="2" customFormat="1" ht="15.15" customHeight="1">
      <c r="A83" s="40"/>
      <c r="B83" s="41"/>
      <c r="C83" s="34" t="s">
        <v>31</v>
      </c>
      <c r="D83" s="42"/>
      <c r="E83" s="42"/>
      <c r="F83" s="29" t="str">
        <f>IF(E18="","",E18)</f>
        <v>Vyplň údaj</v>
      </c>
      <c r="G83" s="42"/>
      <c r="H83" s="42"/>
      <c r="I83" s="34" t="s">
        <v>38</v>
      </c>
      <c r="J83" s="38" t="str">
        <f>E24</f>
        <v>DONDESIGN s.r.o.</v>
      </c>
      <c r="K83" s="42"/>
      <c r="L83" s="136"/>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11" customFormat="1" ht="29.28" customHeight="1">
      <c r="A85" s="179"/>
      <c r="B85" s="180"/>
      <c r="C85" s="181" t="s">
        <v>107</v>
      </c>
      <c r="D85" s="182" t="s">
        <v>60</v>
      </c>
      <c r="E85" s="182" t="s">
        <v>56</v>
      </c>
      <c r="F85" s="182" t="s">
        <v>57</v>
      </c>
      <c r="G85" s="182" t="s">
        <v>108</v>
      </c>
      <c r="H85" s="182" t="s">
        <v>109</v>
      </c>
      <c r="I85" s="182" t="s">
        <v>110</v>
      </c>
      <c r="J85" s="182" t="s">
        <v>98</v>
      </c>
      <c r="K85" s="183" t="s">
        <v>111</v>
      </c>
      <c r="L85" s="184"/>
      <c r="M85" s="94" t="s">
        <v>19</v>
      </c>
      <c r="N85" s="95" t="s">
        <v>45</v>
      </c>
      <c r="O85" s="95" t="s">
        <v>112</v>
      </c>
      <c r="P85" s="95" t="s">
        <v>113</v>
      </c>
      <c r="Q85" s="95" t="s">
        <v>114</v>
      </c>
      <c r="R85" s="95" t="s">
        <v>115</v>
      </c>
      <c r="S85" s="95" t="s">
        <v>116</v>
      </c>
      <c r="T85" s="96" t="s">
        <v>117</v>
      </c>
      <c r="U85" s="179"/>
      <c r="V85" s="179"/>
      <c r="W85" s="179"/>
      <c r="X85" s="179"/>
      <c r="Y85" s="179"/>
      <c r="Z85" s="179"/>
      <c r="AA85" s="179"/>
      <c r="AB85" s="179"/>
      <c r="AC85" s="179"/>
      <c r="AD85" s="179"/>
      <c r="AE85" s="179"/>
    </row>
    <row r="86" s="2" customFormat="1" ht="22.8" customHeight="1">
      <c r="A86" s="40"/>
      <c r="B86" s="41"/>
      <c r="C86" s="101" t="s">
        <v>118</v>
      </c>
      <c r="D86" s="42"/>
      <c r="E86" s="42"/>
      <c r="F86" s="42"/>
      <c r="G86" s="42"/>
      <c r="H86" s="42"/>
      <c r="I86" s="42"/>
      <c r="J86" s="185">
        <f>BK86</f>
        <v>0</v>
      </c>
      <c r="K86" s="42"/>
      <c r="L86" s="46"/>
      <c r="M86" s="97"/>
      <c r="N86" s="186"/>
      <c r="O86" s="98"/>
      <c r="P86" s="187">
        <f>P87+P161</f>
        <v>0</v>
      </c>
      <c r="Q86" s="98"/>
      <c r="R86" s="187">
        <f>R87+R161</f>
        <v>61.803544979999998</v>
      </c>
      <c r="S86" s="98"/>
      <c r="T86" s="188">
        <f>T87+T161</f>
        <v>0</v>
      </c>
      <c r="U86" s="40"/>
      <c r="V86" s="40"/>
      <c r="W86" s="40"/>
      <c r="X86" s="40"/>
      <c r="Y86" s="40"/>
      <c r="Z86" s="40"/>
      <c r="AA86" s="40"/>
      <c r="AB86" s="40"/>
      <c r="AC86" s="40"/>
      <c r="AD86" s="40"/>
      <c r="AE86" s="40"/>
      <c r="AT86" s="19" t="s">
        <v>74</v>
      </c>
      <c r="AU86" s="19" t="s">
        <v>99</v>
      </c>
      <c r="BK86" s="189">
        <f>BK87+BK161</f>
        <v>0</v>
      </c>
    </row>
    <row r="87" s="12" customFormat="1" ht="25.92" customHeight="1">
      <c r="A87" s="12"/>
      <c r="B87" s="190"/>
      <c r="C87" s="191"/>
      <c r="D87" s="192" t="s">
        <v>74</v>
      </c>
      <c r="E87" s="193" t="s">
        <v>157</v>
      </c>
      <c r="F87" s="193" t="s">
        <v>158</v>
      </c>
      <c r="G87" s="191"/>
      <c r="H87" s="191"/>
      <c r="I87" s="194"/>
      <c r="J87" s="195">
        <f>BK87</f>
        <v>0</v>
      </c>
      <c r="K87" s="191"/>
      <c r="L87" s="196"/>
      <c r="M87" s="197"/>
      <c r="N87" s="198"/>
      <c r="O87" s="198"/>
      <c r="P87" s="199">
        <f>P88+P116+P137+P152+P158</f>
        <v>0</v>
      </c>
      <c r="Q87" s="198"/>
      <c r="R87" s="199">
        <f>R88+R116+R137+R152+R158</f>
        <v>61.803544979999998</v>
      </c>
      <c r="S87" s="198"/>
      <c r="T87" s="200">
        <f>T88+T116+T137+T152+T158</f>
        <v>0</v>
      </c>
      <c r="U87" s="12"/>
      <c r="V87" s="12"/>
      <c r="W87" s="12"/>
      <c r="X87" s="12"/>
      <c r="Y87" s="12"/>
      <c r="Z87" s="12"/>
      <c r="AA87" s="12"/>
      <c r="AB87" s="12"/>
      <c r="AC87" s="12"/>
      <c r="AD87" s="12"/>
      <c r="AE87" s="12"/>
      <c r="AR87" s="201" t="s">
        <v>83</v>
      </c>
      <c r="AT87" s="202" t="s">
        <v>74</v>
      </c>
      <c r="AU87" s="202" t="s">
        <v>75</v>
      </c>
      <c r="AY87" s="201" t="s">
        <v>122</v>
      </c>
      <c r="BK87" s="203">
        <f>BK88+BK116+BK137+BK152+BK158</f>
        <v>0</v>
      </c>
    </row>
    <row r="88" s="12" customFormat="1" ht="22.8" customHeight="1">
      <c r="A88" s="12"/>
      <c r="B88" s="190"/>
      <c r="C88" s="191"/>
      <c r="D88" s="192" t="s">
        <v>74</v>
      </c>
      <c r="E88" s="204" t="s">
        <v>83</v>
      </c>
      <c r="F88" s="204" t="s">
        <v>159</v>
      </c>
      <c r="G88" s="191"/>
      <c r="H88" s="191"/>
      <c r="I88" s="194"/>
      <c r="J88" s="205">
        <f>BK88</f>
        <v>0</v>
      </c>
      <c r="K88" s="191"/>
      <c r="L88" s="196"/>
      <c r="M88" s="197"/>
      <c r="N88" s="198"/>
      <c r="O88" s="198"/>
      <c r="P88" s="199">
        <f>SUM(P89:P115)</f>
        <v>0</v>
      </c>
      <c r="Q88" s="198"/>
      <c r="R88" s="199">
        <f>SUM(R89:R115)</f>
        <v>7.4792899999999989</v>
      </c>
      <c r="S88" s="198"/>
      <c r="T88" s="200">
        <f>SUM(T89:T115)</f>
        <v>0</v>
      </c>
      <c r="U88" s="12"/>
      <c r="V88" s="12"/>
      <c r="W88" s="12"/>
      <c r="X88" s="12"/>
      <c r="Y88" s="12"/>
      <c r="Z88" s="12"/>
      <c r="AA88" s="12"/>
      <c r="AB88" s="12"/>
      <c r="AC88" s="12"/>
      <c r="AD88" s="12"/>
      <c r="AE88" s="12"/>
      <c r="AR88" s="201" t="s">
        <v>83</v>
      </c>
      <c r="AT88" s="202" t="s">
        <v>74</v>
      </c>
      <c r="AU88" s="202" t="s">
        <v>83</v>
      </c>
      <c r="AY88" s="201" t="s">
        <v>122</v>
      </c>
      <c r="BK88" s="203">
        <f>SUM(BK89:BK115)</f>
        <v>0</v>
      </c>
    </row>
    <row r="89" s="2" customFormat="1" ht="24.15" customHeight="1">
      <c r="A89" s="40"/>
      <c r="B89" s="41"/>
      <c r="C89" s="206" t="s">
        <v>83</v>
      </c>
      <c r="D89" s="206" t="s">
        <v>125</v>
      </c>
      <c r="E89" s="207" t="s">
        <v>160</v>
      </c>
      <c r="F89" s="208" t="s">
        <v>161</v>
      </c>
      <c r="G89" s="209" t="s">
        <v>162</v>
      </c>
      <c r="H89" s="210">
        <v>4.2220000000000004</v>
      </c>
      <c r="I89" s="211"/>
      <c r="J89" s="212">
        <f>ROUND(I89*H89,2)</f>
        <v>0</v>
      </c>
      <c r="K89" s="208" t="s">
        <v>128</v>
      </c>
      <c r="L89" s="46"/>
      <c r="M89" s="213" t="s">
        <v>19</v>
      </c>
      <c r="N89" s="214" t="s">
        <v>46</v>
      </c>
      <c r="O89" s="86"/>
      <c r="P89" s="215">
        <f>O89*H89</f>
        <v>0</v>
      </c>
      <c r="Q89" s="215">
        <v>0</v>
      </c>
      <c r="R89" s="215">
        <f>Q89*H89</f>
        <v>0</v>
      </c>
      <c r="S89" s="215">
        <v>0</v>
      </c>
      <c r="T89" s="216">
        <f>S89*H89</f>
        <v>0</v>
      </c>
      <c r="U89" s="40"/>
      <c r="V89" s="40"/>
      <c r="W89" s="40"/>
      <c r="X89" s="40"/>
      <c r="Y89" s="40"/>
      <c r="Z89" s="40"/>
      <c r="AA89" s="40"/>
      <c r="AB89" s="40"/>
      <c r="AC89" s="40"/>
      <c r="AD89" s="40"/>
      <c r="AE89" s="40"/>
      <c r="AR89" s="217" t="s">
        <v>142</v>
      </c>
      <c r="AT89" s="217" t="s">
        <v>125</v>
      </c>
      <c r="AU89" s="217" t="s">
        <v>85</v>
      </c>
      <c r="AY89" s="19" t="s">
        <v>122</v>
      </c>
      <c r="BE89" s="218">
        <f>IF(N89="základní",J89,0)</f>
        <v>0</v>
      </c>
      <c r="BF89" s="218">
        <f>IF(N89="snížená",J89,0)</f>
        <v>0</v>
      </c>
      <c r="BG89" s="218">
        <f>IF(N89="zákl. přenesená",J89,0)</f>
        <v>0</v>
      </c>
      <c r="BH89" s="218">
        <f>IF(N89="sníž. přenesená",J89,0)</f>
        <v>0</v>
      </c>
      <c r="BI89" s="218">
        <f>IF(N89="nulová",J89,0)</f>
        <v>0</v>
      </c>
      <c r="BJ89" s="19" t="s">
        <v>83</v>
      </c>
      <c r="BK89" s="218">
        <f>ROUND(I89*H89,2)</f>
        <v>0</v>
      </c>
      <c r="BL89" s="19" t="s">
        <v>142</v>
      </c>
      <c r="BM89" s="217" t="s">
        <v>163</v>
      </c>
    </row>
    <row r="90" s="2" customFormat="1">
      <c r="A90" s="40"/>
      <c r="B90" s="41"/>
      <c r="C90" s="42"/>
      <c r="D90" s="224" t="s">
        <v>164</v>
      </c>
      <c r="E90" s="42"/>
      <c r="F90" s="225" t="s">
        <v>165</v>
      </c>
      <c r="G90" s="42"/>
      <c r="H90" s="42"/>
      <c r="I90" s="226"/>
      <c r="J90" s="42"/>
      <c r="K90" s="42"/>
      <c r="L90" s="46"/>
      <c r="M90" s="227"/>
      <c r="N90" s="228"/>
      <c r="O90" s="86"/>
      <c r="P90" s="86"/>
      <c r="Q90" s="86"/>
      <c r="R90" s="86"/>
      <c r="S90" s="86"/>
      <c r="T90" s="87"/>
      <c r="U90" s="40"/>
      <c r="V90" s="40"/>
      <c r="W90" s="40"/>
      <c r="X90" s="40"/>
      <c r="Y90" s="40"/>
      <c r="Z90" s="40"/>
      <c r="AA90" s="40"/>
      <c r="AB90" s="40"/>
      <c r="AC90" s="40"/>
      <c r="AD90" s="40"/>
      <c r="AE90" s="40"/>
      <c r="AT90" s="19" t="s">
        <v>164</v>
      </c>
      <c r="AU90" s="19" t="s">
        <v>85</v>
      </c>
    </row>
    <row r="91" s="13" customFormat="1">
      <c r="A91" s="13"/>
      <c r="B91" s="229"/>
      <c r="C91" s="230"/>
      <c r="D91" s="224" t="s">
        <v>166</v>
      </c>
      <c r="E91" s="231" t="s">
        <v>19</v>
      </c>
      <c r="F91" s="232" t="s">
        <v>167</v>
      </c>
      <c r="G91" s="230"/>
      <c r="H91" s="231" t="s">
        <v>19</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166</v>
      </c>
      <c r="AU91" s="238" t="s">
        <v>85</v>
      </c>
      <c r="AV91" s="13" t="s">
        <v>83</v>
      </c>
      <c r="AW91" s="13" t="s">
        <v>37</v>
      </c>
      <c r="AX91" s="13" t="s">
        <v>75</v>
      </c>
      <c r="AY91" s="238" t="s">
        <v>122</v>
      </c>
    </row>
    <row r="92" s="14" customFormat="1">
      <c r="A92" s="14"/>
      <c r="B92" s="239"/>
      <c r="C92" s="240"/>
      <c r="D92" s="224" t="s">
        <v>166</v>
      </c>
      <c r="E92" s="241" t="s">
        <v>19</v>
      </c>
      <c r="F92" s="242" t="s">
        <v>168</v>
      </c>
      <c r="G92" s="240"/>
      <c r="H92" s="243">
        <v>0.69999999999999996</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166</v>
      </c>
      <c r="AU92" s="249" t="s">
        <v>85</v>
      </c>
      <c r="AV92" s="14" t="s">
        <v>85</v>
      </c>
      <c r="AW92" s="14" t="s">
        <v>37</v>
      </c>
      <c r="AX92" s="14" t="s">
        <v>75</v>
      </c>
      <c r="AY92" s="249" t="s">
        <v>122</v>
      </c>
    </row>
    <row r="93" s="15" customFormat="1">
      <c r="A93" s="15"/>
      <c r="B93" s="250"/>
      <c r="C93" s="251"/>
      <c r="D93" s="224" t="s">
        <v>166</v>
      </c>
      <c r="E93" s="252" t="s">
        <v>19</v>
      </c>
      <c r="F93" s="253" t="s">
        <v>169</v>
      </c>
      <c r="G93" s="251"/>
      <c r="H93" s="254">
        <v>0.69999999999999996</v>
      </c>
      <c r="I93" s="255"/>
      <c r="J93" s="251"/>
      <c r="K93" s="251"/>
      <c r="L93" s="256"/>
      <c r="M93" s="257"/>
      <c r="N93" s="258"/>
      <c r="O93" s="258"/>
      <c r="P93" s="258"/>
      <c r="Q93" s="258"/>
      <c r="R93" s="258"/>
      <c r="S93" s="258"/>
      <c r="T93" s="259"/>
      <c r="U93" s="15"/>
      <c r="V93" s="15"/>
      <c r="W93" s="15"/>
      <c r="X93" s="15"/>
      <c r="Y93" s="15"/>
      <c r="Z93" s="15"/>
      <c r="AA93" s="15"/>
      <c r="AB93" s="15"/>
      <c r="AC93" s="15"/>
      <c r="AD93" s="15"/>
      <c r="AE93" s="15"/>
      <c r="AT93" s="260" t="s">
        <v>166</v>
      </c>
      <c r="AU93" s="260" t="s">
        <v>85</v>
      </c>
      <c r="AV93" s="15" t="s">
        <v>137</v>
      </c>
      <c r="AW93" s="15" t="s">
        <v>37</v>
      </c>
      <c r="AX93" s="15" t="s">
        <v>75</v>
      </c>
      <c r="AY93" s="260" t="s">
        <v>122</v>
      </c>
    </row>
    <row r="94" s="13" customFormat="1">
      <c r="A94" s="13"/>
      <c r="B94" s="229"/>
      <c r="C94" s="230"/>
      <c r="D94" s="224" t="s">
        <v>166</v>
      </c>
      <c r="E94" s="231" t="s">
        <v>19</v>
      </c>
      <c r="F94" s="232" t="s">
        <v>170</v>
      </c>
      <c r="G94" s="230"/>
      <c r="H94" s="231" t="s">
        <v>19</v>
      </c>
      <c r="I94" s="233"/>
      <c r="J94" s="230"/>
      <c r="K94" s="230"/>
      <c r="L94" s="234"/>
      <c r="M94" s="235"/>
      <c r="N94" s="236"/>
      <c r="O94" s="236"/>
      <c r="P94" s="236"/>
      <c r="Q94" s="236"/>
      <c r="R94" s="236"/>
      <c r="S94" s="236"/>
      <c r="T94" s="237"/>
      <c r="U94" s="13"/>
      <c r="V94" s="13"/>
      <c r="W94" s="13"/>
      <c r="X94" s="13"/>
      <c r="Y94" s="13"/>
      <c r="Z94" s="13"/>
      <c r="AA94" s="13"/>
      <c r="AB94" s="13"/>
      <c r="AC94" s="13"/>
      <c r="AD94" s="13"/>
      <c r="AE94" s="13"/>
      <c r="AT94" s="238" t="s">
        <v>166</v>
      </c>
      <c r="AU94" s="238" t="s">
        <v>85</v>
      </c>
      <c r="AV94" s="13" t="s">
        <v>83</v>
      </c>
      <c r="AW94" s="13" t="s">
        <v>37</v>
      </c>
      <c r="AX94" s="13" t="s">
        <v>75</v>
      </c>
      <c r="AY94" s="238" t="s">
        <v>122</v>
      </c>
    </row>
    <row r="95" s="14" customFormat="1">
      <c r="A95" s="14"/>
      <c r="B95" s="239"/>
      <c r="C95" s="240"/>
      <c r="D95" s="224" t="s">
        <v>166</v>
      </c>
      <c r="E95" s="241" t="s">
        <v>19</v>
      </c>
      <c r="F95" s="242" t="s">
        <v>171</v>
      </c>
      <c r="G95" s="240"/>
      <c r="H95" s="243">
        <v>1.8480000000000001</v>
      </c>
      <c r="I95" s="244"/>
      <c r="J95" s="240"/>
      <c r="K95" s="240"/>
      <c r="L95" s="245"/>
      <c r="M95" s="246"/>
      <c r="N95" s="247"/>
      <c r="O95" s="247"/>
      <c r="P95" s="247"/>
      <c r="Q95" s="247"/>
      <c r="R95" s="247"/>
      <c r="S95" s="247"/>
      <c r="T95" s="248"/>
      <c r="U95" s="14"/>
      <c r="V95" s="14"/>
      <c r="W95" s="14"/>
      <c r="X95" s="14"/>
      <c r="Y95" s="14"/>
      <c r="Z95" s="14"/>
      <c r="AA95" s="14"/>
      <c r="AB95" s="14"/>
      <c r="AC95" s="14"/>
      <c r="AD95" s="14"/>
      <c r="AE95" s="14"/>
      <c r="AT95" s="249" t="s">
        <v>166</v>
      </c>
      <c r="AU95" s="249" t="s">
        <v>85</v>
      </c>
      <c r="AV95" s="14" t="s">
        <v>85</v>
      </c>
      <c r="AW95" s="14" t="s">
        <v>37</v>
      </c>
      <c r="AX95" s="14" t="s">
        <v>75</v>
      </c>
      <c r="AY95" s="249" t="s">
        <v>122</v>
      </c>
    </row>
    <row r="96" s="15" customFormat="1">
      <c r="A96" s="15"/>
      <c r="B96" s="250"/>
      <c r="C96" s="251"/>
      <c r="D96" s="224" t="s">
        <v>166</v>
      </c>
      <c r="E96" s="252" t="s">
        <v>19</v>
      </c>
      <c r="F96" s="253" t="s">
        <v>169</v>
      </c>
      <c r="G96" s="251"/>
      <c r="H96" s="254">
        <v>1.8480000000000001</v>
      </c>
      <c r="I96" s="255"/>
      <c r="J96" s="251"/>
      <c r="K96" s="251"/>
      <c r="L96" s="256"/>
      <c r="M96" s="257"/>
      <c r="N96" s="258"/>
      <c r="O96" s="258"/>
      <c r="P96" s="258"/>
      <c r="Q96" s="258"/>
      <c r="R96" s="258"/>
      <c r="S96" s="258"/>
      <c r="T96" s="259"/>
      <c r="U96" s="15"/>
      <c r="V96" s="15"/>
      <c r="W96" s="15"/>
      <c r="X96" s="15"/>
      <c r="Y96" s="15"/>
      <c r="Z96" s="15"/>
      <c r="AA96" s="15"/>
      <c r="AB96" s="15"/>
      <c r="AC96" s="15"/>
      <c r="AD96" s="15"/>
      <c r="AE96" s="15"/>
      <c r="AT96" s="260" t="s">
        <v>166</v>
      </c>
      <c r="AU96" s="260" t="s">
        <v>85</v>
      </c>
      <c r="AV96" s="15" t="s">
        <v>137</v>
      </c>
      <c r="AW96" s="15" t="s">
        <v>37</v>
      </c>
      <c r="AX96" s="15" t="s">
        <v>75</v>
      </c>
      <c r="AY96" s="260" t="s">
        <v>122</v>
      </c>
    </row>
    <row r="97" s="13" customFormat="1">
      <c r="A97" s="13"/>
      <c r="B97" s="229"/>
      <c r="C97" s="230"/>
      <c r="D97" s="224" t="s">
        <v>166</v>
      </c>
      <c r="E97" s="231" t="s">
        <v>19</v>
      </c>
      <c r="F97" s="232" t="s">
        <v>172</v>
      </c>
      <c r="G97" s="230"/>
      <c r="H97" s="231" t="s">
        <v>19</v>
      </c>
      <c r="I97" s="233"/>
      <c r="J97" s="230"/>
      <c r="K97" s="230"/>
      <c r="L97" s="234"/>
      <c r="M97" s="235"/>
      <c r="N97" s="236"/>
      <c r="O97" s="236"/>
      <c r="P97" s="236"/>
      <c r="Q97" s="236"/>
      <c r="R97" s="236"/>
      <c r="S97" s="236"/>
      <c r="T97" s="237"/>
      <c r="U97" s="13"/>
      <c r="V97" s="13"/>
      <c r="W97" s="13"/>
      <c r="X97" s="13"/>
      <c r="Y97" s="13"/>
      <c r="Z97" s="13"/>
      <c r="AA97" s="13"/>
      <c r="AB97" s="13"/>
      <c r="AC97" s="13"/>
      <c r="AD97" s="13"/>
      <c r="AE97" s="13"/>
      <c r="AT97" s="238" t="s">
        <v>166</v>
      </c>
      <c r="AU97" s="238" t="s">
        <v>85</v>
      </c>
      <c r="AV97" s="13" t="s">
        <v>83</v>
      </c>
      <c r="AW97" s="13" t="s">
        <v>37</v>
      </c>
      <c r="AX97" s="13" t="s">
        <v>75</v>
      </c>
      <c r="AY97" s="238" t="s">
        <v>122</v>
      </c>
    </row>
    <row r="98" s="14" customFormat="1">
      <c r="A98" s="14"/>
      <c r="B98" s="239"/>
      <c r="C98" s="240"/>
      <c r="D98" s="224" t="s">
        <v>166</v>
      </c>
      <c r="E98" s="241" t="s">
        <v>19</v>
      </c>
      <c r="F98" s="242" t="s">
        <v>173</v>
      </c>
      <c r="G98" s="240"/>
      <c r="H98" s="243">
        <v>1.6739999999999999</v>
      </c>
      <c r="I98" s="244"/>
      <c r="J98" s="240"/>
      <c r="K98" s="240"/>
      <c r="L98" s="245"/>
      <c r="M98" s="246"/>
      <c r="N98" s="247"/>
      <c r="O98" s="247"/>
      <c r="P98" s="247"/>
      <c r="Q98" s="247"/>
      <c r="R98" s="247"/>
      <c r="S98" s="247"/>
      <c r="T98" s="248"/>
      <c r="U98" s="14"/>
      <c r="V98" s="14"/>
      <c r="W98" s="14"/>
      <c r="X98" s="14"/>
      <c r="Y98" s="14"/>
      <c r="Z98" s="14"/>
      <c r="AA98" s="14"/>
      <c r="AB98" s="14"/>
      <c r="AC98" s="14"/>
      <c r="AD98" s="14"/>
      <c r="AE98" s="14"/>
      <c r="AT98" s="249" t="s">
        <v>166</v>
      </c>
      <c r="AU98" s="249" t="s">
        <v>85</v>
      </c>
      <c r="AV98" s="14" t="s">
        <v>85</v>
      </c>
      <c r="AW98" s="14" t="s">
        <v>37</v>
      </c>
      <c r="AX98" s="14" t="s">
        <v>75</v>
      </c>
      <c r="AY98" s="249" t="s">
        <v>122</v>
      </c>
    </row>
    <row r="99" s="16" customFormat="1">
      <c r="A99" s="16"/>
      <c r="B99" s="261"/>
      <c r="C99" s="262"/>
      <c r="D99" s="224" t="s">
        <v>166</v>
      </c>
      <c r="E99" s="263" t="s">
        <v>19</v>
      </c>
      <c r="F99" s="264" t="s">
        <v>174</v>
      </c>
      <c r="G99" s="262"/>
      <c r="H99" s="265">
        <v>4.2219999999999995</v>
      </c>
      <c r="I99" s="266"/>
      <c r="J99" s="262"/>
      <c r="K99" s="262"/>
      <c r="L99" s="267"/>
      <c r="M99" s="268"/>
      <c r="N99" s="269"/>
      <c r="O99" s="269"/>
      <c r="P99" s="269"/>
      <c r="Q99" s="269"/>
      <c r="R99" s="269"/>
      <c r="S99" s="269"/>
      <c r="T99" s="270"/>
      <c r="U99" s="16"/>
      <c r="V99" s="16"/>
      <c r="W99" s="16"/>
      <c r="X99" s="16"/>
      <c r="Y99" s="16"/>
      <c r="Z99" s="16"/>
      <c r="AA99" s="16"/>
      <c r="AB99" s="16"/>
      <c r="AC99" s="16"/>
      <c r="AD99" s="16"/>
      <c r="AE99" s="16"/>
      <c r="AT99" s="271" t="s">
        <v>166</v>
      </c>
      <c r="AU99" s="271" t="s">
        <v>85</v>
      </c>
      <c r="AV99" s="16" t="s">
        <v>142</v>
      </c>
      <c r="AW99" s="16" t="s">
        <v>37</v>
      </c>
      <c r="AX99" s="16" t="s">
        <v>83</v>
      </c>
      <c r="AY99" s="271" t="s">
        <v>122</v>
      </c>
    </row>
    <row r="100" s="2" customFormat="1" ht="24.15" customHeight="1">
      <c r="A100" s="40"/>
      <c r="B100" s="41"/>
      <c r="C100" s="206" t="s">
        <v>85</v>
      </c>
      <c r="D100" s="206" t="s">
        <v>125</v>
      </c>
      <c r="E100" s="207" t="s">
        <v>175</v>
      </c>
      <c r="F100" s="208" t="s">
        <v>176</v>
      </c>
      <c r="G100" s="209" t="s">
        <v>162</v>
      </c>
      <c r="H100" s="210">
        <v>4.2220000000000004</v>
      </c>
      <c r="I100" s="211"/>
      <c r="J100" s="212">
        <f>ROUND(I100*H100,2)</f>
        <v>0</v>
      </c>
      <c r="K100" s="208" t="s">
        <v>128</v>
      </c>
      <c r="L100" s="46"/>
      <c r="M100" s="213" t="s">
        <v>19</v>
      </c>
      <c r="N100" s="214" t="s">
        <v>46</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142</v>
      </c>
      <c r="AT100" s="217" t="s">
        <v>125</v>
      </c>
      <c r="AU100" s="217" t="s">
        <v>85</v>
      </c>
      <c r="AY100" s="19" t="s">
        <v>122</v>
      </c>
      <c r="BE100" s="218">
        <f>IF(N100="základní",J100,0)</f>
        <v>0</v>
      </c>
      <c r="BF100" s="218">
        <f>IF(N100="snížená",J100,0)</f>
        <v>0</v>
      </c>
      <c r="BG100" s="218">
        <f>IF(N100="zákl. přenesená",J100,0)</f>
        <v>0</v>
      </c>
      <c r="BH100" s="218">
        <f>IF(N100="sníž. přenesená",J100,0)</f>
        <v>0</v>
      </c>
      <c r="BI100" s="218">
        <f>IF(N100="nulová",J100,0)</f>
        <v>0</v>
      </c>
      <c r="BJ100" s="19" t="s">
        <v>83</v>
      </c>
      <c r="BK100" s="218">
        <f>ROUND(I100*H100,2)</f>
        <v>0</v>
      </c>
      <c r="BL100" s="19" t="s">
        <v>142</v>
      </c>
      <c r="BM100" s="217" t="s">
        <v>177</v>
      </c>
    </row>
    <row r="101" s="2" customFormat="1" ht="24.15" customHeight="1">
      <c r="A101" s="40"/>
      <c r="B101" s="41"/>
      <c r="C101" s="206" t="s">
        <v>137</v>
      </c>
      <c r="D101" s="206" t="s">
        <v>125</v>
      </c>
      <c r="E101" s="207" t="s">
        <v>178</v>
      </c>
      <c r="F101" s="208" t="s">
        <v>179</v>
      </c>
      <c r="G101" s="209" t="s">
        <v>180</v>
      </c>
      <c r="H101" s="210">
        <v>56</v>
      </c>
      <c r="I101" s="211"/>
      <c r="J101" s="212">
        <f>ROUND(I101*H101,2)</f>
        <v>0</v>
      </c>
      <c r="K101" s="208" t="s">
        <v>128</v>
      </c>
      <c r="L101" s="46"/>
      <c r="M101" s="213" t="s">
        <v>19</v>
      </c>
      <c r="N101" s="214" t="s">
        <v>46</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142</v>
      </c>
      <c r="AT101" s="217" t="s">
        <v>125</v>
      </c>
      <c r="AU101" s="217" t="s">
        <v>85</v>
      </c>
      <c r="AY101" s="19" t="s">
        <v>122</v>
      </c>
      <c r="BE101" s="218">
        <f>IF(N101="základní",J101,0)</f>
        <v>0</v>
      </c>
      <c r="BF101" s="218">
        <f>IF(N101="snížená",J101,0)</f>
        <v>0</v>
      </c>
      <c r="BG101" s="218">
        <f>IF(N101="zákl. přenesená",J101,0)</f>
        <v>0</v>
      </c>
      <c r="BH101" s="218">
        <f>IF(N101="sníž. přenesená",J101,0)</f>
        <v>0</v>
      </c>
      <c r="BI101" s="218">
        <f>IF(N101="nulová",J101,0)</f>
        <v>0</v>
      </c>
      <c r="BJ101" s="19" t="s">
        <v>83</v>
      </c>
      <c r="BK101" s="218">
        <f>ROUND(I101*H101,2)</f>
        <v>0</v>
      </c>
      <c r="BL101" s="19" t="s">
        <v>142</v>
      </c>
      <c r="BM101" s="217" t="s">
        <v>181</v>
      </c>
    </row>
    <row r="102" s="2" customFormat="1">
      <c r="A102" s="40"/>
      <c r="B102" s="41"/>
      <c r="C102" s="42"/>
      <c r="D102" s="224" t="s">
        <v>164</v>
      </c>
      <c r="E102" s="42"/>
      <c r="F102" s="225" t="s">
        <v>182</v>
      </c>
      <c r="G102" s="42"/>
      <c r="H102" s="42"/>
      <c r="I102" s="226"/>
      <c r="J102" s="42"/>
      <c r="K102" s="42"/>
      <c r="L102" s="46"/>
      <c r="M102" s="227"/>
      <c r="N102" s="228"/>
      <c r="O102" s="86"/>
      <c r="P102" s="86"/>
      <c r="Q102" s="86"/>
      <c r="R102" s="86"/>
      <c r="S102" s="86"/>
      <c r="T102" s="87"/>
      <c r="U102" s="40"/>
      <c r="V102" s="40"/>
      <c r="W102" s="40"/>
      <c r="X102" s="40"/>
      <c r="Y102" s="40"/>
      <c r="Z102" s="40"/>
      <c r="AA102" s="40"/>
      <c r="AB102" s="40"/>
      <c r="AC102" s="40"/>
      <c r="AD102" s="40"/>
      <c r="AE102" s="40"/>
      <c r="AT102" s="19" t="s">
        <v>164</v>
      </c>
      <c r="AU102" s="19" t="s">
        <v>85</v>
      </c>
    </row>
    <row r="103" s="2" customFormat="1" ht="24.15" customHeight="1">
      <c r="A103" s="40"/>
      <c r="B103" s="41"/>
      <c r="C103" s="206" t="s">
        <v>142</v>
      </c>
      <c r="D103" s="206" t="s">
        <v>125</v>
      </c>
      <c r="E103" s="207" t="s">
        <v>183</v>
      </c>
      <c r="F103" s="208" t="s">
        <v>184</v>
      </c>
      <c r="G103" s="209" t="s">
        <v>180</v>
      </c>
      <c r="H103" s="210">
        <v>23</v>
      </c>
      <c r="I103" s="211"/>
      <c r="J103" s="212">
        <f>ROUND(I103*H103,2)</f>
        <v>0</v>
      </c>
      <c r="K103" s="208" t="s">
        <v>128</v>
      </c>
      <c r="L103" s="46"/>
      <c r="M103" s="213" t="s">
        <v>19</v>
      </c>
      <c r="N103" s="214" t="s">
        <v>46</v>
      </c>
      <c r="O103" s="86"/>
      <c r="P103" s="215">
        <f>O103*H103</f>
        <v>0</v>
      </c>
      <c r="Q103" s="215">
        <v>0</v>
      </c>
      <c r="R103" s="215">
        <f>Q103*H103</f>
        <v>0</v>
      </c>
      <c r="S103" s="215">
        <v>0</v>
      </c>
      <c r="T103" s="216">
        <f>S103*H103</f>
        <v>0</v>
      </c>
      <c r="U103" s="40"/>
      <c r="V103" s="40"/>
      <c r="W103" s="40"/>
      <c r="X103" s="40"/>
      <c r="Y103" s="40"/>
      <c r="Z103" s="40"/>
      <c r="AA103" s="40"/>
      <c r="AB103" s="40"/>
      <c r="AC103" s="40"/>
      <c r="AD103" s="40"/>
      <c r="AE103" s="40"/>
      <c r="AR103" s="217" t="s">
        <v>142</v>
      </c>
      <c r="AT103" s="217" t="s">
        <v>125</v>
      </c>
      <c r="AU103" s="217" t="s">
        <v>85</v>
      </c>
      <c r="AY103" s="19" t="s">
        <v>122</v>
      </c>
      <c r="BE103" s="218">
        <f>IF(N103="základní",J103,0)</f>
        <v>0</v>
      </c>
      <c r="BF103" s="218">
        <f>IF(N103="snížená",J103,0)</f>
        <v>0</v>
      </c>
      <c r="BG103" s="218">
        <f>IF(N103="zákl. přenesená",J103,0)</f>
        <v>0</v>
      </c>
      <c r="BH103" s="218">
        <f>IF(N103="sníž. přenesená",J103,0)</f>
        <v>0</v>
      </c>
      <c r="BI103" s="218">
        <f>IF(N103="nulová",J103,0)</f>
        <v>0</v>
      </c>
      <c r="BJ103" s="19" t="s">
        <v>83</v>
      </c>
      <c r="BK103" s="218">
        <f>ROUND(I103*H103,2)</f>
        <v>0</v>
      </c>
      <c r="BL103" s="19" t="s">
        <v>142</v>
      </c>
      <c r="BM103" s="217" t="s">
        <v>185</v>
      </c>
    </row>
    <row r="104" s="2" customFormat="1">
      <c r="A104" s="40"/>
      <c r="B104" s="41"/>
      <c r="C104" s="42"/>
      <c r="D104" s="224" t="s">
        <v>164</v>
      </c>
      <c r="E104" s="42"/>
      <c r="F104" s="225" t="s">
        <v>186</v>
      </c>
      <c r="G104" s="42"/>
      <c r="H104" s="42"/>
      <c r="I104" s="226"/>
      <c r="J104" s="42"/>
      <c r="K104" s="42"/>
      <c r="L104" s="46"/>
      <c r="M104" s="227"/>
      <c r="N104" s="228"/>
      <c r="O104" s="86"/>
      <c r="P104" s="86"/>
      <c r="Q104" s="86"/>
      <c r="R104" s="86"/>
      <c r="S104" s="86"/>
      <c r="T104" s="87"/>
      <c r="U104" s="40"/>
      <c r="V104" s="40"/>
      <c r="W104" s="40"/>
      <c r="X104" s="40"/>
      <c r="Y104" s="40"/>
      <c r="Z104" s="40"/>
      <c r="AA104" s="40"/>
      <c r="AB104" s="40"/>
      <c r="AC104" s="40"/>
      <c r="AD104" s="40"/>
      <c r="AE104" s="40"/>
      <c r="AT104" s="19" t="s">
        <v>164</v>
      </c>
      <c r="AU104" s="19" t="s">
        <v>85</v>
      </c>
    </row>
    <row r="105" s="2" customFormat="1" ht="14.4" customHeight="1">
      <c r="A105" s="40"/>
      <c r="B105" s="41"/>
      <c r="C105" s="272" t="s">
        <v>121</v>
      </c>
      <c r="D105" s="272" t="s">
        <v>187</v>
      </c>
      <c r="E105" s="273" t="s">
        <v>188</v>
      </c>
      <c r="F105" s="274" t="s">
        <v>189</v>
      </c>
      <c r="G105" s="275" t="s">
        <v>190</v>
      </c>
      <c r="H105" s="276">
        <v>7.4749999999999996</v>
      </c>
      <c r="I105" s="277"/>
      <c r="J105" s="278">
        <f>ROUND(I105*H105,2)</f>
        <v>0</v>
      </c>
      <c r="K105" s="274" t="s">
        <v>128</v>
      </c>
      <c r="L105" s="279"/>
      <c r="M105" s="280" t="s">
        <v>19</v>
      </c>
      <c r="N105" s="281" t="s">
        <v>46</v>
      </c>
      <c r="O105" s="86"/>
      <c r="P105" s="215">
        <f>O105*H105</f>
        <v>0</v>
      </c>
      <c r="Q105" s="215">
        <v>1</v>
      </c>
      <c r="R105" s="215">
        <f>Q105*H105</f>
        <v>7.4749999999999996</v>
      </c>
      <c r="S105" s="215">
        <v>0</v>
      </c>
      <c r="T105" s="216">
        <f>S105*H105</f>
        <v>0</v>
      </c>
      <c r="U105" s="40"/>
      <c r="V105" s="40"/>
      <c r="W105" s="40"/>
      <c r="X105" s="40"/>
      <c r="Y105" s="40"/>
      <c r="Z105" s="40"/>
      <c r="AA105" s="40"/>
      <c r="AB105" s="40"/>
      <c r="AC105" s="40"/>
      <c r="AD105" s="40"/>
      <c r="AE105" s="40"/>
      <c r="AR105" s="217" t="s">
        <v>191</v>
      </c>
      <c r="AT105" s="217" t="s">
        <v>187</v>
      </c>
      <c r="AU105" s="217" t="s">
        <v>85</v>
      </c>
      <c r="AY105" s="19" t="s">
        <v>122</v>
      </c>
      <c r="BE105" s="218">
        <f>IF(N105="základní",J105,0)</f>
        <v>0</v>
      </c>
      <c r="BF105" s="218">
        <f>IF(N105="snížená",J105,0)</f>
        <v>0</v>
      </c>
      <c r="BG105" s="218">
        <f>IF(N105="zákl. přenesená",J105,0)</f>
        <v>0</v>
      </c>
      <c r="BH105" s="218">
        <f>IF(N105="sníž. přenesená",J105,0)</f>
        <v>0</v>
      </c>
      <c r="BI105" s="218">
        <f>IF(N105="nulová",J105,0)</f>
        <v>0</v>
      </c>
      <c r="BJ105" s="19" t="s">
        <v>83</v>
      </c>
      <c r="BK105" s="218">
        <f>ROUND(I105*H105,2)</f>
        <v>0</v>
      </c>
      <c r="BL105" s="19" t="s">
        <v>142</v>
      </c>
      <c r="BM105" s="217" t="s">
        <v>192</v>
      </c>
    </row>
    <row r="106" s="14" customFormat="1">
      <c r="A106" s="14"/>
      <c r="B106" s="239"/>
      <c r="C106" s="240"/>
      <c r="D106" s="224" t="s">
        <v>166</v>
      </c>
      <c r="E106" s="241" t="s">
        <v>19</v>
      </c>
      <c r="F106" s="242" t="s">
        <v>193</v>
      </c>
      <c r="G106" s="240"/>
      <c r="H106" s="243">
        <v>7.4749999999999996</v>
      </c>
      <c r="I106" s="244"/>
      <c r="J106" s="240"/>
      <c r="K106" s="240"/>
      <c r="L106" s="245"/>
      <c r="M106" s="246"/>
      <c r="N106" s="247"/>
      <c r="O106" s="247"/>
      <c r="P106" s="247"/>
      <c r="Q106" s="247"/>
      <c r="R106" s="247"/>
      <c r="S106" s="247"/>
      <c r="T106" s="248"/>
      <c r="U106" s="14"/>
      <c r="V106" s="14"/>
      <c r="W106" s="14"/>
      <c r="X106" s="14"/>
      <c r="Y106" s="14"/>
      <c r="Z106" s="14"/>
      <c r="AA106" s="14"/>
      <c r="AB106" s="14"/>
      <c r="AC106" s="14"/>
      <c r="AD106" s="14"/>
      <c r="AE106" s="14"/>
      <c r="AT106" s="249" t="s">
        <v>166</v>
      </c>
      <c r="AU106" s="249" t="s">
        <v>85</v>
      </c>
      <c r="AV106" s="14" t="s">
        <v>85</v>
      </c>
      <c r="AW106" s="14" t="s">
        <v>37</v>
      </c>
      <c r="AX106" s="14" t="s">
        <v>83</v>
      </c>
      <c r="AY106" s="249" t="s">
        <v>122</v>
      </c>
    </row>
    <row r="107" s="2" customFormat="1" ht="14.4" customHeight="1">
      <c r="A107" s="40"/>
      <c r="B107" s="41"/>
      <c r="C107" s="206" t="s">
        <v>194</v>
      </c>
      <c r="D107" s="206" t="s">
        <v>125</v>
      </c>
      <c r="E107" s="207" t="s">
        <v>195</v>
      </c>
      <c r="F107" s="208" t="s">
        <v>196</v>
      </c>
      <c r="G107" s="209" t="s">
        <v>180</v>
      </c>
      <c r="H107" s="210">
        <v>23</v>
      </c>
      <c r="I107" s="211"/>
      <c r="J107" s="212">
        <f>ROUND(I107*H107,2)</f>
        <v>0</v>
      </c>
      <c r="K107" s="208" t="s">
        <v>128</v>
      </c>
      <c r="L107" s="46"/>
      <c r="M107" s="213" t="s">
        <v>19</v>
      </c>
      <c r="N107" s="214" t="s">
        <v>46</v>
      </c>
      <c r="O107" s="86"/>
      <c r="P107" s="215">
        <f>O107*H107</f>
        <v>0</v>
      </c>
      <c r="Q107" s="215">
        <v>0</v>
      </c>
      <c r="R107" s="215">
        <f>Q107*H107</f>
        <v>0</v>
      </c>
      <c r="S107" s="215">
        <v>0</v>
      </c>
      <c r="T107" s="216">
        <f>S107*H107</f>
        <v>0</v>
      </c>
      <c r="U107" s="40"/>
      <c r="V107" s="40"/>
      <c r="W107" s="40"/>
      <c r="X107" s="40"/>
      <c r="Y107" s="40"/>
      <c r="Z107" s="40"/>
      <c r="AA107" s="40"/>
      <c r="AB107" s="40"/>
      <c r="AC107" s="40"/>
      <c r="AD107" s="40"/>
      <c r="AE107" s="40"/>
      <c r="AR107" s="217" t="s">
        <v>142</v>
      </c>
      <c r="AT107" s="217" t="s">
        <v>125</v>
      </c>
      <c r="AU107" s="217" t="s">
        <v>85</v>
      </c>
      <c r="AY107" s="19" t="s">
        <v>122</v>
      </c>
      <c r="BE107" s="218">
        <f>IF(N107="základní",J107,0)</f>
        <v>0</v>
      </c>
      <c r="BF107" s="218">
        <f>IF(N107="snížená",J107,0)</f>
        <v>0</v>
      </c>
      <c r="BG107" s="218">
        <f>IF(N107="zákl. přenesená",J107,0)</f>
        <v>0</v>
      </c>
      <c r="BH107" s="218">
        <f>IF(N107="sníž. přenesená",J107,0)</f>
        <v>0</v>
      </c>
      <c r="BI107" s="218">
        <f>IF(N107="nulová",J107,0)</f>
        <v>0</v>
      </c>
      <c r="BJ107" s="19" t="s">
        <v>83</v>
      </c>
      <c r="BK107" s="218">
        <f>ROUND(I107*H107,2)</f>
        <v>0</v>
      </c>
      <c r="BL107" s="19" t="s">
        <v>142</v>
      </c>
      <c r="BM107" s="217" t="s">
        <v>197</v>
      </c>
    </row>
    <row r="108" s="2" customFormat="1">
      <c r="A108" s="40"/>
      <c r="B108" s="41"/>
      <c r="C108" s="42"/>
      <c r="D108" s="224" t="s">
        <v>164</v>
      </c>
      <c r="E108" s="42"/>
      <c r="F108" s="225" t="s">
        <v>198</v>
      </c>
      <c r="G108" s="42"/>
      <c r="H108" s="42"/>
      <c r="I108" s="226"/>
      <c r="J108" s="42"/>
      <c r="K108" s="42"/>
      <c r="L108" s="46"/>
      <c r="M108" s="227"/>
      <c r="N108" s="228"/>
      <c r="O108" s="86"/>
      <c r="P108" s="86"/>
      <c r="Q108" s="86"/>
      <c r="R108" s="86"/>
      <c r="S108" s="86"/>
      <c r="T108" s="87"/>
      <c r="U108" s="40"/>
      <c r="V108" s="40"/>
      <c r="W108" s="40"/>
      <c r="X108" s="40"/>
      <c r="Y108" s="40"/>
      <c r="Z108" s="40"/>
      <c r="AA108" s="40"/>
      <c r="AB108" s="40"/>
      <c r="AC108" s="40"/>
      <c r="AD108" s="40"/>
      <c r="AE108" s="40"/>
      <c r="AT108" s="19" t="s">
        <v>164</v>
      </c>
      <c r="AU108" s="19" t="s">
        <v>85</v>
      </c>
    </row>
    <row r="109" s="2" customFormat="1" ht="14.4" customHeight="1">
      <c r="A109" s="40"/>
      <c r="B109" s="41"/>
      <c r="C109" s="272" t="s">
        <v>199</v>
      </c>
      <c r="D109" s="272" t="s">
        <v>187</v>
      </c>
      <c r="E109" s="273" t="s">
        <v>200</v>
      </c>
      <c r="F109" s="274" t="s">
        <v>201</v>
      </c>
      <c r="G109" s="275" t="s">
        <v>202</v>
      </c>
      <c r="H109" s="276">
        <v>0.68999999999999995</v>
      </c>
      <c r="I109" s="277"/>
      <c r="J109" s="278">
        <f>ROUND(I109*H109,2)</f>
        <v>0</v>
      </c>
      <c r="K109" s="274" t="s">
        <v>128</v>
      </c>
      <c r="L109" s="279"/>
      <c r="M109" s="280" t="s">
        <v>19</v>
      </c>
      <c r="N109" s="281" t="s">
        <v>46</v>
      </c>
      <c r="O109" s="86"/>
      <c r="P109" s="215">
        <f>O109*H109</f>
        <v>0</v>
      </c>
      <c r="Q109" s="215">
        <v>0.001</v>
      </c>
      <c r="R109" s="215">
        <f>Q109*H109</f>
        <v>0.00068999999999999997</v>
      </c>
      <c r="S109" s="215">
        <v>0</v>
      </c>
      <c r="T109" s="216">
        <f>S109*H109</f>
        <v>0</v>
      </c>
      <c r="U109" s="40"/>
      <c r="V109" s="40"/>
      <c r="W109" s="40"/>
      <c r="X109" s="40"/>
      <c r="Y109" s="40"/>
      <c r="Z109" s="40"/>
      <c r="AA109" s="40"/>
      <c r="AB109" s="40"/>
      <c r="AC109" s="40"/>
      <c r="AD109" s="40"/>
      <c r="AE109" s="40"/>
      <c r="AR109" s="217" t="s">
        <v>191</v>
      </c>
      <c r="AT109" s="217" t="s">
        <v>187</v>
      </c>
      <c r="AU109" s="217" t="s">
        <v>85</v>
      </c>
      <c r="AY109" s="19" t="s">
        <v>122</v>
      </c>
      <c r="BE109" s="218">
        <f>IF(N109="základní",J109,0)</f>
        <v>0</v>
      </c>
      <c r="BF109" s="218">
        <f>IF(N109="snížená",J109,0)</f>
        <v>0</v>
      </c>
      <c r="BG109" s="218">
        <f>IF(N109="zákl. přenesená",J109,0)</f>
        <v>0</v>
      </c>
      <c r="BH109" s="218">
        <f>IF(N109="sníž. přenesená",J109,0)</f>
        <v>0</v>
      </c>
      <c r="BI109" s="218">
        <f>IF(N109="nulová",J109,0)</f>
        <v>0</v>
      </c>
      <c r="BJ109" s="19" t="s">
        <v>83</v>
      </c>
      <c r="BK109" s="218">
        <f>ROUND(I109*H109,2)</f>
        <v>0</v>
      </c>
      <c r="BL109" s="19" t="s">
        <v>142</v>
      </c>
      <c r="BM109" s="217" t="s">
        <v>203</v>
      </c>
    </row>
    <row r="110" s="14" customFormat="1">
      <c r="A110" s="14"/>
      <c r="B110" s="239"/>
      <c r="C110" s="240"/>
      <c r="D110" s="224" t="s">
        <v>166</v>
      </c>
      <c r="E110" s="240"/>
      <c r="F110" s="242" t="s">
        <v>204</v>
      </c>
      <c r="G110" s="240"/>
      <c r="H110" s="243">
        <v>0.68999999999999995</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166</v>
      </c>
      <c r="AU110" s="249" t="s">
        <v>85</v>
      </c>
      <c r="AV110" s="14" t="s">
        <v>85</v>
      </c>
      <c r="AW110" s="14" t="s">
        <v>4</v>
      </c>
      <c r="AX110" s="14" t="s">
        <v>83</v>
      </c>
      <c r="AY110" s="249" t="s">
        <v>122</v>
      </c>
    </row>
    <row r="111" s="2" customFormat="1" ht="14.4" customHeight="1">
      <c r="A111" s="40"/>
      <c r="B111" s="41"/>
      <c r="C111" s="206" t="s">
        <v>205</v>
      </c>
      <c r="D111" s="206" t="s">
        <v>125</v>
      </c>
      <c r="E111" s="207" t="s">
        <v>206</v>
      </c>
      <c r="F111" s="208" t="s">
        <v>207</v>
      </c>
      <c r="G111" s="209" t="s">
        <v>180</v>
      </c>
      <c r="H111" s="210">
        <v>8</v>
      </c>
      <c r="I111" s="211"/>
      <c r="J111" s="212">
        <f>ROUND(I111*H111,2)</f>
        <v>0</v>
      </c>
      <c r="K111" s="208" t="s">
        <v>128</v>
      </c>
      <c r="L111" s="46"/>
      <c r="M111" s="213" t="s">
        <v>19</v>
      </c>
      <c r="N111" s="214" t="s">
        <v>46</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142</v>
      </c>
      <c r="AT111" s="217" t="s">
        <v>125</v>
      </c>
      <c r="AU111" s="217" t="s">
        <v>85</v>
      </c>
      <c r="AY111" s="19" t="s">
        <v>122</v>
      </c>
      <c r="BE111" s="218">
        <f>IF(N111="základní",J111,0)</f>
        <v>0</v>
      </c>
      <c r="BF111" s="218">
        <f>IF(N111="snížená",J111,0)</f>
        <v>0</v>
      </c>
      <c r="BG111" s="218">
        <f>IF(N111="zákl. přenesená",J111,0)</f>
        <v>0</v>
      </c>
      <c r="BH111" s="218">
        <f>IF(N111="sníž. přenesená",J111,0)</f>
        <v>0</v>
      </c>
      <c r="BI111" s="218">
        <f>IF(N111="nulová",J111,0)</f>
        <v>0</v>
      </c>
      <c r="BJ111" s="19" t="s">
        <v>83</v>
      </c>
      <c r="BK111" s="218">
        <f>ROUND(I111*H111,2)</f>
        <v>0</v>
      </c>
      <c r="BL111" s="19" t="s">
        <v>142</v>
      </c>
      <c r="BM111" s="217" t="s">
        <v>208</v>
      </c>
    </row>
    <row r="112" s="2" customFormat="1">
      <c r="A112" s="40"/>
      <c r="B112" s="41"/>
      <c r="C112" s="42"/>
      <c r="D112" s="224" t="s">
        <v>164</v>
      </c>
      <c r="E112" s="42"/>
      <c r="F112" s="225" t="s">
        <v>209</v>
      </c>
      <c r="G112" s="42"/>
      <c r="H112" s="42"/>
      <c r="I112" s="226"/>
      <c r="J112" s="42"/>
      <c r="K112" s="42"/>
      <c r="L112" s="46"/>
      <c r="M112" s="227"/>
      <c r="N112" s="228"/>
      <c r="O112" s="86"/>
      <c r="P112" s="86"/>
      <c r="Q112" s="86"/>
      <c r="R112" s="86"/>
      <c r="S112" s="86"/>
      <c r="T112" s="87"/>
      <c r="U112" s="40"/>
      <c r="V112" s="40"/>
      <c r="W112" s="40"/>
      <c r="X112" s="40"/>
      <c r="Y112" s="40"/>
      <c r="Z112" s="40"/>
      <c r="AA112" s="40"/>
      <c r="AB112" s="40"/>
      <c r="AC112" s="40"/>
      <c r="AD112" s="40"/>
      <c r="AE112" s="40"/>
      <c r="AT112" s="19" t="s">
        <v>164</v>
      </c>
      <c r="AU112" s="19" t="s">
        <v>85</v>
      </c>
    </row>
    <row r="113" s="2" customFormat="1" ht="24.15" customHeight="1">
      <c r="A113" s="40"/>
      <c r="B113" s="41"/>
      <c r="C113" s="206" t="s">
        <v>210</v>
      </c>
      <c r="D113" s="206" t="s">
        <v>125</v>
      </c>
      <c r="E113" s="207" t="s">
        <v>211</v>
      </c>
      <c r="F113" s="208" t="s">
        <v>212</v>
      </c>
      <c r="G113" s="209" t="s">
        <v>213</v>
      </c>
      <c r="H113" s="210">
        <v>45</v>
      </c>
      <c r="I113" s="211"/>
      <c r="J113" s="212">
        <f>ROUND(I113*H113,2)</f>
        <v>0</v>
      </c>
      <c r="K113" s="208" t="s">
        <v>128</v>
      </c>
      <c r="L113" s="46"/>
      <c r="M113" s="213" t="s">
        <v>19</v>
      </c>
      <c r="N113" s="214" t="s">
        <v>46</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142</v>
      </c>
      <c r="AT113" s="217" t="s">
        <v>125</v>
      </c>
      <c r="AU113" s="217" t="s">
        <v>85</v>
      </c>
      <c r="AY113" s="19" t="s">
        <v>122</v>
      </c>
      <c r="BE113" s="218">
        <f>IF(N113="základní",J113,0)</f>
        <v>0</v>
      </c>
      <c r="BF113" s="218">
        <f>IF(N113="snížená",J113,0)</f>
        <v>0</v>
      </c>
      <c r="BG113" s="218">
        <f>IF(N113="zákl. přenesená",J113,0)</f>
        <v>0</v>
      </c>
      <c r="BH113" s="218">
        <f>IF(N113="sníž. přenesená",J113,0)</f>
        <v>0</v>
      </c>
      <c r="BI113" s="218">
        <f>IF(N113="nulová",J113,0)</f>
        <v>0</v>
      </c>
      <c r="BJ113" s="19" t="s">
        <v>83</v>
      </c>
      <c r="BK113" s="218">
        <f>ROUND(I113*H113,2)</f>
        <v>0</v>
      </c>
      <c r="BL113" s="19" t="s">
        <v>142</v>
      </c>
      <c r="BM113" s="217" t="s">
        <v>214</v>
      </c>
    </row>
    <row r="114" s="2" customFormat="1">
      <c r="A114" s="40"/>
      <c r="B114" s="41"/>
      <c r="C114" s="42"/>
      <c r="D114" s="224" t="s">
        <v>164</v>
      </c>
      <c r="E114" s="42"/>
      <c r="F114" s="225" t="s">
        <v>215</v>
      </c>
      <c r="G114" s="42"/>
      <c r="H114" s="42"/>
      <c r="I114" s="226"/>
      <c r="J114" s="42"/>
      <c r="K114" s="42"/>
      <c r="L114" s="46"/>
      <c r="M114" s="227"/>
      <c r="N114" s="228"/>
      <c r="O114" s="86"/>
      <c r="P114" s="86"/>
      <c r="Q114" s="86"/>
      <c r="R114" s="86"/>
      <c r="S114" s="86"/>
      <c r="T114" s="87"/>
      <c r="U114" s="40"/>
      <c r="V114" s="40"/>
      <c r="W114" s="40"/>
      <c r="X114" s="40"/>
      <c r="Y114" s="40"/>
      <c r="Z114" s="40"/>
      <c r="AA114" s="40"/>
      <c r="AB114" s="40"/>
      <c r="AC114" s="40"/>
      <c r="AD114" s="40"/>
      <c r="AE114" s="40"/>
      <c r="AT114" s="19" t="s">
        <v>164</v>
      </c>
      <c r="AU114" s="19" t="s">
        <v>85</v>
      </c>
    </row>
    <row r="115" s="2" customFormat="1" ht="14.4" customHeight="1">
      <c r="A115" s="40"/>
      <c r="B115" s="41"/>
      <c r="C115" s="272" t="s">
        <v>216</v>
      </c>
      <c r="D115" s="272" t="s">
        <v>187</v>
      </c>
      <c r="E115" s="273" t="s">
        <v>217</v>
      </c>
      <c r="F115" s="274" t="s">
        <v>218</v>
      </c>
      <c r="G115" s="275" t="s">
        <v>213</v>
      </c>
      <c r="H115" s="276">
        <v>45</v>
      </c>
      <c r="I115" s="277"/>
      <c r="J115" s="278">
        <f>ROUND(I115*H115,2)</f>
        <v>0</v>
      </c>
      <c r="K115" s="274" t="s">
        <v>19</v>
      </c>
      <c r="L115" s="279"/>
      <c r="M115" s="280" t="s">
        <v>19</v>
      </c>
      <c r="N115" s="281" t="s">
        <v>46</v>
      </c>
      <c r="O115" s="86"/>
      <c r="P115" s="215">
        <f>O115*H115</f>
        <v>0</v>
      </c>
      <c r="Q115" s="215">
        <v>8.0000000000000007E-05</v>
      </c>
      <c r="R115" s="215">
        <f>Q115*H115</f>
        <v>0.0036000000000000003</v>
      </c>
      <c r="S115" s="215">
        <v>0</v>
      </c>
      <c r="T115" s="216">
        <f>S115*H115</f>
        <v>0</v>
      </c>
      <c r="U115" s="40"/>
      <c r="V115" s="40"/>
      <c r="W115" s="40"/>
      <c r="X115" s="40"/>
      <c r="Y115" s="40"/>
      <c r="Z115" s="40"/>
      <c r="AA115" s="40"/>
      <c r="AB115" s="40"/>
      <c r="AC115" s="40"/>
      <c r="AD115" s="40"/>
      <c r="AE115" s="40"/>
      <c r="AR115" s="217" t="s">
        <v>191</v>
      </c>
      <c r="AT115" s="217" t="s">
        <v>187</v>
      </c>
      <c r="AU115" s="217" t="s">
        <v>85</v>
      </c>
      <c r="AY115" s="19" t="s">
        <v>122</v>
      </c>
      <c r="BE115" s="218">
        <f>IF(N115="základní",J115,0)</f>
        <v>0</v>
      </c>
      <c r="BF115" s="218">
        <f>IF(N115="snížená",J115,0)</f>
        <v>0</v>
      </c>
      <c r="BG115" s="218">
        <f>IF(N115="zákl. přenesená",J115,0)</f>
        <v>0</v>
      </c>
      <c r="BH115" s="218">
        <f>IF(N115="sníž. přenesená",J115,0)</f>
        <v>0</v>
      </c>
      <c r="BI115" s="218">
        <f>IF(N115="nulová",J115,0)</f>
        <v>0</v>
      </c>
      <c r="BJ115" s="19" t="s">
        <v>83</v>
      </c>
      <c r="BK115" s="218">
        <f>ROUND(I115*H115,2)</f>
        <v>0</v>
      </c>
      <c r="BL115" s="19" t="s">
        <v>142</v>
      </c>
      <c r="BM115" s="217" t="s">
        <v>219</v>
      </c>
    </row>
    <row r="116" s="12" customFormat="1" ht="22.8" customHeight="1">
      <c r="A116" s="12"/>
      <c r="B116" s="190"/>
      <c r="C116" s="191"/>
      <c r="D116" s="192" t="s">
        <v>74</v>
      </c>
      <c r="E116" s="204" t="s">
        <v>85</v>
      </c>
      <c r="F116" s="204" t="s">
        <v>220</v>
      </c>
      <c r="G116" s="191"/>
      <c r="H116" s="191"/>
      <c r="I116" s="194"/>
      <c r="J116" s="205">
        <f>BK116</f>
        <v>0</v>
      </c>
      <c r="K116" s="191"/>
      <c r="L116" s="196"/>
      <c r="M116" s="197"/>
      <c r="N116" s="198"/>
      <c r="O116" s="198"/>
      <c r="P116" s="199">
        <f>SUM(P117:P136)</f>
        <v>0</v>
      </c>
      <c r="Q116" s="198"/>
      <c r="R116" s="199">
        <f>SUM(R117:R136)</f>
        <v>14.64142498</v>
      </c>
      <c r="S116" s="198"/>
      <c r="T116" s="200">
        <f>SUM(T117:T136)</f>
        <v>0</v>
      </c>
      <c r="U116" s="12"/>
      <c r="V116" s="12"/>
      <c r="W116" s="12"/>
      <c r="X116" s="12"/>
      <c r="Y116" s="12"/>
      <c r="Z116" s="12"/>
      <c r="AA116" s="12"/>
      <c r="AB116" s="12"/>
      <c r="AC116" s="12"/>
      <c r="AD116" s="12"/>
      <c r="AE116" s="12"/>
      <c r="AR116" s="201" t="s">
        <v>83</v>
      </c>
      <c r="AT116" s="202" t="s">
        <v>74</v>
      </c>
      <c r="AU116" s="202" t="s">
        <v>83</v>
      </c>
      <c r="AY116" s="201" t="s">
        <v>122</v>
      </c>
      <c r="BK116" s="203">
        <f>SUM(BK117:BK136)</f>
        <v>0</v>
      </c>
    </row>
    <row r="117" s="2" customFormat="1" ht="14.4" customHeight="1">
      <c r="A117" s="40"/>
      <c r="B117" s="41"/>
      <c r="C117" s="206" t="s">
        <v>191</v>
      </c>
      <c r="D117" s="206" t="s">
        <v>125</v>
      </c>
      <c r="E117" s="207" t="s">
        <v>221</v>
      </c>
      <c r="F117" s="208" t="s">
        <v>222</v>
      </c>
      <c r="G117" s="209" t="s">
        <v>180</v>
      </c>
      <c r="H117" s="210">
        <v>25.199999999999999</v>
      </c>
      <c r="I117" s="211"/>
      <c r="J117" s="212">
        <f>ROUND(I117*H117,2)</f>
        <v>0</v>
      </c>
      <c r="K117" s="208" t="s">
        <v>128</v>
      </c>
      <c r="L117" s="46"/>
      <c r="M117" s="213" t="s">
        <v>19</v>
      </c>
      <c r="N117" s="214" t="s">
        <v>46</v>
      </c>
      <c r="O117" s="86"/>
      <c r="P117" s="215">
        <f>O117*H117</f>
        <v>0</v>
      </c>
      <c r="Q117" s="215">
        <v>0.035099999999999999</v>
      </c>
      <c r="R117" s="215">
        <f>Q117*H117</f>
        <v>0.88451999999999997</v>
      </c>
      <c r="S117" s="215">
        <v>0</v>
      </c>
      <c r="T117" s="216">
        <f>S117*H117</f>
        <v>0</v>
      </c>
      <c r="U117" s="40"/>
      <c r="V117" s="40"/>
      <c r="W117" s="40"/>
      <c r="X117" s="40"/>
      <c r="Y117" s="40"/>
      <c r="Z117" s="40"/>
      <c r="AA117" s="40"/>
      <c r="AB117" s="40"/>
      <c r="AC117" s="40"/>
      <c r="AD117" s="40"/>
      <c r="AE117" s="40"/>
      <c r="AR117" s="217" t="s">
        <v>142</v>
      </c>
      <c r="AT117" s="217" t="s">
        <v>125</v>
      </c>
      <c r="AU117" s="217" t="s">
        <v>85</v>
      </c>
      <c r="AY117" s="19" t="s">
        <v>122</v>
      </c>
      <c r="BE117" s="218">
        <f>IF(N117="základní",J117,0)</f>
        <v>0</v>
      </c>
      <c r="BF117" s="218">
        <f>IF(N117="snížená",J117,0)</f>
        <v>0</v>
      </c>
      <c r="BG117" s="218">
        <f>IF(N117="zákl. přenesená",J117,0)</f>
        <v>0</v>
      </c>
      <c r="BH117" s="218">
        <f>IF(N117="sníž. přenesená",J117,0)</f>
        <v>0</v>
      </c>
      <c r="BI117" s="218">
        <f>IF(N117="nulová",J117,0)</f>
        <v>0</v>
      </c>
      <c r="BJ117" s="19" t="s">
        <v>83</v>
      </c>
      <c r="BK117" s="218">
        <f>ROUND(I117*H117,2)</f>
        <v>0</v>
      </c>
      <c r="BL117" s="19" t="s">
        <v>142</v>
      </c>
      <c r="BM117" s="217" t="s">
        <v>223</v>
      </c>
    </row>
    <row r="118" s="2" customFormat="1">
      <c r="A118" s="40"/>
      <c r="B118" s="41"/>
      <c r="C118" s="42"/>
      <c r="D118" s="224" t="s">
        <v>164</v>
      </c>
      <c r="E118" s="42"/>
      <c r="F118" s="225" t="s">
        <v>224</v>
      </c>
      <c r="G118" s="42"/>
      <c r="H118" s="42"/>
      <c r="I118" s="226"/>
      <c r="J118" s="42"/>
      <c r="K118" s="42"/>
      <c r="L118" s="46"/>
      <c r="M118" s="227"/>
      <c r="N118" s="228"/>
      <c r="O118" s="86"/>
      <c r="P118" s="86"/>
      <c r="Q118" s="86"/>
      <c r="R118" s="86"/>
      <c r="S118" s="86"/>
      <c r="T118" s="87"/>
      <c r="U118" s="40"/>
      <c r="V118" s="40"/>
      <c r="W118" s="40"/>
      <c r="X118" s="40"/>
      <c r="Y118" s="40"/>
      <c r="Z118" s="40"/>
      <c r="AA118" s="40"/>
      <c r="AB118" s="40"/>
      <c r="AC118" s="40"/>
      <c r="AD118" s="40"/>
      <c r="AE118" s="40"/>
      <c r="AT118" s="19" t="s">
        <v>164</v>
      </c>
      <c r="AU118" s="19" t="s">
        <v>85</v>
      </c>
    </row>
    <row r="119" s="13" customFormat="1">
      <c r="A119" s="13"/>
      <c r="B119" s="229"/>
      <c r="C119" s="230"/>
      <c r="D119" s="224" t="s">
        <v>166</v>
      </c>
      <c r="E119" s="231" t="s">
        <v>19</v>
      </c>
      <c r="F119" s="232" t="s">
        <v>167</v>
      </c>
      <c r="G119" s="230"/>
      <c r="H119" s="231" t="s">
        <v>19</v>
      </c>
      <c r="I119" s="233"/>
      <c r="J119" s="230"/>
      <c r="K119" s="230"/>
      <c r="L119" s="234"/>
      <c r="M119" s="235"/>
      <c r="N119" s="236"/>
      <c r="O119" s="236"/>
      <c r="P119" s="236"/>
      <c r="Q119" s="236"/>
      <c r="R119" s="236"/>
      <c r="S119" s="236"/>
      <c r="T119" s="237"/>
      <c r="U119" s="13"/>
      <c r="V119" s="13"/>
      <c r="W119" s="13"/>
      <c r="X119" s="13"/>
      <c r="Y119" s="13"/>
      <c r="Z119" s="13"/>
      <c r="AA119" s="13"/>
      <c r="AB119" s="13"/>
      <c r="AC119" s="13"/>
      <c r="AD119" s="13"/>
      <c r="AE119" s="13"/>
      <c r="AT119" s="238" t="s">
        <v>166</v>
      </c>
      <c r="AU119" s="238" t="s">
        <v>85</v>
      </c>
      <c r="AV119" s="13" t="s">
        <v>83</v>
      </c>
      <c r="AW119" s="13" t="s">
        <v>37</v>
      </c>
      <c r="AX119" s="13" t="s">
        <v>75</v>
      </c>
      <c r="AY119" s="238" t="s">
        <v>122</v>
      </c>
    </row>
    <row r="120" s="14" customFormat="1">
      <c r="A120" s="14"/>
      <c r="B120" s="239"/>
      <c r="C120" s="240"/>
      <c r="D120" s="224" t="s">
        <v>166</v>
      </c>
      <c r="E120" s="241" t="s">
        <v>19</v>
      </c>
      <c r="F120" s="242" t="s">
        <v>225</v>
      </c>
      <c r="G120" s="240"/>
      <c r="H120" s="243">
        <v>5.5999999999999996</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166</v>
      </c>
      <c r="AU120" s="249" t="s">
        <v>85</v>
      </c>
      <c r="AV120" s="14" t="s">
        <v>85</v>
      </c>
      <c r="AW120" s="14" t="s">
        <v>37</v>
      </c>
      <c r="AX120" s="14" t="s">
        <v>75</v>
      </c>
      <c r="AY120" s="249" t="s">
        <v>122</v>
      </c>
    </row>
    <row r="121" s="15" customFormat="1">
      <c r="A121" s="15"/>
      <c r="B121" s="250"/>
      <c r="C121" s="251"/>
      <c r="D121" s="224" t="s">
        <v>166</v>
      </c>
      <c r="E121" s="252" t="s">
        <v>19</v>
      </c>
      <c r="F121" s="253" t="s">
        <v>169</v>
      </c>
      <c r="G121" s="251"/>
      <c r="H121" s="254">
        <v>5.5999999999999996</v>
      </c>
      <c r="I121" s="255"/>
      <c r="J121" s="251"/>
      <c r="K121" s="251"/>
      <c r="L121" s="256"/>
      <c r="M121" s="257"/>
      <c r="N121" s="258"/>
      <c r="O121" s="258"/>
      <c r="P121" s="258"/>
      <c r="Q121" s="258"/>
      <c r="R121" s="258"/>
      <c r="S121" s="258"/>
      <c r="T121" s="259"/>
      <c r="U121" s="15"/>
      <c r="V121" s="15"/>
      <c r="W121" s="15"/>
      <c r="X121" s="15"/>
      <c r="Y121" s="15"/>
      <c r="Z121" s="15"/>
      <c r="AA121" s="15"/>
      <c r="AB121" s="15"/>
      <c r="AC121" s="15"/>
      <c r="AD121" s="15"/>
      <c r="AE121" s="15"/>
      <c r="AT121" s="260" t="s">
        <v>166</v>
      </c>
      <c r="AU121" s="260" t="s">
        <v>85</v>
      </c>
      <c r="AV121" s="15" t="s">
        <v>137</v>
      </c>
      <c r="AW121" s="15" t="s">
        <v>37</v>
      </c>
      <c r="AX121" s="15" t="s">
        <v>75</v>
      </c>
      <c r="AY121" s="260" t="s">
        <v>122</v>
      </c>
    </row>
    <row r="122" s="13" customFormat="1">
      <c r="A122" s="13"/>
      <c r="B122" s="229"/>
      <c r="C122" s="230"/>
      <c r="D122" s="224" t="s">
        <v>166</v>
      </c>
      <c r="E122" s="231" t="s">
        <v>19</v>
      </c>
      <c r="F122" s="232" t="s">
        <v>170</v>
      </c>
      <c r="G122" s="230"/>
      <c r="H122" s="231" t="s">
        <v>19</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166</v>
      </c>
      <c r="AU122" s="238" t="s">
        <v>85</v>
      </c>
      <c r="AV122" s="13" t="s">
        <v>83</v>
      </c>
      <c r="AW122" s="13" t="s">
        <v>37</v>
      </c>
      <c r="AX122" s="13" t="s">
        <v>75</v>
      </c>
      <c r="AY122" s="238" t="s">
        <v>122</v>
      </c>
    </row>
    <row r="123" s="14" customFormat="1">
      <c r="A123" s="14"/>
      <c r="B123" s="239"/>
      <c r="C123" s="240"/>
      <c r="D123" s="224" t="s">
        <v>166</v>
      </c>
      <c r="E123" s="241" t="s">
        <v>19</v>
      </c>
      <c r="F123" s="242" t="s">
        <v>226</v>
      </c>
      <c r="G123" s="240"/>
      <c r="H123" s="243">
        <v>19.600000000000001</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166</v>
      </c>
      <c r="AU123" s="249" t="s">
        <v>85</v>
      </c>
      <c r="AV123" s="14" t="s">
        <v>85</v>
      </c>
      <c r="AW123" s="14" t="s">
        <v>37</v>
      </c>
      <c r="AX123" s="14" t="s">
        <v>75</v>
      </c>
      <c r="AY123" s="249" t="s">
        <v>122</v>
      </c>
    </row>
    <row r="124" s="15" customFormat="1">
      <c r="A124" s="15"/>
      <c r="B124" s="250"/>
      <c r="C124" s="251"/>
      <c r="D124" s="224" t="s">
        <v>166</v>
      </c>
      <c r="E124" s="252" t="s">
        <v>19</v>
      </c>
      <c r="F124" s="253" t="s">
        <v>169</v>
      </c>
      <c r="G124" s="251"/>
      <c r="H124" s="254">
        <v>19.600000000000001</v>
      </c>
      <c r="I124" s="255"/>
      <c r="J124" s="251"/>
      <c r="K124" s="251"/>
      <c r="L124" s="256"/>
      <c r="M124" s="257"/>
      <c r="N124" s="258"/>
      <c r="O124" s="258"/>
      <c r="P124" s="258"/>
      <c r="Q124" s="258"/>
      <c r="R124" s="258"/>
      <c r="S124" s="258"/>
      <c r="T124" s="259"/>
      <c r="U124" s="15"/>
      <c r="V124" s="15"/>
      <c r="W124" s="15"/>
      <c r="X124" s="15"/>
      <c r="Y124" s="15"/>
      <c r="Z124" s="15"/>
      <c r="AA124" s="15"/>
      <c r="AB124" s="15"/>
      <c r="AC124" s="15"/>
      <c r="AD124" s="15"/>
      <c r="AE124" s="15"/>
      <c r="AT124" s="260" t="s">
        <v>166</v>
      </c>
      <c r="AU124" s="260" t="s">
        <v>85</v>
      </c>
      <c r="AV124" s="15" t="s">
        <v>137</v>
      </c>
      <c r="AW124" s="15" t="s">
        <v>37</v>
      </c>
      <c r="AX124" s="15" t="s">
        <v>75</v>
      </c>
      <c r="AY124" s="260" t="s">
        <v>122</v>
      </c>
    </row>
    <row r="125" s="16" customFormat="1">
      <c r="A125" s="16"/>
      <c r="B125" s="261"/>
      <c r="C125" s="262"/>
      <c r="D125" s="224" t="s">
        <v>166</v>
      </c>
      <c r="E125" s="263" t="s">
        <v>19</v>
      </c>
      <c r="F125" s="264" t="s">
        <v>174</v>
      </c>
      <c r="G125" s="262"/>
      <c r="H125" s="265">
        <v>25.200000000000003</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166</v>
      </c>
      <c r="AU125" s="271" t="s">
        <v>85</v>
      </c>
      <c r="AV125" s="16" t="s">
        <v>142</v>
      </c>
      <c r="AW125" s="16" t="s">
        <v>37</v>
      </c>
      <c r="AX125" s="16" t="s">
        <v>83</v>
      </c>
      <c r="AY125" s="271" t="s">
        <v>122</v>
      </c>
    </row>
    <row r="126" s="2" customFormat="1" ht="14.4" customHeight="1">
      <c r="A126" s="40"/>
      <c r="B126" s="41"/>
      <c r="C126" s="206" t="s">
        <v>227</v>
      </c>
      <c r="D126" s="206" t="s">
        <v>125</v>
      </c>
      <c r="E126" s="207" t="s">
        <v>228</v>
      </c>
      <c r="F126" s="208" t="s">
        <v>229</v>
      </c>
      <c r="G126" s="209" t="s">
        <v>162</v>
      </c>
      <c r="H126" s="210">
        <v>6.0970000000000004</v>
      </c>
      <c r="I126" s="211"/>
      <c r="J126" s="212">
        <f>ROUND(I126*H126,2)</f>
        <v>0</v>
      </c>
      <c r="K126" s="208" t="s">
        <v>128</v>
      </c>
      <c r="L126" s="46"/>
      <c r="M126" s="213" t="s">
        <v>19</v>
      </c>
      <c r="N126" s="214" t="s">
        <v>46</v>
      </c>
      <c r="O126" s="86"/>
      <c r="P126" s="215">
        <f>O126*H126</f>
        <v>0</v>
      </c>
      <c r="Q126" s="215">
        <v>2.2563399999999998</v>
      </c>
      <c r="R126" s="215">
        <f>Q126*H126</f>
        <v>13.75690498</v>
      </c>
      <c r="S126" s="215">
        <v>0</v>
      </c>
      <c r="T126" s="216">
        <f>S126*H126</f>
        <v>0</v>
      </c>
      <c r="U126" s="40"/>
      <c r="V126" s="40"/>
      <c r="W126" s="40"/>
      <c r="X126" s="40"/>
      <c r="Y126" s="40"/>
      <c r="Z126" s="40"/>
      <c r="AA126" s="40"/>
      <c r="AB126" s="40"/>
      <c r="AC126" s="40"/>
      <c r="AD126" s="40"/>
      <c r="AE126" s="40"/>
      <c r="AR126" s="217" t="s">
        <v>142</v>
      </c>
      <c r="AT126" s="217" t="s">
        <v>125</v>
      </c>
      <c r="AU126" s="217" t="s">
        <v>85</v>
      </c>
      <c r="AY126" s="19" t="s">
        <v>122</v>
      </c>
      <c r="BE126" s="218">
        <f>IF(N126="základní",J126,0)</f>
        <v>0</v>
      </c>
      <c r="BF126" s="218">
        <f>IF(N126="snížená",J126,0)</f>
        <v>0</v>
      </c>
      <c r="BG126" s="218">
        <f>IF(N126="zákl. přenesená",J126,0)</f>
        <v>0</v>
      </c>
      <c r="BH126" s="218">
        <f>IF(N126="sníž. přenesená",J126,0)</f>
        <v>0</v>
      </c>
      <c r="BI126" s="218">
        <f>IF(N126="nulová",J126,0)</f>
        <v>0</v>
      </c>
      <c r="BJ126" s="19" t="s">
        <v>83</v>
      </c>
      <c r="BK126" s="218">
        <f>ROUND(I126*H126,2)</f>
        <v>0</v>
      </c>
      <c r="BL126" s="19" t="s">
        <v>142</v>
      </c>
      <c r="BM126" s="217" t="s">
        <v>230</v>
      </c>
    </row>
    <row r="127" s="2" customFormat="1">
      <c r="A127" s="40"/>
      <c r="B127" s="41"/>
      <c r="C127" s="42"/>
      <c r="D127" s="224" t="s">
        <v>164</v>
      </c>
      <c r="E127" s="42"/>
      <c r="F127" s="225" t="s">
        <v>231</v>
      </c>
      <c r="G127" s="42"/>
      <c r="H127" s="42"/>
      <c r="I127" s="226"/>
      <c r="J127" s="42"/>
      <c r="K127" s="42"/>
      <c r="L127" s="46"/>
      <c r="M127" s="227"/>
      <c r="N127" s="228"/>
      <c r="O127" s="86"/>
      <c r="P127" s="86"/>
      <c r="Q127" s="86"/>
      <c r="R127" s="86"/>
      <c r="S127" s="86"/>
      <c r="T127" s="87"/>
      <c r="U127" s="40"/>
      <c r="V127" s="40"/>
      <c r="W127" s="40"/>
      <c r="X127" s="40"/>
      <c r="Y127" s="40"/>
      <c r="Z127" s="40"/>
      <c r="AA127" s="40"/>
      <c r="AB127" s="40"/>
      <c r="AC127" s="40"/>
      <c r="AD127" s="40"/>
      <c r="AE127" s="40"/>
      <c r="AT127" s="19" t="s">
        <v>164</v>
      </c>
      <c r="AU127" s="19" t="s">
        <v>85</v>
      </c>
    </row>
    <row r="128" s="13" customFormat="1">
      <c r="A128" s="13"/>
      <c r="B128" s="229"/>
      <c r="C128" s="230"/>
      <c r="D128" s="224" t="s">
        <v>166</v>
      </c>
      <c r="E128" s="231" t="s">
        <v>19</v>
      </c>
      <c r="F128" s="232" t="s">
        <v>167</v>
      </c>
      <c r="G128" s="230"/>
      <c r="H128" s="231" t="s">
        <v>19</v>
      </c>
      <c r="I128" s="233"/>
      <c r="J128" s="230"/>
      <c r="K128" s="230"/>
      <c r="L128" s="234"/>
      <c r="M128" s="235"/>
      <c r="N128" s="236"/>
      <c r="O128" s="236"/>
      <c r="P128" s="236"/>
      <c r="Q128" s="236"/>
      <c r="R128" s="236"/>
      <c r="S128" s="236"/>
      <c r="T128" s="237"/>
      <c r="U128" s="13"/>
      <c r="V128" s="13"/>
      <c r="W128" s="13"/>
      <c r="X128" s="13"/>
      <c r="Y128" s="13"/>
      <c r="Z128" s="13"/>
      <c r="AA128" s="13"/>
      <c r="AB128" s="13"/>
      <c r="AC128" s="13"/>
      <c r="AD128" s="13"/>
      <c r="AE128" s="13"/>
      <c r="AT128" s="238" t="s">
        <v>166</v>
      </c>
      <c r="AU128" s="238" t="s">
        <v>85</v>
      </c>
      <c r="AV128" s="13" t="s">
        <v>83</v>
      </c>
      <c r="AW128" s="13" t="s">
        <v>37</v>
      </c>
      <c r="AX128" s="13" t="s">
        <v>75</v>
      </c>
      <c r="AY128" s="238" t="s">
        <v>122</v>
      </c>
    </row>
    <row r="129" s="14" customFormat="1">
      <c r="A129" s="14"/>
      <c r="B129" s="239"/>
      <c r="C129" s="240"/>
      <c r="D129" s="224" t="s">
        <v>166</v>
      </c>
      <c r="E129" s="241" t="s">
        <v>19</v>
      </c>
      <c r="F129" s="242" t="s">
        <v>168</v>
      </c>
      <c r="G129" s="240"/>
      <c r="H129" s="243">
        <v>0.69999999999999996</v>
      </c>
      <c r="I129" s="244"/>
      <c r="J129" s="240"/>
      <c r="K129" s="240"/>
      <c r="L129" s="245"/>
      <c r="M129" s="246"/>
      <c r="N129" s="247"/>
      <c r="O129" s="247"/>
      <c r="P129" s="247"/>
      <c r="Q129" s="247"/>
      <c r="R129" s="247"/>
      <c r="S129" s="247"/>
      <c r="T129" s="248"/>
      <c r="U129" s="14"/>
      <c r="V129" s="14"/>
      <c r="W129" s="14"/>
      <c r="X129" s="14"/>
      <c r="Y129" s="14"/>
      <c r="Z129" s="14"/>
      <c r="AA129" s="14"/>
      <c r="AB129" s="14"/>
      <c r="AC129" s="14"/>
      <c r="AD129" s="14"/>
      <c r="AE129" s="14"/>
      <c r="AT129" s="249" t="s">
        <v>166</v>
      </c>
      <c r="AU129" s="249" t="s">
        <v>85</v>
      </c>
      <c r="AV129" s="14" t="s">
        <v>85</v>
      </c>
      <c r="AW129" s="14" t="s">
        <v>37</v>
      </c>
      <c r="AX129" s="14" t="s">
        <v>75</v>
      </c>
      <c r="AY129" s="249" t="s">
        <v>122</v>
      </c>
    </row>
    <row r="130" s="15" customFormat="1">
      <c r="A130" s="15"/>
      <c r="B130" s="250"/>
      <c r="C130" s="251"/>
      <c r="D130" s="224" t="s">
        <v>166</v>
      </c>
      <c r="E130" s="252" t="s">
        <v>19</v>
      </c>
      <c r="F130" s="253" t="s">
        <v>169</v>
      </c>
      <c r="G130" s="251"/>
      <c r="H130" s="254">
        <v>0.69999999999999996</v>
      </c>
      <c r="I130" s="255"/>
      <c r="J130" s="251"/>
      <c r="K130" s="251"/>
      <c r="L130" s="256"/>
      <c r="M130" s="257"/>
      <c r="N130" s="258"/>
      <c r="O130" s="258"/>
      <c r="P130" s="258"/>
      <c r="Q130" s="258"/>
      <c r="R130" s="258"/>
      <c r="S130" s="258"/>
      <c r="T130" s="259"/>
      <c r="U130" s="15"/>
      <c r="V130" s="15"/>
      <c r="W130" s="15"/>
      <c r="X130" s="15"/>
      <c r="Y130" s="15"/>
      <c r="Z130" s="15"/>
      <c r="AA130" s="15"/>
      <c r="AB130" s="15"/>
      <c r="AC130" s="15"/>
      <c r="AD130" s="15"/>
      <c r="AE130" s="15"/>
      <c r="AT130" s="260" t="s">
        <v>166</v>
      </c>
      <c r="AU130" s="260" t="s">
        <v>85</v>
      </c>
      <c r="AV130" s="15" t="s">
        <v>137</v>
      </c>
      <c r="AW130" s="15" t="s">
        <v>37</v>
      </c>
      <c r="AX130" s="15" t="s">
        <v>75</v>
      </c>
      <c r="AY130" s="260" t="s">
        <v>122</v>
      </c>
    </row>
    <row r="131" s="13" customFormat="1">
      <c r="A131" s="13"/>
      <c r="B131" s="229"/>
      <c r="C131" s="230"/>
      <c r="D131" s="224" t="s">
        <v>166</v>
      </c>
      <c r="E131" s="231" t="s">
        <v>19</v>
      </c>
      <c r="F131" s="232" t="s">
        <v>170</v>
      </c>
      <c r="G131" s="230"/>
      <c r="H131" s="231" t="s">
        <v>19</v>
      </c>
      <c r="I131" s="233"/>
      <c r="J131" s="230"/>
      <c r="K131" s="230"/>
      <c r="L131" s="234"/>
      <c r="M131" s="235"/>
      <c r="N131" s="236"/>
      <c r="O131" s="236"/>
      <c r="P131" s="236"/>
      <c r="Q131" s="236"/>
      <c r="R131" s="236"/>
      <c r="S131" s="236"/>
      <c r="T131" s="237"/>
      <c r="U131" s="13"/>
      <c r="V131" s="13"/>
      <c r="W131" s="13"/>
      <c r="X131" s="13"/>
      <c r="Y131" s="13"/>
      <c r="Z131" s="13"/>
      <c r="AA131" s="13"/>
      <c r="AB131" s="13"/>
      <c r="AC131" s="13"/>
      <c r="AD131" s="13"/>
      <c r="AE131" s="13"/>
      <c r="AT131" s="238" t="s">
        <v>166</v>
      </c>
      <c r="AU131" s="238" t="s">
        <v>85</v>
      </c>
      <c r="AV131" s="13" t="s">
        <v>83</v>
      </c>
      <c r="AW131" s="13" t="s">
        <v>37</v>
      </c>
      <c r="AX131" s="13" t="s">
        <v>75</v>
      </c>
      <c r="AY131" s="238" t="s">
        <v>122</v>
      </c>
    </row>
    <row r="132" s="14" customFormat="1">
      <c r="A132" s="14"/>
      <c r="B132" s="239"/>
      <c r="C132" s="240"/>
      <c r="D132" s="224" t="s">
        <v>166</v>
      </c>
      <c r="E132" s="241" t="s">
        <v>19</v>
      </c>
      <c r="F132" s="242" t="s">
        <v>232</v>
      </c>
      <c r="G132" s="240"/>
      <c r="H132" s="243">
        <v>1.6799999999999999</v>
      </c>
      <c r="I132" s="244"/>
      <c r="J132" s="240"/>
      <c r="K132" s="240"/>
      <c r="L132" s="245"/>
      <c r="M132" s="246"/>
      <c r="N132" s="247"/>
      <c r="O132" s="247"/>
      <c r="P132" s="247"/>
      <c r="Q132" s="247"/>
      <c r="R132" s="247"/>
      <c r="S132" s="247"/>
      <c r="T132" s="248"/>
      <c r="U132" s="14"/>
      <c r="V132" s="14"/>
      <c r="W132" s="14"/>
      <c r="X132" s="14"/>
      <c r="Y132" s="14"/>
      <c r="Z132" s="14"/>
      <c r="AA132" s="14"/>
      <c r="AB132" s="14"/>
      <c r="AC132" s="14"/>
      <c r="AD132" s="14"/>
      <c r="AE132" s="14"/>
      <c r="AT132" s="249" t="s">
        <v>166</v>
      </c>
      <c r="AU132" s="249" t="s">
        <v>85</v>
      </c>
      <c r="AV132" s="14" t="s">
        <v>85</v>
      </c>
      <c r="AW132" s="14" t="s">
        <v>37</v>
      </c>
      <c r="AX132" s="14" t="s">
        <v>75</v>
      </c>
      <c r="AY132" s="249" t="s">
        <v>122</v>
      </c>
    </row>
    <row r="133" s="15" customFormat="1">
      <c r="A133" s="15"/>
      <c r="B133" s="250"/>
      <c r="C133" s="251"/>
      <c r="D133" s="224" t="s">
        <v>166</v>
      </c>
      <c r="E133" s="252" t="s">
        <v>19</v>
      </c>
      <c r="F133" s="253" t="s">
        <v>169</v>
      </c>
      <c r="G133" s="251"/>
      <c r="H133" s="254">
        <v>1.6799999999999999</v>
      </c>
      <c r="I133" s="255"/>
      <c r="J133" s="251"/>
      <c r="K133" s="251"/>
      <c r="L133" s="256"/>
      <c r="M133" s="257"/>
      <c r="N133" s="258"/>
      <c r="O133" s="258"/>
      <c r="P133" s="258"/>
      <c r="Q133" s="258"/>
      <c r="R133" s="258"/>
      <c r="S133" s="258"/>
      <c r="T133" s="259"/>
      <c r="U133" s="15"/>
      <c r="V133" s="15"/>
      <c r="W133" s="15"/>
      <c r="X133" s="15"/>
      <c r="Y133" s="15"/>
      <c r="Z133" s="15"/>
      <c r="AA133" s="15"/>
      <c r="AB133" s="15"/>
      <c r="AC133" s="15"/>
      <c r="AD133" s="15"/>
      <c r="AE133" s="15"/>
      <c r="AT133" s="260" t="s">
        <v>166</v>
      </c>
      <c r="AU133" s="260" t="s">
        <v>85</v>
      </c>
      <c r="AV133" s="15" t="s">
        <v>137</v>
      </c>
      <c r="AW133" s="15" t="s">
        <v>37</v>
      </c>
      <c r="AX133" s="15" t="s">
        <v>75</v>
      </c>
      <c r="AY133" s="260" t="s">
        <v>122</v>
      </c>
    </row>
    <row r="134" s="13" customFormat="1">
      <c r="A134" s="13"/>
      <c r="B134" s="229"/>
      <c r="C134" s="230"/>
      <c r="D134" s="224" t="s">
        <v>166</v>
      </c>
      <c r="E134" s="231" t="s">
        <v>19</v>
      </c>
      <c r="F134" s="232" t="s">
        <v>172</v>
      </c>
      <c r="G134" s="230"/>
      <c r="H134" s="231" t="s">
        <v>19</v>
      </c>
      <c r="I134" s="233"/>
      <c r="J134" s="230"/>
      <c r="K134" s="230"/>
      <c r="L134" s="234"/>
      <c r="M134" s="235"/>
      <c r="N134" s="236"/>
      <c r="O134" s="236"/>
      <c r="P134" s="236"/>
      <c r="Q134" s="236"/>
      <c r="R134" s="236"/>
      <c r="S134" s="236"/>
      <c r="T134" s="237"/>
      <c r="U134" s="13"/>
      <c r="V134" s="13"/>
      <c r="W134" s="13"/>
      <c r="X134" s="13"/>
      <c r="Y134" s="13"/>
      <c r="Z134" s="13"/>
      <c r="AA134" s="13"/>
      <c r="AB134" s="13"/>
      <c r="AC134" s="13"/>
      <c r="AD134" s="13"/>
      <c r="AE134" s="13"/>
      <c r="AT134" s="238" t="s">
        <v>166</v>
      </c>
      <c r="AU134" s="238" t="s">
        <v>85</v>
      </c>
      <c r="AV134" s="13" t="s">
        <v>83</v>
      </c>
      <c r="AW134" s="13" t="s">
        <v>37</v>
      </c>
      <c r="AX134" s="13" t="s">
        <v>75</v>
      </c>
      <c r="AY134" s="238" t="s">
        <v>122</v>
      </c>
    </row>
    <row r="135" s="14" customFormat="1">
      <c r="A135" s="14"/>
      <c r="B135" s="239"/>
      <c r="C135" s="240"/>
      <c r="D135" s="224" t="s">
        <v>166</v>
      </c>
      <c r="E135" s="241" t="s">
        <v>19</v>
      </c>
      <c r="F135" s="242" t="s">
        <v>233</v>
      </c>
      <c r="G135" s="240"/>
      <c r="H135" s="243">
        <v>3.7170000000000001</v>
      </c>
      <c r="I135" s="244"/>
      <c r="J135" s="240"/>
      <c r="K135" s="240"/>
      <c r="L135" s="245"/>
      <c r="M135" s="246"/>
      <c r="N135" s="247"/>
      <c r="O135" s="247"/>
      <c r="P135" s="247"/>
      <c r="Q135" s="247"/>
      <c r="R135" s="247"/>
      <c r="S135" s="247"/>
      <c r="T135" s="248"/>
      <c r="U135" s="14"/>
      <c r="V135" s="14"/>
      <c r="W135" s="14"/>
      <c r="X135" s="14"/>
      <c r="Y135" s="14"/>
      <c r="Z135" s="14"/>
      <c r="AA135" s="14"/>
      <c r="AB135" s="14"/>
      <c r="AC135" s="14"/>
      <c r="AD135" s="14"/>
      <c r="AE135" s="14"/>
      <c r="AT135" s="249" t="s">
        <v>166</v>
      </c>
      <c r="AU135" s="249" t="s">
        <v>85</v>
      </c>
      <c r="AV135" s="14" t="s">
        <v>85</v>
      </c>
      <c r="AW135" s="14" t="s">
        <v>37</v>
      </c>
      <c r="AX135" s="14" t="s">
        <v>75</v>
      </c>
      <c r="AY135" s="249" t="s">
        <v>122</v>
      </c>
    </row>
    <row r="136" s="16" customFormat="1">
      <c r="A136" s="16"/>
      <c r="B136" s="261"/>
      <c r="C136" s="262"/>
      <c r="D136" s="224" t="s">
        <v>166</v>
      </c>
      <c r="E136" s="263" t="s">
        <v>19</v>
      </c>
      <c r="F136" s="264" t="s">
        <v>174</v>
      </c>
      <c r="G136" s="262"/>
      <c r="H136" s="265">
        <v>6.0969999999999995</v>
      </c>
      <c r="I136" s="266"/>
      <c r="J136" s="262"/>
      <c r="K136" s="262"/>
      <c r="L136" s="267"/>
      <c r="M136" s="268"/>
      <c r="N136" s="269"/>
      <c r="O136" s="269"/>
      <c r="P136" s="269"/>
      <c r="Q136" s="269"/>
      <c r="R136" s="269"/>
      <c r="S136" s="269"/>
      <c r="T136" s="270"/>
      <c r="U136" s="16"/>
      <c r="V136" s="16"/>
      <c r="W136" s="16"/>
      <c r="X136" s="16"/>
      <c r="Y136" s="16"/>
      <c r="Z136" s="16"/>
      <c r="AA136" s="16"/>
      <c r="AB136" s="16"/>
      <c r="AC136" s="16"/>
      <c r="AD136" s="16"/>
      <c r="AE136" s="16"/>
      <c r="AT136" s="271" t="s">
        <v>166</v>
      </c>
      <c r="AU136" s="271" t="s">
        <v>85</v>
      </c>
      <c r="AV136" s="16" t="s">
        <v>142</v>
      </c>
      <c r="AW136" s="16" t="s">
        <v>37</v>
      </c>
      <c r="AX136" s="16" t="s">
        <v>83</v>
      </c>
      <c r="AY136" s="271" t="s">
        <v>122</v>
      </c>
    </row>
    <row r="137" s="12" customFormat="1" ht="22.8" customHeight="1">
      <c r="A137" s="12"/>
      <c r="B137" s="190"/>
      <c r="C137" s="191"/>
      <c r="D137" s="192" t="s">
        <v>74</v>
      </c>
      <c r="E137" s="204" t="s">
        <v>121</v>
      </c>
      <c r="F137" s="204" t="s">
        <v>234</v>
      </c>
      <c r="G137" s="191"/>
      <c r="H137" s="191"/>
      <c r="I137" s="194"/>
      <c r="J137" s="205">
        <f>BK137</f>
        <v>0</v>
      </c>
      <c r="K137" s="191"/>
      <c r="L137" s="196"/>
      <c r="M137" s="197"/>
      <c r="N137" s="198"/>
      <c r="O137" s="198"/>
      <c r="P137" s="199">
        <f>SUM(P138:P151)</f>
        <v>0</v>
      </c>
      <c r="Q137" s="198"/>
      <c r="R137" s="199">
        <f>SUM(R138:R151)</f>
        <v>32.226759999999999</v>
      </c>
      <c r="S137" s="198"/>
      <c r="T137" s="200">
        <f>SUM(T138:T151)</f>
        <v>0</v>
      </c>
      <c r="U137" s="12"/>
      <c r="V137" s="12"/>
      <c r="W137" s="12"/>
      <c r="X137" s="12"/>
      <c r="Y137" s="12"/>
      <c r="Z137" s="12"/>
      <c r="AA137" s="12"/>
      <c r="AB137" s="12"/>
      <c r="AC137" s="12"/>
      <c r="AD137" s="12"/>
      <c r="AE137" s="12"/>
      <c r="AR137" s="201" t="s">
        <v>83</v>
      </c>
      <c r="AT137" s="202" t="s">
        <v>74</v>
      </c>
      <c r="AU137" s="202" t="s">
        <v>83</v>
      </c>
      <c r="AY137" s="201" t="s">
        <v>122</v>
      </c>
      <c r="BK137" s="203">
        <f>SUM(BK138:BK151)</f>
        <v>0</v>
      </c>
    </row>
    <row r="138" s="2" customFormat="1" ht="14.4" customHeight="1">
      <c r="A138" s="40"/>
      <c r="B138" s="41"/>
      <c r="C138" s="206" t="s">
        <v>235</v>
      </c>
      <c r="D138" s="206" t="s">
        <v>125</v>
      </c>
      <c r="E138" s="207" t="s">
        <v>236</v>
      </c>
      <c r="F138" s="208" t="s">
        <v>237</v>
      </c>
      <c r="G138" s="209" t="s">
        <v>180</v>
      </c>
      <c r="H138" s="210">
        <v>55</v>
      </c>
      <c r="I138" s="211"/>
      <c r="J138" s="212">
        <f>ROUND(I138*H138,2)</f>
        <v>0</v>
      </c>
      <c r="K138" s="208" t="s">
        <v>128</v>
      </c>
      <c r="L138" s="46"/>
      <c r="M138" s="213" t="s">
        <v>19</v>
      </c>
      <c r="N138" s="214" t="s">
        <v>46</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238</v>
      </c>
      <c r="AT138" s="217" t="s">
        <v>125</v>
      </c>
      <c r="AU138" s="217" t="s">
        <v>85</v>
      </c>
      <c r="AY138" s="19" t="s">
        <v>122</v>
      </c>
      <c r="BE138" s="218">
        <f>IF(N138="základní",J138,0)</f>
        <v>0</v>
      </c>
      <c r="BF138" s="218">
        <f>IF(N138="snížená",J138,0)</f>
        <v>0</v>
      </c>
      <c r="BG138" s="218">
        <f>IF(N138="zákl. přenesená",J138,0)</f>
        <v>0</v>
      </c>
      <c r="BH138" s="218">
        <f>IF(N138="sníž. přenesená",J138,0)</f>
        <v>0</v>
      </c>
      <c r="BI138" s="218">
        <f>IF(N138="nulová",J138,0)</f>
        <v>0</v>
      </c>
      <c r="BJ138" s="19" t="s">
        <v>83</v>
      </c>
      <c r="BK138" s="218">
        <f>ROUND(I138*H138,2)</f>
        <v>0</v>
      </c>
      <c r="BL138" s="19" t="s">
        <v>238</v>
      </c>
      <c r="BM138" s="217" t="s">
        <v>239</v>
      </c>
    </row>
    <row r="139" s="2" customFormat="1" ht="14.4" customHeight="1">
      <c r="A139" s="40"/>
      <c r="B139" s="41"/>
      <c r="C139" s="272" t="s">
        <v>240</v>
      </c>
      <c r="D139" s="272" t="s">
        <v>187</v>
      </c>
      <c r="E139" s="273" t="s">
        <v>241</v>
      </c>
      <c r="F139" s="274" t="s">
        <v>242</v>
      </c>
      <c r="G139" s="275" t="s">
        <v>190</v>
      </c>
      <c r="H139" s="276">
        <v>14.52</v>
      </c>
      <c r="I139" s="277"/>
      <c r="J139" s="278">
        <f>ROUND(I139*H139,2)</f>
        <v>0</v>
      </c>
      <c r="K139" s="274" t="s">
        <v>128</v>
      </c>
      <c r="L139" s="279"/>
      <c r="M139" s="280" t="s">
        <v>19</v>
      </c>
      <c r="N139" s="281" t="s">
        <v>46</v>
      </c>
      <c r="O139" s="86"/>
      <c r="P139" s="215">
        <f>O139*H139</f>
        <v>0</v>
      </c>
      <c r="Q139" s="215">
        <v>1</v>
      </c>
      <c r="R139" s="215">
        <f>Q139*H139</f>
        <v>14.52</v>
      </c>
      <c r="S139" s="215">
        <v>0</v>
      </c>
      <c r="T139" s="216">
        <f>S139*H139</f>
        <v>0</v>
      </c>
      <c r="U139" s="40"/>
      <c r="V139" s="40"/>
      <c r="W139" s="40"/>
      <c r="X139" s="40"/>
      <c r="Y139" s="40"/>
      <c r="Z139" s="40"/>
      <c r="AA139" s="40"/>
      <c r="AB139" s="40"/>
      <c r="AC139" s="40"/>
      <c r="AD139" s="40"/>
      <c r="AE139" s="40"/>
      <c r="AR139" s="217" t="s">
        <v>243</v>
      </c>
      <c r="AT139" s="217" t="s">
        <v>187</v>
      </c>
      <c r="AU139" s="217" t="s">
        <v>85</v>
      </c>
      <c r="AY139" s="19" t="s">
        <v>122</v>
      </c>
      <c r="BE139" s="218">
        <f>IF(N139="základní",J139,0)</f>
        <v>0</v>
      </c>
      <c r="BF139" s="218">
        <f>IF(N139="snížená",J139,0)</f>
        <v>0</v>
      </c>
      <c r="BG139" s="218">
        <f>IF(N139="zákl. přenesená",J139,0)</f>
        <v>0</v>
      </c>
      <c r="BH139" s="218">
        <f>IF(N139="sníž. přenesená",J139,0)</f>
        <v>0</v>
      </c>
      <c r="BI139" s="218">
        <f>IF(N139="nulová",J139,0)</f>
        <v>0</v>
      </c>
      <c r="BJ139" s="19" t="s">
        <v>83</v>
      </c>
      <c r="BK139" s="218">
        <f>ROUND(I139*H139,2)</f>
        <v>0</v>
      </c>
      <c r="BL139" s="19" t="s">
        <v>238</v>
      </c>
      <c r="BM139" s="217" t="s">
        <v>244</v>
      </c>
    </row>
    <row r="140" s="14" customFormat="1">
      <c r="A140" s="14"/>
      <c r="B140" s="239"/>
      <c r="C140" s="240"/>
      <c r="D140" s="224" t="s">
        <v>166</v>
      </c>
      <c r="E140" s="241" t="s">
        <v>19</v>
      </c>
      <c r="F140" s="242" t="s">
        <v>245</v>
      </c>
      <c r="G140" s="240"/>
      <c r="H140" s="243">
        <v>14.52</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166</v>
      </c>
      <c r="AU140" s="249" t="s">
        <v>85</v>
      </c>
      <c r="AV140" s="14" t="s">
        <v>85</v>
      </c>
      <c r="AW140" s="14" t="s">
        <v>37</v>
      </c>
      <c r="AX140" s="14" t="s">
        <v>83</v>
      </c>
      <c r="AY140" s="249" t="s">
        <v>122</v>
      </c>
    </row>
    <row r="141" s="2" customFormat="1" ht="14.4" customHeight="1">
      <c r="A141" s="40"/>
      <c r="B141" s="41"/>
      <c r="C141" s="272" t="s">
        <v>246</v>
      </c>
      <c r="D141" s="272" t="s">
        <v>187</v>
      </c>
      <c r="E141" s="273" t="s">
        <v>247</v>
      </c>
      <c r="F141" s="274" t="s">
        <v>248</v>
      </c>
      <c r="G141" s="275" t="s">
        <v>190</v>
      </c>
      <c r="H141" s="276">
        <v>3.7810000000000001</v>
      </c>
      <c r="I141" s="277"/>
      <c r="J141" s="278">
        <f>ROUND(I141*H141,2)</f>
        <v>0</v>
      </c>
      <c r="K141" s="274" t="s">
        <v>19</v>
      </c>
      <c r="L141" s="279"/>
      <c r="M141" s="280" t="s">
        <v>19</v>
      </c>
      <c r="N141" s="281" t="s">
        <v>46</v>
      </c>
      <c r="O141" s="86"/>
      <c r="P141" s="215">
        <f>O141*H141</f>
        <v>0</v>
      </c>
      <c r="Q141" s="215">
        <v>1</v>
      </c>
      <c r="R141" s="215">
        <f>Q141*H141</f>
        <v>3.7810000000000001</v>
      </c>
      <c r="S141" s="215">
        <v>0</v>
      </c>
      <c r="T141" s="216">
        <f>S141*H141</f>
        <v>0</v>
      </c>
      <c r="U141" s="40"/>
      <c r="V141" s="40"/>
      <c r="W141" s="40"/>
      <c r="X141" s="40"/>
      <c r="Y141" s="40"/>
      <c r="Z141" s="40"/>
      <c r="AA141" s="40"/>
      <c r="AB141" s="40"/>
      <c r="AC141" s="40"/>
      <c r="AD141" s="40"/>
      <c r="AE141" s="40"/>
      <c r="AR141" s="217" t="s">
        <v>243</v>
      </c>
      <c r="AT141" s="217" t="s">
        <v>187</v>
      </c>
      <c r="AU141" s="217" t="s">
        <v>85</v>
      </c>
      <c r="AY141" s="19" t="s">
        <v>122</v>
      </c>
      <c r="BE141" s="218">
        <f>IF(N141="základní",J141,0)</f>
        <v>0</v>
      </c>
      <c r="BF141" s="218">
        <f>IF(N141="snížená",J141,0)</f>
        <v>0</v>
      </c>
      <c r="BG141" s="218">
        <f>IF(N141="zákl. přenesená",J141,0)</f>
        <v>0</v>
      </c>
      <c r="BH141" s="218">
        <f>IF(N141="sníž. přenesená",J141,0)</f>
        <v>0</v>
      </c>
      <c r="BI141" s="218">
        <f>IF(N141="nulová",J141,0)</f>
        <v>0</v>
      </c>
      <c r="BJ141" s="19" t="s">
        <v>83</v>
      </c>
      <c r="BK141" s="218">
        <f>ROUND(I141*H141,2)</f>
        <v>0</v>
      </c>
      <c r="BL141" s="19" t="s">
        <v>238</v>
      </c>
      <c r="BM141" s="217" t="s">
        <v>249</v>
      </c>
    </row>
    <row r="142" s="14" customFormat="1">
      <c r="A142" s="14"/>
      <c r="B142" s="239"/>
      <c r="C142" s="240"/>
      <c r="D142" s="224" t="s">
        <v>166</v>
      </c>
      <c r="E142" s="241" t="s">
        <v>19</v>
      </c>
      <c r="F142" s="242" t="s">
        <v>250</v>
      </c>
      <c r="G142" s="240"/>
      <c r="H142" s="243">
        <v>3.7810000000000001</v>
      </c>
      <c r="I142" s="244"/>
      <c r="J142" s="240"/>
      <c r="K142" s="240"/>
      <c r="L142" s="245"/>
      <c r="M142" s="246"/>
      <c r="N142" s="247"/>
      <c r="O142" s="247"/>
      <c r="P142" s="247"/>
      <c r="Q142" s="247"/>
      <c r="R142" s="247"/>
      <c r="S142" s="247"/>
      <c r="T142" s="248"/>
      <c r="U142" s="14"/>
      <c r="V142" s="14"/>
      <c r="W142" s="14"/>
      <c r="X142" s="14"/>
      <c r="Y142" s="14"/>
      <c r="Z142" s="14"/>
      <c r="AA142" s="14"/>
      <c r="AB142" s="14"/>
      <c r="AC142" s="14"/>
      <c r="AD142" s="14"/>
      <c r="AE142" s="14"/>
      <c r="AT142" s="249" t="s">
        <v>166</v>
      </c>
      <c r="AU142" s="249" t="s">
        <v>85</v>
      </c>
      <c r="AV142" s="14" t="s">
        <v>85</v>
      </c>
      <c r="AW142" s="14" t="s">
        <v>37</v>
      </c>
      <c r="AX142" s="14" t="s">
        <v>83</v>
      </c>
      <c r="AY142" s="249" t="s">
        <v>122</v>
      </c>
    </row>
    <row r="143" s="2" customFormat="1" ht="14.4" customHeight="1">
      <c r="A143" s="40"/>
      <c r="B143" s="41"/>
      <c r="C143" s="272" t="s">
        <v>251</v>
      </c>
      <c r="D143" s="272" t="s">
        <v>187</v>
      </c>
      <c r="E143" s="273" t="s">
        <v>252</v>
      </c>
      <c r="F143" s="274" t="s">
        <v>253</v>
      </c>
      <c r="G143" s="275" t="s">
        <v>190</v>
      </c>
      <c r="H143" s="276">
        <v>3.1459999999999999</v>
      </c>
      <c r="I143" s="277"/>
      <c r="J143" s="278">
        <f>ROUND(I143*H143,2)</f>
        <v>0</v>
      </c>
      <c r="K143" s="274" t="s">
        <v>19</v>
      </c>
      <c r="L143" s="279"/>
      <c r="M143" s="280" t="s">
        <v>19</v>
      </c>
      <c r="N143" s="281" t="s">
        <v>46</v>
      </c>
      <c r="O143" s="86"/>
      <c r="P143" s="215">
        <f>O143*H143</f>
        <v>0</v>
      </c>
      <c r="Q143" s="215">
        <v>1</v>
      </c>
      <c r="R143" s="215">
        <f>Q143*H143</f>
        <v>3.1459999999999999</v>
      </c>
      <c r="S143" s="215">
        <v>0</v>
      </c>
      <c r="T143" s="216">
        <f>S143*H143</f>
        <v>0</v>
      </c>
      <c r="U143" s="40"/>
      <c r="V143" s="40"/>
      <c r="W143" s="40"/>
      <c r="X143" s="40"/>
      <c r="Y143" s="40"/>
      <c r="Z143" s="40"/>
      <c r="AA143" s="40"/>
      <c r="AB143" s="40"/>
      <c r="AC143" s="40"/>
      <c r="AD143" s="40"/>
      <c r="AE143" s="40"/>
      <c r="AR143" s="217" t="s">
        <v>243</v>
      </c>
      <c r="AT143" s="217" t="s">
        <v>187</v>
      </c>
      <c r="AU143" s="217" t="s">
        <v>85</v>
      </c>
      <c r="AY143" s="19" t="s">
        <v>122</v>
      </c>
      <c r="BE143" s="218">
        <f>IF(N143="základní",J143,0)</f>
        <v>0</v>
      </c>
      <c r="BF143" s="218">
        <f>IF(N143="snížená",J143,0)</f>
        <v>0</v>
      </c>
      <c r="BG143" s="218">
        <f>IF(N143="zákl. přenesená",J143,0)</f>
        <v>0</v>
      </c>
      <c r="BH143" s="218">
        <f>IF(N143="sníž. přenesená",J143,0)</f>
        <v>0</v>
      </c>
      <c r="BI143" s="218">
        <f>IF(N143="nulová",J143,0)</f>
        <v>0</v>
      </c>
      <c r="BJ143" s="19" t="s">
        <v>83</v>
      </c>
      <c r="BK143" s="218">
        <f>ROUND(I143*H143,2)</f>
        <v>0</v>
      </c>
      <c r="BL143" s="19" t="s">
        <v>238</v>
      </c>
      <c r="BM143" s="217" t="s">
        <v>254</v>
      </c>
    </row>
    <row r="144" s="14" customFormat="1">
      <c r="A144" s="14"/>
      <c r="B144" s="239"/>
      <c r="C144" s="240"/>
      <c r="D144" s="224" t="s">
        <v>166</v>
      </c>
      <c r="E144" s="241" t="s">
        <v>19</v>
      </c>
      <c r="F144" s="242" t="s">
        <v>255</v>
      </c>
      <c r="G144" s="240"/>
      <c r="H144" s="243">
        <v>3.1459999999999999</v>
      </c>
      <c r="I144" s="244"/>
      <c r="J144" s="240"/>
      <c r="K144" s="240"/>
      <c r="L144" s="245"/>
      <c r="M144" s="246"/>
      <c r="N144" s="247"/>
      <c r="O144" s="247"/>
      <c r="P144" s="247"/>
      <c r="Q144" s="247"/>
      <c r="R144" s="247"/>
      <c r="S144" s="247"/>
      <c r="T144" s="248"/>
      <c r="U144" s="14"/>
      <c r="V144" s="14"/>
      <c r="W144" s="14"/>
      <c r="X144" s="14"/>
      <c r="Y144" s="14"/>
      <c r="Z144" s="14"/>
      <c r="AA144" s="14"/>
      <c r="AB144" s="14"/>
      <c r="AC144" s="14"/>
      <c r="AD144" s="14"/>
      <c r="AE144" s="14"/>
      <c r="AT144" s="249" t="s">
        <v>166</v>
      </c>
      <c r="AU144" s="249" t="s">
        <v>85</v>
      </c>
      <c r="AV144" s="14" t="s">
        <v>85</v>
      </c>
      <c r="AW144" s="14" t="s">
        <v>37</v>
      </c>
      <c r="AX144" s="14" t="s">
        <v>83</v>
      </c>
      <c r="AY144" s="249" t="s">
        <v>122</v>
      </c>
    </row>
    <row r="145" s="2" customFormat="1" ht="37.8" customHeight="1">
      <c r="A145" s="40"/>
      <c r="B145" s="41"/>
      <c r="C145" s="206" t="s">
        <v>256</v>
      </c>
      <c r="D145" s="206" t="s">
        <v>125</v>
      </c>
      <c r="E145" s="207" t="s">
        <v>257</v>
      </c>
      <c r="F145" s="208" t="s">
        <v>258</v>
      </c>
      <c r="G145" s="209" t="s">
        <v>180</v>
      </c>
      <c r="H145" s="210">
        <v>47.200000000000003</v>
      </c>
      <c r="I145" s="211"/>
      <c r="J145" s="212">
        <f>ROUND(I145*H145,2)</f>
        <v>0</v>
      </c>
      <c r="K145" s="208" t="s">
        <v>128</v>
      </c>
      <c r="L145" s="46"/>
      <c r="M145" s="213" t="s">
        <v>19</v>
      </c>
      <c r="N145" s="214" t="s">
        <v>46</v>
      </c>
      <c r="O145" s="86"/>
      <c r="P145" s="215">
        <f>O145*H145</f>
        <v>0</v>
      </c>
      <c r="Q145" s="215">
        <v>0.084250000000000005</v>
      </c>
      <c r="R145" s="215">
        <f>Q145*H145</f>
        <v>3.9766000000000004</v>
      </c>
      <c r="S145" s="215">
        <v>0</v>
      </c>
      <c r="T145" s="216">
        <f>S145*H145</f>
        <v>0</v>
      </c>
      <c r="U145" s="40"/>
      <c r="V145" s="40"/>
      <c r="W145" s="40"/>
      <c r="X145" s="40"/>
      <c r="Y145" s="40"/>
      <c r="Z145" s="40"/>
      <c r="AA145" s="40"/>
      <c r="AB145" s="40"/>
      <c r="AC145" s="40"/>
      <c r="AD145" s="40"/>
      <c r="AE145" s="40"/>
      <c r="AR145" s="217" t="s">
        <v>142</v>
      </c>
      <c r="AT145" s="217" t="s">
        <v>125</v>
      </c>
      <c r="AU145" s="217" t="s">
        <v>85</v>
      </c>
      <c r="AY145" s="19" t="s">
        <v>122</v>
      </c>
      <c r="BE145" s="218">
        <f>IF(N145="základní",J145,0)</f>
        <v>0</v>
      </c>
      <c r="BF145" s="218">
        <f>IF(N145="snížená",J145,0)</f>
        <v>0</v>
      </c>
      <c r="BG145" s="218">
        <f>IF(N145="zákl. přenesená",J145,0)</f>
        <v>0</v>
      </c>
      <c r="BH145" s="218">
        <f>IF(N145="sníž. přenesená",J145,0)</f>
        <v>0</v>
      </c>
      <c r="BI145" s="218">
        <f>IF(N145="nulová",J145,0)</f>
        <v>0</v>
      </c>
      <c r="BJ145" s="19" t="s">
        <v>83</v>
      </c>
      <c r="BK145" s="218">
        <f>ROUND(I145*H145,2)</f>
        <v>0</v>
      </c>
      <c r="BL145" s="19" t="s">
        <v>142</v>
      </c>
      <c r="BM145" s="217" t="s">
        <v>259</v>
      </c>
    </row>
    <row r="146" s="2" customFormat="1">
      <c r="A146" s="40"/>
      <c r="B146" s="41"/>
      <c r="C146" s="42"/>
      <c r="D146" s="224" t="s">
        <v>164</v>
      </c>
      <c r="E146" s="42"/>
      <c r="F146" s="225" t="s">
        <v>260</v>
      </c>
      <c r="G146" s="42"/>
      <c r="H146" s="42"/>
      <c r="I146" s="226"/>
      <c r="J146" s="42"/>
      <c r="K146" s="42"/>
      <c r="L146" s="46"/>
      <c r="M146" s="227"/>
      <c r="N146" s="228"/>
      <c r="O146" s="86"/>
      <c r="P146" s="86"/>
      <c r="Q146" s="86"/>
      <c r="R146" s="86"/>
      <c r="S146" s="86"/>
      <c r="T146" s="87"/>
      <c r="U146" s="40"/>
      <c r="V146" s="40"/>
      <c r="W146" s="40"/>
      <c r="X146" s="40"/>
      <c r="Y146" s="40"/>
      <c r="Z146" s="40"/>
      <c r="AA146" s="40"/>
      <c r="AB146" s="40"/>
      <c r="AC146" s="40"/>
      <c r="AD146" s="40"/>
      <c r="AE146" s="40"/>
      <c r="AT146" s="19" t="s">
        <v>164</v>
      </c>
      <c r="AU146" s="19" t="s">
        <v>85</v>
      </c>
    </row>
    <row r="147" s="2" customFormat="1" ht="14.4" customHeight="1">
      <c r="A147" s="40"/>
      <c r="B147" s="41"/>
      <c r="C147" s="272" t="s">
        <v>8</v>
      </c>
      <c r="D147" s="272" t="s">
        <v>187</v>
      </c>
      <c r="E147" s="273" t="s">
        <v>261</v>
      </c>
      <c r="F147" s="274" t="s">
        <v>262</v>
      </c>
      <c r="G147" s="275" t="s">
        <v>180</v>
      </c>
      <c r="H147" s="276">
        <v>49.560000000000002</v>
      </c>
      <c r="I147" s="277"/>
      <c r="J147" s="278">
        <f>ROUND(I147*H147,2)</f>
        <v>0</v>
      </c>
      <c r="K147" s="274" t="s">
        <v>19</v>
      </c>
      <c r="L147" s="279"/>
      <c r="M147" s="280" t="s">
        <v>19</v>
      </c>
      <c r="N147" s="281" t="s">
        <v>46</v>
      </c>
      <c r="O147" s="86"/>
      <c r="P147" s="215">
        <f>O147*H147</f>
        <v>0</v>
      </c>
      <c r="Q147" s="215">
        <v>0.13100000000000001</v>
      </c>
      <c r="R147" s="215">
        <f>Q147*H147</f>
        <v>6.4923600000000006</v>
      </c>
      <c r="S147" s="215">
        <v>0</v>
      </c>
      <c r="T147" s="216">
        <f>S147*H147</f>
        <v>0</v>
      </c>
      <c r="U147" s="40"/>
      <c r="V147" s="40"/>
      <c r="W147" s="40"/>
      <c r="X147" s="40"/>
      <c r="Y147" s="40"/>
      <c r="Z147" s="40"/>
      <c r="AA147" s="40"/>
      <c r="AB147" s="40"/>
      <c r="AC147" s="40"/>
      <c r="AD147" s="40"/>
      <c r="AE147" s="40"/>
      <c r="AR147" s="217" t="s">
        <v>191</v>
      </c>
      <c r="AT147" s="217" t="s">
        <v>187</v>
      </c>
      <c r="AU147" s="217" t="s">
        <v>85</v>
      </c>
      <c r="AY147" s="19" t="s">
        <v>122</v>
      </c>
      <c r="BE147" s="218">
        <f>IF(N147="základní",J147,0)</f>
        <v>0</v>
      </c>
      <c r="BF147" s="218">
        <f>IF(N147="snížená",J147,0)</f>
        <v>0</v>
      </c>
      <c r="BG147" s="218">
        <f>IF(N147="zákl. přenesená",J147,0)</f>
        <v>0</v>
      </c>
      <c r="BH147" s="218">
        <f>IF(N147="sníž. přenesená",J147,0)</f>
        <v>0</v>
      </c>
      <c r="BI147" s="218">
        <f>IF(N147="nulová",J147,0)</f>
        <v>0</v>
      </c>
      <c r="BJ147" s="19" t="s">
        <v>83</v>
      </c>
      <c r="BK147" s="218">
        <f>ROUND(I147*H147,2)</f>
        <v>0</v>
      </c>
      <c r="BL147" s="19" t="s">
        <v>142</v>
      </c>
      <c r="BM147" s="217" t="s">
        <v>263</v>
      </c>
    </row>
    <row r="148" s="14" customFormat="1">
      <c r="A148" s="14"/>
      <c r="B148" s="239"/>
      <c r="C148" s="240"/>
      <c r="D148" s="224" t="s">
        <v>166</v>
      </c>
      <c r="E148" s="240"/>
      <c r="F148" s="242" t="s">
        <v>264</v>
      </c>
      <c r="G148" s="240"/>
      <c r="H148" s="243">
        <v>49.560000000000002</v>
      </c>
      <c r="I148" s="244"/>
      <c r="J148" s="240"/>
      <c r="K148" s="240"/>
      <c r="L148" s="245"/>
      <c r="M148" s="246"/>
      <c r="N148" s="247"/>
      <c r="O148" s="247"/>
      <c r="P148" s="247"/>
      <c r="Q148" s="247"/>
      <c r="R148" s="247"/>
      <c r="S148" s="247"/>
      <c r="T148" s="248"/>
      <c r="U148" s="14"/>
      <c r="V148" s="14"/>
      <c r="W148" s="14"/>
      <c r="X148" s="14"/>
      <c r="Y148" s="14"/>
      <c r="Z148" s="14"/>
      <c r="AA148" s="14"/>
      <c r="AB148" s="14"/>
      <c r="AC148" s="14"/>
      <c r="AD148" s="14"/>
      <c r="AE148" s="14"/>
      <c r="AT148" s="249" t="s">
        <v>166</v>
      </c>
      <c r="AU148" s="249" t="s">
        <v>85</v>
      </c>
      <c r="AV148" s="14" t="s">
        <v>85</v>
      </c>
      <c r="AW148" s="14" t="s">
        <v>4</v>
      </c>
      <c r="AX148" s="14" t="s">
        <v>83</v>
      </c>
      <c r="AY148" s="249" t="s">
        <v>122</v>
      </c>
    </row>
    <row r="149" s="2" customFormat="1" ht="37.8" customHeight="1">
      <c r="A149" s="40"/>
      <c r="B149" s="41"/>
      <c r="C149" s="206" t="s">
        <v>265</v>
      </c>
      <c r="D149" s="206" t="s">
        <v>125</v>
      </c>
      <c r="E149" s="207" t="s">
        <v>266</v>
      </c>
      <c r="F149" s="208" t="s">
        <v>267</v>
      </c>
      <c r="G149" s="209" t="s">
        <v>180</v>
      </c>
      <c r="H149" s="210">
        <v>2.7999999999999998</v>
      </c>
      <c r="I149" s="211"/>
      <c r="J149" s="212">
        <f>ROUND(I149*H149,2)</f>
        <v>0</v>
      </c>
      <c r="K149" s="208" t="s">
        <v>128</v>
      </c>
      <c r="L149" s="46"/>
      <c r="M149" s="213" t="s">
        <v>19</v>
      </c>
      <c r="N149" s="214" t="s">
        <v>46</v>
      </c>
      <c r="O149" s="86"/>
      <c r="P149" s="215">
        <f>O149*H149</f>
        <v>0</v>
      </c>
      <c r="Q149" s="215">
        <v>0.111</v>
      </c>
      <c r="R149" s="215">
        <f>Q149*H149</f>
        <v>0.31079999999999997</v>
      </c>
      <c r="S149" s="215">
        <v>0</v>
      </c>
      <c r="T149" s="216">
        <f>S149*H149</f>
        <v>0</v>
      </c>
      <c r="U149" s="40"/>
      <c r="V149" s="40"/>
      <c r="W149" s="40"/>
      <c r="X149" s="40"/>
      <c r="Y149" s="40"/>
      <c r="Z149" s="40"/>
      <c r="AA149" s="40"/>
      <c r="AB149" s="40"/>
      <c r="AC149" s="40"/>
      <c r="AD149" s="40"/>
      <c r="AE149" s="40"/>
      <c r="AR149" s="217" t="s">
        <v>142</v>
      </c>
      <c r="AT149" s="217" t="s">
        <v>125</v>
      </c>
      <c r="AU149" s="217" t="s">
        <v>85</v>
      </c>
      <c r="AY149" s="19" t="s">
        <v>122</v>
      </c>
      <c r="BE149" s="218">
        <f>IF(N149="základní",J149,0)</f>
        <v>0</v>
      </c>
      <c r="BF149" s="218">
        <f>IF(N149="snížená",J149,0)</f>
        <v>0</v>
      </c>
      <c r="BG149" s="218">
        <f>IF(N149="zákl. přenesená",J149,0)</f>
        <v>0</v>
      </c>
      <c r="BH149" s="218">
        <f>IF(N149="sníž. přenesená",J149,0)</f>
        <v>0</v>
      </c>
      <c r="BI149" s="218">
        <f>IF(N149="nulová",J149,0)</f>
        <v>0</v>
      </c>
      <c r="BJ149" s="19" t="s">
        <v>83</v>
      </c>
      <c r="BK149" s="218">
        <f>ROUND(I149*H149,2)</f>
        <v>0</v>
      </c>
      <c r="BL149" s="19" t="s">
        <v>142</v>
      </c>
      <c r="BM149" s="217" t="s">
        <v>268</v>
      </c>
    </row>
    <row r="150" s="2" customFormat="1">
      <c r="A150" s="40"/>
      <c r="B150" s="41"/>
      <c r="C150" s="42"/>
      <c r="D150" s="224" t="s">
        <v>164</v>
      </c>
      <c r="E150" s="42"/>
      <c r="F150" s="225" t="s">
        <v>269</v>
      </c>
      <c r="G150" s="42"/>
      <c r="H150" s="42"/>
      <c r="I150" s="226"/>
      <c r="J150" s="42"/>
      <c r="K150" s="42"/>
      <c r="L150" s="46"/>
      <c r="M150" s="227"/>
      <c r="N150" s="228"/>
      <c r="O150" s="86"/>
      <c r="P150" s="86"/>
      <c r="Q150" s="86"/>
      <c r="R150" s="86"/>
      <c r="S150" s="86"/>
      <c r="T150" s="87"/>
      <c r="U150" s="40"/>
      <c r="V150" s="40"/>
      <c r="W150" s="40"/>
      <c r="X150" s="40"/>
      <c r="Y150" s="40"/>
      <c r="Z150" s="40"/>
      <c r="AA150" s="40"/>
      <c r="AB150" s="40"/>
      <c r="AC150" s="40"/>
      <c r="AD150" s="40"/>
      <c r="AE150" s="40"/>
      <c r="AT150" s="19" t="s">
        <v>164</v>
      </c>
      <c r="AU150" s="19" t="s">
        <v>85</v>
      </c>
    </row>
    <row r="151" s="14" customFormat="1">
      <c r="A151" s="14"/>
      <c r="B151" s="239"/>
      <c r="C151" s="240"/>
      <c r="D151" s="224" t="s">
        <v>166</v>
      </c>
      <c r="E151" s="241" t="s">
        <v>19</v>
      </c>
      <c r="F151" s="242" t="s">
        <v>270</v>
      </c>
      <c r="G151" s="240"/>
      <c r="H151" s="243">
        <v>2.7999999999999998</v>
      </c>
      <c r="I151" s="244"/>
      <c r="J151" s="240"/>
      <c r="K151" s="240"/>
      <c r="L151" s="245"/>
      <c r="M151" s="246"/>
      <c r="N151" s="247"/>
      <c r="O151" s="247"/>
      <c r="P151" s="247"/>
      <c r="Q151" s="247"/>
      <c r="R151" s="247"/>
      <c r="S151" s="247"/>
      <c r="T151" s="248"/>
      <c r="U151" s="14"/>
      <c r="V151" s="14"/>
      <c r="W151" s="14"/>
      <c r="X151" s="14"/>
      <c r="Y151" s="14"/>
      <c r="Z151" s="14"/>
      <c r="AA151" s="14"/>
      <c r="AB151" s="14"/>
      <c r="AC151" s="14"/>
      <c r="AD151" s="14"/>
      <c r="AE151" s="14"/>
      <c r="AT151" s="249" t="s">
        <v>166</v>
      </c>
      <c r="AU151" s="249" t="s">
        <v>85</v>
      </c>
      <c r="AV151" s="14" t="s">
        <v>85</v>
      </c>
      <c r="AW151" s="14" t="s">
        <v>37</v>
      </c>
      <c r="AX151" s="14" t="s">
        <v>83</v>
      </c>
      <c r="AY151" s="249" t="s">
        <v>122</v>
      </c>
    </row>
    <row r="152" s="12" customFormat="1" ht="22.8" customHeight="1">
      <c r="A152" s="12"/>
      <c r="B152" s="190"/>
      <c r="C152" s="191"/>
      <c r="D152" s="192" t="s">
        <v>74</v>
      </c>
      <c r="E152" s="204" t="s">
        <v>227</v>
      </c>
      <c r="F152" s="204" t="s">
        <v>271</v>
      </c>
      <c r="G152" s="191"/>
      <c r="H152" s="191"/>
      <c r="I152" s="194"/>
      <c r="J152" s="205">
        <f>BK152</f>
        <v>0</v>
      </c>
      <c r="K152" s="191"/>
      <c r="L152" s="196"/>
      <c r="M152" s="197"/>
      <c r="N152" s="198"/>
      <c r="O152" s="198"/>
      <c r="P152" s="199">
        <f>SUM(P153:P157)</f>
        <v>0</v>
      </c>
      <c r="Q152" s="198"/>
      <c r="R152" s="199">
        <f>SUM(R153:R157)</f>
        <v>7.4560700000000004</v>
      </c>
      <c r="S152" s="198"/>
      <c r="T152" s="200">
        <f>SUM(T153:T157)</f>
        <v>0</v>
      </c>
      <c r="U152" s="12"/>
      <c r="V152" s="12"/>
      <c r="W152" s="12"/>
      <c r="X152" s="12"/>
      <c r="Y152" s="12"/>
      <c r="Z152" s="12"/>
      <c r="AA152" s="12"/>
      <c r="AB152" s="12"/>
      <c r="AC152" s="12"/>
      <c r="AD152" s="12"/>
      <c r="AE152" s="12"/>
      <c r="AR152" s="201" t="s">
        <v>83</v>
      </c>
      <c r="AT152" s="202" t="s">
        <v>74</v>
      </c>
      <c r="AU152" s="202" t="s">
        <v>83</v>
      </c>
      <c r="AY152" s="201" t="s">
        <v>122</v>
      </c>
      <c r="BK152" s="203">
        <f>SUM(BK153:BK157)</f>
        <v>0</v>
      </c>
    </row>
    <row r="153" s="2" customFormat="1" ht="24.15" customHeight="1">
      <c r="A153" s="40"/>
      <c r="B153" s="41"/>
      <c r="C153" s="206" t="s">
        <v>272</v>
      </c>
      <c r="D153" s="206" t="s">
        <v>125</v>
      </c>
      <c r="E153" s="207" t="s">
        <v>273</v>
      </c>
      <c r="F153" s="208" t="s">
        <v>274</v>
      </c>
      <c r="G153" s="209" t="s">
        <v>275</v>
      </c>
      <c r="H153" s="210">
        <v>40.899999999999999</v>
      </c>
      <c r="I153" s="211"/>
      <c r="J153" s="212">
        <f>ROUND(I153*H153,2)</f>
        <v>0</v>
      </c>
      <c r="K153" s="208" t="s">
        <v>128</v>
      </c>
      <c r="L153" s="46"/>
      <c r="M153" s="213" t="s">
        <v>19</v>
      </c>
      <c r="N153" s="214" t="s">
        <v>46</v>
      </c>
      <c r="O153" s="86"/>
      <c r="P153" s="215">
        <f>O153*H153</f>
        <v>0</v>
      </c>
      <c r="Q153" s="215">
        <v>0.1295</v>
      </c>
      <c r="R153" s="215">
        <f>Q153*H153</f>
        <v>5.2965499999999999</v>
      </c>
      <c r="S153" s="215">
        <v>0</v>
      </c>
      <c r="T153" s="216">
        <f>S153*H153</f>
        <v>0</v>
      </c>
      <c r="U153" s="40"/>
      <c r="V153" s="40"/>
      <c r="W153" s="40"/>
      <c r="X153" s="40"/>
      <c r="Y153" s="40"/>
      <c r="Z153" s="40"/>
      <c r="AA153" s="40"/>
      <c r="AB153" s="40"/>
      <c r="AC153" s="40"/>
      <c r="AD153" s="40"/>
      <c r="AE153" s="40"/>
      <c r="AR153" s="217" t="s">
        <v>142</v>
      </c>
      <c r="AT153" s="217" t="s">
        <v>125</v>
      </c>
      <c r="AU153" s="217" t="s">
        <v>85</v>
      </c>
      <c r="AY153" s="19" t="s">
        <v>122</v>
      </c>
      <c r="BE153" s="218">
        <f>IF(N153="základní",J153,0)</f>
        <v>0</v>
      </c>
      <c r="BF153" s="218">
        <f>IF(N153="snížená",J153,0)</f>
        <v>0</v>
      </c>
      <c r="BG153" s="218">
        <f>IF(N153="zákl. přenesená",J153,0)</f>
        <v>0</v>
      </c>
      <c r="BH153" s="218">
        <f>IF(N153="sníž. přenesená",J153,0)</f>
        <v>0</v>
      </c>
      <c r="BI153" s="218">
        <f>IF(N153="nulová",J153,0)</f>
        <v>0</v>
      </c>
      <c r="BJ153" s="19" t="s">
        <v>83</v>
      </c>
      <c r="BK153" s="218">
        <f>ROUND(I153*H153,2)</f>
        <v>0</v>
      </c>
      <c r="BL153" s="19" t="s">
        <v>142</v>
      </c>
      <c r="BM153" s="217" t="s">
        <v>276</v>
      </c>
    </row>
    <row r="154" s="2" customFormat="1">
      <c r="A154" s="40"/>
      <c r="B154" s="41"/>
      <c r="C154" s="42"/>
      <c r="D154" s="224" t="s">
        <v>164</v>
      </c>
      <c r="E154" s="42"/>
      <c r="F154" s="225" t="s">
        <v>277</v>
      </c>
      <c r="G154" s="42"/>
      <c r="H154" s="42"/>
      <c r="I154" s="226"/>
      <c r="J154" s="42"/>
      <c r="K154" s="42"/>
      <c r="L154" s="46"/>
      <c r="M154" s="227"/>
      <c r="N154" s="228"/>
      <c r="O154" s="86"/>
      <c r="P154" s="86"/>
      <c r="Q154" s="86"/>
      <c r="R154" s="86"/>
      <c r="S154" s="86"/>
      <c r="T154" s="87"/>
      <c r="U154" s="40"/>
      <c r="V154" s="40"/>
      <c r="W154" s="40"/>
      <c r="X154" s="40"/>
      <c r="Y154" s="40"/>
      <c r="Z154" s="40"/>
      <c r="AA154" s="40"/>
      <c r="AB154" s="40"/>
      <c r="AC154" s="40"/>
      <c r="AD154" s="40"/>
      <c r="AE154" s="40"/>
      <c r="AT154" s="19" t="s">
        <v>164</v>
      </c>
      <c r="AU154" s="19" t="s">
        <v>85</v>
      </c>
    </row>
    <row r="155" s="14" customFormat="1">
      <c r="A155" s="14"/>
      <c r="B155" s="239"/>
      <c r="C155" s="240"/>
      <c r="D155" s="224" t="s">
        <v>166</v>
      </c>
      <c r="E155" s="241" t="s">
        <v>19</v>
      </c>
      <c r="F155" s="242" t="s">
        <v>278</v>
      </c>
      <c r="G155" s="240"/>
      <c r="H155" s="243">
        <v>40.899999999999999</v>
      </c>
      <c r="I155" s="244"/>
      <c r="J155" s="240"/>
      <c r="K155" s="240"/>
      <c r="L155" s="245"/>
      <c r="M155" s="246"/>
      <c r="N155" s="247"/>
      <c r="O155" s="247"/>
      <c r="P155" s="247"/>
      <c r="Q155" s="247"/>
      <c r="R155" s="247"/>
      <c r="S155" s="247"/>
      <c r="T155" s="248"/>
      <c r="U155" s="14"/>
      <c r="V155" s="14"/>
      <c r="W155" s="14"/>
      <c r="X155" s="14"/>
      <c r="Y155" s="14"/>
      <c r="Z155" s="14"/>
      <c r="AA155" s="14"/>
      <c r="AB155" s="14"/>
      <c r="AC155" s="14"/>
      <c r="AD155" s="14"/>
      <c r="AE155" s="14"/>
      <c r="AT155" s="249" t="s">
        <v>166</v>
      </c>
      <c r="AU155" s="249" t="s">
        <v>85</v>
      </c>
      <c r="AV155" s="14" t="s">
        <v>85</v>
      </c>
      <c r="AW155" s="14" t="s">
        <v>37</v>
      </c>
      <c r="AX155" s="14" t="s">
        <v>83</v>
      </c>
      <c r="AY155" s="249" t="s">
        <v>122</v>
      </c>
    </row>
    <row r="156" s="2" customFormat="1" ht="14.4" customHeight="1">
      <c r="A156" s="40"/>
      <c r="B156" s="41"/>
      <c r="C156" s="272" t="s">
        <v>279</v>
      </c>
      <c r="D156" s="272" t="s">
        <v>187</v>
      </c>
      <c r="E156" s="273" t="s">
        <v>280</v>
      </c>
      <c r="F156" s="274" t="s">
        <v>281</v>
      </c>
      <c r="G156" s="275" t="s">
        <v>275</v>
      </c>
      <c r="H156" s="276">
        <v>44.990000000000002</v>
      </c>
      <c r="I156" s="277"/>
      <c r="J156" s="278">
        <f>ROUND(I156*H156,2)</f>
        <v>0</v>
      </c>
      <c r="K156" s="274" t="s">
        <v>128</v>
      </c>
      <c r="L156" s="279"/>
      <c r="M156" s="280" t="s">
        <v>19</v>
      </c>
      <c r="N156" s="281" t="s">
        <v>46</v>
      </c>
      <c r="O156" s="86"/>
      <c r="P156" s="215">
        <f>O156*H156</f>
        <v>0</v>
      </c>
      <c r="Q156" s="215">
        <v>0.048000000000000001</v>
      </c>
      <c r="R156" s="215">
        <f>Q156*H156</f>
        <v>2.1595200000000001</v>
      </c>
      <c r="S156" s="215">
        <v>0</v>
      </c>
      <c r="T156" s="216">
        <f>S156*H156</f>
        <v>0</v>
      </c>
      <c r="U156" s="40"/>
      <c r="V156" s="40"/>
      <c r="W156" s="40"/>
      <c r="X156" s="40"/>
      <c r="Y156" s="40"/>
      <c r="Z156" s="40"/>
      <c r="AA156" s="40"/>
      <c r="AB156" s="40"/>
      <c r="AC156" s="40"/>
      <c r="AD156" s="40"/>
      <c r="AE156" s="40"/>
      <c r="AR156" s="217" t="s">
        <v>191</v>
      </c>
      <c r="AT156" s="217" t="s">
        <v>187</v>
      </c>
      <c r="AU156" s="217" t="s">
        <v>85</v>
      </c>
      <c r="AY156" s="19" t="s">
        <v>122</v>
      </c>
      <c r="BE156" s="218">
        <f>IF(N156="základní",J156,0)</f>
        <v>0</v>
      </c>
      <c r="BF156" s="218">
        <f>IF(N156="snížená",J156,0)</f>
        <v>0</v>
      </c>
      <c r="BG156" s="218">
        <f>IF(N156="zákl. přenesená",J156,0)</f>
        <v>0</v>
      </c>
      <c r="BH156" s="218">
        <f>IF(N156="sníž. přenesená",J156,0)</f>
        <v>0</v>
      </c>
      <c r="BI156" s="218">
        <f>IF(N156="nulová",J156,0)</f>
        <v>0</v>
      </c>
      <c r="BJ156" s="19" t="s">
        <v>83</v>
      </c>
      <c r="BK156" s="218">
        <f>ROUND(I156*H156,2)</f>
        <v>0</v>
      </c>
      <c r="BL156" s="19" t="s">
        <v>142</v>
      </c>
      <c r="BM156" s="217" t="s">
        <v>282</v>
      </c>
    </row>
    <row r="157" s="14" customFormat="1">
      <c r="A157" s="14"/>
      <c r="B157" s="239"/>
      <c r="C157" s="240"/>
      <c r="D157" s="224" t="s">
        <v>166</v>
      </c>
      <c r="E157" s="240"/>
      <c r="F157" s="242" t="s">
        <v>283</v>
      </c>
      <c r="G157" s="240"/>
      <c r="H157" s="243">
        <v>44.990000000000002</v>
      </c>
      <c r="I157" s="244"/>
      <c r="J157" s="240"/>
      <c r="K157" s="240"/>
      <c r="L157" s="245"/>
      <c r="M157" s="246"/>
      <c r="N157" s="247"/>
      <c r="O157" s="247"/>
      <c r="P157" s="247"/>
      <c r="Q157" s="247"/>
      <c r="R157" s="247"/>
      <c r="S157" s="247"/>
      <c r="T157" s="248"/>
      <c r="U157" s="14"/>
      <c r="V157" s="14"/>
      <c r="W157" s="14"/>
      <c r="X157" s="14"/>
      <c r="Y157" s="14"/>
      <c r="Z157" s="14"/>
      <c r="AA157" s="14"/>
      <c r="AB157" s="14"/>
      <c r="AC157" s="14"/>
      <c r="AD157" s="14"/>
      <c r="AE157" s="14"/>
      <c r="AT157" s="249" t="s">
        <v>166</v>
      </c>
      <c r="AU157" s="249" t="s">
        <v>85</v>
      </c>
      <c r="AV157" s="14" t="s">
        <v>85</v>
      </c>
      <c r="AW157" s="14" t="s">
        <v>4</v>
      </c>
      <c r="AX157" s="14" t="s">
        <v>83</v>
      </c>
      <c r="AY157" s="249" t="s">
        <v>122</v>
      </c>
    </row>
    <row r="158" s="12" customFormat="1" ht="22.8" customHeight="1">
      <c r="A158" s="12"/>
      <c r="B158" s="190"/>
      <c r="C158" s="191"/>
      <c r="D158" s="192" t="s">
        <v>74</v>
      </c>
      <c r="E158" s="204" t="s">
        <v>284</v>
      </c>
      <c r="F158" s="204" t="s">
        <v>285</v>
      </c>
      <c r="G158" s="191"/>
      <c r="H158" s="191"/>
      <c r="I158" s="194"/>
      <c r="J158" s="205">
        <f>BK158</f>
        <v>0</v>
      </c>
      <c r="K158" s="191"/>
      <c r="L158" s="196"/>
      <c r="M158" s="197"/>
      <c r="N158" s="198"/>
      <c r="O158" s="198"/>
      <c r="P158" s="199">
        <f>SUM(P159:P160)</f>
        <v>0</v>
      </c>
      <c r="Q158" s="198"/>
      <c r="R158" s="199">
        <f>SUM(R159:R160)</f>
        <v>0</v>
      </c>
      <c r="S158" s="198"/>
      <c r="T158" s="200">
        <f>SUM(T159:T160)</f>
        <v>0</v>
      </c>
      <c r="U158" s="12"/>
      <c r="V158" s="12"/>
      <c r="W158" s="12"/>
      <c r="X158" s="12"/>
      <c r="Y158" s="12"/>
      <c r="Z158" s="12"/>
      <c r="AA158" s="12"/>
      <c r="AB158" s="12"/>
      <c r="AC158" s="12"/>
      <c r="AD158" s="12"/>
      <c r="AE158" s="12"/>
      <c r="AR158" s="201" t="s">
        <v>83</v>
      </c>
      <c r="AT158" s="202" t="s">
        <v>74</v>
      </c>
      <c r="AU158" s="202" t="s">
        <v>83</v>
      </c>
      <c r="AY158" s="201" t="s">
        <v>122</v>
      </c>
      <c r="BK158" s="203">
        <f>SUM(BK159:BK160)</f>
        <v>0</v>
      </c>
    </row>
    <row r="159" s="2" customFormat="1" ht="24.15" customHeight="1">
      <c r="A159" s="40"/>
      <c r="B159" s="41"/>
      <c r="C159" s="206" t="s">
        <v>286</v>
      </c>
      <c r="D159" s="206" t="s">
        <v>125</v>
      </c>
      <c r="E159" s="207" t="s">
        <v>287</v>
      </c>
      <c r="F159" s="208" t="s">
        <v>288</v>
      </c>
      <c r="G159" s="209" t="s">
        <v>190</v>
      </c>
      <c r="H159" s="210">
        <v>61.799999999999997</v>
      </c>
      <c r="I159" s="211"/>
      <c r="J159" s="212">
        <f>ROUND(I159*H159,2)</f>
        <v>0</v>
      </c>
      <c r="K159" s="208" t="s">
        <v>128</v>
      </c>
      <c r="L159" s="46"/>
      <c r="M159" s="213" t="s">
        <v>19</v>
      </c>
      <c r="N159" s="214" t="s">
        <v>46</v>
      </c>
      <c r="O159" s="86"/>
      <c r="P159" s="215">
        <f>O159*H159</f>
        <v>0</v>
      </c>
      <c r="Q159" s="215">
        <v>0</v>
      </c>
      <c r="R159" s="215">
        <f>Q159*H159</f>
        <v>0</v>
      </c>
      <c r="S159" s="215">
        <v>0</v>
      </c>
      <c r="T159" s="216">
        <f>S159*H159</f>
        <v>0</v>
      </c>
      <c r="U159" s="40"/>
      <c r="V159" s="40"/>
      <c r="W159" s="40"/>
      <c r="X159" s="40"/>
      <c r="Y159" s="40"/>
      <c r="Z159" s="40"/>
      <c r="AA159" s="40"/>
      <c r="AB159" s="40"/>
      <c r="AC159" s="40"/>
      <c r="AD159" s="40"/>
      <c r="AE159" s="40"/>
      <c r="AR159" s="217" t="s">
        <v>238</v>
      </c>
      <c r="AT159" s="217" t="s">
        <v>125</v>
      </c>
      <c r="AU159" s="217" t="s">
        <v>85</v>
      </c>
      <c r="AY159" s="19" t="s">
        <v>122</v>
      </c>
      <c r="BE159" s="218">
        <f>IF(N159="základní",J159,0)</f>
        <v>0</v>
      </c>
      <c r="BF159" s="218">
        <f>IF(N159="snížená",J159,0)</f>
        <v>0</v>
      </c>
      <c r="BG159" s="218">
        <f>IF(N159="zákl. přenesená",J159,0)</f>
        <v>0</v>
      </c>
      <c r="BH159" s="218">
        <f>IF(N159="sníž. přenesená",J159,0)</f>
        <v>0</v>
      </c>
      <c r="BI159" s="218">
        <f>IF(N159="nulová",J159,0)</f>
        <v>0</v>
      </c>
      <c r="BJ159" s="19" t="s">
        <v>83</v>
      </c>
      <c r="BK159" s="218">
        <f>ROUND(I159*H159,2)</f>
        <v>0</v>
      </c>
      <c r="BL159" s="19" t="s">
        <v>238</v>
      </c>
      <c r="BM159" s="217" t="s">
        <v>289</v>
      </c>
    </row>
    <row r="160" s="2" customFormat="1">
      <c r="A160" s="40"/>
      <c r="B160" s="41"/>
      <c r="C160" s="42"/>
      <c r="D160" s="224" t="s">
        <v>164</v>
      </c>
      <c r="E160" s="42"/>
      <c r="F160" s="225" t="s">
        <v>290</v>
      </c>
      <c r="G160" s="42"/>
      <c r="H160" s="42"/>
      <c r="I160" s="226"/>
      <c r="J160" s="42"/>
      <c r="K160" s="42"/>
      <c r="L160" s="46"/>
      <c r="M160" s="227"/>
      <c r="N160" s="228"/>
      <c r="O160" s="86"/>
      <c r="P160" s="86"/>
      <c r="Q160" s="86"/>
      <c r="R160" s="86"/>
      <c r="S160" s="86"/>
      <c r="T160" s="87"/>
      <c r="U160" s="40"/>
      <c r="V160" s="40"/>
      <c r="W160" s="40"/>
      <c r="X160" s="40"/>
      <c r="Y160" s="40"/>
      <c r="Z160" s="40"/>
      <c r="AA160" s="40"/>
      <c r="AB160" s="40"/>
      <c r="AC160" s="40"/>
      <c r="AD160" s="40"/>
      <c r="AE160" s="40"/>
      <c r="AT160" s="19" t="s">
        <v>164</v>
      </c>
      <c r="AU160" s="19" t="s">
        <v>85</v>
      </c>
    </row>
    <row r="161" s="12" customFormat="1" ht="25.92" customHeight="1">
      <c r="A161" s="12"/>
      <c r="B161" s="190"/>
      <c r="C161" s="191"/>
      <c r="D161" s="192" t="s">
        <v>74</v>
      </c>
      <c r="E161" s="193" t="s">
        <v>291</v>
      </c>
      <c r="F161" s="193" t="s">
        <v>292</v>
      </c>
      <c r="G161" s="191"/>
      <c r="H161" s="191"/>
      <c r="I161" s="194"/>
      <c r="J161" s="195">
        <f>BK161</f>
        <v>0</v>
      </c>
      <c r="K161" s="191"/>
      <c r="L161" s="196"/>
      <c r="M161" s="197"/>
      <c r="N161" s="198"/>
      <c r="O161" s="198"/>
      <c r="P161" s="199">
        <f>SUM(P162:P163)</f>
        <v>0</v>
      </c>
      <c r="Q161" s="198"/>
      <c r="R161" s="199">
        <f>SUM(R162:R163)</f>
        <v>0</v>
      </c>
      <c r="S161" s="198"/>
      <c r="T161" s="200">
        <f>SUM(T162:T163)</f>
        <v>0</v>
      </c>
      <c r="U161" s="12"/>
      <c r="V161" s="12"/>
      <c r="W161" s="12"/>
      <c r="X161" s="12"/>
      <c r="Y161" s="12"/>
      <c r="Z161" s="12"/>
      <c r="AA161" s="12"/>
      <c r="AB161" s="12"/>
      <c r="AC161" s="12"/>
      <c r="AD161" s="12"/>
      <c r="AE161" s="12"/>
      <c r="AR161" s="201" t="s">
        <v>142</v>
      </c>
      <c r="AT161" s="202" t="s">
        <v>74</v>
      </c>
      <c r="AU161" s="202" t="s">
        <v>75</v>
      </c>
      <c r="AY161" s="201" t="s">
        <v>122</v>
      </c>
      <c r="BK161" s="203">
        <f>SUM(BK162:BK163)</f>
        <v>0</v>
      </c>
    </row>
    <row r="162" s="2" customFormat="1" ht="14.4" customHeight="1">
      <c r="A162" s="40"/>
      <c r="B162" s="41"/>
      <c r="C162" s="206" t="s">
        <v>293</v>
      </c>
      <c r="D162" s="206" t="s">
        <v>125</v>
      </c>
      <c r="E162" s="207" t="s">
        <v>294</v>
      </c>
      <c r="F162" s="208" t="s">
        <v>295</v>
      </c>
      <c r="G162" s="209" t="s">
        <v>296</v>
      </c>
      <c r="H162" s="210">
        <v>42.5</v>
      </c>
      <c r="I162" s="211"/>
      <c r="J162" s="212">
        <f>ROUND(I162*H162,2)</f>
        <v>0</v>
      </c>
      <c r="K162" s="208" t="s">
        <v>128</v>
      </c>
      <c r="L162" s="46"/>
      <c r="M162" s="213" t="s">
        <v>19</v>
      </c>
      <c r="N162" s="214" t="s">
        <v>46</v>
      </c>
      <c r="O162" s="86"/>
      <c r="P162" s="215">
        <f>O162*H162</f>
        <v>0</v>
      </c>
      <c r="Q162" s="215">
        <v>0</v>
      </c>
      <c r="R162" s="215">
        <f>Q162*H162</f>
        <v>0</v>
      </c>
      <c r="S162" s="215">
        <v>0</v>
      </c>
      <c r="T162" s="216">
        <f>S162*H162</f>
        <v>0</v>
      </c>
      <c r="U162" s="40"/>
      <c r="V162" s="40"/>
      <c r="W162" s="40"/>
      <c r="X162" s="40"/>
      <c r="Y162" s="40"/>
      <c r="Z162" s="40"/>
      <c r="AA162" s="40"/>
      <c r="AB162" s="40"/>
      <c r="AC162" s="40"/>
      <c r="AD162" s="40"/>
      <c r="AE162" s="40"/>
      <c r="AR162" s="217" t="s">
        <v>297</v>
      </c>
      <c r="AT162" s="217" t="s">
        <v>125</v>
      </c>
      <c r="AU162" s="217" t="s">
        <v>83</v>
      </c>
      <c r="AY162" s="19" t="s">
        <v>122</v>
      </c>
      <c r="BE162" s="218">
        <f>IF(N162="základní",J162,0)</f>
        <v>0</v>
      </c>
      <c r="BF162" s="218">
        <f>IF(N162="snížená",J162,0)</f>
        <v>0</v>
      </c>
      <c r="BG162" s="218">
        <f>IF(N162="zákl. přenesená",J162,0)</f>
        <v>0</v>
      </c>
      <c r="BH162" s="218">
        <f>IF(N162="sníž. přenesená",J162,0)</f>
        <v>0</v>
      </c>
      <c r="BI162" s="218">
        <f>IF(N162="nulová",J162,0)</f>
        <v>0</v>
      </c>
      <c r="BJ162" s="19" t="s">
        <v>83</v>
      </c>
      <c r="BK162" s="218">
        <f>ROUND(I162*H162,2)</f>
        <v>0</v>
      </c>
      <c r="BL162" s="19" t="s">
        <v>297</v>
      </c>
      <c r="BM162" s="217" t="s">
        <v>298</v>
      </c>
    </row>
    <row r="163" s="14" customFormat="1">
      <c r="A163" s="14"/>
      <c r="B163" s="239"/>
      <c r="C163" s="240"/>
      <c r="D163" s="224" t="s">
        <v>166</v>
      </c>
      <c r="E163" s="241" t="s">
        <v>19</v>
      </c>
      <c r="F163" s="242" t="s">
        <v>299</v>
      </c>
      <c r="G163" s="240"/>
      <c r="H163" s="243">
        <v>42.5</v>
      </c>
      <c r="I163" s="244"/>
      <c r="J163" s="240"/>
      <c r="K163" s="240"/>
      <c r="L163" s="245"/>
      <c r="M163" s="282"/>
      <c r="N163" s="283"/>
      <c r="O163" s="283"/>
      <c r="P163" s="283"/>
      <c r="Q163" s="283"/>
      <c r="R163" s="283"/>
      <c r="S163" s="283"/>
      <c r="T163" s="284"/>
      <c r="U163" s="14"/>
      <c r="V163" s="14"/>
      <c r="W163" s="14"/>
      <c r="X163" s="14"/>
      <c r="Y163" s="14"/>
      <c r="Z163" s="14"/>
      <c r="AA163" s="14"/>
      <c r="AB163" s="14"/>
      <c r="AC163" s="14"/>
      <c r="AD163" s="14"/>
      <c r="AE163" s="14"/>
      <c r="AT163" s="249" t="s">
        <v>166</v>
      </c>
      <c r="AU163" s="249" t="s">
        <v>83</v>
      </c>
      <c r="AV163" s="14" t="s">
        <v>85</v>
      </c>
      <c r="AW163" s="14" t="s">
        <v>37</v>
      </c>
      <c r="AX163" s="14" t="s">
        <v>83</v>
      </c>
      <c r="AY163" s="249" t="s">
        <v>122</v>
      </c>
    </row>
    <row r="164" s="2" customFormat="1" ht="6.96" customHeight="1">
      <c r="A164" s="40"/>
      <c r="B164" s="61"/>
      <c r="C164" s="62"/>
      <c r="D164" s="62"/>
      <c r="E164" s="62"/>
      <c r="F164" s="62"/>
      <c r="G164" s="62"/>
      <c r="H164" s="62"/>
      <c r="I164" s="62"/>
      <c r="J164" s="62"/>
      <c r="K164" s="62"/>
      <c r="L164" s="46"/>
      <c r="M164" s="40"/>
      <c r="O164" s="40"/>
      <c r="P164" s="40"/>
      <c r="Q164" s="40"/>
      <c r="R164" s="40"/>
      <c r="S164" s="40"/>
      <c r="T164" s="40"/>
      <c r="U164" s="40"/>
      <c r="V164" s="40"/>
      <c r="W164" s="40"/>
      <c r="X164" s="40"/>
      <c r="Y164" s="40"/>
      <c r="Z164" s="40"/>
      <c r="AA164" s="40"/>
      <c r="AB164" s="40"/>
      <c r="AC164" s="40"/>
      <c r="AD164" s="40"/>
      <c r="AE164" s="40"/>
    </row>
  </sheetData>
  <sheetProtection sheet="1" autoFilter="0" formatColumns="0" formatRows="0" objects="1" scenarios="1" spinCount="100000" saltValue="zxWnJ6G06Y+VtR0QZvm//JtDwjeYOntlRpTnELI9a57yKPe/r04U8K3UF+P/eFnjSgbCGAN5cbe5R93pNmzBbw==" hashValue="XzJPmwbrtKxuNA+1GXj97mgpXCBVDYV0EUXD5RNRL+EWLzaTzCm5FEmVteW/ph9NIyzBewgdMeR1TNkzP+AJnA==" algorithmName="SHA-512" password="CC35"/>
  <autoFilter ref="C85:K163"/>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92</v>
      </c>
    </row>
    <row r="3" s="1" customFormat="1" ht="6.96" customHeight="1">
      <c r="B3" s="130"/>
      <c r="C3" s="131"/>
      <c r="D3" s="131"/>
      <c r="E3" s="131"/>
      <c r="F3" s="131"/>
      <c r="G3" s="131"/>
      <c r="H3" s="131"/>
      <c r="I3" s="131"/>
      <c r="J3" s="131"/>
      <c r="K3" s="131"/>
      <c r="L3" s="22"/>
      <c r="AT3" s="19" t="s">
        <v>85</v>
      </c>
    </row>
    <row r="4" s="1" customFormat="1" ht="24.96" customHeight="1">
      <c r="B4" s="22"/>
      <c r="D4" s="132" t="s">
        <v>93</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Kontejnery KO Čechovy sady - STAVBA NOVÁ</v>
      </c>
      <c r="F7" s="134"/>
      <c r="G7" s="134"/>
      <c r="H7" s="134"/>
      <c r="L7" s="22"/>
    </row>
    <row r="8" s="2" customFormat="1" ht="12" customHeight="1">
      <c r="A8" s="40"/>
      <c r="B8" s="46"/>
      <c r="C8" s="40"/>
      <c r="D8" s="134" t="s">
        <v>94</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300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10. 3. 2021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30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26</v>
      </c>
      <c r="J20" s="138" t="s">
        <v>34</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35</v>
      </c>
      <c r="F21" s="40"/>
      <c r="G21" s="40"/>
      <c r="H21" s="40"/>
      <c r="I21" s="134" t="s">
        <v>29</v>
      </c>
      <c r="J21" s="138" t="s">
        <v>36</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38</v>
      </c>
      <c r="E23" s="40"/>
      <c r="F23" s="40"/>
      <c r="G23" s="40"/>
      <c r="H23" s="40"/>
      <c r="I23" s="134" t="s">
        <v>26</v>
      </c>
      <c r="J23" s="138" t="s">
        <v>34</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35</v>
      </c>
      <c r="F24" s="40"/>
      <c r="G24" s="40"/>
      <c r="H24" s="40"/>
      <c r="I24" s="134" t="s">
        <v>29</v>
      </c>
      <c r="J24" s="138" t="s">
        <v>36</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39</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41</v>
      </c>
      <c r="E30" s="40"/>
      <c r="F30" s="40"/>
      <c r="G30" s="40"/>
      <c r="H30" s="40"/>
      <c r="I30" s="40"/>
      <c r="J30" s="146">
        <f>ROUND(J85,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43</v>
      </c>
      <c r="G32" s="40"/>
      <c r="H32" s="40"/>
      <c r="I32" s="147" t="s">
        <v>42</v>
      </c>
      <c r="J32" s="147" t="s">
        <v>44</v>
      </c>
      <c r="K32" s="40"/>
      <c r="L32" s="136"/>
      <c r="S32" s="40"/>
      <c r="T32" s="40"/>
      <c r="U32" s="40"/>
      <c r="V32" s="40"/>
      <c r="W32" s="40"/>
      <c r="X32" s="40"/>
      <c r="Y32" s="40"/>
      <c r="Z32" s="40"/>
      <c r="AA32" s="40"/>
      <c r="AB32" s="40"/>
      <c r="AC32" s="40"/>
      <c r="AD32" s="40"/>
      <c r="AE32" s="40"/>
    </row>
    <row r="33" s="2" customFormat="1" ht="14.4" customHeight="1">
      <c r="A33" s="40"/>
      <c r="B33" s="46"/>
      <c r="C33" s="40"/>
      <c r="D33" s="148" t="s">
        <v>45</v>
      </c>
      <c r="E33" s="134" t="s">
        <v>46</v>
      </c>
      <c r="F33" s="149">
        <f>ROUND((SUM(BE85:BE123)),  2)</f>
        <v>0</v>
      </c>
      <c r="G33" s="40"/>
      <c r="H33" s="40"/>
      <c r="I33" s="150">
        <v>0.20999999999999999</v>
      </c>
      <c r="J33" s="149">
        <f>ROUND(((SUM(BE85:BE123))*I33),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47</v>
      </c>
      <c r="F34" s="149">
        <f>ROUND((SUM(BF85:BF123)),  2)</f>
        <v>0</v>
      </c>
      <c r="G34" s="40"/>
      <c r="H34" s="40"/>
      <c r="I34" s="150">
        <v>0.14999999999999999</v>
      </c>
      <c r="J34" s="149">
        <f>ROUND(((SUM(BF85:BF123))*I34),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48</v>
      </c>
      <c r="F35" s="149">
        <f>ROUND((SUM(BG85:BG123)),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49</v>
      </c>
      <c r="F36" s="149">
        <f>ROUND((SUM(BH85:BH123)),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50</v>
      </c>
      <c r="F37" s="149">
        <f>ROUND((SUM(BI85:BI123)),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51</v>
      </c>
      <c r="E39" s="153"/>
      <c r="F39" s="153"/>
      <c r="G39" s="154" t="s">
        <v>52</v>
      </c>
      <c r="H39" s="155" t="s">
        <v>53</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96</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Kontejnery KO Čechovy sady - STAVBA NOVÁ</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94</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2021-02-B3 - Kontejnery KO Čechovy sady - ZÁMEČNICKÉ K-CE</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Čechovy sady</v>
      </c>
      <c r="G52" s="42"/>
      <c r="H52" s="42"/>
      <c r="I52" s="34" t="s">
        <v>23</v>
      </c>
      <c r="J52" s="74" t="str">
        <f>IF(J12="","",J12)</f>
        <v>10. 3. 2021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MÚ KOLÍN</v>
      </c>
      <c r="G54" s="42"/>
      <c r="H54" s="42"/>
      <c r="I54" s="34" t="s">
        <v>33</v>
      </c>
      <c r="J54" s="38" t="str">
        <f>E21</f>
        <v>DONDESIGN s.r.o.</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38</v>
      </c>
      <c r="J55" s="38" t="str">
        <f>E24</f>
        <v>DONDESIGN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97</v>
      </c>
      <c r="D57" s="164"/>
      <c r="E57" s="164"/>
      <c r="F57" s="164"/>
      <c r="G57" s="164"/>
      <c r="H57" s="164"/>
      <c r="I57" s="164"/>
      <c r="J57" s="165" t="s">
        <v>98</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73</v>
      </c>
      <c r="D59" s="42"/>
      <c r="E59" s="42"/>
      <c r="F59" s="42"/>
      <c r="G59" s="42"/>
      <c r="H59" s="42"/>
      <c r="I59" s="42"/>
      <c r="J59" s="104">
        <f>J85</f>
        <v>0</v>
      </c>
      <c r="K59" s="42"/>
      <c r="L59" s="136"/>
      <c r="S59" s="40"/>
      <c r="T59" s="40"/>
      <c r="U59" s="40"/>
      <c r="V59" s="40"/>
      <c r="W59" s="40"/>
      <c r="X59" s="40"/>
      <c r="Y59" s="40"/>
      <c r="Z59" s="40"/>
      <c r="AA59" s="40"/>
      <c r="AB59" s="40"/>
      <c r="AC59" s="40"/>
      <c r="AD59" s="40"/>
      <c r="AE59" s="40"/>
      <c r="AU59" s="19" t="s">
        <v>99</v>
      </c>
    </row>
    <row r="60" s="9" customFormat="1" ht="24.96" customHeight="1">
      <c r="A60" s="9"/>
      <c r="B60" s="167"/>
      <c r="C60" s="168"/>
      <c r="D60" s="169" t="s">
        <v>150</v>
      </c>
      <c r="E60" s="170"/>
      <c r="F60" s="170"/>
      <c r="G60" s="170"/>
      <c r="H60" s="170"/>
      <c r="I60" s="170"/>
      <c r="J60" s="171">
        <f>J86</f>
        <v>0</v>
      </c>
      <c r="K60" s="168"/>
      <c r="L60" s="172"/>
      <c r="S60" s="9"/>
      <c r="T60" s="9"/>
      <c r="U60" s="9"/>
      <c r="V60" s="9"/>
      <c r="W60" s="9"/>
      <c r="X60" s="9"/>
      <c r="Y60" s="9"/>
      <c r="Z60" s="9"/>
      <c r="AA60" s="9"/>
      <c r="AB60" s="9"/>
      <c r="AC60" s="9"/>
      <c r="AD60" s="9"/>
      <c r="AE60" s="9"/>
    </row>
    <row r="61" s="10" customFormat="1" ht="19.92" customHeight="1">
      <c r="A61" s="10"/>
      <c r="B61" s="173"/>
      <c r="C61" s="174"/>
      <c r="D61" s="175" t="s">
        <v>154</v>
      </c>
      <c r="E61" s="176"/>
      <c r="F61" s="176"/>
      <c r="G61" s="176"/>
      <c r="H61" s="176"/>
      <c r="I61" s="176"/>
      <c r="J61" s="177">
        <f>J87</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301</v>
      </c>
      <c r="E62" s="176"/>
      <c r="F62" s="176"/>
      <c r="G62" s="176"/>
      <c r="H62" s="176"/>
      <c r="I62" s="176"/>
      <c r="J62" s="177">
        <f>J90</f>
        <v>0</v>
      </c>
      <c r="K62" s="174"/>
      <c r="L62" s="178"/>
      <c r="S62" s="10"/>
      <c r="T62" s="10"/>
      <c r="U62" s="10"/>
      <c r="V62" s="10"/>
      <c r="W62" s="10"/>
      <c r="X62" s="10"/>
      <c r="Y62" s="10"/>
      <c r="Z62" s="10"/>
      <c r="AA62" s="10"/>
      <c r="AB62" s="10"/>
      <c r="AC62" s="10"/>
      <c r="AD62" s="10"/>
      <c r="AE62" s="10"/>
    </row>
    <row r="63" s="9" customFormat="1" ht="24.96" customHeight="1">
      <c r="A63" s="9"/>
      <c r="B63" s="167"/>
      <c r="C63" s="168"/>
      <c r="D63" s="169" t="s">
        <v>302</v>
      </c>
      <c r="E63" s="170"/>
      <c r="F63" s="170"/>
      <c r="G63" s="170"/>
      <c r="H63" s="170"/>
      <c r="I63" s="170"/>
      <c r="J63" s="171">
        <f>J93</f>
        <v>0</v>
      </c>
      <c r="K63" s="168"/>
      <c r="L63" s="172"/>
      <c r="S63" s="9"/>
      <c r="T63" s="9"/>
      <c r="U63" s="9"/>
      <c r="V63" s="9"/>
      <c r="W63" s="9"/>
      <c r="X63" s="9"/>
      <c r="Y63" s="9"/>
      <c r="Z63" s="9"/>
      <c r="AA63" s="9"/>
      <c r="AB63" s="9"/>
      <c r="AC63" s="9"/>
      <c r="AD63" s="9"/>
      <c r="AE63" s="9"/>
    </row>
    <row r="64" s="10" customFormat="1" ht="19.92" customHeight="1">
      <c r="A64" s="10"/>
      <c r="B64" s="173"/>
      <c r="C64" s="174"/>
      <c r="D64" s="175" t="s">
        <v>303</v>
      </c>
      <c r="E64" s="176"/>
      <c r="F64" s="176"/>
      <c r="G64" s="176"/>
      <c r="H64" s="176"/>
      <c r="I64" s="176"/>
      <c r="J64" s="177">
        <f>J94</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304</v>
      </c>
      <c r="E65" s="176"/>
      <c r="F65" s="176"/>
      <c r="G65" s="176"/>
      <c r="H65" s="176"/>
      <c r="I65" s="176"/>
      <c r="J65" s="177">
        <f>J114</f>
        <v>0</v>
      </c>
      <c r="K65" s="174"/>
      <c r="L65" s="178"/>
      <c r="S65" s="10"/>
      <c r="T65" s="10"/>
      <c r="U65" s="10"/>
      <c r="V65" s="10"/>
      <c r="W65" s="10"/>
      <c r="X65" s="10"/>
      <c r="Y65" s="10"/>
      <c r="Z65" s="10"/>
      <c r="AA65" s="10"/>
      <c r="AB65" s="10"/>
      <c r="AC65" s="10"/>
      <c r="AD65" s="10"/>
      <c r="AE65" s="10"/>
    </row>
    <row r="66" s="2" customFormat="1" ht="21.84" customHeight="1">
      <c r="A66" s="40"/>
      <c r="B66" s="41"/>
      <c r="C66" s="42"/>
      <c r="D66" s="42"/>
      <c r="E66" s="42"/>
      <c r="F66" s="42"/>
      <c r="G66" s="42"/>
      <c r="H66" s="42"/>
      <c r="I66" s="42"/>
      <c r="J66" s="42"/>
      <c r="K66" s="42"/>
      <c r="L66" s="136"/>
      <c r="S66" s="40"/>
      <c r="T66" s="40"/>
      <c r="U66" s="40"/>
      <c r="V66" s="40"/>
      <c r="W66" s="40"/>
      <c r="X66" s="40"/>
      <c r="Y66" s="40"/>
      <c r="Z66" s="40"/>
      <c r="AA66" s="40"/>
      <c r="AB66" s="40"/>
      <c r="AC66" s="40"/>
      <c r="AD66" s="40"/>
      <c r="AE66" s="40"/>
    </row>
    <row r="67" s="2" customFormat="1" ht="6.96" customHeight="1">
      <c r="A67" s="40"/>
      <c r="B67" s="61"/>
      <c r="C67" s="62"/>
      <c r="D67" s="62"/>
      <c r="E67" s="62"/>
      <c r="F67" s="62"/>
      <c r="G67" s="62"/>
      <c r="H67" s="62"/>
      <c r="I67" s="62"/>
      <c r="J67" s="62"/>
      <c r="K67" s="62"/>
      <c r="L67" s="136"/>
      <c r="S67" s="40"/>
      <c r="T67" s="40"/>
      <c r="U67" s="40"/>
      <c r="V67" s="40"/>
      <c r="W67" s="40"/>
      <c r="X67" s="40"/>
      <c r="Y67" s="40"/>
      <c r="Z67" s="40"/>
      <c r="AA67" s="40"/>
      <c r="AB67" s="40"/>
      <c r="AC67" s="40"/>
      <c r="AD67" s="40"/>
      <c r="AE67" s="40"/>
    </row>
    <row r="71" s="2" customFormat="1" ht="6.96" customHeight="1">
      <c r="A71" s="40"/>
      <c r="B71" s="63"/>
      <c r="C71" s="64"/>
      <c r="D71" s="64"/>
      <c r="E71" s="64"/>
      <c r="F71" s="64"/>
      <c r="G71" s="64"/>
      <c r="H71" s="64"/>
      <c r="I71" s="64"/>
      <c r="J71" s="64"/>
      <c r="K71" s="64"/>
      <c r="L71" s="136"/>
      <c r="S71" s="40"/>
      <c r="T71" s="40"/>
      <c r="U71" s="40"/>
      <c r="V71" s="40"/>
      <c r="W71" s="40"/>
      <c r="X71" s="40"/>
      <c r="Y71" s="40"/>
      <c r="Z71" s="40"/>
      <c r="AA71" s="40"/>
      <c r="AB71" s="40"/>
      <c r="AC71" s="40"/>
      <c r="AD71" s="40"/>
      <c r="AE71" s="40"/>
    </row>
    <row r="72" s="2" customFormat="1" ht="24.96" customHeight="1">
      <c r="A72" s="40"/>
      <c r="B72" s="41"/>
      <c r="C72" s="25" t="s">
        <v>106</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2" customHeight="1">
      <c r="A74" s="40"/>
      <c r="B74" s="41"/>
      <c r="C74" s="34" t="s">
        <v>16</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6.5" customHeight="1">
      <c r="A75" s="40"/>
      <c r="B75" s="41"/>
      <c r="C75" s="42"/>
      <c r="D75" s="42"/>
      <c r="E75" s="162" t="str">
        <f>E7</f>
        <v>Kontejnery KO Čechovy sady - STAVBA NOVÁ</v>
      </c>
      <c r="F75" s="34"/>
      <c r="G75" s="34"/>
      <c r="H75" s="34"/>
      <c r="I75" s="42"/>
      <c r="J75" s="42"/>
      <c r="K75" s="42"/>
      <c r="L75" s="136"/>
      <c r="S75" s="40"/>
      <c r="T75" s="40"/>
      <c r="U75" s="40"/>
      <c r="V75" s="40"/>
      <c r="W75" s="40"/>
      <c r="X75" s="40"/>
      <c r="Y75" s="40"/>
      <c r="Z75" s="40"/>
      <c r="AA75" s="40"/>
      <c r="AB75" s="40"/>
      <c r="AC75" s="40"/>
      <c r="AD75" s="40"/>
      <c r="AE75" s="40"/>
    </row>
    <row r="76" s="2" customFormat="1" ht="12" customHeight="1">
      <c r="A76" s="40"/>
      <c r="B76" s="41"/>
      <c r="C76" s="34" t="s">
        <v>94</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6.5" customHeight="1">
      <c r="A77" s="40"/>
      <c r="B77" s="41"/>
      <c r="C77" s="42"/>
      <c r="D77" s="42"/>
      <c r="E77" s="71" t="str">
        <f>E9</f>
        <v>2021-02-B3 - Kontejnery KO Čechovy sady - ZÁMEČNICKÉ K-CE</v>
      </c>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4" t="s">
        <v>21</v>
      </c>
      <c r="D79" s="42"/>
      <c r="E79" s="42"/>
      <c r="F79" s="29" t="str">
        <f>F12</f>
        <v>Čechovy sady</v>
      </c>
      <c r="G79" s="42"/>
      <c r="H79" s="42"/>
      <c r="I79" s="34" t="s">
        <v>23</v>
      </c>
      <c r="J79" s="74" t="str">
        <f>IF(J12="","",J12)</f>
        <v>10. 3. 2021</v>
      </c>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5.15" customHeight="1">
      <c r="A81" s="40"/>
      <c r="B81" s="41"/>
      <c r="C81" s="34" t="s">
        <v>25</v>
      </c>
      <c r="D81" s="42"/>
      <c r="E81" s="42"/>
      <c r="F81" s="29" t="str">
        <f>E15</f>
        <v>MÚ KOLÍN</v>
      </c>
      <c r="G81" s="42"/>
      <c r="H81" s="42"/>
      <c r="I81" s="34" t="s">
        <v>33</v>
      </c>
      <c r="J81" s="38" t="str">
        <f>E21</f>
        <v>DONDESIGN s.r.o.</v>
      </c>
      <c r="K81" s="42"/>
      <c r="L81" s="136"/>
      <c r="S81" s="40"/>
      <c r="T81" s="40"/>
      <c r="U81" s="40"/>
      <c r="V81" s="40"/>
      <c r="W81" s="40"/>
      <c r="X81" s="40"/>
      <c r="Y81" s="40"/>
      <c r="Z81" s="40"/>
      <c r="AA81" s="40"/>
      <c r="AB81" s="40"/>
      <c r="AC81" s="40"/>
      <c r="AD81" s="40"/>
      <c r="AE81" s="40"/>
    </row>
    <row r="82" s="2" customFormat="1" ht="15.15" customHeight="1">
      <c r="A82" s="40"/>
      <c r="B82" s="41"/>
      <c r="C82" s="34" t="s">
        <v>31</v>
      </c>
      <c r="D82" s="42"/>
      <c r="E82" s="42"/>
      <c r="F82" s="29" t="str">
        <f>IF(E18="","",E18)</f>
        <v>Vyplň údaj</v>
      </c>
      <c r="G82" s="42"/>
      <c r="H82" s="42"/>
      <c r="I82" s="34" t="s">
        <v>38</v>
      </c>
      <c r="J82" s="38" t="str">
        <f>E24</f>
        <v>DONDESIGN s.r.o.</v>
      </c>
      <c r="K82" s="42"/>
      <c r="L82" s="136"/>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11" customFormat="1" ht="29.28" customHeight="1">
      <c r="A84" s="179"/>
      <c r="B84" s="180"/>
      <c r="C84" s="181" t="s">
        <v>107</v>
      </c>
      <c r="D84" s="182" t="s">
        <v>60</v>
      </c>
      <c r="E84" s="182" t="s">
        <v>56</v>
      </c>
      <c r="F84" s="182" t="s">
        <v>57</v>
      </c>
      <c r="G84" s="182" t="s">
        <v>108</v>
      </c>
      <c r="H84" s="182" t="s">
        <v>109</v>
      </c>
      <c r="I84" s="182" t="s">
        <v>110</v>
      </c>
      <c r="J84" s="182" t="s">
        <v>98</v>
      </c>
      <c r="K84" s="183" t="s">
        <v>111</v>
      </c>
      <c r="L84" s="184"/>
      <c r="M84" s="94" t="s">
        <v>19</v>
      </c>
      <c r="N84" s="95" t="s">
        <v>45</v>
      </c>
      <c r="O84" s="95" t="s">
        <v>112</v>
      </c>
      <c r="P84" s="95" t="s">
        <v>113</v>
      </c>
      <c r="Q84" s="95" t="s">
        <v>114</v>
      </c>
      <c r="R84" s="95" t="s">
        <v>115</v>
      </c>
      <c r="S84" s="95" t="s">
        <v>116</v>
      </c>
      <c r="T84" s="96" t="s">
        <v>117</v>
      </c>
      <c r="U84" s="179"/>
      <c r="V84" s="179"/>
      <c r="W84" s="179"/>
      <c r="X84" s="179"/>
      <c r="Y84" s="179"/>
      <c r="Z84" s="179"/>
      <c r="AA84" s="179"/>
      <c r="AB84" s="179"/>
      <c r="AC84" s="179"/>
      <c r="AD84" s="179"/>
      <c r="AE84" s="179"/>
    </row>
    <row r="85" s="2" customFormat="1" ht="22.8" customHeight="1">
      <c r="A85" s="40"/>
      <c r="B85" s="41"/>
      <c r="C85" s="101" t="s">
        <v>118</v>
      </c>
      <c r="D85" s="42"/>
      <c r="E85" s="42"/>
      <c r="F85" s="42"/>
      <c r="G85" s="42"/>
      <c r="H85" s="42"/>
      <c r="I85" s="42"/>
      <c r="J85" s="185">
        <f>BK85</f>
        <v>0</v>
      </c>
      <c r="K85" s="42"/>
      <c r="L85" s="46"/>
      <c r="M85" s="97"/>
      <c r="N85" s="186"/>
      <c r="O85" s="98"/>
      <c r="P85" s="187">
        <f>P86+P93</f>
        <v>0</v>
      </c>
      <c r="Q85" s="98"/>
      <c r="R85" s="187">
        <f>R86+R93</f>
        <v>1.8601070000000002</v>
      </c>
      <c r="S85" s="98"/>
      <c r="T85" s="188">
        <f>T86+T93</f>
        <v>0</v>
      </c>
      <c r="U85" s="40"/>
      <c r="V85" s="40"/>
      <c r="W85" s="40"/>
      <c r="X85" s="40"/>
      <c r="Y85" s="40"/>
      <c r="Z85" s="40"/>
      <c r="AA85" s="40"/>
      <c r="AB85" s="40"/>
      <c r="AC85" s="40"/>
      <c r="AD85" s="40"/>
      <c r="AE85" s="40"/>
      <c r="AT85" s="19" t="s">
        <v>74</v>
      </c>
      <c r="AU85" s="19" t="s">
        <v>99</v>
      </c>
      <c r="BK85" s="189">
        <f>BK86+BK93</f>
        <v>0</v>
      </c>
    </row>
    <row r="86" s="12" customFormat="1" ht="25.92" customHeight="1">
      <c r="A86" s="12"/>
      <c r="B86" s="190"/>
      <c r="C86" s="191"/>
      <c r="D86" s="192" t="s">
        <v>74</v>
      </c>
      <c r="E86" s="193" t="s">
        <v>157</v>
      </c>
      <c r="F86" s="193" t="s">
        <v>158</v>
      </c>
      <c r="G86" s="191"/>
      <c r="H86" s="191"/>
      <c r="I86" s="194"/>
      <c r="J86" s="195">
        <f>BK86</f>
        <v>0</v>
      </c>
      <c r="K86" s="191"/>
      <c r="L86" s="196"/>
      <c r="M86" s="197"/>
      <c r="N86" s="198"/>
      <c r="O86" s="198"/>
      <c r="P86" s="199">
        <f>P87+P90</f>
        <v>0</v>
      </c>
      <c r="Q86" s="198"/>
      <c r="R86" s="199">
        <f>R87+R90</f>
        <v>0.23723</v>
      </c>
      <c r="S86" s="198"/>
      <c r="T86" s="200">
        <f>T87+T90</f>
        <v>0</v>
      </c>
      <c r="U86" s="12"/>
      <c r="V86" s="12"/>
      <c r="W86" s="12"/>
      <c r="X86" s="12"/>
      <c r="Y86" s="12"/>
      <c r="Z86" s="12"/>
      <c r="AA86" s="12"/>
      <c r="AB86" s="12"/>
      <c r="AC86" s="12"/>
      <c r="AD86" s="12"/>
      <c r="AE86" s="12"/>
      <c r="AR86" s="201" t="s">
        <v>83</v>
      </c>
      <c r="AT86" s="202" t="s">
        <v>74</v>
      </c>
      <c r="AU86" s="202" t="s">
        <v>75</v>
      </c>
      <c r="AY86" s="201" t="s">
        <v>122</v>
      </c>
      <c r="BK86" s="203">
        <f>BK87+BK90</f>
        <v>0</v>
      </c>
    </row>
    <row r="87" s="12" customFormat="1" ht="22.8" customHeight="1">
      <c r="A87" s="12"/>
      <c r="B87" s="190"/>
      <c r="C87" s="191"/>
      <c r="D87" s="192" t="s">
        <v>74</v>
      </c>
      <c r="E87" s="204" t="s">
        <v>227</v>
      </c>
      <c r="F87" s="204" t="s">
        <v>271</v>
      </c>
      <c r="G87" s="191"/>
      <c r="H87" s="191"/>
      <c r="I87" s="194"/>
      <c r="J87" s="205">
        <f>BK87</f>
        <v>0</v>
      </c>
      <c r="K87" s="191"/>
      <c r="L87" s="196"/>
      <c r="M87" s="197"/>
      <c r="N87" s="198"/>
      <c r="O87" s="198"/>
      <c r="P87" s="199">
        <f>SUM(P88:P89)</f>
        <v>0</v>
      </c>
      <c r="Q87" s="198"/>
      <c r="R87" s="199">
        <f>SUM(R88:R89)</f>
        <v>0.0039199999999999999</v>
      </c>
      <c r="S87" s="198"/>
      <c r="T87" s="200">
        <f>SUM(T88:T89)</f>
        <v>0</v>
      </c>
      <c r="U87" s="12"/>
      <c r="V87" s="12"/>
      <c r="W87" s="12"/>
      <c r="X87" s="12"/>
      <c r="Y87" s="12"/>
      <c r="Z87" s="12"/>
      <c r="AA87" s="12"/>
      <c r="AB87" s="12"/>
      <c r="AC87" s="12"/>
      <c r="AD87" s="12"/>
      <c r="AE87" s="12"/>
      <c r="AR87" s="201" t="s">
        <v>83</v>
      </c>
      <c r="AT87" s="202" t="s">
        <v>74</v>
      </c>
      <c r="AU87" s="202" t="s">
        <v>83</v>
      </c>
      <c r="AY87" s="201" t="s">
        <v>122</v>
      </c>
      <c r="BK87" s="203">
        <f>SUM(BK88:BK89)</f>
        <v>0</v>
      </c>
    </row>
    <row r="88" s="2" customFormat="1" ht="24.15" customHeight="1">
      <c r="A88" s="40"/>
      <c r="B88" s="41"/>
      <c r="C88" s="206" t="s">
        <v>83</v>
      </c>
      <c r="D88" s="206" t="s">
        <v>125</v>
      </c>
      <c r="E88" s="207" t="s">
        <v>305</v>
      </c>
      <c r="F88" s="208" t="s">
        <v>306</v>
      </c>
      <c r="G88" s="209" t="s">
        <v>213</v>
      </c>
      <c r="H88" s="210">
        <v>56</v>
      </c>
      <c r="I88" s="211"/>
      <c r="J88" s="212">
        <f>ROUND(I88*H88,2)</f>
        <v>0</v>
      </c>
      <c r="K88" s="208" t="s">
        <v>128</v>
      </c>
      <c r="L88" s="46"/>
      <c r="M88" s="213" t="s">
        <v>19</v>
      </c>
      <c r="N88" s="214" t="s">
        <v>46</v>
      </c>
      <c r="O88" s="86"/>
      <c r="P88" s="215">
        <f>O88*H88</f>
        <v>0</v>
      </c>
      <c r="Q88" s="215">
        <v>6.9999999999999994E-05</v>
      </c>
      <c r="R88" s="215">
        <f>Q88*H88</f>
        <v>0.0039199999999999999</v>
      </c>
      <c r="S88" s="215">
        <v>0</v>
      </c>
      <c r="T88" s="216">
        <f>S88*H88</f>
        <v>0</v>
      </c>
      <c r="U88" s="40"/>
      <c r="V88" s="40"/>
      <c r="W88" s="40"/>
      <c r="X88" s="40"/>
      <c r="Y88" s="40"/>
      <c r="Z88" s="40"/>
      <c r="AA88" s="40"/>
      <c r="AB88" s="40"/>
      <c r="AC88" s="40"/>
      <c r="AD88" s="40"/>
      <c r="AE88" s="40"/>
      <c r="AR88" s="217" t="s">
        <v>142</v>
      </c>
      <c r="AT88" s="217" t="s">
        <v>125</v>
      </c>
      <c r="AU88" s="217" t="s">
        <v>85</v>
      </c>
      <c r="AY88" s="19" t="s">
        <v>122</v>
      </c>
      <c r="BE88" s="218">
        <f>IF(N88="základní",J88,0)</f>
        <v>0</v>
      </c>
      <c r="BF88" s="218">
        <f>IF(N88="snížená",J88,0)</f>
        <v>0</v>
      </c>
      <c r="BG88" s="218">
        <f>IF(N88="zákl. přenesená",J88,0)</f>
        <v>0</v>
      </c>
      <c r="BH88" s="218">
        <f>IF(N88="sníž. přenesená",J88,0)</f>
        <v>0</v>
      </c>
      <c r="BI88" s="218">
        <f>IF(N88="nulová",J88,0)</f>
        <v>0</v>
      </c>
      <c r="BJ88" s="19" t="s">
        <v>83</v>
      </c>
      <c r="BK88" s="218">
        <f>ROUND(I88*H88,2)</f>
        <v>0</v>
      </c>
      <c r="BL88" s="19" t="s">
        <v>142</v>
      </c>
      <c r="BM88" s="217" t="s">
        <v>307</v>
      </c>
    </row>
    <row r="89" s="2" customFormat="1">
      <c r="A89" s="40"/>
      <c r="B89" s="41"/>
      <c r="C89" s="42"/>
      <c r="D89" s="224" t="s">
        <v>164</v>
      </c>
      <c r="E89" s="42"/>
      <c r="F89" s="225" t="s">
        <v>308</v>
      </c>
      <c r="G89" s="42"/>
      <c r="H89" s="42"/>
      <c r="I89" s="226"/>
      <c r="J89" s="42"/>
      <c r="K89" s="42"/>
      <c r="L89" s="46"/>
      <c r="M89" s="227"/>
      <c r="N89" s="228"/>
      <c r="O89" s="86"/>
      <c r="P89" s="86"/>
      <c r="Q89" s="86"/>
      <c r="R89" s="86"/>
      <c r="S89" s="86"/>
      <c r="T89" s="87"/>
      <c r="U89" s="40"/>
      <c r="V89" s="40"/>
      <c r="W89" s="40"/>
      <c r="X89" s="40"/>
      <c r="Y89" s="40"/>
      <c r="Z89" s="40"/>
      <c r="AA89" s="40"/>
      <c r="AB89" s="40"/>
      <c r="AC89" s="40"/>
      <c r="AD89" s="40"/>
      <c r="AE89" s="40"/>
      <c r="AT89" s="19" t="s">
        <v>164</v>
      </c>
      <c r="AU89" s="19" t="s">
        <v>85</v>
      </c>
    </row>
    <row r="90" s="12" customFormat="1" ht="22.8" customHeight="1">
      <c r="A90" s="12"/>
      <c r="B90" s="190"/>
      <c r="C90" s="191"/>
      <c r="D90" s="192" t="s">
        <v>74</v>
      </c>
      <c r="E90" s="204" t="s">
        <v>194</v>
      </c>
      <c r="F90" s="204" t="s">
        <v>309</v>
      </c>
      <c r="G90" s="191"/>
      <c r="H90" s="191"/>
      <c r="I90" s="194"/>
      <c r="J90" s="205">
        <f>BK90</f>
        <v>0</v>
      </c>
      <c r="K90" s="191"/>
      <c r="L90" s="196"/>
      <c r="M90" s="197"/>
      <c r="N90" s="198"/>
      <c r="O90" s="198"/>
      <c r="P90" s="199">
        <f>SUM(P91:P92)</f>
        <v>0</v>
      </c>
      <c r="Q90" s="198"/>
      <c r="R90" s="199">
        <f>SUM(R91:R92)</f>
        <v>0.23330999999999999</v>
      </c>
      <c r="S90" s="198"/>
      <c r="T90" s="200">
        <f>SUM(T91:T92)</f>
        <v>0</v>
      </c>
      <c r="U90" s="12"/>
      <c r="V90" s="12"/>
      <c r="W90" s="12"/>
      <c r="X90" s="12"/>
      <c r="Y90" s="12"/>
      <c r="Z90" s="12"/>
      <c r="AA90" s="12"/>
      <c r="AB90" s="12"/>
      <c r="AC90" s="12"/>
      <c r="AD90" s="12"/>
      <c r="AE90" s="12"/>
      <c r="AR90" s="201" t="s">
        <v>83</v>
      </c>
      <c r="AT90" s="202" t="s">
        <v>74</v>
      </c>
      <c r="AU90" s="202" t="s">
        <v>83</v>
      </c>
      <c r="AY90" s="201" t="s">
        <v>122</v>
      </c>
      <c r="BK90" s="203">
        <f>SUM(BK91:BK92)</f>
        <v>0</v>
      </c>
    </row>
    <row r="91" s="2" customFormat="1" ht="14.4" customHeight="1">
      <c r="A91" s="40"/>
      <c r="B91" s="41"/>
      <c r="C91" s="206" t="s">
        <v>85</v>
      </c>
      <c r="D91" s="206" t="s">
        <v>125</v>
      </c>
      <c r="E91" s="207" t="s">
        <v>310</v>
      </c>
      <c r="F91" s="208" t="s">
        <v>311</v>
      </c>
      <c r="G91" s="209" t="s">
        <v>202</v>
      </c>
      <c r="H91" s="210">
        <v>1666.5</v>
      </c>
      <c r="I91" s="211"/>
      <c r="J91" s="212">
        <f>ROUND(I91*H91,2)</f>
        <v>0</v>
      </c>
      <c r="K91" s="208" t="s">
        <v>19</v>
      </c>
      <c r="L91" s="46"/>
      <c r="M91" s="213" t="s">
        <v>19</v>
      </c>
      <c r="N91" s="214" t="s">
        <v>46</v>
      </c>
      <c r="O91" s="86"/>
      <c r="P91" s="215">
        <f>O91*H91</f>
        <v>0</v>
      </c>
      <c r="Q91" s="215">
        <v>0.00013999999999999999</v>
      </c>
      <c r="R91" s="215">
        <f>Q91*H91</f>
        <v>0.23330999999999999</v>
      </c>
      <c r="S91" s="215">
        <v>0</v>
      </c>
      <c r="T91" s="216">
        <f>S91*H91</f>
        <v>0</v>
      </c>
      <c r="U91" s="40"/>
      <c r="V91" s="40"/>
      <c r="W91" s="40"/>
      <c r="X91" s="40"/>
      <c r="Y91" s="40"/>
      <c r="Z91" s="40"/>
      <c r="AA91" s="40"/>
      <c r="AB91" s="40"/>
      <c r="AC91" s="40"/>
      <c r="AD91" s="40"/>
      <c r="AE91" s="40"/>
      <c r="AR91" s="217" t="s">
        <v>142</v>
      </c>
      <c r="AT91" s="217" t="s">
        <v>125</v>
      </c>
      <c r="AU91" s="217" t="s">
        <v>85</v>
      </c>
      <c r="AY91" s="19" t="s">
        <v>122</v>
      </c>
      <c r="BE91" s="218">
        <f>IF(N91="základní",J91,0)</f>
        <v>0</v>
      </c>
      <c r="BF91" s="218">
        <f>IF(N91="snížená",J91,0)</f>
        <v>0</v>
      </c>
      <c r="BG91" s="218">
        <f>IF(N91="zákl. přenesená",J91,0)</f>
        <v>0</v>
      </c>
      <c r="BH91" s="218">
        <f>IF(N91="sníž. přenesená",J91,0)</f>
        <v>0</v>
      </c>
      <c r="BI91" s="218">
        <f>IF(N91="nulová",J91,0)</f>
        <v>0</v>
      </c>
      <c r="BJ91" s="19" t="s">
        <v>83</v>
      </c>
      <c r="BK91" s="218">
        <f>ROUND(I91*H91,2)</f>
        <v>0</v>
      </c>
      <c r="BL91" s="19" t="s">
        <v>142</v>
      </c>
      <c r="BM91" s="217" t="s">
        <v>312</v>
      </c>
    </row>
    <row r="92" s="2" customFormat="1">
      <c r="A92" s="40"/>
      <c r="B92" s="41"/>
      <c r="C92" s="42"/>
      <c r="D92" s="224" t="s">
        <v>164</v>
      </c>
      <c r="E92" s="42"/>
      <c r="F92" s="225" t="s">
        <v>313</v>
      </c>
      <c r="G92" s="42"/>
      <c r="H92" s="42"/>
      <c r="I92" s="226"/>
      <c r="J92" s="42"/>
      <c r="K92" s="42"/>
      <c r="L92" s="46"/>
      <c r="M92" s="227"/>
      <c r="N92" s="228"/>
      <c r="O92" s="86"/>
      <c r="P92" s="86"/>
      <c r="Q92" s="86"/>
      <c r="R92" s="86"/>
      <c r="S92" s="86"/>
      <c r="T92" s="87"/>
      <c r="U92" s="40"/>
      <c r="V92" s="40"/>
      <c r="W92" s="40"/>
      <c r="X92" s="40"/>
      <c r="Y92" s="40"/>
      <c r="Z92" s="40"/>
      <c r="AA92" s="40"/>
      <c r="AB92" s="40"/>
      <c r="AC92" s="40"/>
      <c r="AD92" s="40"/>
      <c r="AE92" s="40"/>
      <c r="AT92" s="19" t="s">
        <v>164</v>
      </c>
      <c r="AU92" s="19" t="s">
        <v>85</v>
      </c>
    </row>
    <row r="93" s="12" customFormat="1" ht="25.92" customHeight="1">
      <c r="A93" s="12"/>
      <c r="B93" s="190"/>
      <c r="C93" s="191"/>
      <c r="D93" s="192" t="s">
        <v>74</v>
      </c>
      <c r="E93" s="193" t="s">
        <v>314</v>
      </c>
      <c r="F93" s="193" t="s">
        <v>315</v>
      </c>
      <c r="G93" s="191"/>
      <c r="H93" s="191"/>
      <c r="I93" s="194"/>
      <c r="J93" s="195">
        <f>BK93</f>
        <v>0</v>
      </c>
      <c r="K93" s="191"/>
      <c r="L93" s="196"/>
      <c r="M93" s="197"/>
      <c r="N93" s="198"/>
      <c r="O93" s="198"/>
      <c r="P93" s="199">
        <f>P94+P114</f>
        <v>0</v>
      </c>
      <c r="Q93" s="198"/>
      <c r="R93" s="199">
        <f>R94+R114</f>
        <v>1.6228770000000001</v>
      </c>
      <c r="S93" s="198"/>
      <c r="T93" s="200">
        <f>T94+T114</f>
        <v>0</v>
      </c>
      <c r="U93" s="12"/>
      <c r="V93" s="12"/>
      <c r="W93" s="12"/>
      <c r="X93" s="12"/>
      <c r="Y93" s="12"/>
      <c r="Z93" s="12"/>
      <c r="AA93" s="12"/>
      <c r="AB93" s="12"/>
      <c r="AC93" s="12"/>
      <c r="AD93" s="12"/>
      <c r="AE93" s="12"/>
      <c r="AR93" s="201" t="s">
        <v>85</v>
      </c>
      <c r="AT93" s="202" t="s">
        <v>74</v>
      </c>
      <c r="AU93" s="202" t="s">
        <v>75</v>
      </c>
      <c r="AY93" s="201" t="s">
        <v>122</v>
      </c>
      <c r="BK93" s="203">
        <f>BK94+BK114</f>
        <v>0</v>
      </c>
    </row>
    <row r="94" s="12" customFormat="1" ht="22.8" customHeight="1">
      <c r="A94" s="12"/>
      <c r="B94" s="190"/>
      <c r="C94" s="191"/>
      <c r="D94" s="192" t="s">
        <v>74</v>
      </c>
      <c r="E94" s="204" t="s">
        <v>316</v>
      </c>
      <c r="F94" s="204" t="s">
        <v>317</v>
      </c>
      <c r="G94" s="191"/>
      <c r="H94" s="191"/>
      <c r="I94" s="194"/>
      <c r="J94" s="205">
        <f>BK94</f>
        <v>0</v>
      </c>
      <c r="K94" s="191"/>
      <c r="L94" s="196"/>
      <c r="M94" s="197"/>
      <c r="N94" s="198"/>
      <c r="O94" s="198"/>
      <c r="P94" s="199">
        <f>SUM(P95:P113)</f>
        <v>0</v>
      </c>
      <c r="Q94" s="198"/>
      <c r="R94" s="199">
        <f>SUM(R95:R113)</f>
        <v>1.5988770000000001</v>
      </c>
      <c r="S94" s="198"/>
      <c r="T94" s="200">
        <f>SUM(T95:T113)</f>
        <v>0</v>
      </c>
      <c r="U94" s="12"/>
      <c r="V94" s="12"/>
      <c r="W94" s="12"/>
      <c r="X94" s="12"/>
      <c r="Y94" s="12"/>
      <c r="Z94" s="12"/>
      <c r="AA94" s="12"/>
      <c r="AB94" s="12"/>
      <c r="AC94" s="12"/>
      <c r="AD94" s="12"/>
      <c r="AE94" s="12"/>
      <c r="AR94" s="201" t="s">
        <v>85</v>
      </c>
      <c r="AT94" s="202" t="s">
        <v>74</v>
      </c>
      <c r="AU94" s="202" t="s">
        <v>83</v>
      </c>
      <c r="AY94" s="201" t="s">
        <v>122</v>
      </c>
      <c r="BK94" s="203">
        <f>SUM(BK95:BK113)</f>
        <v>0</v>
      </c>
    </row>
    <row r="95" s="2" customFormat="1" ht="14.4" customHeight="1">
      <c r="A95" s="40"/>
      <c r="B95" s="41"/>
      <c r="C95" s="206" t="s">
        <v>137</v>
      </c>
      <c r="D95" s="206" t="s">
        <v>125</v>
      </c>
      <c r="E95" s="207" t="s">
        <v>318</v>
      </c>
      <c r="F95" s="208" t="s">
        <v>319</v>
      </c>
      <c r="G95" s="209" t="s">
        <v>202</v>
      </c>
      <c r="H95" s="210">
        <v>1666.5</v>
      </c>
      <c r="I95" s="211"/>
      <c r="J95" s="212">
        <f>ROUND(I95*H95,2)</f>
        <v>0</v>
      </c>
      <c r="K95" s="208" t="s">
        <v>128</v>
      </c>
      <c r="L95" s="46"/>
      <c r="M95" s="213" t="s">
        <v>19</v>
      </c>
      <c r="N95" s="214" t="s">
        <v>46</v>
      </c>
      <c r="O95" s="86"/>
      <c r="P95" s="215">
        <f>O95*H95</f>
        <v>0</v>
      </c>
      <c r="Q95" s="215">
        <v>5.0000000000000002E-05</v>
      </c>
      <c r="R95" s="215">
        <f>Q95*H95</f>
        <v>0.08332500000000001</v>
      </c>
      <c r="S95" s="215">
        <v>0</v>
      </c>
      <c r="T95" s="216">
        <f>S95*H95</f>
        <v>0</v>
      </c>
      <c r="U95" s="40"/>
      <c r="V95" s="40"/>
      <c r="W95" s="40"/>
      <c r="X95" s="40"/>
      <c r="Y95" s="40"/>
      <c r="Z95" s="40"/>
      <c r="AA95" s="40"/>
      <c r="AB95" s="40"/>
      <c r="AC95" s="40"/>
      <c r="AD95" s="40"/>
      <c r="AE95" s="40"/>
      <c r="AR95" s="217" t="s">
        <v>265</v>
      </c>
      <c r="AT95" s="217" t="s">
        <v>125</v>
      </c>
      <c r="AU95" s="217" t="s">
        <v>85</v>
      </c>
      <c r="AY95" s="19" t="s">
        <v>122</v>
      </c>
      <c r="BE95" s="218">
        <f>IF(N95="základní",J95,0)</f>
        <v>0</v>
      </c>
      <c r="BF95" s="218">
        <f>IF(N95="snížená",J95,0)</f>
        <v>0</v>
      </c>
      <c r="BG95" s="218">
        <f>IF(N95="zákl. přenesená",J95,0)</f>
        <v>0</v>
      </c>
      <c r="BH95" s="218">
        <f>IF(N95="sníž. přenesená",J95,0)</f>
        <v>0</v>
      </c>
      <c r="BI95" s="218">
        <f>IF(N95="nulová",J95,0)</f>
        <v>0</v>
      </c>
      <c r="BJ95" s="19" t="s">
        <v>83</v>
      </c>
      <c r="BK95" s="218">
        <f>ROUND(I95*H95,2)</f>
        <v>0</v>
      </c>
      <c r="BL95" s="19" t="s">
        <v>265</v>
      </c>
      <c r="BM95" s="217" t="s">
        <v>320</v>
      </c>
    </row>
    <row r="96" s="2" customFormat="1">
      <c r="A96" s="40"/>
      <c r="B96" s="41"/>
      <c r="C96" s="42"/>
      <c r="D96" s="224" t="s">
        <v>164</v>
      </c>
      <c r="E96" s="42"/>
      <c r="F96" s="225" t="s">
        <v>321</v>
      </c>
      <c r="G96" s="42"/>
      <c r="H96" s="42"/>
      <c r="I96" s="226"/>
      <c r="J96" s="42"/>
      <c r="K96" s="42"/>
      <c r="L96" s="46"/>
      <c r="M96" s="227"/>
      <c r="N96" s="228"/>
      <c r="O96" s="86"/>
      <c r="P96" s="86"/>
      <c r="Q96" s="86"/>
      <c r="R96" s="86"/>
      <c r="S96" s="86"/>
      <c r="T96" s="87"/>
      <c r="U96" s="40"/>
      <c r="V96" s="40"/>
      <c r="W96" s="40"/>
      <c r="X96" s="40"/>
      <c r="Y96" s="40"/>
      <c r="Z96" s="40"/>
      <c r="AA96" s="40"/>
      <c r="AB96" s="40"/>
      <c r="AC96" s="40"/>
      <c r="AD96" s="40"/>
      <c r="AE96" s="40"/>
      <c r="AT96" s="19" t="s">
        <v>164</v>
      </c>
      <c r="AU96" s="19" t="s">
        <v>85</v>
      </c>
    </row>
    <row r="97" s="14" customFormat="1">
      <c r="A97" s="14"/>
      <c r="B97" s="239"/>
      <c r="C97" s="240"/>
      <c r="D97" s="224" t="s">
        <v>166</v>
      </c>
      <c r="E97" s="240"/>
      <c r="F97" s="242" t="s">
        <v>322</v>
      </c>
      <c r="G97" s="240"/>
      <c r="H97" s="243">
        <v>1666.5</v>
      </c>
      <c r="I97" s="244"/>
      <c r="J97" s="240"/>
      <c r="K97" s="240"/>
      <c r="L97" s="245"/>
      <c r="M97" s="246"/>
      <c r="N97" s="247"/>
      <c r="O97" s="247"/>
      <c r="P97" s="247"/>
      <c r="Q97" s="247"/>
      <c r="R97" s="247"/>
      <c r="S97" s="247"/>
      <c r="T97" s="248"/>
      <c r="U97" s="14"/>
      <c r="V97" s="14"/>
      <c r="W97" s="14"/>
      <c r="X97" s="14"/>
      <c r="Y97" s="14"/>
      <c r="Z97" s="14"/>
      <c r="AA97" s="14"/>
      <c r="AB97" s="14"/>
      <c r="AC97" s="14"/>
      <c r="AD97" s="14"/>
      <c r="AE97" s="14"/>
      <c r="AT97" s="249" t="s">
        <v>166</v>
      </c>
      <c r="AU97" s="249" t="s">
        <v>85</v>
      </c>
      <c r="AV97" s="14" t="s">
        <v>85</v>
      </c>
      <c r="AW97" s="14" t="s">
        <v>4</v>
      </c>
      <c r="AX97" s="14" t="s">
        <v>83</v>
      </c>
      <c r="AY97" s="249" t="s">
        <v>122</v>
      </c>
    </row>
    <row r="98" s="2" customFormat="1" ht="14.4" customHeight="1">
      <c r="A98" s="40"/>
      <c r="B98" s="41"/>
      <c r="C98" s="272" t="s">
        <v>142</v>
      </c>
      <c r="D98" s="272" t="s">
        <v>187</v>
      </c>
      <c r="E98" s="273" t="s">
        <v>323</v>
      </c>
      <c r="F98" s="274" t="s">
        <v>324</v>
      </c>
      <c r="G98" s="275" t="s">
        <v>190</v>
      </c>
      <c r="H98" s="276">
        <v>0.41499999999999998</v>
      </c>
      <c r="I98" s="277"/>
      <c r="J98" s="278">
        <f>ROUND(I98*H98,2)</f>
        <v>0</v>
      </c>
      <c r="K98" s="274" t="s">
        <v>128</v>
      </c>
      <c r="L98" s="279"/>
      <c r="M98" s="280" t="s">
        <v>19</v>
      </c>
      <c r="N98" s="281" t="s">
        <v>46</v>
      </c>
      <c r="O98" s="86"/>
      <c r="P98" s="215">
        <f>O98*H98</f>
        <v>0</v>
      </c>
      <c r="Q98" s="215">
        <v>1</v>
      </c>
      <c r="R98" s="215">
        <f>Q98*H98</f>
        <v>0.41499999999999998</v>
      </c>
      <c r="S98" s="215">
        <v>0</v>
      </c>
      <c r="T98" s="216">
        <f>S98*H98</f>
        <v>0</v>
      </c>
      <c r="U98" s="40"/>
      <c r="V98" s="40"/>
      <c r="W98" s="40"/>
      <c r="X98" s="40"/>
      <c r="Y98" s="40"/>
      <c r="Z98" s="40"/>
      <c r="AA98" s="40"/>
      <c r="AB98" s="40"/>
      <c r="AC98" s="40"/>
      <c r="AD98" s="40"/>
      <c r="AE98" s="40"/>
      <c r="AR98" s="217" t="s">
        <v>325</v>
      </c>
      <c r="AT98" s="217" t="s">
        <v>187</v>
      </c>
      <c r="AU98" s="217" t="s">
        <v>85</v>
      </c>
      <c r="AY98" s="19" t="s">
        <v>122</v>
      </c>
      <c r="BE98" s="218">
        <f>IF(N98="základní",J98,0)</f>
        <v>0</v>
      </c>
      <c r="BF98" s="218">
        <f>IF(N98="snížená",J98,0)</f>
        <v>0</v>
      </c>
      <c r="BG98" s="218">
        <f>IF(N98="zákl. přenesená",J98,0)</f>
        <v>0</v>
      </c>
      <c r="BH98" s="218">
        <f>IF(N98="sníž. přenesená",J98,0)</f>
        <v>0</v>
      </c>
      <c r="BI98" s="218">
        <f>IF(N98="nulová",J98,0)</f>
        <v>0</v>
      </c>
      <c r="BJ98" s="19" t="s">
        <v>83</v>
      </c>
      <c r="BK98" s="218">
        <f>ROUND(I98*H98,2)</f>
        <v>0</v>
      </c>
      <c r="BL98" s="19" t="s">
        <v>265</v>
      </c>
      <c r="BM98" s="217" t="s">
        <v>326</v>
      </c>
    </row>
    <row r="99" s="14" customFormat="1">
      <c r="A99" s="14"/>
      <c r="B99" s="239"/>
      <c r="C99" s="240"/>
      <c r="D99" s="224" t="s">
        <v>166</v>
      </c>
      <c r="E99" s="241" t="s">
        <v>19</v>
      </c>
      <c r="F99" s="242" t="s">
        <v>327</v>
      </c>
      <c r="G99" s="240"/>
      <c r="H99" s="243">
        <v>0.36099999999999999</v>
      </c>
      <c r="I99" s="244"/>
      <c r="J99" s="240"/>
      <c r="K99" s="240"/>
      <c r="L99" s="245"/>
      <c r="M99" s="246"/>
      <c r="N99" s="247"/>
      <c r="O99" s="247"/>
      <c r="P99" s="247"/>
      <c r="Q99" s="247"/>
      <c r="R99" s="247"/>
      <c r="S99" s="247"/>
      <c r="T99" s="248"/>
      <c r="U99" s="14"/>
      <c r="V99" s="14"/>
      <c r="W99" s="14"/>
      <c r="X99" s="14"/>
      <c r="Y99" s="14"/>
      <c r="Z99" s="14"/>
      <c r="AA99" s="14"/>
      <c r="AB99" s="14"/>
      <c r="AC99" s="14"/>
      <c r="AD99" s="14"/>
      <c r="AE99" s="14"/>
      <c r="AT99" s="249" t="s">
        <v>166</v>
      </c>
      <c r="AU99" s="249" t="s">
        <v>85</v>
      </c>
      <c r="AV99" s="14" t="s">
        <v>85</v>
      </c>
      <c r="AW99" s="14" t="s">
        <v>37</v>
      </c>
      <c r="AX99" s="14" t="s">
        <v>83</v>
      </c>
      <c r="AY99" s="249" t="s">
        <v>122</v>
      </c>
    </row>
    <row r="100" s="14" customFormat="1">
      <c r="A100" s="14"/>
      <c r="B100" s="239"/>
      <c r="C100" s="240"/>
      <c r="D100" s="224" t="s">
        <v>166</v>
      </c>
      <c r="E100" s="240"/>
      <c r="F100" s="242" t="s">
        <v>328</v>
      </c>
      <c r="G100" s="240"/>
      <c r="H100" s="243">
        <v>0.41499999999999998</v>
      </c>
      <c r="I100" s="244"/>
      <c r="J100" s="240"/>
      <c r="K100" s="240"/>
      <c r="L100" s="245"/>
      <c r="M100" s="246"/>
      <c r="N100" s="247"/>
      <c r="O100" s="247"/>
      <c r="P100" s="247"/>
      <c r="Q100" s="247"/>
      <c r="R100" s="247"/>
      <c r="S100" s="247"/>
      <c r="T100" s="248"/>
      <c r="U100" s="14"/>
      <c r="V100" s="14"/>
      <c r="W100" s="14"/>
      <c r="X100" s="14"/>
      <c r="Y100" s="14"/>
      <c r="Z100" s="14"/>
      <c r="AA100" s="14"/>
      <c r="AB100" s="14"/>
      <c r="AC100" s="14"/>
      <c r="AD100" s="14"/>
      <c r="AE100" s="14"/>
      <c r="AT100" s="249" t="s">
        <v>166</v>
      </c>
      <c r="AU100" s="249" t="s">
        <v>85</v>
      </c>
      <c r="AV100" s="14" t="s">
        <v>85</v>
      </c>
      <c r="AW100" s="14" t="s">
        <v>4</v>
      </c>
      <c r="AX100" s="14" t="s">
        <v>83</v>
      </c>
      <c r="AY100" s="249" t="s">
        <v>122</v>
      </c>
    </row>
    <row r="101" s="2" customFormat="1" ht="14.4" customHeight="1">
      <c r="A101" s="40"/>
      <c r="B101" s="41"/>
      <c r="C101" s="272" t="s">
        <v>121</v>
      </c>
      <c r="D101" s="272" t="s">
        <v>187</v>
      </c>
      <c r="E101" s="273" t="s">
        <v>329</v>
      </c>
      <c r="F101" s="274" t="s">
        <v>330</v>
      </c>
      <c r="G101" s="275" t="s">
        <v>275</v>
      </c>
      <c r="H101" s="276">
        <v>26.399999999999999</v>
      </c>
      <c r="I101" s="277"/>
      <c r="J101" s="278">
        <f>ROUND(I101*H101,2)</f>
        <v>0</v>
      </c>
      <c r="K101" s="274" t="s">
        <v>128</v>
      </c>
      <c r="L101" s="279"/>
      <c r="M101" s="280" t="s">
        <v>19</v>
      </c>
      <c r="N101" s="281" t="s">
        <v>46</v>
      </c>
      <c r="O101" s="86"/>
      <c r="P101" s="215">
        <f>O101*H101</f>
        <v>0</v>
      </c>
      <c r="Q101" s="215">
        <v>0.00198</v>
      </c>
      <c r="R101" s="215">
        <f>Q101*H101</f>
        <v>0.052271999999999999</v>
      </c>
      <c r="S101" s="215">
        <v>0</v>
      </c>
      <c r="T101" s="216">
        <f>S101*H101</f>
        <v>0</v>
      </c>
      <c r="U101" s="40"/>
      <c r="V101" s="40"/>
      <c r="W101" s="40"/>
      <c r="X101" s="40"/>
      <c r="Y101" s="40"/>
      <c r="Z101" s="40"/>
      <c r="AA101" s="40"/>
      <c r="AB101" s="40"/>
      <c r="AC101" s="40"/>
      <c r="AD101" s="40"/>
      <c r="AE101" s="40"/>
      <c r="AR101" s="217" t="s">
        <v>325</v>
      </c>
      <c r="AT101" s="217" t="s">
        <v>187</v>
      </c>
      <c r="AU101" s="217" t="s">
        <v>85</v>
      </c>
      <c r="AY101" s="19" t="s">
        <v>122</v>
      </c>
      <c r="BE101" s="218">
        <f>IF(N101="základní",J101,0)</f>
        <v>0</v>
      </c>
      <c r="BF101" s="218">
        <f>IF(N101="snížená",J101,0)</f>
        <v>0</v>
      </c>
      <c r="BG101" s="218">
        <f>IF(N101="zákl. přenesená",J101,0)</f>
        <v>0</v>
      </c>
      <c r="BH101" s="218">
        <f>IF(N101="sníž. přenesená",J101,0)</f>
        <v>0</v>
      </c>
      <c r="BI101" s="218">
        <f>IF(N101="nulová",J101,0)</f>
        <v>0</v>
      </c>
      <c r="BJ101" s="19" t="s">
        <v>83</v>
      </c>
      <c r="BK101" s="218">
        <f>ROUND(I101*H101,2)</f>
        <v>0</v>
      </c>
      <c r="BL101" s="19" t="s">
        <v>265</v>
      </c>
      <c r="BM101" s="217" t="s">
        <v>331</v>
      </c>
    </row>
    <row r="102" s="14" customFormat="1">
      <c r="A102" s="14"/>
      <c r="B102" s="239"/>
      <c r="C102" s="240"/>
      <c r="D102" s="224" t="s">
        <v>166</v>
      </c>
      <c r="E102" s="241" t="s">
        <v>19</v>
      </c>
      <c r="F102" s="242" t="s">
        <v>332</v>
      </c>
      <c r="G102" s="240"/>
      <c r="H102" s="243">
        <v>24</v>
      </c>
      <c r="I102" s="244"/>
      <c r="J102" s="240"/>
      <c r="K102" s="240"/>
      <c r="L102" s="245"/>
      <c r="M102" s="246"/>
      <c r="N102" s="247"/>
      <c r="O102" s="247"/>
      <c r="P102" s="247"/>
      <c r="Q102" s="247"/>
      <c r="R102" s="247"/>
      <c r="S102" s="247"/>
      <c r="T102" s="248"/>
      <c r="U102" s="14"/>
      <c r="V102" s="14"/>
      <c r="W102" s="14"/>
      <c r="X102" s="14"/>
      <c r="Y102" s="14"/>
      <c r="Z102" s="14"/>
      <c r="AA102" s="14"/>
      <c r="AB102" s="14"/>
      <c r="AC102" s="14"/>
      <c r="AD102" s="14"/>
      <c r="AE102" s="14"/>
      <c r="AT102" s="249" t="s">
        <v>166</v>
      </c>
      <c r="AU102" s="249" t="s">
        <v>85</v>
      </c>
      <c r="AV102" s="14" t="s">
        <v>85</v>
      </c>
      <c r="AW102" s="14" t="s">
        <v>37</v>
      </c>
      <c r="AX102" s="14" t="s">
        <v>83</v>
      </c>
      <c r="AY102" s="249" t="s">
        <v>122</v>
      </c>
    </row>
    <row r="103" s="14" customFormat="1">
      <c r="A103" s="14"/>
      <c r="B103" s="239"/>
      <c r="C103" s="240"/>
      <c r="D103" s="224" t="s">
        <v>166</v>
      </c>
      <c r="E103" s="240"/>
      <c r="F103" s="242" t="s">
        <v>333</v>
      </c>
      <c r="G103" s="240"/>
      <c r="H103" s="243">
        <v>26.399999999999999</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166</v>
      </c>
      <c r="AU103" s="249" t="s">
        <v>85</v>
      </c>
      <c r="AV103" s="14" t="s">
        <v>85</v>
      </c>
      <c r="AW103" s="14" t="s">
        <v>4</v>
      </c>
      <c r="AX103" s="14" t="s">
        <v>83</v>
      </c>
      <c r="AY103" s="249" t="s">
        <v>122</v>
      </c>
    </row>
    <row r="104" s="2" customFormat="1" ht="24.15" customHeight="1">
      <c r="A104" s="40"/>
      <c r="B104" s="41"/>
      <c r="C104" s="272" t="s">
        <v>194</v>
      </c>
      <c r="D104" s="272" t="s">
        <v>187</v>
      </c>
      <c r="E104" s="273" t="s">
        <v>334</v>
      </c>
      <c r="F104" s="274" t="s">
        <v>335</v>
      </c>
      <c r="G104" s="275" t="s">
        <v>336</v>
      </c>
      <c r="H104" s="276">
        <v>4</v>
      </c>
      <c r="I104" s="277"/>
      <c r="J104" s="278">
        <f>ROUND(I104*H104,2)</f>
        <v>0</v>
      </c>
      <c r="K104" s="274" t="s">
        <v>128</v>
      </c>
      <c r="L104" s="279"/>
      <c r="M104" s="280" t="s">
        <v>19</v>
      </c>
      <c r="N104" s="281" t="s">
        <v>46</v>
      </c>
      <c r="O104" s="86"/>
      <c r="P104" s="215">
        <f>O104*H104</f>
        <v>0</v>
      </c>
      <c r="Q104" s="215">
        <v>0.00052999999999999998</v>
      </c>
      <c r="R104" s="215">
        <f>Q104*H104</f>
        <v>0.0021199999999999999</v>
      </c>
      <c r="S104" s="215">
        <v>0</v>
      </c>
      <c r="T104" s="216">
        <f>S104*H104</f>
        <v>0</v>
      </c>
      <c r="U104" s="40"/>
      <c r="V104" s="40"/>
      <c r="W104" s="40"/>
      <c r="X104" s="40"/>
      <c r="Y104" s="40"/>
      <c r="Z104" s="40"/>
      <c r="AA104" s="40"/>
      <c r="AB104" s="40"/>
      <c r="AC104" s="40"/>
      <c r="AD104" s="40"/>
      <c r="AE104" s="40"/>
      <c r="AR104" s="217" t="s">
        <v>325</v>
      </c>
      <c r="AT104" s="217" t="s">
        <v>187</v>
      </c>
      <c r="AU104" s="217" t="s">
        <v>85</v>
      </c>
      <c r="AY104" s="19" t="s">
        <v>122</v>
      </c>
      <c r="BE104" s="218">
        <f>IF(N104="základní",J104,0)</f>
        <v>0</v>
      </c>
      <c r="BF104" s="218">
        <f>IF(N104="snížená",J104,0)</f>
        <v>0</v>
      </c>
      <c r="BG104" s="218">
        <f>IF(N104="zákl. přenesená",J104,0)</f>
        <v>0</v>
      </c>
      <c r="BH104" s="218">
        <f>IF(N104="sníž. přenesená",J104,0)</f>
        <v>0</v>
      </c>
      <c r="BI104" s="218">
        <f>IF(N104="nulová",J104,0)</f>
        <v>0</v>
      </c>
      <c r="BJ104" s="19" t="s">
        <v>83</v>
      </c>
      <c r="BK104" s="218">
        <f>ROUND(I104*H104,2)</f>
        <v>0</v>
      </c>
      <c r="BL104" s="19" t="s">
        <v>265</v>
      </c>
      <c r="BM104" s="217" t="s">
        <v>337</v>
      </c>
    </row>
    <row r="105" s="2" customFormat="1" ht="24.15" customHeight="1">
      <c r="A105" s="40"/>
      <c r="B105" s="41"/>
      <c r="C105" s="272" t="s">
        <v>199</v>
      </c>
      <c r="D105" s="272" t="s">
        <v>187</v>
      </c>
      <c r="E105" s="273" t="s">
        <v>338</v>
      </c>
      <c r="F105" s="274" t="s">
        <v>339</v>
      </c>
      <c r="G105" s="275" t="s">
        <v>336</v>
      </c>
      <c r="H105" s="276">
        <v>1</v>
      </c>
      <c r="I105" s="277"/>
      <c r="J105" s="278">
        <f>ROUND(I105*H105,2)</f>
        <v>0</v>
      </c>
      <c r="K105" s="274" t="s">
        <v>128</v>
      </c>
      <c r="L105" s="279"/>
      <c r="M105" s="280" t="s">
        <v>19</v>
      </c>
      <c r="N105" s="281" t="s">
        <v>46</v>
      </c>
      <c r="O105" s="86"/>
      <c r="P105" s="215">
        <f>O105*H105</f>
        <v>0</v>
      </c>
      <c r="Q105" s="215">
        <v>0.00172</v>
      </c>
      <c r="R105" s="215">
        <f>Q105*H105</f>
        <v>0.00172</v>
      </c>
      <c r="S105" s="215">
        <v>0</v>
      </c>
      <c r="T105" s="216">
        <f>S105*H105</f>
        <v>0</v>
      </c>
      <c r="U105" s="40"/>
      <c r="V105" s="40"/>
      <c r="W105" s="40"/>
      <c r="X105" s="40"/>
      <c r="Y105" s="40"/>
      <c r="Z105" s="40"/>
      <c r="AA105" s="40"/>
      <c r="AB105" s="40"/>
      <c r="AC105" s="40"/>
      <c r="AD105" s="40"/>
      <c r="AE105" s="40"/>
      <c r="AR105" s="217" t="s">
        <v>325</v>
      </c>
      <c r="AT105" s="217" t="s">
        <v>187</v>
      </c>
      <c r="AU105" s="217" t="s">
        <v>85</v>
      </c>
      <c r="AY105" s="19" t="s">
        <v>122</v>
      </c>
      <c r="BE105" s="218">
        <f>IF(N105="základní",J105,0)</f>
        <v>0</v>
      </c>
      <c r="BF105" s="218">
        <f>IF(N105="snížená",J105,0)</f>
        <v>0</v>
      </c>
      <c r="BG105" s="218">
        <f>IF(N105="zákl. přenesená",J105,0)</f>
        <v>0</v>
      </c>
      <c r="BH105" s="218">
        <f>IF(N105="sníž. přenesená",J105,0)</f>
        <v>0</v>
      </c>
      <c r="BI105" s="218">
        <f>IF(N105="nulová",J105,0)</f>
        <v>0</v>
      </c>
      <c r="BJ105" s="19" t="s">
        <v>83</v>
      </c>
      <c r="BK105" s="218">
        <f>ROUND(I105*H105,2)</f>
        <v>0</v>
      </c>
      <c r="BL105" s="19" t="s">
        <v>265</v>
      </c>
      <c r="BM105" s="217" t="s">
        <v>340</v>
      </c>
    </row>
    <row r="106" s="2" customFormat="1" ht="24.15" customHeight="1">
      <c r="A106" s="40"/>
      <c r="B106" s="41"/>
      <c r="C106" s="272" t="s">
        <v>191</v>
      </c>
      <c r="D106" s="272" t="s">
        <v>187</v>
      </c>
      <c r="E106" s="273" t="s">
        <v>341</v>
      </c>
      <c r="F106" s="274" t="s">
        <v>342</v>
      </c>
      <c r="G106" s="275" t="s">
        <v>336</v>
      </c>
      <c r="H106" s="276">
        <v>1</v>
      </c>
      <c r="I106" s="277"/>
      <c r="J106" s="278">
        <f>ROUND(I106*H106,2)</f>
        <v>0</v>
      </c>
      <c r="K106" s="274" t="s">
        <v>128</v>
      </c>
      <c r="L106" s="279"/>
      <c r="M106" s="280" t="s">
        <v>19</v>
      </c>
      <c r="N106" s="281" t="s">
        <v>46</v>
      </c>
      <c r="O106" s="86"/>
      <c r="P106" s="215">
        <f>O106*H106</f>
        <v>0</v>
      </c>
      <c r="Q106" s="215">
        <v>0.0064400000000000004</v>
      </c>
      <c r="R106" s="215">
        <f>Q106*H106</f>
        <v>0.0064400000000000004</v>
      </c>
      <c r="S106" s="215">
        <v>0</v>
      </c>
      <c r="T106" s="216">
        <f>S106*H106</f>
        <v>0</v>
      </c>
      <c r="U106" s="40"/>
      <c r="V106" s="40"/>
      <c r="W106" s="40"/>
      <c r="X106" s="40"/>
      <c r="Y106" s="40"/>
      <c r="Z106" s="40"/>
      <c r="AA106" s="40"/>
      <c r="AB106" s="40"/>
      <c r="AC106" s="40"/>
      <c r="AD106" s="40"/>
      <c r="AE106" s="40"/>
      <c r="AR106" s="217" t="s">
        <v>325</v>
      </c>
      <c r="AT106" s="217" t="s">
        <v>187</v>
      </c>
      <c r="AU106" s="217" t="s">
        <v>85</v>
      </c>
      <c r="AY106" s="19" t="s">
        <v>122</v>
      </c>
      <c r="BE106" s="218">
        <f>IF(N106="základní",J106,0)</f>
        <v>0</v>
      </c>
      <c r="BF106" s="218">
        <f>IF(N106="snížená",J106,0)</f>
        <v>0</v>
      </c>
      <c r="BG106" s="218">
        <f>IF(N106="zákl. přenesená",J106,0)</f>
        <v>0</v>
      </c>
      <c r="BH106" s="218">
        <f>IF(N106="sníž. přenesená",J106,0)</f>
        <v>0</v>
      </c>
      <c r="BI106" s="218">
        <f>IF(N106="nulová",J106,0)</f>
        <v>0</v>
      </c>
      <c r="BJ106" s="19" t="s">
        <v>83</v>
      </c>
      <c r="BK106" s="218">
        <f>ROUND(I106*H106,2)</f>
        <v>0</v>
      </c>
      <c r="BL106" s="19" t="s">
        <v>265</v>
      </c>
      <c r="BM106" s="217" t="s">
        <v>343</v>
      </c>
    </row>
    <row r="107" s="2" customFormat="1" ht="14.4" customHeight="1">
      <c r="A107" s="40"/>
      <c r="B107" s="41"/>
      <c r="C107" s="272" t="s">
        <v>227</v>
      </c>
      <c r="D107" s="272" t="s">
        <v>187</v>
      </c>
      <c r="E107" s="273" t="s">
        <v>344</v>
      </c>
      <c r="F107" s="274" t="s">
        <v>345</v>
      </c>
      <c r="G107" s="275" t="s">
        <v>190</v>
      </c>
      <c r="H107" s="276">
        <v>0.85699999999999998</v>
      </c>
      <c r="I107" s="277"/>
      <c r="J107" s="278">
        <f>ROUND(I107*H107,2)</f>
        <v>0</v>
      </c>
      <c r="K107" s="274" t="s">
        <v>128</v>
      </c>
      <c r="L107" s="279"/>
      <c r="M107" s="280" t="s">
        <v>19</v>
      </c>
      <c r="N107" s="281" t="s">
        <v>46</v>
      </c>
      <c r="O107" s="86"/>
      <c r="P107" s="215">
        <f>O107*H107</f>
        <v>0</v>
      </c>
      <c r="Q107" s="215">
        <v>1</v>
      </c>
      <c r="R107" s="215">
        <f>Q107*H107</f>
        <v>0.85699999999999998</v>
      </c>
      <c r="S107" s="215">
        <v>0</v>
      </c>
      <c r="T107" s="216">
        <f>S107*H107</f>
        <v>0</v>
      </c>
      <c r="U107" s="40"/>
      <c r="V107" s="40"/>
      <c r="W107" s="40"/>
      <c r="X107" s="40"/>
      <c r="Y107" s="40"/>
      <c r="Z107" s="40"/>
      <c r="AA107" s="40"/>
      <c r="AB107" s="40"/>
      <c r="AC107" s="40"/>
      <c r="AD107" s="40"/>
      <c r="AE107" s="40"/>
      <c r="AR107" s="217" t="s">
        <v>325</v>
      </c>
      <c r="AT107" s="217" t="s">
        <v>187</v>
      </c>
      <c r="AU107" s="217" t="s">
        <v>85</v>
      </c>
      <c r="AY107" s="19" t="s">
        <v>122</v>
      </c>
      <c r="BE107" s="218">
        <f>IF(N107="základní",J107,0)</f>
        <v>0</v>
      </c>
      <c r="BF107" s="218">
        <f>IF(N107="snížená",J107,0)</f>
        <v>0</v>
      </c>
      <c r="BG107" s="218">
        <f>IF(N107="zákl. přenesená",J107,0)</f>
        <v>0</v>
      </c>
      <c r="BH107" s="218">
        <f>IF(N107="sníž. přenesená",J107,0)</f>
        <v>0</v>
      </c>
      <c r="BI107" s="218">
        <f>IF(N107="nulová",J107,0)</f>
        <v>0</v>
      </c>
      <c r="BJ107" s="19" t="s">
        <v>83</v>
      </c>
      <c r="BK107" s="218">
        <f>ROUND(I107*H107,2)</f>
        <v>0</v>
      </c>
      <c r="BL107" s="19" t="s">
        <v>265</v>
      </c>
      <c r="BM107" s="217" t="s">
        <v>346</v>
      </c>
    </row>
    <row r="108" s="14" customFormat="1">
      <c r="A108" s="14"/>
      <c r="B108" s="239"/>
      <c r="C108" s="240"/>
      <c r="D108" s="224" t="s">
        <v>166</v>
      </c>
      <c r="E108" s="241" t="s">
        <v>19</v>
      </c>
      <c r="F108" s="242" t="s">
        <v>347</v>
      </c>
      <c r="G108" s="240"/>
      <c r="H108" s="243">
        <v>0.85699999999999998</v>
      </c>
      <c r="I108" s="244"/>
      <c r="J108" s="240"/>
      <c r="K108" s="240"/>
      <c r="L108" s="245"/>
      <c r="M108" s="246"/>
      <c r="N108" s="247"/>
      <c r="O108" s="247"/>
      <c r="P108" s="247"/>
      <c r="Q108" s="247"/>
      <c r="R108" s="247"/>
      <c r="S108" s="247"/>
      <c r="T108" s="248"/>
      <c r="U108" s="14"/>
      <c r="V108" s="14"/>
      <c r="W108" s="14"/>
      <c r="X108" s="14"/>
      <c r="Y108" s="14"/>
      <c r="Z108" s="14"/>
      <c r="AA108" s="14"/>
      <c r="AB108" s="14"/>
      <c r="AC108" s="14"/>
      <c r="AD108" s="14"/>
      <c r="AE108" s="14"/>
      <c r="AT108" s="249" t="s">
        <v>166</v>
      </c>
      <c r="AU108" s="249" t="s">
        <v>85</v>
      </c>
      <c r="AV108" s="14" t="s">
        <v>85</v>
      </c>
      <c r="AW108" s="14" t="s">
        <v>37</v>
      </c>
      <c r="AX108" s="14" t="s">
        <v>83</v>
      </c>
      <c r="AY108" s="249" t="s">
        <v>122</v>
      </c>
    </row>
    <row r="109" s="2" customFormat="1" ht="14.4" customHeight="1">
      <c r="A109" s="40"/>
      <c r="B109" s="41"/>
      <c r="C109" s="272" t="s">
        <v>235</v>
      </c>
      <c r="D109" s="272" t="s">
        <v>187</v>
      </c>
      <c r="E109" s="273" t="s">
        <v>348</v>
      </c>
      <c r="F109" s="274" t="s">
        <v>349</v>
      </c>
      <c r="G109" s="275" t="s">
        <v>190</v>
      </c>
      <c r="H109" s="276">
        <v>0.18099999999999999</v>
      </c>
      <c r="I109" s="277"/>
      <c r="J109" s="278">
        <f>ROUND(I109*H109,2)</f>
        <v>0</v>
      </c>
      <c r="K109" s="274" t="s">
        <v>128</v>
      </c>
      <c r="L109" s="279"/>
      <c r="M109" s="280" t="s">
        <v>19</v>
      </c>
      <c r="N109" s="281" t="s">
        <v>46</v>
      </c>
      <c r="O109" s="86"/>
      <c r="P109" s="215">
        <f>O109*H109</f>
        <v>0</v>
      </c>
      <c r="Q109" s="215">
        <v>1</v>
      </c>
      <c r="R109" s="215">
        <f>Q109*H109</f>
        <v>0.18099999999999999</v>
      </c>
      <c r="S109" s="215">
        <v>0</v>
      </c>
      <c r="T109" s="216">
        <f>S109*H109</f>
        <v>0</v>
      </c>
      <c r="U109" s="40"/>
      <c r="V109" s="40"/>
      <c r="W109" s="40"/>
      <c r="X109" s="40"/>
      <c r="Y109" s="40"/>
      <c r="Z109" s="40"/>
      <c r="AA109" s="40"/>
      <c r="AB109" s="40"/>
      <c r="AC109" s="40"/>
      <c r="AD109" s="40"/>
      <c r="AE109" s="40"/>
      <c r="AR109" s="217" t="s">
        <v>325</v>
      </c>
      <c r="AT109" s="217" t="s">
        <v>187</v>
      </c>
      <c r="AU109" s="217" t="s">
        <v>85</v>
      </c>
      <c r="AY109" s="19" t="s">
        <v>122</v>
      </c>
      <c r="BE109" s="218">
        <f>IF(N109="základní",J109,0)</f>
        <v>0</v>
      </c>
      <c r="BF109" s="218">
        <f>IF(N109="snížená",J109,0)</f>
        <v>0</v>
      </c>
      <c r="BG109" s="218">
        <f>IF(N109="zákl. přenesená",J109,0)</f>
        <v>0</v>
      </c>
      <c r="BH109" s="218">
        <f>IF(N109="sníž. přenesená",J109,0)</f>
        <v>0</v>
      </c>
      <c r="BI109" s="218">
        <f>IF(N109="nulová",J109,0)</f>
        <v>0</v>
      </c>
      <c r="BJ109" s="19" t="s">
        <v>83</v>
      </c>
      <c r="BK109" s="218">
        <f>ROUND(I109*H109,2)</f>
        <v>0</v>
      </c>
      <c r="BL109" s="19" t="s">
        <v>265</v>
      </c>
      <c r="BM109" s="217" t="s">
        <v>350</v>
      </c>
    </row>
    <row r="110" s="14" customFormat="1">
      <c r="A110" s="14"/>
      <c r="B110" s="239"/>
      <c r="C110" s="240"/>
      <c r="D110" s="224" t="s">
        <v>166</v>
      </c>
      <c r="E110" s="241" t="s">
        <v>19</v>
      </c>
      <c r="F110" s="242" t="s">
        <v>351</v>
      </c>
      <c r="G110" s="240"/>
      <c r="H110" s="243">
        <v>0.18099999999999999</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166</v>
      </c>
      <c r="AU110" s="249" t="s">
        <v>85</v>
      </c>
      <c r="AV110" s="14" t="s">
        <v>85</v>
      </c>
      <c r="AW110" s="14" t="s">
        <v>37</v>
      </c>
      <c r="AX110" s="14" t="s">
        <v>83</v>
      </c>
      <c r="AY110" s="249" t="s">
        <v>122</v>
      </c>
    </row>
    <row r="111" s="2" customFormat="1" ht="24.15" customHeight="1">
      <c r="A111" s="40"/>
      <c r="B111" s="41"/>
      <c r="C111" s="206" t="s">
        <v>240</v>
      </c>
      <c r="D111" s="206" t="s">
        <v>125</v>
      </c>
      <c r="E111" s="207" t="s">
        <v>352</v>
      </c>
      <c r="F111" s="208" t="s">
        <v>353</v>
      </c>
      <c r="G111" s="209" t="s">
        <v>190</v>
      </c>
      <c r="H111" s="210">
        <v>1.75</v>
      </c>
      <c r="I111" s="211"/>
      <c r="J111" s="212">
        <f>ROUND(I111*H111,2)</f>
        <v>0</v>
      </c>
      <c r="K111" s="208" t="s">
        <v>128</v>
      </c>
      <c r="L111" s="46"/>
      <c r="M111" s="213" t="s">
        <v>19</v>
      </c>
      <c r="N111" s="214" t="s">
        <v>46</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265</v>
      </c>
      <c r="AT111" s="217" t="s">
        <v>125</v>
      </c>
      <c r="AU111" s="217" t="s">
        <v>85</v>
      </c>
      <c r="AY111" s="19" t="s">
        <v>122</v>
      </c>
      <c r="BE111" s="218">
        <f>IF(N111="základní",J111,0)</f>
        <v>0</v>
      </c>
      <c r="BF111" s="218">
        <f>IF(N111="snížená",J111,0)</f>
        <v>0</v>
      </c>
      <c r="BG111" s="218">
        <f>IF(N111="zákl. přenesená",J111,0)</f>
        <v>0</v>
      </c>
      <c r="BH111" s="218">
        <f>IF(N111="sníž. přenesená",J111,0)</f>
        <v>0</v>
      </c>
      <c r="BI111" s="218">
        <f>IF(N111="nulová",J111,0)</f>
        <v>0</v>
      </c>
      <c r="BJ111" s="19" t="s">
        <v>83</v>
      </c>
      <c r="BK111" s="218">
        <f>ROUND(I111*H111,2)</f>
        <v>0</v>
      </c>
      <c r="BL111" s="19" t="s">
        <v>265</v>
      </c>
      <c r="BM111" s="217" t="s">
        <v>354</v>
      </c>
    </row>
    <row r="112" s="2" customFormat="1">
      <c r="A112" s="40"/>
      <c r="B112" s="41"/>
      <c r="C112" s="42"/>
      <c r="D112" s="224" t="s">
        <v>164</v>
      </c>
      <c r="E112" s="42"/>
      <c r="F112" s="225" t="s">
        <v>355</v>
      </c>
      <c r="G112" s="42"/>
      <c r="H112" s="42"/>
      <c r="I112" s="226"/>
      <c r="J112" s="42"/>
      <c r="K112" s="42"/>
      <c r="L112" s="46"/>
      <c r="M112" s="227"/>
      <c r="N112" s="228"/>
      <c r="O112" s="86"/>
      <c r="P112" s="86"/>
      <c r="Q112" s="86"/>
      <c r="R112" s="86"/>
      <c r="S112" s="86"/>
      <c r="T112" s="87"/>
      <c r="U112" s="40"/>
      <c r="V112" s="40"/>
      <c r="W112" s="40"/>
      <c r="X112" s="40"/>
      <c r="Y112" s="40"/>
      <c r="Z112" s="40"/>
      <c r="AA112" s="40"/>
      <c r="AB112" s="40"/>
      <c r="AC112" s="40"/>
      <c r="AD112" s="40"/>
      <c r="AE112" s="40"/>
      <c r="AT112" s="19" t="s">
        <v>164</v>
      </c>
      <c r="AU112" s="19" t="s">
        <v>85</v>
      </c>
    </row>
    <row r="113" s="14" customFormat="1">
      <c r="A113" s="14"/>
      <c r="B113" s="239"/>
      <c r="C113" s="240"/>
      <c r="D113" s="224" t="s">
        <v>166</v>
      </c>
      <c r="E113" s="240"/>
      <c r="F113" s="242" t="s">
        <v>356</v>
      </c>
      <c r="G113" s="240"/>
      <c r="H113" s="243">
        <v>1.75</v>
      </c>
      <c r="I113" s="244"/>
      <c r="J113" s="240"/>
      <c r="K113" s="240"/>
      <c r="L113" s="245"/>
      <c r="M113" s="246"/>
      <c r="N113" s="247"/>
      <c r="O113" s="247"/>
      <c r="P113" s="247"/>
      <c r="Q113" s="247"/>
      <c r="R113" s="247"/>
      <c r="S113" s="247"/>
      <c r="T113" s="248"/>
      <c r="U113" s="14"/>
      <c r="V113" s="14"/>
      <c r="W113" s="14"/>
      <c r="X113" s="14"/>
      <c r="Y113" s="14"/>
      <c r="Z113" s="14"/>
      <c r="AA113" s="14"/>
      <c r="AB113" s="14"/>
      <c r="AC113" s="14"/>
      <c r="AD113" s="14"/>
      <c r="AE113" s="14"/>
      <c r="AT113" s="249" t="s">
        <v>166</v>
      </c>
      <c r="AU113" s="249" t="s">
        <v>85</v>
      </c>
      <c r="AV113" s="14" t="s">
        <v>85</v>
      </c>
      <c r="AW113" s="14" t="s">
        <v>4</v>
      </c>
      <c r="AX113" s="14" t="s">
        <v>83</v>
      </c>
      <c r="AY113" s="249" t="s">
        <v>122</v>
      </c>
    </row>
    <row r="114" s="12" customFormat="1" ht="22.8" customHeight="1">
      <c r="A114" s="12"/>
      <c r="B114" s="190"/>
      <c r="C114" s="191"/>
      <c r="D114" s="192" t="s">
        <v>74</v>
      </c>
      <c r="E114" s="204" t="s">
        <v>357</v>
      </c>
      <c r="F114" s="204" t="s">
        <v>358</v>
      </c>
      <c r="G114" s="191"/>
      <c r="H114" s="191"/>
      <c r="I114" s="194"/>
      <c r="J114" s="205">
        <f>BK114</f>
        <v>0</v>
      </c>
      <c r="K114" s="191"/>
      <c r="L114" s="196"/>
      <c r="M114" s="197"/>
      <c r="N114" s="198"/>
      <c r="O114" s="198"/>
      <c r="P114" s="199">
        <f>SUM(P115:P123)</f>
        <v>0</v>
      </c>
      <c r="Q114" s="198"/>
      <c r="R114" s="199">
        <f>SUM(R115:R123)</f>
        <v>0.024</v>
      </c>
      <c r="S114" s="198"/>
      <c r="T114" s="200">
        <f>SUM(T115:T123)</f>
        <v>0</v>
      </c>
      <c r="U114" s="12"/>
      <c r="V114" s="12"/>
      <c r="W114" s="12"/>
      <c r="X114" s="12"/>
      <c r="Y114" s="12"/>
      <c r="Z114" s="12"/>
      <c r="AA114" s="12"/>
      <c r="AB114" s="12"/>
      <c r="AC114" s="12"/>
      <c r="AD114" s="12"/>
      <c r="AE114" s="12"/>
      <c r="AR114" s="201" t="s">
        <v>85</v>
      </c>
      <c r="AT114" s="202" t="s">
        <v>74</v>
      </c>
      <c r="AU114" s="202" t="s">
        <v>83</v>
      </c>
      <c r="AY114" s="201" t="s">
        <v>122</v>
      </c>
      <c r="BK114" s="203">
        <f>SUM(BK115:BK123)</f>
        <v>0</v>
      </c>
    </row>
    <row r="115" s="2" customFormat="1" ht="14.4" customHeight="1">
      <c r="A115" s="40"/>
      <c r="B115" s="41"/>
      <c r="C115" s="206" t="s">
        <v>246</v>
      </c>
      <c r="D115" s="206" t="s">
        <v>125</v>
      </c>
      <c r="E115" s="207" t="s">
        <v>359</v>
      </c>
      <c r="F115" s="208" t="s">
        <v>360</v>
      </c>
      <c r="G115" s="209" t="s">
        <v>180</v>
      </c>
      <c r="H115" s="210">
        <v>101.74</v>
      </c>
      <c r="I115" s="211"/>
      <c r="J115" s="212">
        <f>ROUND(I115*H115,2)</f>
        <v>0</v>
      </c>
      <c r="K115" s="208" t="s">
        <v>128</v>
      </c>
      <c r="L115" s="46"/>
      <c r="M115" s="213" t="s">
        <v>19</v>
      </c>
      <c r="N115" s="214" t="s">
        <v>46</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265</v>
      </c>
      <c r="AT115" s="217" t="s">
        <v>125</v>
      </c>
      <c r="AU115" s="217" t="s">
        <v>85</v>
      </c>
      <c r="AY115" s="19" t="s">
        <v>122</v>
      </c>
      <c r="BE115" s="218">
        <f>IF(N115="základní",J115,0)</f>
        <v>0</v>
      </c>
      <c r="BF115" s="218">
        <f>IF(N115="snížená",J115,0)</f>
        <v>0</v>
      </c>
      <c r="BG115" s="218">
        <f>IF(N115="zákl. přenesená",J115,0)</f>
        <v>0</v>
      </c>
      <c r="BH115" s="218">
        <f>IF(N115="sníž. přenesená",J115,0)</f>
        <v>0</v>
      </c>
      <c r="BI115" s="218">
        <f>IF(N115="nulová",J115,0)</f>
        <v>0</v>
      </c>
      <c r="BJ115" s="19" t="s">
        <v>83</v>
      </c>
      <c r="BK115" s="218">
        <f>ROUND(I115*H115,2)</f>
        <v>0</v>
      </c>
      <c r="BL115" s="19" t="s">
        <v>265</v>
      </c>
      <c r="BM115" s="217" t="s">
        <v>361</v>
      </c>
    </row>
    <row r="116" s="2" customFormat="1">
      <c r="A116" s="40"/>
      <c r="B116" s="41"/>
      <c r="C116" s="42"/>
      <c r="D116" s="224" t="s">
        <v>164</v>
      </c>
      <c r="E116" s="42"/>
      <c r="F116" s="225" t="s">
        <v>362</v>
      </c>
      <c r="G116" s="42"/>
      <c r="H116" s="42"/>
      <c r="I116" s="226"/>
      <c r="J116" s="42"/>
      <c r="K116" s="42"/>
      <c r="L116" s="46"/>
      <c r="M116" s="227"/>
      <c r="N116" s="228"/>
      <c r="O116" s="86"/>
      <c r="P116" s="86"/>
      <c r="Q116" s="86"/>
      <c r="R116" s="86"/>
      <c r="S116" s="86"/>
      <c r="T116" s="87"/>
      <c r="U116" s="40"/>
      <c r="V116" s="40"/>
      <c r="W116" s="40"/>
      <c r="X116" s="40"/>
      <c r="Y116" s="40"/>
      <c r="Z116" s="40"/>
      <c r="AA116" s="40"/>
      <c r="AB116" s="40"/>
      <c r="AC116" s="40"/>
      <c r="AD116" s="40"/>
      <c r="AE116" s="40"/>
      <c r="AT116" s="19" t="s">
        <v>164</v>
      </c>
      <c r="AU116" s="19" t="s">
        <v>85</v>
      </c>
    </row>
    <row r="117" s="14" customFormat="1">
      <c r="A117" s="14"/>
      <c r="B117" s="239"/>
      <c r="C117" s="240"/>
      <c r="D117" s="224" t="s">
        <v>166</v>
      </c>
      <c r="E117" s="241" t="s">
        <v>19</v>
      </c>
      <c r="F117" s="242" t="s">
        <v>363</v>
      </c>
      <c r="G117" s="240"/>
      <c r="H117" s="243">
        <v>101.74</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166</v>
      </c>
      <c r="AU117" s="249" t="s">
        <v>85</v>
      </c>
      <c r="AV117" s="14" t="s">
        <v>85</v>
      </c>
      <c r="AW117" s="14" t="s">
        <v>37</v>
      </c>
      <c r="AX117" s="14" t="s">
        <v>83</v>
      </c>
      <c r="AY117" s="249" t="s">
        <v>122</v>
      </c>
    </row>
    <row r="118" s="2" customFormat="1" ht="24.15" customHeight="1">
      <c r="A118" s="40"/>
      <c r="B118" s="41"/>
      <c r="C118" s="272" t="s">
        <v>251</v>
      </c>
      <c r="D118" s="272" t="s">
        <v>187</v>
      </c>
      <c r="E118" s="273" t="s">
        <v>364</v>
      </c>
      <c r="F118" s="274" t="s">
        <v>365</v>
      </c>
      <c r="G118" s="275" t="s">
        <v>202</v>
      </c>
      <c r="H118" s="276">
        <v>12</v>
      </c>
      <c r="I118" s="277"/>
      <c r="J118" s="278">
        <f>ROUND(I118*H118,2)</f>
        <v>0</v>
      </c>
      <c r="K118" s="274" t="s">
        <v>19</v>
      </c>
      <c r="L118" s="279"/>
      <c r="M118" s="280" t="s">
        <v>19</v>
      </c>
      <c r="N118" s="281" t="s">
        <v>46</v>
      </c>
      <c r="O118" s="86"/>
      <c r="P118" s="215">
        <f>O118*H118</f>
        <v>0</v>
      </c>
      <c r="Q118" s="215">
        <v>0.001</v>
      </c>
      <c r="R118" s="215">
        <f>Q118*H118</f>
        <v>0.012</v>
      </c>
      <c r="S118" s="215">
        <v>0</v>
      </c>
      <c r="T118" s="216">
        <f>S118*H118</f>
        <v>0</v>
      </c>
      <c r="U118" s="40"/>
      <c r="V118" s="40"/>
      <c r="W118" s="40"/>
      <c r="X118" s="40"/>
      <c r="Y118" s="40"/>
      <c r="Z118" s="40"/>
      <c r="AA118" s="40"/>
      <c r="AB118" s="40"/>
      <c r="AC118" s="40"/>
      <c r="AD118" s="40"/>
      <c r="AE118" s="40"/>
      <c r="AR118" s="217" t="s">
        <v>325</v>
      </c>
      <c r="AT118" s="217" t="s">
        <v>187</v>
      </c>
      <c r="AU118" s="217" t="s">
        <v>85</v>
      </c>
      <c r="AY118" s="19" t="s">
        <v>122</v>
      </c>
      <c r="BE118" s="218">
        <f>IF(N118="základní",J118,0)</f>
        <v>0</v>
      </c>
      <c r="BF118" s="218">
        <f>IF(N118="snížená",J118,0)</f>
        <v>0</v>
      </c>
      <c r="BG118" s="218">
        <f>IF(N118="zákl. přenesená",J118,0)</f>
        <v>0</v>
      </c>
      <c r="BH118" s="218">
        <f>IF(N118="sníž. přenesená",J118,0)</f>
        <v>0</v>
      </c>
      <c r="BI118" s="218">
        <f>IF(N118="nulová",J118,0)</f>
        <v>0</v>
      </c>
      <c r="BJ118" s="19" t="s">
        <v>83</v>
      </c>
      <c r="BK118" s="218">
        <f>ROUND(I118*H118,2)</f>
        <v>0</v>
      </c>
      <c r="BL118" s="19" t="s">
        <v>265</v>
      </c>
      <c r="BM118" s="217" t="s">
        <v>366</v>
      </c>
    </row>
    <row r="119" s="2" customFormat="1" ht="14.4" customHeight="1">
      <c r="A119" s="40"/>
      <c r="B119" s="41"/>
      <c r="C119" s="206" t="s">
        <v>256</v>
      </c>
      <c r="D119" s="206" t="s">
        <v>125</v>
      </c>
      <c r="E119" s="207" t="s">
        <v>367</v>
      </c>
      <c r="F119" s="208" t="s">
        <v>368</v>
      </c>
      <c r="G119" s="209" t="s">
        <v>180</v>
      </c>
      <c r="H119" s="210">
        <v>101.74</v>
      </c>
      <c r="I119" s="211"/>
      <c r="J119" s="212">
        <f>ROUND(I119*H119,2)</f>
        <v>0</v>
      </c>
      <c r="K119" s="208" t="s">
        <v>128</v>
      </c>
      <c r="L119" s="46"/>
      <c r="M119" s="213" t="s">
        <v>19</v>
      </c>
      <c r="N119" s="214" t="s">
        <v>46</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265</v>
      </c>
      <c r="AT119" s="217" t="s">
        <v>125</v>
      </c>
      <c r="AU119" s="217" t="s">
        <v>85</v>
      </c>
      <c r="AY119" s="19" t="s">
        <v>122</v>
      </c>
      <c r="BE119" s="218">
        <f>IF(N119="základní",J119,0)</f>
        <v>0</v>
      </c>
      <c r="BF119" s="218">
        <f>IF(N119="snížená",J119,0)</f>
        <v>0</v>
      </c>
      <c r="BG119" s="218">
        <f>IF(N119="zákl. přenesená",J119,0)</f>
        <v>0</v>
      </c>
      <c r="BH119" s="218">
        <f>IF(N119="sníž. přenesená",J119,0)</f>
        <v>0</v>
      </c>
      <c r="BI119" s="218">
        <f>IF(N119="nulová",J119,0)</f>
        <v>0</v>
      </c>
      <c r="BJ119" s="19" t="s">
        <v>83</v>
      </c>
      <c r="BK119" s="218">
        <f>ROUND(I119*H119,2)</f>
        <v>0</v>
      </c>
      <c r="BL119" s="19" t="s">
        <v>265</v>
      </c>
      <c r="BM119" s="217" t="s">
        <v>369</v>
      </c>
    </row>
    <row r="120" s="2" customFormat="1">
      <c r="A120" s="40"/>
      <c r="B120" s="41"/>
      <c r="C120" s="42"/>
      <c r="D120" s="224" t="s">
        <v>164</v>
      </c>
      <c r="E120" s="42"/>
      <c r="F120" s="225" t="s">
        <v>362</v>
      </c>
      <c r="G120" s="42"/>
      <c r="H120" s="42"/>
      <c r="I120" s="226"/>
      <c r="J120" s="42"/>
      <c r="K120" s="42"/>
      <c r="L120" s="46"/>
      <c r="M120" s="227"/>
      <c r="N120" s="228"/>
      <c r="O120" s="86"/>
      <c r="P120" s="86"/>
      <c r="Q120" s="86"/>
      <c r="R120" s="86"/>
      <c r="S120" s="86"/>
      <c r="T120" s="87"/>
      <c r="U120" s="40"/>
      <c r="V120" s="40"/>
      <c r="W120" s="40"/>
      <c r="X120" s="40"/>
      <c r="Y120" s="40"/>
      <c r="Z120" s="40"/>
      <c r="AA120" s="40"/>
      <c r="AB120" s="40"/>
      <c r="AC120" s="40"/>
      <c r="AD120" s="40"/>
      <c r="AE120" s="40"/>
      <c r="AT120" s="19" t="s">
        <v>164</v>
      </c>
      <c r="AU120" s="19" t="s">
        <v>85</v>
      </c>
    </row>
    <row r="121" s="14" customFormat="1">
      <c r="A121" s="14"/>
      <c r="B121" s="239"/>
      <c r="C121" s="240"/>
      <c r="D121" s="224" t="s">
        <v>166</v>
      </c>
      <c r="E121" s="241" t="s">
        <v>19</v>
      </c>
      <c r="F121" s="242" t="s">
        <v>363</v>
      </c>
      <c r="G121" s="240"/>
      <c r="H121" s="243">
        <v>101.74</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166</v>
      </c>
      <c r="AU121" s="249" t="s">
        <v>85</v>
      </c>
      <c r="AV121" s="14" t="s">
        <v>85</v>
      </c>
      <c r="AW121" s="14" t="s">
        <v>37</v>
      </c>
      <c r="AX121" s="14" t="s">
        <v>75</v>
      </c>
      <c r="AY121" s="249" t="s">
        <v>122</v>
      </c>
    </row>
    <row r="122" s="16" customFormat="1">
      <c r="A122" s="16"/>
      <c r="B122" s="261"/>
      <c r="C122" s="262"/>
      <c r="D122" s="224" t="s">
        <v>166</v>
      </c>
      <c r="E122" s="263" t="s">
        <v>19</v>
      </c>
      <c r="F122" s="264" t="s">
        <v>174</v>
      </c>
      <c r="G122" s="262"/>
      <c r="H122" s="265">
        <v>101.74</v>
      </c>
      <c r="I122" s="266"/>
      <c r="J122" s="262"/>
      <c r="K122" s="262"/>
      <c r="L122" s="267"/>
      <c r="M122" s="268"/>
      <c r="N122" s="269"/>
      <c r="O122" s="269"/>
      <c r="P122" s="269"/>
      <c r="Q122" s="269"/>
      <c r="R122" s="269"/>
      <c r="S122" s="269"/>
      <c r="T122" s="270"/>
      <c r="U122" s="16"/>
      <c r="V122" s="16"/>
      <c r="W122" s="16"/>
      <c r="X122" s="16"/>
      <c r="Y122" s="16"/>
      <c r="Z122" s="16"/>
      <c r="AA122" s="16"/>
      <c r="AB122" s="16"/>
      <c r="AC122" s="16"/>
      <c r="AD122" s="16"/>
      <c r="AE122" s="16"/>
      <c r="AT122" s="271" t="s">
        <v>166</v>
      </c>
      <c r="AU122" s="271" t="s">
        <v>85</v>
      </c>
      <c r="AV122" s="16" t="s">
        <v>142</v>
      </c>
      <c r="AW122" s="16" t="s">
        <v>37</v>
      </c>
      <c r="AX122" s="16" t="s">
        <v>83</v>
      </c>
      <c r="AY122" s="271" t="s">
        <v>122</v>
      </c>
    </row>
    <row r="123" s="2" customFormat="1" ht="24.15" customHeight="1">
      <c r="A123" s="40"/>
      <c r="B123" s="41"/>
      <c r="C123" s="272" t="s">
        <v>8</v>
      </c>
      <c r="D123" s="272" t="s">
        <v>187</v>
      </c>
      <c r="E123" s="273" t="s">
        <v>370</v>
      </c>
      <c r="F123" s="274" t="s">
        <v>371</v>
      </c>
      <c r="G123" s="275" t="s">
        <v>202</v>
      </c>
      <c r="H123" s="276">
        <v>12</v>
      </c>
      <c r="I123" s="277"/>
      <c r="J123" s="278">
        <f>ROUND(I123*H123,2)</f>
        <v>0</v>
      </c>
      <c r="K123" s="274" t="s">
        <v>19</v>
      </c>
      <c r="L123" s="279"/>
      <c r="M123" s="285" t="s">
        <v>19</v>
      </c>
      <c r="N123" s="286" t="s">
        <v>46</v>
      </c>
      <c r="O123" s="221"/>
      <c r="P123" s="222">
        <f>O123*H123</f>
        <v>0</v>
      </c>
      <c r="Q123" s="222">
        <v>0.001</v>
      </c>
      <c r="R123" s="222">
        <f>Q123*H123</f>
        <v>0.012</v>
      </c>
      <c r="S123" s="222">
        <v>0</v>
      </c>
      <c r="T123" s="223">
        <f>S123*H123</f>
        <v>0</v>
      </c>
      <c r="U123" s="40"/>
      <c r="V123" s="40"/>
      <c r="W123" s="40"/>
      <c r="X123" s="40"/>
      <c r="Y123" s="40"/>
      <c r="Z123" s="40"/>
      <c r="AA123" s="40"/>
      <c r="AB123" s="40"/>
      <c r="AC123" s="40"/>
      <c r="AD123" s="40"/>
      <c r="AE123" s="40"/>
      <c r="AR123" s="217" t="s">
        <v>325</v>
      </c>
      <c r="AT123" s="217" t="s">
        <v>187</v>
      </c>
      <c r="AU123" s="217" t="s">
        <v>85</v>
      </c>
      <c r="AY123" s="19" t="s">
        <v>122</v>
      </c>
      <c r="BE123" s="218">
        <f>IF(N123="základní",J123,0)</f>
        <v>0</v>
      </c>
      <c r="BF123" s="218">
        <f>IF(N123="snížená",J123,0)</f>
        <v>0</v>
      </c>
      <c r="BG123" s="218">
        <f>IF(N123="zákl. přenesená",J123,0)</f>
        <v>0</v>
      </c>
      <c r="BH123" s="218">
        <f>IF(N123="sníž. přenesená",J123,0)</f>
        <v>0</v>
      </c>
      <c r="BI123" s="218">
        <f>IF(N123="nulová",J123,0)</f>
        <v>0</v>
      </c>
      <c r="BJ123" s="19" t="s">
        <v>83</v>
      </c>
      <c r="BK123" s="218">
        <f>ROUND(I123*H123,2)</f>
        <v>0</v>
      </c>
      <c r="BL123" s="19" t="s">
        <v>265</v>
      </c>
      <c r="BM123" s="217" t="s">
        <v>372</v>
      </c>
    </row>
    <row r="124" s="2" customFormat="1" ht="6.96" customHeight="1">
      <c r="A124" s="40"/>
      <c r="B124" s="61"/>
      <c r="C124" s="62"/>
      <c r="D124" s="62"/>
      <c r="E124" s="62"/>
      <c r="F124" s="62"/>
      <c r="G124" s="62"/>
      <c r="H124" s="62"/>
      <c r="I124" s="62"/>
      <c r="J124" s="62"/>
      <c r="K124" s="62"/>
      <c r="L124" s="46"/>
      <c r="M124" s="40"/>
      <c r="O124" s="40"/>
      <c r="P124" s="40"/>
      <c r="Q124" s="40"/>
      <c r="R124" s="40"/>
      <c r="S124" s="40"/>
      <c r="T124" s="40"/>
      <c r="U124" s="40"/>
      <c r="V124" s="40"/>
      <c r="W124" s="40"/>
      <c r="X124" s="40"/>
      <c r="Y124" s="40"/>
      <c r="Z124" s="40"/>
      <c r="AA124" s="40"/>
      <c r="AB124" s="40"/>
      <c r="AC124" s="40"/>
      <c r="AD124" s="40"/>
      <c r="AE124" s="40"/>
    </row>
  </sheetData>
  <sheetProtection sheet="1" autoFilter="0" formatColumns="0" formatRows="0" objects="1" scenarios="1" spinCount="100000" saltValue="Ld7PQdeiwCcPGPtGhzLl7T178qA4kKV4yXCW7Q91wcnQ5RH6Sm/J4w+kBdrhE7TAieXXrF01lQWzN0LQTviqNw==" hashValue="ZRiRo79QtjxRLNj0SmuW/XvuC0IUzCNS5CAvbIIWggiMTsHQd2HG+zLBgARNtMxXI2CpRbVk1/2U+UnqusbHRw==" algorithmName="SHA-512" password="CC35"/>
  <autoFilter ref="C84:K123"/>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7" customWidth="1"/>
    <col min="2" max="2" width="1.667969" style="287" customWidth="1"/>
    <col min="3" max="4" width="5" style="287" customWidth="1"/>
    <col min="5" max="5" width="11.66016" style="287" customWidth="1"/>
    <col min="6" max="6" width="9.160156" style="287" customWidth="1"/>
    <col min="7" max="7" width="5" style="287" customWidth="1"/>
    <col min="8" max="8" width="77.83203" style="287" customWidth="1"/>
    <col min="9" max="10" width="20" style="287" customWidth="1"/>
    <col min="11" max="11" width="1.667969" style="287" customWidth="1"/>
  </cols>
  <sheetData>
    <row r="1" s="1" customFormat="1" ht="37.5" customHeight="1"/>
    <row r="2" s="1" customFormat="1" ht="7.5" customHeight="1">
      <c r="B2" s="288"/>
      <c r="C2" s="289"/>
      <c r="D2" s="289"/>
      <c r="E2" s="289"/>
      <c r="F2" s="289"/>
      <c r="G2" s="289"/>
      <c r="H2" s="289"/>
      <c r="I2" s="289"/>
      <c r="J2" s="289"/>
      <c r="K2" s="290"/>
    </row>
    <row r="3" s="17" customFormat="1" ht="45" customHeight="1">
      <c r="B3" s="291"/>
      <c r="C3" s="292" t="s">
        <v>373</v>
      </c>
      <c r="D3" s="292"/>
      <c r="E3" s="292"/>
      <c r="F3" s="292"/>
      <c r="G3" s="292"/>
      <c r="H3" s="292"/>
      <c r="I3" s="292"/>
      <c r="J3" s="292"/>
      <c r="K3" s="293"/>
    </row>
    <row r="4" s="1" customFormat="1" ht="25.5" customHeight="1">
      <c r="B4" s="294"/>
      <c r="C4" s="295" t="s">
        <v>374</v>
      </c>
      <c r="D4" s="295"/>
      <c r="E4" s="295"/>
      <c r="F4" s="295"/>
      <c r="G4" s="295"/>
      <c r="H4" s="295"/>
      <c r="I4" s="295"/>
      <c r="J4" s="295"/>
      <c r="K4" s="296"/>
    </row>
    <row r="5" s="1" customFormat="1" ht="5.25" customHeight="1">
      <c r="B5" s="294"/>
      <c r="C5" s="297"/>
      <c r="D5" s="297"/>
      <c r="E5" s="297"/>
      <c r="F5" s="297"/>
      <c r="G5" s="297"/>
      <c r="H5" s="297"/>
      <c r="I5" s="297"/>
      <c r="J5" s="297"/>
      <c r="K5" s="296"/>
    </row>
    <row r="6" s="1" customFormat="1" ht="15" customHeight="1">
      <c r="B6" s="294"/>
      <c r="C6" s="298" t="s">
        <v>375</v>
      </c>
      <c r="D6" s="298"/>
      <c r="E6" s="298"/>
      <c r="F6" s="298"/>
      <c r="G6" s="298"/>
      <c r="H6" s="298"/>
      <c r="I6" s="298"/>
      <c r="J6" s="298"/>
      <c r="K6" s="296"/>
    </row>
    <row r="7" s="1" customFormat="1" ht="15" customHeight="1">
      <c r="B7" s="299"/>
      <c r="C7" s="298" t="s">
        <v>376</v>
      </c>
      <c r="D7" s="298"/>
      <c r="E7" s="298"/>
      <c r="F7" s="298"/>
      <c r="G7" s="298"/>
      <c r="H7" s="298"/>
      <c r="I7" s="298"/>
      <c r="J7" s="298"/>
      <c r="K7" s="296"/>
    </row>
    <row r="8" s="1" customFormat="1" ht="12.75" customHeight="1">
      <c r="B8" s="299"/>
      <c r="C8" s="298"/>
      <c r="D8" s="298"/>
      <c r="E8" s="298"/>
      <c r="F8" s="298"/>
      <c r="G8" s="298"/>
      <c r="H8" s="298"/>
      <c r="I8" s="298"/>
      <c r="J8" s="298"/>
      <c r="K8" s="296"/>
    </row>
    <row r="9" s="1" customFormat="1" ht="15" customHeight="1">
      <c r="B9" s="299"/>
      <c r="C9" s="298" t="s">
        <v>377</v>
      </c>
      <c r="D9" s="298"/>
      <c r="E9" s="298"/>
      <c r="F9" s="298"/>
      <c r="G9" s="298"/>
      <c r="H9" s="298"/>
      <c r="I9" s="298"/>
      <c r="J9" s="298"/>
      <c r="K9" s="296"/>
    </row>
    <row r="10" s="1" customFormat="1" ht="15" customHeight="1">
      <c r="B10" s="299"/>
      <c r="C10" s="298"/>
      <c r="D10" s="298" t="s">
        <v>378</v>
      </c>
      <c r="E10" s="298"/>
      <c r="F10" s="298"/>
      <c r="G10" s="298"/>
      <c r="H10" s="298"/>
      <c r="I10" s="298"/>
      <c r="J10" s="298"/>
      <c r="K10" s="296"/>
    </row>
    <row r="11" s="1" customFormat="1" ht="15" customHeight="1">
      <c r="B11" s="299"/>
      <c r="C11" s="300"/>
      <c r="D11" s="298" t="s">
        <v>379</v>
      </c>
      <c r="E11" s="298"/>
      <c r="F11" s="298"/>
      <c r="G11" s="298"/>
      <c r="H11" s="298"/>
      <c r="I11" s="298"/>
      <c r="J11" s="298"/>
      <c r="K11" s="296"/>
    </row>
    <row r="12" s="1" customFormat="1" ht="15" customHeight="1">
      <c r="B12" s="299"/>
      <c r="C12" s="300"/>
      <c r="D12" s="298"/>
      <c r="E12" s="298"/>
      <c r="F12" s="298"/>
      <c r="G12" s="298"/>
      <c r="H12" s="298"/>
      <c r="I12" s="298"/>
      <c r="J12" s="298"/>
      <c r="K12" s="296"/>
    </row>
    <row r="13" s="1" customFormat="1" ht="15" customHeight="1">
      <c r="B13" s="299"/>
      <c r="C13" s="300"/>
      <c r="D13" s="301" t="s">
        <v>380</v>
      </c>
      <c r="E13" s="298"/>
      <c r="F13" s="298"/>
      <c r="G13" s="298"/>
      <c r="H13" s="298"/>
      <c r="I13" s="298"/>
      <c r="J13" s="298"/>
      <c r="K13" s="296"/>
    </row>
    <row r="14" s="1" customFormat="1" ht="12.75" customHeight="1">
      <c r="B14" s="299"/>
      <c r="C14" s="300"/>
      <c r="D14" s="300"/>
      <c r="E14" s="300"/>
      <c r="F14" s="300"/>
      <c r="G14" s="300"/>
      <c r="H14" s="300"/>
      <c r="I14" s="300"/>
      <c r="J14" s="300"/>
      <c r="K14" s="296"/>
    </row>
    <row r="15" s="1" customFormat="1" ht="15" customHeight="1">
      <c r="B15" s="299"/>
      <c r="C15" s="300"/>
      <c r="D15" s="298" t="s">
        <v>381</v>
      </c>
      <c r="E15" s="298"/>
      <c r="F15" s="298"/>
      <c r="G15" s="298"/>
      <c r="H15" s="298"/>
      <c r="I15" s="298"/>
      <c r="J15" s="298"/>
      <c r="K15" s="296"/>
    </row>
    <row r="16" s="1" customFormat="1" ht="15" customHeight="1">
      <c r="B16" s="299"/>
      <c r="C16" s="300"/>
      <c r="D16" s="298" t="s">
        <v>382</v>
      </c>
      <c r="E16" s="298"/>
      <c r="F16" s="298"/>
      <c r="G16" s="298"/>
      <c r="H16" s="298"/>
      <c r="I16" s="298"/>
      <c r="J16" s="298"/>
      <c r="K16" s="296"/>
    </row>
    <row r="17" s="1" customFormat="1" ht="15" customHeight="1">
      <c r="B17" s="299"/>
      <c r="C17" s="300"/>
      <c r="D17" s="298" t="s">
        <v>383</v>
      </c>
      <c r="E17" s="298"/>
      <c r="F17" s="298"/>
      <c r="G17" s="298"/>
      <c r="H17" s="298"/>
      <c r="I17" s="298"/>
      <c r="J17" s="298"/>
      <c r="K17" s="296"/>
    </row>
    <row r="18" s="1" customFormat="1" ht="15" customHeight="1">
      <c r="B18" s="299"/>
      <c r="C18" s="300"/>
      <c r="D18" s="300"/>
      <c r="E18" s="302" t="s">
        <v>88</v>
      </c>
      <c r="F18" s="298" t="s">
        <v>384</v>
      </c>
      <c r="G18" s="298"/>
      <c r="H18" s="298"/>
      <c r="I18" s="298"/>
      <c r="J18" s="298"/>
      <c r="K18" s="296"/>
    </row>
    <row r="19" s="1" customFormat="1" ht="15" customHeight="1">
      <c r="B19" s="299"/>
      <c r="C19" s="300"/>
      <c r="D19" s="300"/>
      <c r="E19" s="302" t="s">
        <v>385</v>
      </c>
      <c r="F19" s="298" t="s">
        <v>386</v>
      </c>
      <c r="G19" s="298"/>
      <c r="H19" s="298"/>
      <c r="I19" s="298"/>
      <c r="J19" s="298"/>
      <c r="K19" s="296"/>
    </row>
    <row r="20" s="1" customFormat="1" ht="15" customHeight="1">
      <c r="B20" s="299"/>
      <c r="C20" s="300"/>
      <c r="D20" s="300"/>
      <c r="E20" s="302" t="s">
        <v>387</v>
      </c>
      <c r="F20" s="298" t="s">
        <v>388</v>
      </c>
      <c r="G20" s="298"/>
      <c r="H20" s="298"/>
      <c r="I20" s="298"/>
      <c r="J20" s="298"/>
      <c r="K20" s="296"/>
    </row>
    <row r="21" s="1" customFormat="1" ht="15" customHeight="1">
      <c r="B21" s="299"/>
      <c r="C21" s="300"/>
      <c r="D21" s="300"/>
      <c r="E21" s="302" t="s">
        <v>82</v>
      </c>
      <c r="F21" s="298" t="s">
        <v>389</v>
      </c>
      <c r="G21" s="298"/>
      <c r="H21" s="298"/>
      <c r="I21" s="298"/>
      <c r="J21" s="298"/>
      <c r="K21" s="296"/>
    </row>
    <row r="22" s="1" customFormat="1" ht="15" customHeight="1">
      <c r="B22" s="299"/>
      <c r="C22" s="300"/>
      <c r="D22" s="300"/>
      <c r="E22" s="302" t="s">
        <v>390</v>
      </c>
      <c r="F22" s="298" t="s">
        <v>391</v>
      </c>
      <c r="G22" s="298"/>
      <c r="H22" s="298"/>
      <c r="I22" s="298"/>
      <c r="J22" s="298"/>
      <c r="K22" s="296"/>
    </row>
    <row r="23" s="1" customFormat="1" ht="15" customHeight="1">
      <c r="B23" s="299"/>
      <c r="C23" s="300"/>
      <c r="D23" s="300"/>
      <c r="E23" s="302" t="s">
        <v>392</v>
      </c>
      <c r="F23" s="298" t="s">
        <v>393</v>
      </c>
      <c r="G23" s="298"/>
      <c r="H23" s="298"/>
      <c r="I23" s="298"/>
      <c r="J23" s="298"/>
      <c r="K23" s="296"/>
    </row>
    <row r="24" s="1" customFormat="1" ht="12.75" customHeight="1">
      <c r="B24" s="299"/>
      <c r="C24" s="300"/>
      <c r="D24" s="300"/>
      <c r="E24" s="300"/>
      <c r="F24" s="300"/>
      <c r="G24" s="300"/>
      <c r="H24" s="300"/>
      <c r="I24" s="300"/>
      <c r="J24" s="300"/>
      <c r="K24" s="296"/>
    </row>
    <row r="25" s="1" customFormat="1" ht="15" customHeight="1">
      <c r="B25" s="299"/>
      <c r="C25" s="298" t="s">
        <v>394</v>
      </c>
      <c r="D25" s="298"/>
      <c r="E25" s="298"/>
      <c r="F25" s="298"/>
      <c r="G25" s="298"/>
      <c r="H25" s="298"/>
      <c r="I25" s="298"/>
      <c r="J25" s="298"/>
      <c r="K25" s="296"/>
    </row>
    <row r="26" s="1" customFormat="1" ht="15" customHeight="1">
      <c r="B26" s="299"/>
      <c r="C26" s="298" t="s">
        <v>395</v>
      </c>
      <c r="D26" s="298"/>
      <c r="E26" s="298"/>
      <c r="F26" s="298"/>
      <c r="G26" s="298"/>
      <c r="H26" s="298"/>
      <c r="I26" s="298"/>
      <c r="J26" s="298"/>
      <c r="K26" s="296"/>
    </row>
    <row r="27" s="1" customFormat="1" ht="15" customHeight="1">
      <c r="B27" s="299"/>
      <c r="C27" s="298"/>
      <c r="D27" s="298" t="s">
        <v>396</v>
      </c>
      <c r="E27" s="298"/>
      <c r="F27" s="298"/>
      <c r="G27" s="298"/>
      <c r="H27" s="298"/>
      <c r="I27" s="298"/>
      <c r="J27" s="298"/>
      <c r="K27" s="296"/>
    </row>
    <row r="28" s="1" customFormat="1" ht="15" customHeight="1">
      <c r="B28" s="299"/>
      <c r="C28" s="300"/>
      <c r="D28" s="298" t="s">
        <v>397</v>
      </c>
      <c r="E28" s="298"/>
      <c r="F28" s="298"/>
      <c r="G28" s="298"/>
      <c r="H28" s="298"/>
      <c r="I28" s="298"/>
      <c r="J28" s="298"/>
      <c r="K28" s="296"/>
    </row>
    <row r="29" s="1" customFormat="1" ht="12.75" customHeight="1">
      <c r="B29" s="299"/>
      <c r="C29" s="300"/>
      <c r="D29" s="300"/>
      <c r="E29" s="300"/>
      <c r="F29" s="300"/>
      <c r="G29" s="300"/>
      <c r="H29" s="300"/>
      <c r="I29" s="300"/>
      <c r="J29" s="300"/>
      <c r="K29" s="296"/>
    </row>
    <row r="30" s="1" customFormat="1" ht="15" customHeight="1">
      <c r="B30" s="299"/>
      <c r="C30" s="300"/>
      <c r="D30" s="298" t="s">
        <v>398</v>
      </c>
      <c r="E30" s="298"/>
      <c r="F30" s="298"/>
      <c r="G30" s="298"/>
      <c r="H30" s="298"/>
      <c r="I30" s="298"/>
      <c r="J30" s="298"/>
      <c r="K30" s="296"/>
    </row>
    <row r="31" s="1" customFormat="1" ht="15" customHeight="1">
      <c r="B31" s="299"/>
      <c r="C31" s="300"/>
      <c r="D31" s="298" t="s">
        <v>399</v>
      </c>
      <c r="E31" s="298"/>
      <c r="F31" s="298"/>
      <c r="G31" s="298"/>
      <c r="H31" s="298"/>
      <c r="I31" s="298"/>
      <c r="J31" s="298"/>
      <c r="K31" s="296"/>
    </row>
    <row r="32" s="1" customFormat="1" ht="12.75" customHeight="1">
      <c r="B32" s="299"/>
      <c r="C32" s="300"/>
      <c r="D32" s="300"/>
      <c r="E32" s="300"/>
      <c r="F32" s="300"/>
      <c r="G32" s="300"/>
      <c r="H32" s="300"/>
      <c r="I32" s="300"/>
      <c r="J32" s="300"/>
      <c r="K32" s="296"/>
    </row>
    <row r="33" s="1" customFormat="1" ht="15" customHeight="1">
      <c r="B33" s="299"/>
      <c r="C33" s="300"/>
      <c r="D33" s="298" t="s">
        <v>400</v>
      </c>
      <c r="E33" s="298"/>
      <c r="F33" s="298"/>
      <c r="G33" s="298"/>
      <c r="H33" s="298"/>
      <c r="I33" s="298"/>
      <c r="J33" s="298"/>
      <c r="K33" s="296"/>
    </row>
    <row r="34" s="1" customFormat="1" ht="15" customHeight="1">
      <c r="B34" s="299"/>
      <c r="C34" s="300"/>
      <c r="D34" s="298" t="s">
        <v>401</v>
      </c>
      <c r="E34" s="298"/>
      <c r="F34" s="298"/>
      <c r="G34" s="298"/>
      <c r="H34" s="298"/>
      <c r="I34" s="298"/>
      <c r="J34" s="298"/>
      <c r="K34" s="296"/>
    </row>
    <row r="35" s="1" customFormat="1" ht="15" customHeight="1">
      <c r="B35" s="299"/>
      <c r="C35" s="300"/>
      <c r="D35" s="298" t="s">
        <v>402</v>
      </c>
      <c r="E35" s="298"/>
      <c r="F35" s="298"/>
      <c r="G35" s="298"/>
      <c r="H35" s="298"/>
      <c r="I35" s="298"/>
      <c r="J35" s="298"/>
      <c r="K35" s="296"/>
    </row>
    <row r="36" s="1" customFormat="1" ht="15" customHeight="1">
      <c r="B36" s="299"/>
      <c r="C36" s="300"/>
      <c r="D36" s="298"/>
      <c r="E36" s="301" t="s">
        <v>107</v>
      </c>
      <c r="F36" s="298"/>
      <c r="G36" s="298" t="s">
        <v>403</v>
      </c>
      <c r="H36" s="298"/>
      <c r="I36" s="298"/>
      <c r="J36" s="298"/>
      <c r="K36" s="296"/>
    </row>
    <row r="37" s="1" customFormat="1" ht="30.75" customHeight="1">
      <c r="B37" s="299"/>
      <c r="C37" s="300"/>
      <c r="D37" s="298"/>
      <c r="E37" s="301" t="s">
        <v>404</v>
      </c>
      <c r="F37" s="298"/>
      <c r="G37" s="298" t="s">
        <v>405</v>
      </c>
      <c r="H37" s="298"/>
      <c r="I37" s="298"/>
      <c r="J37" s="298"/>
      <c r="K37" s="296"/>
    </row>
    <row r="38" s="1" customFormat="1" ht="15" customHeight="1">
      <c r="B38" s="299"/>
      <c r="C38" s="300"/>
      <c r="D38" s="298"/>
      <c r="E38" s="301" t="s">
        <v>56</v>
      </c>
      <c r="F38" s="298"/>
      <c r="G38" s="298" t="s">
        <v>406</v>
      </c>
      <c r="H38" s="298"/>
      <c r="I38" s="298"/>
      <c r="J38" s="298"/>
      <c r="K38" s="296"/>
    </row>
    <row r="39" s="1" customFormat="1" ht="15" customHeight="1">
      <c r="B39" s="299"/>
      <c r="C39" s="300"/>
      <c r="D39" s="298"/>
      <c r="E39" s="301" t="s">
        <v>57</v>
      </c>
      <c r="F39" s="298"/>
      <c r="G39" s="298" t="s">
        <v>407</v>
      </c>
      <c r="H39" s="298"/>
      <c r="I39" s="298"/>
      <c r="J39" s="298"/>
      <c r="K39" s="296"/>
    </row>
    <row r="40" s="1" customFormat="1" ht="15" customHeight="1">
      <c r="B40" s="299"/>
      <c r="C40" s="300"/>
      <c r="D40" s="298"/>
      <c r="E40" s="301" t="s">
        <v>108</v>
      </c>
      <c r="F40" s="298"/>
      <c r="G40" s="298" t="s">
        <v>408</v>
      </c>
      <c r="H40" s="298"/>
      <c r="I40" s="298"/>
      <c r="J40" s="298"/>
      <c r="K40" s="296"/>
    </row>
    <row r="41" s="1" customFormat="1" ht="15" customHeight="1">
      <c r="B41" s="299"/>
      <c r="C41" s="300"/>
      <c r="D41" s="298"/>
      <c r="E41" s="301" t="s">
        <v>109</v>
      </c>
      <c r="F41" s="298"/>
      <c r="G41" s="298" t="s">
        <v>409</v>
      </c>
      <c r="H41" s="298"/>
      <c r="I41" s="298"/>
      <c r="J41" s="298"/>
      <c r="K41" s="296"/>
    </row>
    <row r="42" s="1" customFormat="1" ht="15" customHeight="1">
      <c r="B42" s="299"/>
      <c r="C42" s="300"/>
      <c r="D42" s="298"/>
      <c r="E42" s="301" t="s">
        <v>410</v>
      </c>
      <c r="F42" s="298"/>
      <c r="G42" s="298" t="s">
        <v>411</v>
      </c>
      <c r="H42" s="298"/>
      <c r="I42" s="298"/>
      <c r="J42" s="298"/>
      <c r="K42" s="296"/>
    </row>
    <row r="43" s="1" customFormat="1" ht="15" customHeight="1">
      <c r="B43" s="299"/>
      <c r="C43" s="300"/>
      <c r="D43" s="298"/>
      <c r="E43" s="301"/>
      <c r="F43" s="298"/>
      <c r="G43" s="298" t="s">
        <v>412</v>
      </c>
      <c r="H43" s="298"/>
      <c r="I43" s="298"/>
      <c r="J43" s="298"/>
      <c r="K43" s="296"/>
    </row>
    <row r="44" s="1" customFormat="1" ht="15" customHeight="1">
      <c r="B44" s="299"/>
      <c r="C44" s="300"/>
      <c r="D44" s="298"/>
      <c r="E44" s="301" t="s">
        <v>413</v>
      </c>
      <c r="F44" s="298"/>
      <c r="G44" s="298" t="s">
        <v>414</v>
      </c>
      <c r="H44" s="298"/>
      <c r="I44" s="298"/>
      <c r="J44" s="298"/>
      <c r="K44" s="296"/>
    </row>
    <row r="45" s="1" customFormat="1" ht="15" customHeight="1">
      <c r="B45" s="299"/>
      <c r="C45" s="300"/>
      <c r="D45" s="298"/>
      <c r="E45" s="301" t="s">
        <v>111</v>
      </c>
      <c r="F45" s="298"/>
      <c r="G45" s="298" t="s">
        <v>415</v>
      </c>
      <c r="H45" s="298"/>
      <c r="I45" s="298"/>
      <c r="J45" s="298"/>
      <c r="K45" s="296"/>
    </row>
    <row r="46" s="1" customFormat="1" ht="12.75" customHeight="1">
      <c r="B46" s="299"/>
      <c r="C46" s="300"/>
      <c r="D46" s="298"/>
      <c r="E46" s="298"/>
      <c r="F46" s="298"/>
      <c r="G46" s="298"/>
      <c r="H46" s="298"/>
      <c r="I46" s="298"/>
      <c r="J46" s="298"/>
      <c r="K46" s="296"/>
    </row>
    <row r="47" s="1" customFormat="1" ht="15" customHeight="1">
      <c r="B47" s="299"/>
      <c r="C47" s="300"/>
      <c r="D47" s="298" t="s">
        <v>416</v>
      </c>
      <c r="E47" s="298"/>
      <c r="F47" s="298"/>
      <c r="G47" s="298"/>
      <c r="H47" s="298"/>
      <c r="I47" s="298"/>
      <c r="J47" s="298"/>
      <c r="K47" s="296"/>
    </row>
    <row r="48" s="1" customFormat="1" ht="15" customHeight="1">
      <c r="B48" s="299"/>
      <c r="C48" s="300"/>
      <c r="D48" s="300"/>
      <c r="E48" s="298" t="s">
        <v>417</v>
      </c>
      <c r="F48" s="298"/>
      <c r="G48" s="298"/>
      <c r="H48" s="298"/>
      <c r="I48" s="298"/>
      <c r="J48" s="298"/>
      <c r="K48" s="296"/>
    </row>
    <row r="49" s="1" customFormat="1" ht="15" customHeight="1">
      <c r="B49" s="299"/>
      <c r="C49" s="300"/>
      <c r="D49" s="300"/>
      <c r="E49" s="298" t="s">
        <v>418</v>
      </c>
      <c r="F49" s="298"/>
      <c r="G49" s="298"/>
      <c r="H49" s="298"/>
      <c r="I49" s="298"/>
      <c r="J49" s="298"/>
      <c r="K49" s="296"/>
    </row>
    <row r="50" s="1" customFormat="1" ht="15" customHeight="1">
      <c r="B50" s="299"/>
      <c r="C50" s="300"/>
      <c r="D50" s="300"/>
      <c r="E50" s="298" t="s">
        <v>419</v>
      </c>
      <c r="F50" s="298"/>
      <c r="G50" s="298"/>
      <c r="H50" s="298"/>
      <c r="I50" s="298"/>
      <c r="J50" s="298"/>
      <c r="K50" s="296"/>
    </row>
    <row r="51" s="1" customFormat="1" ht="15" customHeight="1">
      <c r="B51" s="299"/>
      <c r="C51" s="300"/>
      <c r="D51" s="298" t="s">
        <v>420</v>
      </c>
      <c r="E51" s="298"/>
      <c r="F51" s="298"/>
      <c r="G51" s="298"/>
      <c r="H51" s="298"/>
      <c r="I51" s="298"/>
      <c r="J51" s="298"/>
      <c r="K51" s="296"/>
    </row>
    <row r="52" s="1" customFormat="1" ht="25.5" customHeight="1">
      <c r="B52" s="294"/>
      <c r="C52" s="295" t="s">
        <v>421</v>
      </c>
      <c r="D52" s="295"/>
      <c r="E52" s="295"/>
      <c r="F52" s="295"/>
      <c r="G52" s="295"/>
      <c r="H52" s="295"/>
      <c r="I52" s="295"/>
      <c r="J52" s="295"/>
      <c r="K52" s="296"/>
    </row>
    <row r="53" s="1" customFormat="1" ht="5.25" customHeight="1">
      <c r="B53" s="294"/>
      <c r="C53" s="297"/>
      <c r="D53" s="297"/>
      <c r="E53" s="297"/>
      <c r="F53" s="297"/>
      <c r="G53" s="297"/>
      <c r="H53" s="297"/>
      <c r="I53" s="297"/>
      <c r="J53" s="297"/>
      <c r="K53" s="296"/>
    </row>
    <row r="54" s="1" customFormat="1" ht="15" customHeight="1">
      <c r="B54" s="294"/>
      <c r="C54" s="298" t="s">
        <v>422</v>
      </c>
      <c r="D54" s="298"/>
      <c r="E54" s="298"/>
      <c r="F54" s="298"/>
      <c r="G54" s="298"/>
      <c r="H54" s="298"/>
      <c r="I54" s="298"/>
      <c r="J54" s="298"/>
      <c r="K54" s="296"/>
    </row>
    <row r="55" s="1" customFormat="1" ht="15" customHeight="1">
      <c r="B55" s="294"/>
      <c r="C55" s="298" t="s">
        <v>423</v>
      </c>
      <c r="D55" s="298"/>
      <c r="E55" s="298"/>
      <c r="F55" s="298"/>
      <c r="G55" s="298"/>
      <c r="H55" s="298"/>
      <c r="I55" s="298"/>
      <c r="J55" s="298"/>
      <c r="K55" s="296"/>
    </row>
    <row r="56" s="1" customFormat="1" ht="12.75" customHeight="1">
      <c r="B56" s="294"/>
      <c r="C56" s="298"/>
      <c r="D56" s="298"/>
      <c r="E56" s="298"/>
      <c r="F56" s="298"/>
      <c r="G56" s="298"/>
      <c r="H56" s="298"/>
      <c r="I56" s="298"/>
      <c r="J56" s="298"/>
      <c r="K56" s="296"/>
    </row>
    <row r="57" s="1" customFormat="1" ht="15" customHeight="1">
      <c r="B57" s="294"/>
      <c r="C57" s="298" t="s">
        <v>424</v>
      </c>
      <c r="D57" s="298"/>
      <c r="E57" s="298"/>
      <c r="F57" s="298"/>
      <c r="G57" s="298"/>
      <c r="H57" s="298"/>
      <c r="I57" s="298"/>
      <c r="J57" s="298"/>
      <c r="K57" s="296"/>
    </row>
    <row r="58" s="1" customFormat="1" ht="15" customHeight="1">
      <c r="B58" s="294"/>
      <c r="C58" s="300"/>
      <c r="D58" s="298" t="s">
        <v>425</v>
      </c>
      <c r="E58" s="298"/>
      <c r="F58" s="298"/>
      <c r="G58" s="298"/>
      <c r="H58" s="298"/>
      <c r="I58" s="298"/>
      <c r="J58" s="298"/>
      <c r="K58" s="296"/>
    </row>
    <row r="59" s="1" customFormat="1" ht="15" customHeight="1">
      <c r="B59" s="294"/>
      <c r="C59" s="300"/>
      <c r="D59" s="298" t="s">
        <v>426</v>
      </c>
      <c r="E59" s="298"/>
      <c r="F59" s="298"/>
      <c r="G59" s="298"/>
      <c r="H59" s="298"/>
      <c r="I59" s="298"/>
      <c r="J59" s="298"/>
      <c r="K59" s="296"/>
    </row>
    <row r="60" s="1" customFormat="1" ht="15" customHeight="1">
      <c r="B60" s="294"/>
      <c r="C60" s="300"/>
      <c r="D60" s="298" t="s">
        <v>427</v>
      </c>
      <c r="E60" s="298"/>
      <c r="F60" s="298"/>
      <c r="G60" s="298"/>
      <c r="H60" s="298"/>
      <c r="I60" s="298"/>
      <c r="J60" s="298"/>
      <c r="K60" s="296"/>
    </row>
    <row r="61" s="1" customFormat="1" ht="15" customHeight="1">
      <c r="B61" s="294"/>
      <c r="C61" s="300"/>
      <c r="D61" s="298" t="s">
        <v>428</v>
      </c>
      <c r="E61" s="298"/>
      <c r="F61" s="298"/>
      <c r="G61" s="298"/>
      <c r="H61" s="298"/>
      <c r="I61" s="298"/>
      <c r="J61" s="298"/>
      <c r="K61" s="296"/>
    </row>
    <row r="62" s="1" customFormat="1" ht="15" customHeight="1">
      <c r="B62" s="294"/>
      <c r="C62" s="300"/>
      <c r="D62" s="303" t="s">
        <v>429</v>
      </c>
      <c r="E62" s="303"/>
      <c r="F62" s="303"/>
      <c r="G62" s="303"/>
      <c r="H62" s="303"/>
      <c r="I62" s="303"/>
      <c r="J62" s="303"/>
      <c r="K62" s="296"/>
    </row>
    <row r="63" s="1" customFormat="1" ht="15" customHeight="1">
      <c r="B63" s="294"/>
      <c r="C63" s="300"/>
      <c r="D63" s="298" t="s">
        <v>430</v>
      </c>
      <c r="E63" s="298"/>
      <c r="F63" s="298"/>
      <c r="G63" s="298"/>
      <c r="H63" s="298"/>
      <c r="I63" s="298"/>
      <c r="J63" s="298"/>
      <c r="K63" s="296"/>
    </row>
    <row r="64" s="1" customFormat="1" ht="12.75" customHeight="1">
      <c r="B64" s="294"/>
      <c r="C64" s="300"/>
      <c r="D64" s="300"/>
      <c r="E64" s="304"/>
      <c r="F64" s="300"/>
      <c r="G64" s="300"/>
      <c r="H64" s="300"/>
      <c r="I64" s="300"/>
      <c r="J64" s="300"/>
      <c r="K64" s="296"/>
    </row>
    <row r="65" s="1" customFormat="1" ht="15" customHeight="1">
      <c r="B65" s="294"/>
      <c r="C65" s="300"/>
      <c r="D65" s="298" t="s">
        <v>431</v>
      </c>
      <c r="E65" s="298"/>
      <c r="F65" s="298"/>
      <c r="G65" s="298"/>
      <c r="H65" s="298"/>
      <c r="I65" s="298"/>
      <c r="J65" s="298"/>
      <c r="K65" s="296"/>
    </row>
    <row r="66" s="1" customFormat="1" ht="15" customHeight="1">
      <c r="B66" s="294"/>
      <c r="C66" s="300"/>
      <c r="D66" s="303" t="s">
        <v>432</v>
      </c>
      <c r="E66" s="303"/>
      <c r="F66" s="303"/>
      <c r="G66" s="303"/>
      <c r="H66" s="303"/>
      <c r="I66" s="303"/>
      <c r="J66" s="303"/>
      <c r="K66" s="296"/>
    </row>
    <row r="67" s="1" customFormat="1" ht="15" customHeight="1">
      <c r="B67" s="294"/>
      <c r="C67" s="300"/>
      <c r="D67" s="298" t="s">
        <v>433</v>
      </c>
      <c r="E67" s="298"/>
      <c r="F67" s="298"/>
      <c r="G67" s="298"/>
      <c r="H67" s="298"/>
      <c r="I67" s="298"/>
      <c r="J67" s="298"/>
      <c r="K67" s="296"/>
    </row>
    <row r="68" s="1" customFormat="1" ht="15" customHeight="1">
      <c r="B68" s="294"/>
      <c r="C68" s="300"/>
      <c r="D68" s="298" t="s">
        <v>434</v>
      </c>
      <c r="E68" s="298"/>
      <c r="F68" s="298"/>
      <c r="G68" s="298"/>
      <c r="H68" s="298"/>
      <c r="I68" s="298"/>
      <c r="J68" s="298"/>
      <c r="K68" s="296"/>
    </row>
    <row r="69" s="1" customFormat="1" ht="15" customHeight="1">
      <c r="B69" s="294"/>
      <c r="C69" s="300"/>
      <c r="D69" s="298" t="s">
        <v>435</v>
      </c>
      <c r="E69" s="298"/>
      <c r="F69" s="298"/>
      <c r="G69" s="298"/>
      <c r="H69" s="298"/>
      <c r="I69" s="298"/>
      <c r="J69" s="298"/>
      <c r="K69" s="296"/>
    </row>
    <row r="70" s="1" customFormat="1" ht="15" customHeight="1">
      <c r="B70" s="294"/>
      <c r="C70" s="300"/>
      <c r="D70" s="298" t="s">
        <v>436</v>
      </c>
      <c r="E70" s="298"/>
      <c r="F70" s="298"/>
      <c r="G70" s="298"/>
      <c r="H70" s="298"/>
      <c r="I70" s="298"/>
      <c r="J70" s="298"/>
      <c r="K70" s="296"/>
    </row>
    <row r="71" s="1" customFormat="1" ht="12.75" customHeight="1">
      <c r="B71" s="305"/>
      <c r="C71" s="306"/>
      <c r="D71" s="306"/>
      <c r="E71" s="306"/>
      <c r="F71" s="306"/>
      <c r="G71" s="306"/>
      <c r="H71" s="306"/>
      <c r="I71" s="306"/>
      <c r="J71" s="306"/>
      <c r="K71" s="307"/>
    </row>
    <row r="72" s="1" customFormat="1" ht="18.75" customHeight="1">
      <c r="B72" s="308"/>
      <c r="C72" s="308"/>
      <c r="D72" s="308"/>
      <c r="E72" s="308"/>
      <c r="F72" s="308"/>
      <c r="G72" s="308"/>
      <c r="H72" s="308"/>
      <c r="I72" s="308"/>
      <c r="J72" s="308"/>
      <c r="K72" s="309"/>
    </row>
    <row r="73" s="1" customFormat="1" ht="18.75" customHeight="1">
      <c r="B73" s="309"/>
      <c r="C73" s="309"/>
      <c r="D73" s="309"/>
      <c r="E73" s="309"/>
      <c r="F73" s="309"/>
      <c r="G73" s="309"/>
      <c r="H73" s="309"/>
      <c r="I73" s="309"/>
      <c r="J73" s="309"/>
      <c r="K73" s="309"/>
    </row>
    <row r="74" s="1" customFormat="1" ht="7.5" customHeight="1">
      <c r="B74" s="310"/>
      <c r="C74" s="311"/>
      <c r="D74" s="311"/>
      <c r="E74" s="311"/>
      <c r="F74" s="311"/>
      <c r="G74" s="311"/>
      <c r="H74" s="311"/>
      <c r="I74" s="311"/>
      <c r="J74" s="311"/>
      <c r="K74" s="312"/>
    </row>
    <row r="75" s="1" customFormat="1" ht="45" customHeight="1">
      <c r="B75" s="313"/>
      <c r="C75" s="314" t="s">
        <v>437</v>
      </c>
      <c r="D75" s="314"/>
      <c r="E75" s="314"/>
      <c r="F75" s="314"/>
      <c r="G75" s="314"/>
      <c r="H75" s="314"/>
      <c r="I75" s="314"/>
      <c r="J75" s="314"/>
      <c r="K75" s="315"/>
    </row>
    <row r="76" s="1" customFormat="1" ht="17.25" customHeight="1">
      <c r="B76" s="313"/>
      <c r="C76" s="316" t="s">
        <v>438</v>
      </c>
      <c r="D76" s="316"/>
      <c r="E76" s="316"/>
      <c r="F76" s="316" t="s">
        <v>439</v>
      </c>
      <c r="G76" s="317"/>
      <c r="H76" s="316" t="s">
        <v>57</v>
      </c>
      <c r="I76" s="316" t="s">
        <v>60</v>
      </c>
      <c r="J76" s="316" t="s">
        <v>440</v>
      </c>
      <c r="K76" s="315"/>
    </row>
    <row r="77" s="1" customFormat="1" ht="17.25" customHeight="1">
      <c r="B77" s="313"/>
      <c r="C77" s="318" t="s">
        <v>441</v>
      </c>
      <c r="D77" s="318"/>
      <c r="E77" s="318"/>
      <c r="F77" s="319" t="s">
        <v>442</v>
      </c>
      <c r="G77" s="320"/>
      <c r="H77" s="318"/>
      <c r="I77" s="318"/>
      <c r="J77" s="318" t="s">
        <v>443</v>
      </c>
      <c r="K77" s="315"/>
    </row>
    <row r="78" s="1" customFormat="1" ht="5.25" customHeight="1">
      <c r="B78" s="313"/>
      <c r="C78" s="321"/>
      <c r="D78" s="321"/>
      <c r="E78" s="321"/>
      <c r="F78" s="321"/>
      <c r="G78" s="322"/>
      <c r="H78" s="321"/>
      <c r="I78" s="321"/>
      <c r="J78" s="321"/>
      <c r="K78" s="315"/>
    </row>
    <row r="79" s="1" customFormat="1" ht="15" customHeight="1">
      <c r="B79" s="313"/>
      <c r="C79" s="301" t="s">
        <v>56</v>
      </c>
      <c r="D79" s="323"/>
      <c r="E79" s="323"/>
      <c r="F79" s="324" t="s">
        <v>444</v>
      </c>
      <c r="G79" s="325"/>
      <c r="H79" s="301" t="s">
        <v>445</v>
      </c>
      <c r="I79" s="301" t="s">
        <v>446</v>
      </c>
      <c r="J79" s="301">
        <v>20</v>
      </c>
      <c r="K79" s="315"/>
    </row>
    <row r="80" s="1" customFormat="1" ht="15" customHeight="1">
      <c r="B80" s="313"/>
      <c r="C80" s="301" t="s">
        <v>447</v>
      </c>
      <c r="D80" s="301"/>
      <c r="E80" s="301"/>
      <c r="F80" s="324" t="s">
        <v>444</v>
      </c>
      <c r="G80" s="325"/>
      <c r="H80" s="301" t="s">
        <v>448</v>
      </c>
      <c r="I80" s="301" t="s">
        <v>446</v>
      </c>
      <c r="J80" s="301">
        <v>120</v>
      </c>
      <c r="K80" s="315"/>
    </row>
    <row r="81" s="1" customFormat="1" ht="15" customHeight="1">
      <c r="B81" s="326"/>
      <c r="C81" s="301" t="s">
        <v>449</v>
      </c>
      <c r="D81" s="301"/>
      <c r="E81" s="301"/>
      <c r="F81" s="324" t="s">
        <v>450</v>
      </c>
      <c r="G81" s="325"/>
      <c r="H81" s="301" t="s">
        <v>451</v>
      </c>
      <c r="I81" s="301" t="s">
        <v>446</v>
      </c>
      <c r="J81" s="301">
        <v>50</v>
      </c>
      <c r="K81" s="315"/>
    </row>
    <row r="82" s="1" customFormat="1" ht="15" customHeight="1">
      <c r="B82" s="326"/>
      <c r="C82" s="301" t="s">
        <v>452</v>
      </c>
      <c r="D82" s="301"/>
      <c r="E82" s="301"/>
      <c r="F82" s="324" t="s">
        <v>444</v>
      </c>
      <c r="G82" s="325"/>
      <c r="H82" s="301" t="s">
        <v>453</v>
      </c>
      <c r="I82" s="301" t="s">
        <v>454</v>
      </c>
      <c r="J82" s="301"/>
      <c r="K82" s="315"/>
    </row>
    <row r="83" s="1" customFormat="1" ht="15" customHeight="1">
      <c r="B83" s="326"/>
      <c r="C83" s="327" t="s">
        <v>455</v>
      </c>
      <c r="D83" s="327"/>
      <c r="E83" s="327"/>
      <c r="F83" s="328" t="s">
        <v>450</v>
      </c>
      <c r="G83" s="327"/>
      <c r="H83" s="327" t="s">
        <v>456</v>
      </c>
      <c r="I83" s="327" t="s">
        <v>446</v>
      </c>
      <c r="J83" s="327">
        <v>15</v>
      </c>
      <c r="K83" s="315"/>
    </row>
    <row r="84" s="1" customFormat="1" ht="15" customHeight="1">
      <c r="B84" s="326"/>
      <c r="C84" s="327" t="s">
        <v>457</v>
      </c>
      <c r="D84" s="327"/>
      <c r="E84" s="327"/>
      <c r="F84" s="328" t="s">
        <v>450</v>
      </c>
      <c r="G84" s="327"/>
      <c r="H84" s="327" t="s">
        <v>458</v>
      </c>
      <c r="I84" s="327" t="s">
        <v>446</v>
      </c>
      <c r="J84" s="327">
        <v>15</v>
      </c>
      <c r="K84" s="315"/>
    </row>
    <row r="85" s="1" customFormat="1" ht="15" customHeight="1">
      <c r="B85" s="326"/>
      <c r="C85" s="327" t="s">
        <v>459</v>
      </c>
      <c r="D85" s="327"/>
      <c r="E85" s="327"/>
      <c r="F85" s="328" t="s">
        <v>450</v>
      </c>
      <c r="G85" s="327"/>
      <c r="H85" s="327" t="s">
        <v>460</v>
      </c>
      <c r="I85" s="327" t="s">
        <v>446</v>
      </c>
      <c r="J85" s="327">
        <v>20</v>
      </c>
      <c r="K85" s="315"/>
    </row>
    <row r="86" s="1" customFormat="1" ht="15" customHeight="1">
      <c r="B86" s="326"/>
      <c r="C86" s="327" t="s">
        <v>461</v>
      </c>
      <c r="D86" s="327"/>
      <c r="E86" s="327"/>
      <c r="F86" s="328" t="s">
        <v>450</v>
      </c>
      <c r="G86" s="327"/>
      <c r="H86" s="327" t="s">
        <v>462</v>
      </c>
      <c r="I86" s="327" t="s">
        <v>446</v>
      </c>
      <c r="J86" s="327">
        <v>20</v>
      </c>
      <c r="K86" s="315"/>
    </row>
    <row r="87" s="1" customFormat="1" ht="15" customHeight="1">
      <c r="B87" s="326"/>
      <c r="C87" s="301" t="s">
        <v>463</v>
      </c>
      <c r="D87" s="301"/>
      <c r="E87" s="301"/>
      <c r="F87" s="324" t="s">
        <v>450</v>
      </c>
      <c r="G87" s="325"/>
      <c r="H87" s="301" t="s">
        <v>464</v>
      </c>
      <c r="I87" s="301" t="s">
        <v>446</v>
      </c>
      <c r="J87" s="301">
        <v>50</v>
      </c>
      <c r="K87" s="315"/>
    </row>
    <row r="88" s="1" customFormat="1" ht="15" customHeight="1">
      <c r="B88" s="326"/>
      <c r="C88" s="301" t="s">
        <v>465</v>
      </c>
      <c r="D88" s="301"/>
      <c r="E88" s="301"/>
      <c r="F88" s="324" t="s">
        <v>450</v>
      </c>
      <c r="G88" s="325"/>
      <c r="H88" s="301" t="s">
        <v>466</v>
      </c>
      <c r="I88" s="301" t="s">
        <v>446</v>
      </c>
      <c r="J88" s="301">
        <v>20</v>
      </c>
      <c r="K88" s="315"/>
    </row>
    <row r="89" s="1" customFormat="1" ht="15" customHeight="1">
      <c r="B89" s="326"/>
      <c r="C89" s="301" t="s">
        <v>467</v>
      </c>
      <c r="D89" s="301"/>
      <c r="E89" s="301"/>
      <c r="F89" s="324" t="s">
        <v>450</v>
      </c>
      <c r="G89" s="325"/>
      <c r="H89" s="301" t="s">
        <v>468</v>
      </c>
      <c r="I89" s="301" t="s">
        <v>446</v>
      </c>
      <c r="J89" s="301">
        <v>20</v>
      </c>
      <c r="K89" s="315"/>
    </row>
    <row r="90" s="1" customFormat="1" ht="15" customHeight="1">
      <c r="B90" s="326"/>
      <c r="C90" s="301" t="s">
        <v>469</v>
      </c>
      <c r="D90" s="301"/>
      <c r="E90" s="301"/>
      <c r="F90" s="324" t="s">
        <v>450</v>
      </c>
      <c r="G90" s="325"/>
      <c r="H90" s="301" t="s">
        <v>470</v>
      </c>
      <c r="I90" s="301" t="s">
        <v>446</v>
      </c>
      <c r="J90" s="301">
        <v>50</v>
      </c>
      <c r="K90" s="315"/>
    </row>
    <row r="91" s="1" customFormat="1" ht="15" customHeight="1">
      <c r="B91" s="326"/>
      <c r="C91" s="301" t="s">
        <v>471</v>
      </c>
      <c r="D91" s="301"/>
      <c r="E91" s="301"/>
      <c r="F91" s="324" t="s">
        <v>450</v>
      </c>
      <c r="G91" s="325"/>
      <c r="H91" s="301" t="s">
        <v>471</v>
      </c>
      <c r="I91" s="301" t="s">
        <v>446</v>
      </c>
      <c r="J91" s="301">
        <v>50</v>
      </c>
      <c r="K91" s="315"/>
    </row>
    <row r="92" s="1" customFormat="1" ht="15" customHeight="1">
      <c r="B92" s="326"/>
      <c r="C92" s="301" t="s">
        <v>472</v>
      </c>
      <c r="D92" s="301"/>
      <c r="E92" s="301"/>
      <c r="F92" s="324" t="s">
        <v>450</v>
      </c>
      <c r="G92" s="325"/>
      <c r="H92" s="301" t="s">
        <v>473</v>
      </c>
      <c r="I92" s="301" t="s">
        <v>446</v>
      </c>
      <c r="J92" s="301">
        <v>255</v>
      </c>
      <c r="K92" s="315"/>
    </row>
    <row r="93" s="1" customFormat="1" ht="15" customHeight="1">
      <c r="B93" s="326"/>
      <c r="C93" s="301" t="s">
        <v>474</v>
      </c>
      <c r="D93" s="301"/>
      <c r="E93" s="301"/>
      <c r="F93" s="324" t="s">
        <v>444</v>
      </c>
      <c r="G93" s="325"/>
      <c r="H93" s="301" t="s">
        <v>475</v>
      </c>
      <c r="I93" s="301" t="s">
        <v>476</v>
      </c>
      <c r="J93" s="301"/>
      <c r="K93" s="315"/>
    </row>
    <row r="94" s="1" customFormat="1" ht="15" customHeight="1">
      <c r="B94" s="326"/>
      <c r="C94" s="301" t="s">
        <v>477</v>
      </c>
      <c r="D94" s="301"/>
      <c r="E94" s="301"/>
      <c r="F94" s="324" t="s">
        <v>444</v>
      </c>
      <c r="G94" s="325"/>
      <c r="H94" s="301" t="s">
        <v>478</v>
      </c>
      <c r="I94" s="301" t="s">
        <v>479</v>
      </c>
      <c r="J94" s="301"/>
      <c r="K94" s="315"/>
    </row>
    <row r="95" s="1" customFormat="1" ht="15" customHeight="1">
      <c r="B95" s="326"/>
      <c r="C95" s="301" t="s">
        <v>480</v>
      </c>
      <c r="D95" s="301"/>
      <c r="E95" s="301"/>
      <c r="F95" s="324" t="s">
        <v>444</v>
      </c>
      <c r="G95" s="325"/>
      <c r="H95" s="301" t="s">
        <v>480</v>
      </c>
      <c r="I95" s="301" t="s">
        <v>479</v>
      </c>
      <c r="J95" s="301"/>
      <c r="K95" s="315"/>
    </row>
    <row r="96" s="1" customFormat="1" ht="15" customHeight="1">
      <c r="B96" s="326"/>
      <c r="C96" s="301" t="s">
        <v>41</v>
      </c>
      <c r="D96" s="301"/>
      <c r="E96" s="301"/>
      <c r="F96" s="324" t="s">
        <v>444</v>
      </c>
      <c r="G96" s="325"/>
      <c r="H96" s="301" t="s">
        <v>481</v>
      </c>
      <c r="I96" s="301" t="s">
        <v>479</v>
      </c>
      <c r="J96" s="301"/>
      <c r="K96" s="315"/>
    </row>
    <row r="97" s="1" customFormat="1" ht="15" customHeight="1">
      <c r="B97" s="326"/>
      <c r="C97" s="301" t="s">
        <v>51</v>
      </c>
      <c r="D97" s="301"/>
      <c r="E97" s="301"/>
      <c r="F97" s="324" t="s">
        <v>444</v>
      </c>
      <c r="G97" s="325"/>
      <c r="H97" s="301" t="s">
        <v>482</v>
      </c>
      <c r="I97" s="301" t="s">
        <v>479</v>
      </c>
      <c r="J97" s="301"/>
      <c r="K97" s="315"/>
    </row>
    <row r="98" s="1" customFormat="1" ht="15" customHeight="1">
      <c r="B98" s="329"/>
      <c r="C98" s="330"/>
      <c r="D98" s="330"/>
      <c r="E98" s="330"/>
      <c r="F98" s="330"/>
      <c r="G98" s="330"/>
      <c r="H98" s="330"/>
      <c r="I98" s="330"/>
      <c r="J98" s="330"/>
      <c r="K98" s="331"/>
    </row>
    <row r="99" s="1" customFormat="1" ht="18.75" customHeight="1">
      <c r="B99" s="332"/>
      <c r="C99" s="333"/>
      <c r="D99" s="333"/>
      <c r="E99" s="333"/>
      <c r="F99" s="333"/>
      <c r="G99" s="333"/>
      <c r="H99" s="333"/>
      <c r="I99" s="333"/>
      <c r="J99" s="333"/>
      <c r="K99" s="332"/>
    </row>
    <row r="100" s="1" customFormat="1" ht="18.75" customHeight="1">
      <c r="B100" s="309"/>
      <c r="C100" s="309"/>
      <c r="D100" s="309"/>
      <c r="E100" s="309"/>
      <c r="F100" s="309"/>
      <c r="G100" s="309"/>
      <c r="H100" s="309"/>
      <c r="I100" s="309"/>
      <c r="J100" s="309"/>
      <c r="K100" s="309"/>
    </row>
    <row r="101" s="1" customFormat="1" ht="7.5" customHeight="1">
      <c r="B101" s="310"/>
      <c r="C101" s="311"/>
      <c r="D101" s="311"/>
      <c r="E101" s="311"/>
      <c r="F101" s="311"/>
      <c r="G101" s="311"/>
      <c r="H101" s="311"/>
      <c r="I101" s="311"/>
      <c r="J101" s="311"/>
      <c r="K101" s="312"/>
    </row>
    <row r="102" s="1" customFormat="1" ht="45" customHeight="1">
      <c r="B102" s="313"/>
      <c r="C102" s="314" t="s">
        <v>483</v>
      </c>
      <c r="D102" s="314"/>
      <c r="E102" s="314"/>
      <c r="F102" s="314"/>
      <c r="G102" s="314"/>
      <c r="H102" s="314"/>
      <c r="I102" s="314"/>
      <c r="J102" s="314"/>
      <c r="K102" s="315"/>
    </row>
    <row r="103" s="1" customFormat="1" ht="17.25" customHeight="1">
      <c r="B103" s="313"/>
      <c r="C103" s="316" t="s">
        <v>438</v>
      </c>
      <c r="D103" s="316"/>
      <c r="E103" s="316"/>
      <c r="F103" s="316" t="s">
        <v>439</v>
      </c>
      <c r="G103" s="317"/>
      <c r="H103" s="316" t="s">
        <v>57</v>
      </c>
      <c r="I103" s="316" t="s">
        <v>60</v>
      </c>
      <c r="J103" s="316" t="s">
        <v>440</v>
      </c>
      <c r="K103" s="315"/>
    </row>
    <row r="104" s="1" customFormat="1" ht="17.25" customHeight="1">
      <c r="B104" s="313"/>
      <c r="C104" s="318" t="s">
        <v>441</v>
      </c>
      <c r="D104" s="318"/>
      <c r="E104" s="318"/>
      <c r="F104" s="319" t="s">
        <v>442</v>
      </c>
      <c r="G104" s="320"/>
      <c r="H104" s="318"/>
      <c r="I104" s="318"/>
      <c r="J104" s="318" t="s">
        <v>443</v>
      </c>
      <c r="K104" s="315"/>
    </row>
    <row r="105" s="1" customFormat="1" ht="5.25" customHeight="1">
      <c r="B105" s="313"/>
      <c r="C105" s="316"/>
      <c r="D105" s="316"/>
      <c r="E105" s="316"/>
      <c r="F105" s="316"/>
      <c r="G105" s="334"/>
      <c r="H105" s="316"/>
      <c r="I105" s="316"/>
      <c r="J105" s="316"/>
      <c r="K105" s="315"/>
    </row>
    <row r="106" s="1" customFormat="1" ht="15" customHeight="1">
      <c r="B106" s="313"/>
      <c r="C106" s="301" t="s">
        <v>56</v>
      </c>
      <c r="D106" s="323"/>
      <c r="E106" s="323"/>
      <c r="F106" s="324" t="s">
        <v>444</v>
      </c>
      <c r="G106" s="301"/>
      <c r="H106" s="301" t="s">
        <v>484</v>
      </c>
      <c r="I106" s="301" t="s">
        <v>446</v>
      </c>
      <c r="J106" s="301">
        <v>20</v>
      </c>
      <c r="K106" s="315"/>
    </row>
    <row r="107" s="1" customFormat="1" ht="15" customHeight="1">
      <c r="B107" s="313"/>
      <c r="C107" s="301" t="s">
        <v>447</v>
      </c>
      <c r="D107" s="301"/>
      <c r="E107" s="301"/>
      <c r="F107" s="324" t="s">
        <v>444</v>
      </c>
      <c r="G107" s="301"/>
      <c r="H107" s="301" t="s">
        <v>484</v>
      </c>
      <c r="I107" s="301" t="s">
        <v>446</v>
      </c>
      <c r="J107" s="301">
        <v>120</v>
      </c>
      <c r="K107" s="315"/>
    </row>
    <row r="108" s="1" customFormat="1" ht="15" customHeight="1">
      <c r="B108" s="326"/>
      <c r="C108" s="301" t="s">
        <v>449</v>
      </c>
      <c r="D108" s="301"/>
      <c r="E108" s="301"/>
      <c r="F108" s="324" t="s">
        <v>450</v>
      </c>
      <c r="G108" s="301"/>
      <c r="H108" s="301" t="s">
        <v>484</v>
      </c>
      <c r="I108" s="301" t="s">
        <v>446</v>
      </c>
      <c r="J108" s="301">
        <v>50</v>
      </c>
      <c r="K108" s="315"/>
    </row>
    <row r="109" s="1" customFormat="1" ht="15" customHeight="1">
      <c r="B109" s="326"/>
      <c r="C109" s="301" t="s">
        <v>452</v>
      </c>
      <c r="D109" s="301"/>
      <c r="E109" s="301"/>
      <c r="F109" s="324" t="s">
        <v>444</v>
      </c>
      <c r="G109" s="301"/>
      <c r="H109" s="301" t="s">
        <v>484</v>
      </c>
      <c r="I109" s="301" t="s">
        <v>454</v>
      </c>
      <c r="J109" s="301"/>
      <c r="K109" s="315"/>
    </row>
    <row r="110" s="1" customFormat="1" ht="15" customHeight="1">
      <c r="B110" s="326"/>
      <c r="C110" s="301" t="s">
        <v>463</v>
      </c>
      <c r="D110" s="301"/>
      <c r="E110" s="301"/>
      <c r="F110" s="324" t="s">
        <v>450</v>
      </c>
      <c r="G110" s="301"/>
      <c r="H110" s="301" t="s">
        <v>484</v>
      </c>
      <c r="I110" s="301" t="s">
        <v>446</v>
      </c>
      <c r="J110" s="301">
        <v>50</v>
      </c>
      <c r="K110" s="315"/>
    </row>
    <row r="111" s="1" customFormat="1" ht="15" customHeight="1">
      <c r="B111" s="326"/>
      <c r="C111" s="301" t="s">
        <v>471</v>
      </c>
      <c r="D111" s="301"/>
      <c r="E111" s="301"/>
      <c r="F111" s="324" t="s">
        <v>450</v>
      </c>
      <c r="G111" s="301"/>
      <c r="H111" s="301" t="s">
        <v>484</v>
      </c>
      <c r="I111" s="301" t="s">
        <v>446</v>
      </c>
      <c r="J111" s="301">
        <v>50</v>
      </c>
      <c r="K111" s="315"/>
    </row>
    <row r="112" s="1" customFormat="1" ht="15" customHeight="1">
      <c r="B112" s="326"/>
      <c r="C112" s="301" t="s">
        <v>469</v>
      </c>
      <c r="D112" s="301"/>
      <c r="E112" s="301"/>
      <c r="F112" s="324" t="s">
        <v>450</v>
      </c>
      <c r="G112" s="301"/>
      <c r="H112" s="301" t="s">
        <v>484</v>
      </c>
      <c r="I112" s="301" t="s">
        <v>446</v>
      </c>
      <c r="J112" s="301">
        <v>50</v>
      </c>
      <c r="K112" s="315"/>
    </row>
    <row r="113" s="1" customFormat="1" ht="15" customHeight="1">
      <c r="B113" s="326"/>
      <c r="C113" s="301" t="s">
        <v>56</v>
      </c>
      <c r="D113" s="301"/>
      <c r="E113" s="301"/>
      <c r="F113" s="324" t="s">
        <v>444</v>
      </c>
      <c r="G113" s="301"/>
      <c r="H113" s="301" t="s">
        <v>485</v>
      </c>
      <c r="I113" s="301" t="s">
        <v>446</v>
      </c>
      <c r="J113" s="301">
        <v>20</v>
      </c>
      <c r="K113" s="315"/>
    </row>
    <row r="114" s="1" customFormat="1" ht="15" customHeight="1">
      <c r="B114" s="326"/>
      <c r="C114" s="301" t="s">
        <v>486</v>
      </c>
      <c r="D114" s="301"/>
      <c r="E114" s="301"/>
      <c r="F114" s="324" t="s">
        <v>444</v>
      </c>
      <c r="G114" s="301"/>
      <c r="H114" s="301" t="s">
        <v>487</v>
      </c>
      <c r="I114" s="301" t="s">
        <v>446</v>
      </c>
      <c r="J114" s="301">
        <v>120</v>
      </c>
      <c r="K114" s="315"/>
    </row>
    <row r="115" s="1" customFormat="1" ht="15" customHeight="1">
      <c r="B115" s="326"/>
      <c r="C115" s="301" t="s">
        <v>41</v>
      </c>
      <c r="D115" s="301"/>
      <c r="E115" s="301"/>
      <c r="F115" s="324" t="s">
        <v>444</v>
      </c>
      <c r="G115" s="301"/>
      <c r="H115" s="301" t="s">
        <v>488</v>
      </c>
      <c r="I115" s="301" t="s">
        <v>479</v>
      </c>
      <c r="J115" s="301"/>
      <c r="K115" s="315"/>
    </row>
    <row r="116" s="1" customFormat="1" ht="15" customHeight="1">
      <c r="B116" s="326"/>
      <c r="C116" s="301" t="s">
        <v>51</v>
      </c>
      <c r="D116" s="301"/>
      <c r="E116" s="301"/>
      <c r="F116" s="324" t="s">
        <v>444</v>
      </c>
      <c r="G116" s="301"/>
      <c r="H116" s="301" t="s">
        <v>489</v>
      </c>
      <c r="I116" s="301" t="s">
        <v>479</v>
      </c>
      <c r="J116" s="301"/>
      <c r="K116" s="315"/>
    </row>
    <row r="117" s="1" customFormat="1" ht="15" customHeight="1">
      <c r="B117" s="326"/>
      <c r="C117" s="301" t="s">
        <v>60</v>
      </c>
      <c r="D117" s="301"/>
      <c r="E117" s="301"/>
      <c r="F117" s="324" t="s">
        <v>444</v>
      </c>
      <c r="G117" s="301"/>
      <c r="H117" s="301" t="s">
        <v>490</v>
      </c>
      <c r="I117" s="301" t="s">
        <v>491</v>
      </c>
      <c r="J117" s="301"/>
      <c r="K117" s="315"/>
    </row>
    <row r="118" s="1" customFormat="1" ht="15" customHeight="1">
      <c r="B118" s="329"/>
      <c r="C118" s="335"/>
      <c r="D118" s="335"/>
      <c r="E118" s="335"/>
      <c r="F118" s="335"/>
      <c r="G118" s="335"/>
      <c r="H118" s="335"/>
      <c r="I118" s="335"/>
      <c r="J118" s="335"/>
      <c r="K118" s="331"/>
    </row>
    <row r="119" s="1" customFormat="1" ht="18.75" customHeight="1">
      <c r="B119" s="336"/>
      <c r="C119" s="337"/>
      <c r="D119" s="337"/>
      <c r="E119" s="337"/>
      <c r="F119" s="338"/>
      <c r="G119" s="337"/>
      <c r="H119" s="337"/>
      <c r="I119" s="337"/>
      <c r="J119" s="337"/>
      <c r="K119" s="336"/>
    </row>
    <row r="120" s="1" customFormat="1" ht="18.75" customHeight="1">
      <c r="B120" s="309"/>
      <c r="C120" s="309"/>
      <c r="D120" s="309"/>
      <c r="E120" s="309"/>
      <c r="F120" s="309"/>
      <c r="G120" s="309"/>
      <c r="H120" s="309"/>
      <c r="I120" s="309"/>
      <c r="J120" s="309"/>
      <c r="K120" s="309"/>
    </row>
    <row r="121" s="1" customFormat="1" ht="7.5" customHeight="1">
      <c r="B121" s="339"/>
      <c r="C121" s="340"/>
      <c r="D121" s="340"/>
      <c r="E121" s="340"/>
      <c r="F121" s="340"/>
      <c r="G121" s="340"/>
      <c r="H121" s="340"/>
      <c r="I121" s="340"/>
      <c r="J121" s="340"/>
      <c r="K121" s="341"/>
    </row>
    <row r="122" s="1" customFormat="1" ht="45" customHeight="1">
      <c r="B122" s="342"/>
      <c r="C122" s="292" t="s">
        <v>492</v>
      </c>
      <c r="D122" s="292"/>
      <c r="E122" s="292"/>
      <c r="F122" s="292"/>
      <c r="G122" s="292"/>
      <c r="H122" s="292"/>
      <c r="I122" s="292"/>
      <c r="J122" s="292"/>
      <c r="K122" s="343"/>
    </row>
    <row r="123" s="1" customFormat="1" ht="17.25" customHeight="1">
      <c r="B123" s="344"/>
      <c r="C123" s="316" t="s">
        <v>438</v>
      </c>
      <c r="D123" s="316"/>
      <c r="E123" s="316"/>
      <c r="F123" s="316" t="s">
        <v>439</v>
      </c>
      <c r="G123" s="317"/>
      <c r="H123" s="316" t="s">
        <v>57</v>
      </c>
      <c r="I123" s="316" t="s">
        <v>60</v>
      </c>
      <c r="J123" s="316" t="s">
        <v>440</v>
      </c>
      <c r="K123" s="345"/>
    </row>
    <row r="124" s="1" customFormat="1" ht="17.25" customHeight="1">
      <c r="B124" s="344"/>
      <c r="C124" s="318" t="s">
        <v>441</v>
      </c>
      <c r="D124" s="318"/>
      <c r="E124" s="318"/>
      <c r="F124" s="319" t="s">
        <v>442</v>
      </c>
      <c r="G124" s="320"/>
      <c r="H124" s="318"/>
      <c r="I124" s="318"/>
      <c r="J124" s="318" t="s">
        <v>443</v>
      </c>
      <c r="K124" s="345"/>
    </row>
    <row r="125" s="1" customFormat="1" ht="5.25" customHeight="1">
      <c r="B125" s="346"/>
      <c r="C125" s="321"/>
      <c r="D125" s="321"/>
      <c r="E125" s="321"/>
      <c r="F125" s="321"/>
      <c r="G125" s="347"/>
      <c r="H125" s="321"/>
      <c r="I125" s="321"/>
      <c r="J125" s="321"/>
      <c r="K125" s="348"/>
    </row>
    <row r="126" s="1" customFormat="1" ht="15" customHeight="1">
      <c r="B126" s="346"/>
      <c r="C126" s="301" t="s">
        <v>447</v>
      </c>
      <c r="D126" s="323"/>
      <c r="E126" s="323"/>
      <c r="F126" s="324" t="s">
        <v>444</v>
      </c>
      <c r="G126" s="301"/>
      <c r="H126" s="301" t="s">
        <v>484</v>
      </c>
      <c r="I126" s="301" t="s">
        <v>446</v>
      </c>
      <c r="J126" s="301">
        <v>120</v>
      </c>
      <c r="K126" s="349"/>
    </row>
    <row r="127" s="1" customFormat="1" ht="15" customHeight="1">
      <c r="B127" s="346"/>
      <c r="C127" s="301" t="s">
        <v>493</v>
      </c>
      <c r="D127" s="301"/>
      <c r="E127" s="301"/>
      <c r="F127" s="324" t="s">
        <v>444</v>
      </c>
      <c r="G127" s="301"/>
      <c r="H127" s="301" t="s">
        <v>494</v>
      </c>
      <c r="I127" s="301" t="s">
        <v>446</v>
      </c>
      <c r="J127" s="301" t="s">
        <v>495</v>
      </c>
      <c r="K127" s="349"/>
    </row>
    <row r="128" s="1" customFormat="1" ht="15" customHeight="1">
      <c r="B128" s="346"/>
      <c r="C128" s="301" t="s">
        <v>392</v>
      </c>
      <c r="D128" s="301"/>
      <c r="E128" s="301"/>
      <c r="F128" s="324" t="s">
        <v>444</v>
      </c>
      <c r="G128" s="301"/>
      <c r="H128" s="301" t="s">
        <v>496</v>
      </c>
      <c r="I128" s="301" t="s">
        <v>446</v>
      </c>
      <c r="J128" s="301" t="s">
        <v>495</v>
      </c>
      <c r="K128" s="349"/>
    </row>
    <row r="129" s="1" customFormat="1" ht="15" customHeight="1">
      <c r="B129" s="346"/>
      <c r="C129" s="301" t="s">
        <v>455</v>
      </c>
      <c r="D129" s="301"/>
      <c r="E129" s="301"/>
      <c r="F129" s="324" t="s">
        <v>450</v>
      </c>
      <c r="G129" s="301"/>
      <c r="H129" s="301" t="s">
        <v>456</v>
      </c>
      <c r="I129" s="301" t="s">
        <v>446</v>
      </c>
      <c r="J129" s="301">
        <v>15</v>
      </c>
      <c r="K129" s="349"/>
    </row>
    <row r="130" s="1" customFormat="1" ht="15" customHeight="1">
      <c r="B130" s="346"/>
      <c r="C130" s="327" t="s">
        <v>457</v>
      </c>
      <c r="D130" s="327"/>
      <c r="E130" s="327"/>
      <c r="F130" s="328" t="s">
        <v>450</v>
      </c>
      <c r="G130" s="327"/>
      <c r="H130" s="327" t="s">
        <v>458</v>
      </c>
      <c r="I130" s="327" t="s">
        <v>446</v>
      </c>
      <c r="J130" s="327">
        <v>15</v>
      </c>
      <c r="K130" s="349"/>
    </row>
    <row r="131" s="1" customFormat="1" ht="15" customHeight="1">
      <c r="B131" s="346"/>
      <c r="C131" s="327" t="s">
        <v>459</v>
      </c>
      <c r="D131" s="327"/>
      <c r="E131" s="327"/>
      <c r="F131" s="328" t="s">
        <v>450</v>
      </c>
      <c r="G131" s="327"/>
      <c r="H131" s="327" t="s">
        <v>460</v>
      </c>
      <c r="I131" s="327" t="s">
        <v>446</v>
      </c>
      <c r="J131" s="327">
        <v>20</v>
      </c>
      <c r="K131" s="349"/>
    </row>
    <row r="132" s="1" customFormat="1" ht="15" customHeight="1">
      <c r="B132" s="346"/>
      <c r="C132" s="327" t="s">
        <v>461</v>
      </c>
      <c r="D132" s="327"/>
      <c r="E132" s="327"/>
      <c r="F132" s="328" t="s">
        <v>450</v>
      </c>
      <c r="G132" s="327"/>
      <c r="H132" s="327" t="s">
        <v>462</v>
      </c>
      <c r="I132" s="327" t="s">
        <v>446</v>
      </c>
      <c r="J132" s="327">
        <v>20</v>
      </c>
      <c r="K132" s="349"/>
    </row>
    <row r="133" s="1" customFormat="1" ht="15" customHeight="1">
      <c r="B133" s="346"/>
      <c r="C133" s="301" t="s">
        <v>449</v>
      </c>
      <c r="D133" s="301"/>
      <c r="E133" s="301"/>
      <c r="F133" s="324" t="s">
        <v>450</v>
      </c>
      <c r="G133" s="301"/>
      <c r="H133" s="301" t="s">
        <v>484</v>
      </c>
      <c r="I133" s="301" t="s">
        <v>446</v>
      </c>
      <c r="J133" s="301">
        <v>50</v>
      </c>
      <c r="K133" s="349"/>
    </row>
    <row r="134" s="1" customFormat="1" ht="15" customHeight="1">
      <c r="B134" s="346"/>
      <c r="C134" s="301" t="s">
        <v>463</v>
      </c>
      <c r="D134" s="301"/>
      <c r="E134" s="301"/>
      <c r="F134" s="324" t="s">
        <v>450</v>
      </c>
      <c r="G134" s="301"/>
      <c r="H134" s="301" t="s">
        <v>484</v>
      </c>
      <c r="I134" s="301" t="s">
        <v>446</v>
      </c>
      <c r="J134" s="301">
        <v>50</v>
      </c>
      <c r="K134" s="349"/>
    </row>
    <row r="135" s="1" customFormat="1" ht="15" customHeight="1">
      <c r="B135" s="346"/>
      <c r="C135" s="301" t="s">
        <v>469</v>
      </c>
      <c r="D135" s="301"/>
      <c r="E135" s="301"/>
      <c r="F135" s="324" t="s">
        <v>450</v>
      </c>
      <c r="G135" s="301"/>
      <c r="H135" s="301" t="s">
        <v>484</v>
      </c>
      <c r="I135" s="301" t="s">
        <v>446</v>
      </c>
      <c r="J135" s="301">
        <v>50</v>
      </c>
      <c r="K135" s="349"/>
    </row>
    <row r="136" s="1" customFormat="1" ht="15" customHeight="1">
      <c r="B136" s="346"/>
      <c r="C136" s="301" t="s">
        <v>471</v>
      </c>
      <c r="D136" s="301"/>
      <c r="E136" s="301"/>
      <c r="F136" s="324" t="s">
        <v>450</v>
      </c>
      <c r="G136" s="301"/>
      <c r="H136" s="301" t="s">
        <v>484</v>
      </c>
      <c r="I136" s="301" t="s">
        <v>446</v>
      </c>
      <c r="J136" s="301">
        <v>50</v>
      </c>
      <c r="K136" s="349"/>
    </row>
    <row r="137" s="1" customFormat="1" ht="15" customHeight="1">
      <c r="B137" s="346"/>
      <c r="C137" s="301" t="s">
        <v>472</v>
      </c>
      <c r="D137" s="301"/>
      <c r="E137" s="301"/>
      <c r="F137" s="324" t="s">
        <v>450</v>
      </c>
      <c r="G137" s="301"/>
      <c r="H137" s="301" t="s">
        <v>497</v>
      </c>
      <c r="I137" s="301" t="s">
        <v>446</v>
      </c>
      <c r="J137" s="301">
        <v>255</v>
      </c>
      <c r="K137" s="349"/>
    </row>
    <row r="138" s="1" customFormat="1" ht="15" customHeight="1">
      <c r="B138" s="346"/>
      <c r="C138" s="301" t="s">
        <v>474</v>
      </c>
      <c r="D138" s="301"/>
      <c r="E138" s="301"/>
      <c r="F138" s="324" t="s">
        <v>444</v>
      </c>
      <c r="G138" s="301"/>
      <c r="H138" s="301" t="s">
        <v>498</v>
      </c>
      <c r="I138" s="301" t="s">
        <v>476</v>
      </c>
      <c r="J138" s="301"/>
      <c r="K138" s="349"/>
    </row>
    <row r="139" s="1" customFormat="1" ht="15" customHeight="1">
      <c r="B139" s="346"/>
      <c r="C139" s="301" t="s">
        <v>477</v>
      </c>
      <c r="D139" s="301"/>
      <c r="E139" s="301"/>
      <c r="F139" s="324" t="s">
        <v>444</v>
      </c>
      <c r="G139" s="301"/>
      <c r="H139" s="301" t="s">
        <v>499</v>
      </c>
      <c r="I139" s="301" t="s">
        <v>479</v>
      </c>
      <c r="J139" s="301"/>
      <c r="K139" s="349"/>
    </row>
    <row r="140" s="1" customFormat="1" ht="15" customHeight="1">
      <c r="B140" s="346"/>
      <c r="C140" s="301" t="s">
        <v>480</v>
      </c>
      <c r="D140" s="301"/>
      <c r="E140" s="301"/>
      <c r="F140" s="324" t="s">
        <v>444</v>
      </c>
      <c r="G140" s="301"/>
      <c r="H140" s="301" t="s">
        <v>480</v>
      </c>
      <c r="I140" s="301" t="s">
        <v>479</v>
      </c>
      <c r="J140" s="301"/>
      <c r="K140" s="349"/>
    </row>
    <row r="141" s="1" customFormat="1" ht="15" customHeight="1">
      <c r="B141" s="346"/>
      <c r="C141" s="301" t="s">
        <v>41</v>
      </c>
      <c r="D141" s="301"/>
      <c r="E141" s="301"/>
      <c r="F141" s="324" t="s">
        <v>444</v>
      </c>
      <c r="G141" s="301"/>
      <c r="H141" s="301" t="s">
        <v>500</v>
      </c>
      <c r="I141" s="301" t="s">
        <v>479</v>
      </c>
      <c r="J141" s="301"/>
      <c r="K141" s="349"/>
    </row>
    <row r="142" s="1" customFormat="1" ht="15" customHeight="1">
      <c r="B142" s="346"/>
      <c r="C142" s="301" t="s">
        <v>501</v>
      </c>
      <c r="D142" s="301"/>
      <c r="E142" s="301"/>
      <c r="F142" s="324" t="s">
        <v>444</v>
      </c>
      <c r="G142" s="301"/>
      <c r="H142" s="301" t="s">
        <v>502</v>
      </c>
      <c r="I142" s="301" t="s">
        <v>479</v>
      </c>
      <c r="J142" s="301"/>
      <c r="K142" s="349"/>
    </row>
    <row r="143" s="1" customFormat="1" ht="15" customHeight="1">
      <c r="B143" s="350"/>
      <c r="C143" s="351"/>
      <c r="D143" s="351"/>
      <c r="E143" s="351"/>
      <c r="F143" s="351"/>
      <c r="G143" s="351"/>
      <c r="H143" s="351"/>
      <c r="I143" s="351"/>
      <c r="J143" s="351"/>
      <c r="K143" s="352"/>
    </row>
    <row r="144" s="1" customFormat="1" ht="18.75" customHeight="1">
      <c r="B144" s="337"/>
      <c r="C144" s="337"/>
      <c r="D144" s="337"/>
      <c r="E144" s="337"/>
      <c r="F144" s="338"/>
      <c r="G144" s="337"/>
      <c r="H144" s="337"/>
      <c r="I144" s="337"/>
      <c r="J144" s="337"/>
      <c r="K144" s="337"/>
    </row>
    <row r="145" s="1" customFormat="1" ht="18.75" customHeight="1">
      <c r="B145" s="309"/>
      <c r="C145" s="309"/>
      <c r="D145" s="309"/>
      <c r="E145" s="309"/>
      <c r="F145" s="309"/>
      <c r="G145" s="309"/>
      <c r="H145" s="309"/>
      <c r="I145" s="309"/>
      <c r="J145" s="309"/>
      <c r="K145" s="309"/>
    </row>
    <row r="146" s="1" customFormat="1" ht="7.5" customHeight="1">
      <c r="B146" s="310"/>
      <c r="C146" s="311"/>
      <c r="D146" s="311"/>
      <c r="E146" s="311"/>
      <c r="F146" s="311"/>
      <c r="G146" s="311"/>
      <c r="H146" s="311"/>
      <c r="I146" s="311"/>
      <c r="J146" s="311"/>
      <c r="K146" s="312"/>
    </row>
    <row r="147" s="1" customFormat="1" ht="45" customHeight="1">
      <c r="B147" s="313"/>
      <c r="C147" s="314" t="s">
        <v>503</v>
      </c>
      <c r="D147" s="314"/>
      <c r="E147" s="314"/>
      <c r="F147" s="314"/>
      <c r="G147" s="314"/>
      <c r="H147" s="314"/>
      <c r="I147" s="314"/>
      <c r="J147" s="314"/>
      <c r="K147" s="315"/>
    </row>
    <row r="148" s="1" customFormat="1" ht="17.25" customHeight="1">
      <c r="B148" s="313"/>
      <c r="C148" s="316" t="s">
        <v>438</v>
      </c>
      <c r="D148" s="316"/>
      <c r="E148" s="316"/>
      <c r="F148" s="316" t="s">
        <v>439</v>
      </c>
      <c r="G148" s="317"/>
      <c r="H148" s="316" t="s">
        <v>57</v>
      </c>
      <c r="I148" s="316" t="s">
        <v>60</v>
      </c>
      <c r="J148" s="316" t="s">
        <v>440</v>
      </c>
      <c r="K148" s="315"/>
    </row>
    <row r="149" s="1" customFormat="1" ht="17.25" customHeight="1">
      <c r="B149" s="313"/>
      <c r="C149" s="318" t="s">
        <v>441</v>
      </c>
      <c r="D149" s="318"/>
      <c r="E149" s="318"/>
      <c r="F149" s="319" t="s">
        <v>442</v>
      </c>
      <c r="G149" s="320"/>
      <c r="H149" s="318"/>
      <c r="I149" s="318"/>
      <c r="J149" s="318" t="s">
        <v>443</v>
      </c>
      <c r="K149" s="315"/>
    </row>
    <row r="150" s="1" customFormat="1" ht="5.25" customHeight="1">
      <c r="B150" s="326"/>
      <c r="C150" s="321"/>
      <c r="D150" s="321"/>
      <c r="E150" s="321"/>
      <c r="F150" s="321"/>
      <c r="G150" s="322"/>
      <c r="H150" s="321"/>
      <c r="I150" s="321"/>
      <c r="J150" s="321"/>
      <c r="K150" s="349"/>
    </row>
    <row r="151" s="1" customFormat="1" ht="15" customHeight="1">
      <c r="B151" s="326"/>
      <c r="C151" s="353" t="s">
        <v>447</v>
      </c>
      <c r="D151" s="301"/>
      <c r="E151" s="301"/>
      <c r="F151" s="354" t="s">
        <v>444</v>
      </c>
      <c r="G151" s="301"/>
      <c r="H151" s="353" t="s">
        <v>484</v>
      </c>
      <c r="I151" s="353" t="s">
        <v>446</v>
      </c>
      <c r="J151" s="353">
        <v>120</v>
      </c>
      <c r="K151" s="349"/>
    </row>
    <row r="152" s="1" customFormat="1" ht="15" customHeight="1">
      <c r="B152" s="326"/>
      <c r="C152" s="353" t="s">
        <v>493</v>
      </c>
      <c r="D152" s="301"/>
      <c r="E152" s="301"/>
      <c r="F152" s="354" t="s">
        <v>444</v>
      </c>
      <c r="G152" s="301"/>
      <c r="H152" s="353" t="s">
        <v>504</v>
      </c>
      <c r="I152" s="353" t="s">
        <v>446</v>
      </c>
      <c r="J152" s="353" t="s">
        <v>495</v>
      </c>
      <c r="K152" s="349"/>
    </row>
    <row r="153" s="1" customFormat="1" ht="15" customHeight="1">
      <c r="B153" s="326"/>
      <c r="C153" s="353" t="s">
        <v>392</v>
      </c>
      <c r="D153" s="301"/>
      <c r="E153" s="301"/>
      <c r="F153" s="354" t="s">
        <v>444</v>
      </c>
      <c r="G153" s="301"/>
      <c r="H153" s="353" t="s">
        <v>505</v>
      </c>
      <c r="I153" s="353" t="s">
        <v>446</v>
      </c>
      <c r="J153" s="353" t="s">
        <v>495</v>
      </c>
      <c r="K153" s="349"/>
    </row>
    <row r="154" s="1" customFormat="1" ht="15" customHeight="1">
      <c r="B154" s="326"/>
      <c r="C154" s="353" t="s">
        <v>449</v>
      </c>
      <c r="D154" s="301"/>
      <c r="E154" s="301"/>
      <c r="F154" s="354" t="s">
        <v>450</v>
      </c>
      <c r="G154" s="301"/>
      <c r="H154" s="353" t="s">
        <v>484</v>
      </c>
      <c r="I154" s="353" t="s">
        <v>446</v>
      </c>
      <c r="J154" s="353">
        <v>50</v>
      </c>
      <c r="K154" s="349"/>
    </row>
    <row r="155" s="1" customFormat="1" ht="15" customHeight="1">
      <c r="B155" s="326"/>
      <c r="C155" s="353" t="s">
        <v>452</v>
      </c>
      <c r="D155" s="301"/>
      <c r="E155" s="301"/>
      <c r="F155" s="354" t="s">
        <v>444</v>
      </c>
      <c r="G155" s="301"/>
      <c r="H155" s="353" t="s">
        <v>484</v>
      </c>
      <c r="I155" s="353" t="s">
        <v>454</v>
      </c>
      <c r="J155" s="353"/>
      <c r="K155" s="349"/>
    </row>
    <row r="156" s="1" customFormat="1" ht="15" customHeight="1">
      <c r="B156" s="326"/>
      <c r="C156" s="353" t="s">
        <v>463</v>
      </c>
      <c r="D156" s="301"/>
      <c r="E156" s="301"/>
      <c r="F156" s="354" t="s">
        <v>450</v>
      </c>
      <c r="G156" s="301"/>
      <c r="H156" s="353" t="s">
        <v>484</v>
      </c>
      <c r="I156" s="353" t="s">
        <v>446</v>
      </c>
      <c r="J156" s="353">
        <v>50</v>
      </c>
      <c r="K156" s="349"/>
    </row>
    <row r="157" s="1" customFormat="1" ht="15" customHeight="1">
      <c r="B157" s="326"/>
      <c r="C157" s="353" t="s">
        <v>471</v>
      </c>
      <c r="D157" s="301"/>
      <c r="E157" s="301"/>
      <c r="F157" s="354" t="s">
        <v>450</v>
      </c>
      <c r="G157" s="301"/>
      <c r="H157" s="353" t="s">
        <v>484</v>
      </c>
      <c r="I157" s="353" t="s">
        <v>446</v>
      </c>
      <c r="J157" s="353">
        <v>50</v>
      </c>
      <c r="K157" s="349"/>
    </row>
    <row r="158" s="1" customFormat="1" ht="15" customHeight="1">
      <c r="B158" s="326"/>
      <c r="C158" s="353" t="s">
        <v>469</v>
      </c>
      <c r="D158" s="301"/>
      <c r="E158" s="301"/>
      <c r="F158" s="354" t="s">
        <v>450</v>
      </c>
      <c r="G158" s="301"/>
      <c r="H158" s="353" t="s">
        <v>484</v>
      </c>
      <c r="I158" s="353" t="s">
        <v>446</v>
      </c>
      <c r="J158" s="353">
        <v>50</v>
      </c>
      <c r="K158" s="349"/>
    </row>
    <row r="159" s="1" customFormat="1" ht="15" customHeight="1">
      <c r="B159" s="326"/>
      <c r="C159" s="353" t="s">
        <v>97</v>
      </c>
      <c r="D159" s="301"/>
      <c r="E159" s="301"/>
      <c r="F159" s="354" t="s">
        <v>444</v>
      </c>
      <c r="G159" s="301"/>
      <c r="H159" s="353" t="s">
        <v>506</v>
      </c>
      <c r="I159" s="353" t="s">
        <v>446</v>
      </c>
      <c r="J159" s="353" t="s">
        <v>507</v>
      </c>
      <c r="K159" s="349"/>
    </row>
    <row r="160" s="1" customFormat="1" ht="15" customHeight="1">
      <c r="B160" s="326"/>
      <c r="C160" s="353" t="s">
        <v>508</v>
      </c>
      <c r="D160" s="301"/>
      <c r="E160" s="301"/>
      <c r="F160" s="354" t="s">
        <v>444</v>
      </c>
      <c r="G160" s="301"/>
      <c r="H160" s="353" t="s">
        <v>509</v>
      </c>
      <c r="I160" s="353" t="s">
        <v>479</v>
      </c>
      <c r="J160" s="353"/>
      <c r="K160" s="349"/>
    </row>
    <row r="161" s="1" customFormat="1" ht="15" customHeight="1">
      <c r="B161" s="355"/>
      <c r="C161" s="335"/>
      <c r="D161" s="335"/>
      <c r="E161" s="335"/>
      <c r="F161" s="335"/>
      <c r="G161" s="335"/>
      <c r="H161" s="335"/>
      <c r="I161" s="335"/>
      <c r="J161" s="335"/>
      <c r="K161" s="356"/>
    </row>
    <row r="162" s="1" customFormat="1" ht="18.75" customHeight="1">
      <c r="B162" s="337"/>
      <c r="C162" s="347"/>
      <c r="D162" s="347"/>
      <c r="E162" s="347"/>
      <c r="F162" s="357"/>
      <c r="G162" s="347"/>
      <c r="H162" s="347"/>
      <c r="I162" s="347"/>
      <c r="J162" s="347"/>
      <c r="K162" s="337"/>
    </row>
    <row r="163" s="1" customFormat="1" ht="18.75" customHeight="1">
      <c r="B163" s="309"/>
      <c r="C163" s="309"/>
      <c r="D163" s="309"/>
      <c r="E163" s="309"/>
      <c r="F163" s="309"/>
      <c r="G163" s="309"/>
      <c r="H163" s="309"/>
      <c r="I163" s="309"/>
      <c r="J163" s="309"/>
      <c r="K163" s="309"/>
    </row>
    <row r="164" s="1" customFormat="1" ht="7.5" customHeight="1">
      <c r="B164" s="288"/>
      <c r="C164" s="289"/>
      <c r="D164" s="289"/>
      <c r="E164" s="289"/>
      <c r="F164" s="289"/>
      <c r="G164" s="289"/>
      <c r="H164" s="289"/>
      <c r="I164" s="289"/>
      <c r="J164" s="289"/>
      <c r="K164" s="290"/>
    </row>
    <row r="165" s="1" customFormat="1" ht="45" customHeight="1">
      <c r="B165" s="291"/>
      <c r="C165" s="292" t="s">
        <v>510</v>
      </c>
      <c r="D165" s="292"/>
      <c r="E165" s="292"/>
      <c r="F165" s="292"/>
      <c r="G165" s="292"/>
      <c r="H165" s="292"/>
      <c r="I165" s="292"/>
      <c r="J165" s="292"/>
      <c r="K165" s="293"/>
    </row>
    <row r="166" s="1" customFormat="1" ht="17.25" customHeight="1">
      <c r="B166" s="291"/>
      <c r="C166" s="316" t="s">
        <v>438</v>
      </c>
      <c r="D166" s="316"/>
      <c r="E166" s="316"/>
      <c r="F166" s="316" t="s">
        <v>439</v>
      </c>
      <c r="G166" s="358"/>
      <c r="H166" s="359" t="s">
        <v>57</v>
      </c>
      <c r="I166" s="359" t="s">
        <v>60</v>
      </c>
      <c r="J166" s="316" t="s">
        <v>440</v>
      </c>
      <c r="K166" s="293"/>
    </row>
    <row r="167" s="1" customFormat="1" ht="17.25" customHeight="1">
      <c r="B167" s="294"/>
      <c r="C167" s="318" t="s">
        <v>441</v>
      </c>
      <c r="D167" s="318"/>
      <c r="E167" s="318"/>
      <c r="F167" s="319" t="s">
        <v>442</v>
      </c>
      <c r="G167" s="360"/>
      <c r="H167" s="361"/>
      <c r="I167" s="361"/>
      <c r="J167" s="318" t="s">
        <v>443</v>
      </c>
      <c r="K167" s="296"/>
    </row>
    <row r="168" s="1" customFormat="1" ht="5.25" customHeight="1">
      <c r="B168" s="326"/>
      <c r="C168" s="321"/>
      <c r="D168" s="321"/>
      <c r="E168" s="321"/>
      <c r="F168" s="321"/>
      <c r="G168" s="322"/>
      <c r="H168" s="321"/>
      <c r="I168" s="321"/>
      <c r="J168" s="321"/>
      <c r="K168" s="349"/>
    </row>
    <row r="169" s="1" customFormat="1" ht="15" customHeight="1">
      <c r="B169" s="326"/>
      <c r="C169" s="301" t="s">
        <v>447</v>
      </c>
      <c r="D169" s="301"/>
      <c r="E169" s="301"/>
      <c r="F169" s="324" t="s">
        <v>444</v>
      </c>
      <c r="G169" s="301"/>
      <c r="H169" s="301" t="s">
        <v>484</v>
      </c>
      <c r="I169" s="301" t="s">
        <v>446</v>
      </c>
      <c r="J169" s="301">
        <v>120</v>
      </c>
      <c r="K169" s="349"/>
    </row>
    <row r="170" s="1" customFormat="1" ht="15" customHeight="1">
      <c r="B170" s="326"/>
      <c r="C170" s="301" t="s">
        <v>493</v>
      </c>
      <c r="D170" s="301"/>
      <c r="E170" s="301"/>
      <c r="F170" s="324" t="s">
        <v>444</v>
      </c>
      <c r="G170" s="301"/>
      <c r="H170" s="301" t="s">
        <v>494</v>
      </c>
      <c r="I170" s="301" t="s">
        <v>446</v>
      </c>
      <c r="J170" s="301" t="s">
        <v>495</v>
      </c>
      <c r="K170" s="349"/>
    </row>
    <row r="171" s="1" customFormat="1" ht="15" customHeight="1">
      <c r="B171" s="326"/>
      <c r="C171" s="301" t="s">
        <v>392</v>
      </c>
      <c r="D171" s="301"/>
      <c r="E171" s="301"/>
      <c r="F171" s="324" t="s">
        <v>444</v>
      </c>
      <c r="G171" s="301"/>
      <c r="H171" s="301" t="s">
        <v>511</v>
      </c>
      <c r="I171" s="301" t="s">
        <v>446</v>
      </c>
      <c r="J171" s="301" t="s">
        <v>495</v>
      </c>
      <c r="K171" s="349"/>
    </row>
    <row r="172" s="1" customFormat="1" ht="15" customHeight="1">
      <c r="B172" s="326"/>
      <c r="C172" s="301" t="s">
        <v>449</v>
      </c>
      <c r="D172" s="301"/>
      <c r="E172" s="301"/>
      <c r="F172" s="324" t="s">
        <v>450</v>
      </c>
      <c r="G172" s="301"/>
      <c r="H172" s="301" t="s">
        <v>511</v>
      </c>
      <c r="I172" s="301" t="s">
        <v>446</v>
      </c>
      <c r="J172" s="301">
        <v>50</v>
      </c>
      <c r="K172" s="349"/>
    </row>
    <row r="173" s="1" customFormat="1" ht="15" customHeight="1">
      <c r="B173" s="326"/>
      <c r="C173" s="301" t="s">
        <v>452</v>
      </c>
      <c r="D173" s="301"/>
      <c r="E173" s="301"/>
      <c r="F173" s="324" t="s">
        <v>444</v>
      </c>
      <c r="G173" s="301"/>
      <c r="H173" s="301" t="s">
        <v>511</v>
      </c>
      <c r="I173" s="301" t="s">
        <v>454</v>
      </c>
      <c r="J173" s="301"/>
      <c r="K173" s="349"/>
    </row>
    <row r="174" s="1" customFormat="1" ht="15" customHeight="1">
      <c r="B174" s="326"/>
      <c r="C174" s="301" t="s">
        <v>463</v>
      </c>
      <c r="D174" s="301"/>
      <c r="E174" s="301"/>
      <c r="F174" s="324" t="s">
        <v>450</v>
      </c>
      <c r="G174" s="301"/>
      <c r="H174" s="301" t="s">
        <v>511</v>
      </c>
      <c r="I174" s="301" t="s">
        <v>446</v>
      </c>
      <c r="J174" s="301">
        <v>50</v>
      </c>
      <c r="K174" s="349"/>
    </row>
    <row r="175" s="1" customFormat="1" ht="15" customHeight="1">
      <c r="B175" s="326"/>
      <c r="C175" s="301" t="s">
        <v>471</v>
      </c>
      <c r="D175" s="301"/>
      <c r="E175" s="301"/>
      <c r="F175" s="324" t="s">
        <v>450</v>
      </c>
      <c r="G175" s="301"/>
      <c r="H175" s="301" t="s">
        <v>511</v>
      </c>
      <c r="I175" s="301" t="s">
        <v>446</v>
      </c>
      <c r="J175" s="301">
        <v>50</v>
      </c>
      <c r="K175" s="349"/>
    </row>
    <row r="176" s="1" customFormat="1" ht="15" customHeight="1">
      <c r="B176" s="326"/>
      <c r="C176" s="301" t="s">
        <v>469</v>
      </c>
      <c r="D176" s="301"/>
      <c r="E176" s="301"/>
      <c r="F176" s="324" t="s">
        <v>450</v>
      </c>
      <c r="G176" s="301"/>
      <c r="H176" s="301" t="s">
        <v>511</v>
      </c>
      <c r="I176" s="301" t="s">
        <v>446</v>
      </c>
      <c r="J176" s="301">
        <v>50</v>
      </c>
      <c r="K176" s="349"/>
    </row>
    <row r="177" s="1" customFormat="1" ht="15" customHeight="1">
      <c r="B177" s="326"/>
      <c r="C177" s="301" t="s">
        <v>107</v>
      </c>
      <c r="D177" s="301"/>
      <c r="E177" s="301"/>
      <c r="F177" s="324" t="s">
        <v>444</v>
      </c>
      <c r="G177" s="301"/>
      <c r="H177" s="301" t="s">
        <v>512</v>
      </c>
      <c r="I177" s="301" t="s">
        <v>513</v>
      </c>
      <c r="J177" s="301"/>
      <c r="K177" s="349"/>
    </row>
    <row r="178" s="1" customFormat="1" ht="15" customHeight="1">
      <c r="B178" s="326"/>
      <c r="C178" s="301" t="s">
        <v>60</v>
      </c>
      <c r="D178" s="301"/>
      <c r="E178" s="301"/>
      <c r="F178" s="324" t="s">
        <v>444</v>
      </c>
      <c r="G178" s="301"/>
      <c r="H178" s="301" t="s">
        <v>514</v>
      </c>
      <c r="I178" s="301" t="s">
        <v>515</v>
      </c>
      <c r="J178" s="301">
        <v>1</v>
      </c>
      <c r="K178" s="349"/>
    </row>
    <row r="179" s="1" customFormat="1" ht="15" customHeight="1">
      <c r="B179" s="326"/>
      <c r="C179" s="301" t="s">
        <v>56</v>
      </c>
      <c r="D179" s="301"/>
      <c r="E179" s="301"/>
      <c r="F179" s="324" t="s">
        <v>444</v>
      </c>
      <c r="G179" s="301"/>
      <c r="H179" s="301" t="s">
        <v>516</v>
      </c>
      <c r="I179" s="301" t="s">
        <v>446</v>
      </c>
      <c r="J179" s="301">
        <v>20</v>
      </c>
      <c r="K179" s="349"/>
    </row>
    <row r="180" s="1" customFormat="1" ht="15" customHeight="1">
      <c r="B180" s="326"/>
      <c r="C180" s="301" t="s">
        <v>57</v>
      </c>
      <c r="D180" s="301"/>
      <c r="E180" s="301"/>
      <c r="F180" s="324" t="s">
        <v>444</v>
      </c>
      <c r="G180" s="301"/>
      <c r="H180" s="301" t="s">
        <v>517</v>
      </c>
      <c r="I180" s="301" t="s">
        <v>446</v>
      </c>
      <c r="J180" s="301">
        <v>255</v>
      </c>
      <c r="K180" s="349"/>
    </row>
    <row r="181" s="1" customFormat="1" ht="15" customHeight="1">
      <c r="B181" s="326"/>
      <c r="C181" s="301" t="s">
        <v>108</v>
      </c>
      <c r="D181" s="301"/>
      <c r="E181" s="301"/>
      <c r="F181" s="324" t="s">
        <v>444</v>
      </c>
      <c r="G181" s="301"/>
      <c r="H181" s="301" t="s">
        <v>408</v>
      </c>
      <c r="I181" s="301" t="s">
        <v>446</v>
      </c>
      <c r="J181" s="301">
        <v>10</v>
      </c>
      <c r="K181" s="349"/>
    </row>
    <row r="182" s="1" customFormat="1" ht="15" customHeight="1">
      <c r="B182" s="326"/>
      <c r="C182" s="301" t="s">
        <v>109</v>
      </c>
      <c r="D182" s="301"/>
      <c r="E182" s="301"/>
      <c r="F182" s="324" t="s">
        <v>444</v>
      </c>
      <c r="G182" s="301"/>
      <c r="H182" s="301" t="s">
        <v>518</v>
      </c>
      <c r="I182" s="301" t="s">
        <v>479</v>
      </c>
      <c r="J182" s="301"/>
      <c r="K182" s="349"/>
    </row>
    <row r="183" s="1" customFormat="1" ht="15" customHeight="1">
      <c r="B183" s="326"/>
      <c r="C183" s="301" t="s">
        <v>519</v>
      </c>
      <c r="D183" s="301"/>
      <c r="E183" s="301"/>
      <c r="F183" s="324" t="s">
        <v>444</v>
      </c>
      <c r="G183" s="301"/>
      <c r="H183" s="301" t="s">
        <v>520</v>
      </c>
      <c r="I183" s="301" t="s">
        <v>479</v>
      </c>
      <c r="J183" s="301"/>
      <c r="K183" s="349"/>
    </row>
    <row r="184" s="1" customFormat="1" ht="15" customHeight="1">
      <c r="B184" s="326"/>
      <c r="C184" s="301" t="s">
        <v>508</v>
      </c>
      <c r="D184" s="301"/>
      <c r="E184" s="301"/>
      <c r="F184" s="324" t="s">
        <v>444</v>
      </c>
      <c r="G184" s="301"/>
      <c r="H184" s="301" t="s">
        <v>521</v>
      </c>
      <c r="I184" s="301" t="s">
        <v>479</v>
      </c>
      <c r="J184" s="301"/>
      <c r="K184" s="349"/>
    </row>
    <row r="185" s="1" customFormat="1" ht="15" customHeight="1">
      <c r="B185" s="326"/>
      <c r="C185" s="301" t="s">
        <v>111</v>
      </c>
      <c r="D185" s="301"/>
      <c r="E185" s="301"/>
      <c r="F185" s="324" t="s">
        <v>450</v>
      </c>
      <c r="G185" s="301"/>
      <c r="H185" s="301" t="s">
        <v>522</v>
      </c>
      <c r="I185" s="301" t="s">
        <v>446</v>
      </c>
      <c r="J185" s="301">
        <v>50</v>
      </c>
      <c r="K185" s="349"/>
    </row>
    <row r="186" s="1" customFormat="1" ht="15" customHeight="1">
      <c r="B186" s="326"/>
      <c r="C186" s="301" t="s">
        <v>523</v>
      </c>
      <c r="D186" s="301"/>
      <c r="E186" s="301"/>
      <c r="F186" s="324" t="s">
        <v>450</v>
      </c>
      <c r="G186" s="301"/>
      <c r="H186" s="301" t="s">
        <v>524</v>
      </c>
      <c r="I186" s="301" t="s">
        <v>525</v>
      </c>
      <c r="J186" s="301"/>
      <c r="K186" s="349"/>
    </row>
    <row r="187" s="1" customFormat="1" ht="15" customHeight="1">
      <c r="B187" s="326"/>
      <c r="C187" s="301" t="s">
        <v>526</v>
      </c>
      <c r="D187" s="301"/>
      <c r="E187" s="301"/>
      <c r="F187" s="324" t="s">
        <v>450</v>
      </c>
      <c r="G187" s="301"/>
      <c r="H187" s="301" t="s">
        <v>527</v>
      </c>
      <c r="I187" s="301" t="s">
        <v>525</v>
      </c>
      <c r="J187" s="301"/>
      <c r="K187" s="349"/>
    </row>
    <row r="188" s="1" customFormat="1" ht="15" customHeight="1">
      <c r="B188" s="326"/>
      <c r="C188" s="301" t="s">
        <v>528</v>
      </c>
      <c r="D188" s="301"/>
      <c r="E188" s="301"/>
      <c r="F188" s="324" t="s">
        <v>450</v>
      </c>
      <c r="G188" s="301"/>
      <c r="H188" s="301" t="s">
        <v>529</v>
      </c>
      <c r="I188" s="301" t="s">
        <v>525</v>
      </c>
      <c r="J188" s="301"/>
      <c r="K188" s="349"/>
    </row>
    <row r="189" s="1" customFormat="1" ht="15" customHeight="1">
      <c r="B189" s="326"/>
      <c r="C189" s="362" t="s">
        <v>530</v>
      </c>
      <c r="D189" s="301"/>
      <c r="E189" s="301"/>
      <c r="F189" s="324" t="s">
        <v>450</v>
      </c>
      <c r="G189" s="301"/>
      <c r="H189" s="301" t="s">
        <v>531</v>
      </c>
      <c r="I189" s="301" t="s">
        <v>532</v>
      </c>
      <c r="J189" s="363" t="s">
        <v>533</v>
      </c>
      <c r="K189" s="349"/>
    </row>
    <row r="190" s="1" customFormat="1" ht="15" customHeight="1">
      <c r="B190" s="326"/>
      <c r="C190" s="362" t="s">
        <v>45</v>
      </c>
      <c r="D190" s="301"/>
      <c r="E190" s="301"/>
      <c r="F190" s="324" t="s">
        <v>444</v>
      </c>
      <c r="G190" s="301"/>
      <c r="H190" s="298" t="s">
        <v>534</v>
      </c>
      <c r="I190" s="301" t="s">
        <v>535</v>
      </c>
      <c r="J190" s="301"/>
      <c r="K190" s="349"/>
    </row>
    <row r="191" s="1" customFormat="1" ht="15" customHeight="1">
      <c r="B191" s="326"/>
      <c r="C191" s="362" t="s">
        <v>536</v>
      </c>
      <c r="D191" s="301"/>
      <c r="E191" s="301"/>
      <c r="F191" s="324" t="s">
        <v>444</v>
      </c>
      <c r="G191" s="301"/>
      <c r="H191" s="301" t="s">
        <v>537</v>
      </c>
      <c r="I191" s="301" t="s">
        <v>479</v>
      </c>
      <c r="J191" s="301"/>
      <c r="K191" s="349"/>
    </row>
    <row r="192" s="1" customFormat="1" ht="15" customHeight="1">
      <c r="B192" s="326"/>
      <c r="C192" s="362" t="s">
        <v>538</v>
      </c>
      <c r="D192" s="301"/>
      <c r="E192" s="301"/>
      <c r="F192" s="324" t="s">
        <v>444</v>
      </c>
      <c r="G192" s="301"/>
      <c r="H192" s="301" t="s">
        <v>539</v>
      </c>
      <c r="I192" s="301" t="s">
        <v>479</v>
      </c>
      <c r="J192" s="301"/>
      <c r="K192" s="349"/>
    </row>
    <row r="193" s="1" customFormat="1" ht="15" customHeight="1">
      <c r="B193" s="326"/>
      <c r="C193" s="362" t="s">
        <v>540</v>
      </c>
      <c r="D193" s="301"/>
      <c r="E193" s="301"/>
      <c r="F193" s="324" t="s">
        <v>450</v>
      </c>
      <c r="G193" s="301"/>
      <c r="H193" s="301" t="s">
        <v>541</v>
      </c>
      <c r="I193" s="301" t="s">
        <v>479</v>
      </c>
      <c r="J193" s="301"/>
      <c r="K193" s="349"/>
    </row>
    <row r="194" s="1" customFormat="1" ht="15" customHeight="1">
      <c r="B194" s="355"/>
      <c r="C194" s="364"/>
      <c r="D194" s="335"/>
      <c r="E194" s="335"/>
      <c r="F194" s="335"/>
      <c r="G194" s="335"/>
      <c r="H194" s="335"/>
      <c r="I194" s="335"/>
      <c r="J194" s="335"/>
      <c r="K194" s="356"/>
    </row>
    <row r="195" s="1" customFormat="1" ht="18.75" customHeight="1">
      <c r="B195" s="337"/>
      <c r="C195" s="347"/>
      <c r="D195" s="347"/>
      <c r="E195" s="347"/>
      <c r="F195" s="357"/>
      <c r="G195" s="347"/>
      <c r="H195" s="347"/>
      <c r="I195" s="347"/>
      <c r="J195" s="347"/>
      <c r="K195" s="337"/>
    </row>
    <row r="196" s="1" customFormat="1" ht="18.75" customHeight="1">
      <c r="B196" s="337"/>
      <c r="C196" s="347"/>
      <c r="D196" s="347"/>
      <c r="E196" s="347"/>
      <c r="F196" s="357"/>
      <c r="G196" s="347"/>
      <c r="H196" s="347"/>
      <c r="I196" s="347"/>
      <c r="J196" s="347"/>
      <c r="K196" s="337"/>
    </row>
    <row r="197" s="1" customFormat="1" ht="18.75" customHeight="1">
      <c r="B197" s="309"/>
      <c r="C197" s="309"/>
      <c r="D197" s="309"/>
      <c r="E197" s="309"/>
      <c r="F197" s="309"/>
      <c r="G197" s="309"/>
      <c r="H197" s="309"/>
      <c r="I197" s="309"/>
      <c r="J197" s="309"/>
      <c r="K197" s="309"/>
    </row>
    <row r="198" s="1" customFormat="1" ht="13.5">
      <c r="B198" s="288"/>
      <c r="C198" s="289"/>
      <c r="D198" s="289"/>
      <c r="E198" s="289"/>
      <c r="F198" s="289"/>
      <c r="G198" s="289"/>
      <c r="H198" s="289"/>
      <c r="I198" s="289"/>
      <c r="J198" s="289"/>
      <c r="K198" s="290"/>
    </row>
    <row r="199" s="1" customFormat="1" ht="21">
      <c r="B199" s="291"/>
      <c r="C199" s="292" t="s">
        <v>542</v>
      </c>
      <c r="D199" s="292"/>
      <c r="E199" s="292"/>
      <c r="F199" s="292"/>
      <c r="G199" s="292"/>
      <c r="H199" s="292"/>
      <c r="I199" s="292"/>
      <c r="J199" s="292"/>
      <c r="K199" s="293"/>
    </row>
    <row r="200" s="1" customFormat="1" ht="25.5" customHeight="1">
      <c r="B200" s="291"/>
      <c r="C200" s="365" t="s">
        <v>543</v>
      </c>
      <c r="D200" s="365"/>
      <c r="E200" s="365"/>
      <c r="F200" s="365" t="s">
        <v>544</v>
      </c>
      <c r="G200" s="366"/>
      <c r="H200" s="365" t="s">
        <v>545</v>
      </c>
      <c r="I200" s="365"/>
      <c r="J200" s="365"/>
      <c r="K200" s="293"/>
    </row>
    <row r="201" s="1" customFormat="1" ht="5.25" customHeight="1">
      <c r="B201" s="326"/>
      <c r="C201" s="321"/>
      <c r="D201" s="321"/>
      <c r="E201" s="321"/>
      <c r="F201" s="321"/>
      <c r="G201" s="347"/>
      <c r="H201" s="321"/>
      <c r="I201" s="321"/>
      <c r="J201" s="321"/>
      <c r="K201" s="349"/>
    </row>
    <row r="202" s="1" customFormat="1" ht="15" customHeight="1">
      <c r="B202" s="326"/>
      <c r="C202" s="301" t="s">
        <v>535</v>
      </c>
      <c r="D202" s="301"/>
      <c r="E202" s="301"/>
      <c r="F202" s="324" t="s">
        <v>46</v>
      </c>
      <c r="G202" s="301"/>
      <c r="H202" s="301" t="s">
        <v>546</v>
      </c>
      <c r="I202" s="301"/>
      <c r="J202" s="301"/>
      <c r="K202" s="349"/>
    </row>
    <row r="203" s="1" customFormat="1" ht="15" customHeight="1">
      <c r="B203" s="326"/>
      <c r="C203" s="301"/>
      <c r="D203" s="301"/>
      <c r="E203" s="301"/>
      <c r="F203" s="324" t="s">
        <v>47</v>
      </c>
      <c r="G203" s="301"/>
      <c r="H203" s="301" t="s">
        <v>547</v>
      </c>
      <c r="I203" s="301"/>
      <c r="J203" s="301"/>
      <c r="K203" s="349"/>
    </row>
    <row r="204" s="1" customFormat="1" ht="15" customHeight="1">
      <c r="B204" s="326"/>
      <c r="C204" s="301"/>
      <c r="D204" s="301"/>
      <c r="E204" s="301"/>
      <c r="F204" s="324" t="s">
        <v>50</v>
      </c>
      <c r="G204" s="301"/>
      <c r="H204" s="301" t="s">
        <v>548</v>
      </c>
      <c r="I204" s="301"/>
      <c r="J204" s="301"/>
      <c r="K204" s="349"/>
    </row>
    <row r="205" s="1" customFormat="1" ht="15" customHeight="1">
      <c r="B205" s="326"/>
      <c r="C205" s="301"/>
      <c r="D205" s="301"/>
      <c r="E205" s="301"/>
      <c r="F205" s="324" t="s">
        <v>48</v>
      </c>
      <c r="G205" s="301"/>
      <c r="H205" s="301" t="s">
        <v>549</v>
      </c>
      <c r="I205" s="301"/>
      <c r="J205" s="301"/>
      <c r="K205" s="349"/>
    </row>
    <row r="206" s="1" customFormat="1" ht="15" customHeight="1">
      <c r="B206" s="326"/>
      <c r="C206" s="301"/>
      <c r="D206" s="301"/>
      <c r="E206" s="301"/>
      <c r="F206" s="324" t="s">
        <v>49</v>
      </c>
      <c r="G206" s="301"/>
      <c r="H206" s="301" t="s">
        <v>550</v>
      </c>
      <c r="I206" s="301"/>
      <c r="J206" s="301"/>
      <c r="K206" s="349"/>
    </row>
    <row r="207" s="1" customFormat="1" ht="15" customHeight="1">
      <c r="B207" s="326"/>
      <c r="C207" s="301"/>
      <c r="D207" s="301"/>
      <c r="E207" s="301"/>
      <c r="F207" s="324"/>
      <c r="G207" s="301"/>
      <c r="H207" s="301"/>
      <c r="I207" s="301"/>
      <c r="J207" s="301"/>
      <c r="K207" s="349"/>
    </row>
    <row r="208" s="1" customFormat="1" ht="15" customHeight="1">
      <c r="B208" s="326"/>
      <c r="C208" s="301" t="s">
        <v>491</v>
      </c>
      <c r="D208" s="301"/>
      <c r="E208" s="301"/>
      <c r="F208" s="324" t="s">
        <v>88</v>
      </c>
      <c r="G208" s="301"/>
      <c r="H208" s="301" t="s">
        <v>551</v>
      </c>
      <c r="I208" s="301"/>
      <c r="J208" s="301"/>
      <c r="K208" s="349"/>
    </row>
    <row r="209" s="1" customFormat="1" ht="15" customHeight="1">
      <c r="B209" s="326"/>
      <c r="C209" s="301"/>
      <c r="D209" s="301"/>
      <c r="E209" s="301"/>
      <c r="F209" s="324" t="s">
        <v>387</v>
      </c>
      <c r="G209" s="301"/>
      <c r="H209" s="301" t="s">
        <v>388</v>
      </c>
      <c r="I209" s="301"/>
      <c r="J209" s="301"/>
      <c r="K209" s="349"/>
    </row>
    <row r="210" s="1" customFormat="1" ht="15" customHeight="1">
      <c r="B210" s="326"/>
      <c r="C210" s="301"/>
      <c r="D210" s="301"/>
      <c r="E210" s="301"/>
      <c r="F210" s="324" t="s">
        <v>385</v>
      </c>
      <c r="G210" s="301"/>
      <c r="H210" s="301" t="s">
        <v>552</v>
      </c>
      <c r="I210" s="301"/>
      <c r="J210" s="301"/>
      <c r="K210" s="349"/>
    </row>
    <row r="211" s="1" customFormat="1" ht="15" customHeight="1">
      <c r="B211" s="367"/>
      <c r="C211" s="301"/>
      <c r="D211" s="301"/>
      <c r="E211" s="301"/>
      <c r="F211" s="324" t="s">
        <v>82</v>
      </c>
      <c r="G211" s="362"/>
      <c r="H211" s="353" t="s">
        <v>389</v>
      </c>
      <c r="I211" s="353"/>
      <c r="J211" s="353"/>
      <c r="K211" s="368"/>
    </row>
    <row r="212" s="1" customFormat="1" ht="15" customHeight="1">
      <c r="B212" s="367"/>
      <c r="C212" s="301"/>
      <c r="D212" s="301"/>
      <c r="E212" s="301"/>
      <c r="F212" s="324" t="s">
        <v>390</v>
      </c>
      <c r="G212" s="362"/>
      <c r="H212" s="353" t="s">
        <v>146</v>
      </c>
      <c r="I212" s="353"/>
      <c r="J212" s="353"/>
      <c r="K212" s="368"/>
    </row>
    <row r="213" s="1" customFormat="1" ht="15" customHeight="1">
      <c r="B213" s="367"/>
      <c r="C213" s="301"/>
      <c r="D213" s="301"/>
      <c r="E213" s="301"/>
      <c r="F213" s="324"/>
      <c r="G213" s="362"/>
      <c r="H213" s="353"/>
      <c r="I213" s="353"/>
      <c r="J213" s="353"/>
      <c r="K213" s="368"/>
    </row>
    <row r="214" s="1" customFormat="1" ht="15" customHeight="1">
      <c r="B214" s="367"/>
      <c r="C214" s="301" t="s">
        <v>515</v>
      </c>
      <c r="D214" s="301"/>
      <c r="E214" s="301"/>
      <c r="F214" s="324">
        <v>1</v>
      </c>
      <c r="G214" s="362"/>
      <c r="H214" s="353" t="s">
        <v>553</v>
      </c>
      <c r="I214" s="353"/>
      <c r="J214" s="353"/>
      <c r="K214" s="368"/>
    </row>
    <row r="215" s="1" customFormat="1" ht="15" customHeight="1">
      <c r="B215" s="367"/>
      <c r="C215" s="301"/>
      <c r="D215" s="301"/>
      <c r="E215" s="301"/>
      <c r="F215" s="324">
        <v>2</v>
      </c>
      <c r="G215" s="362"/>
      <c r="H215" s="353" t="s">
        <v>554</v>
      </c>
      <c r="I215" s="353"/>
      <c r="J215" s="353"/>
      <c r="K215" s="368"/>
    </row>
    <row r="216" s="1" customFormat="1" ht="15" customHeight="1">
      <c r="B216" s="367"/>
      <c r="C216" s="301"/>
      <c r="D216" s="301"/>
      <c r="E216" s="301"/>
      <c r="F216" s="324">
        <v>3</v>
      </c>
      <c r="G216" s="362"/>
      <c r="H216" s="353" t="s">
        <v>555</v>
      </c>
      <c r="I216" s="353"/>
      <c r="J216" s="353"/>
      <c r="K216" s="368"/>
    </row>
    <row r="217" s="1" customFormat="1" ht="15" customHeight="1">
      <c r="B217" s="367"/>
      <c r="C217" s="301"/>
      <c r="D217" s="301"/>
      <c r="E217" s="301"/>
      <c r="F217" s="324">
        <v>4</v>
      </c>
      <c r="G217" s="362"/>
      <c r="H217" s="353" t="s">
        <v>556</v>
      </c>
      <c r="I217" s="353"/>
      <c r="J217" s="353"/>
      <c r="K217" s="368"/>
    </row>
    <row r="218" s="1" customFormat="1" ht="12.75" customHeight="1">
      <c r="B218" s="369"/>
      <c r="C218" s="370"/>
      <c r="D218" s="370"/>
      <c r="E218" s="370"/>
      <c r="F218" s="370"/>
      <c r="G218" s="370"/>
      <c r="H218" s="370"/>
      <c r="I218" s="370"/>
      <c r="J218" s="370"/>
      <c r="K218" s="371"/>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Otakar Berdych</dc:creator>
  <cp:lastModifiedBy>Otakar Berdych</cp:lastModifiedBy>
  <dcterms:created xsi:type="dcterms:W3CDTF">2021-03-25T19:14:25Z</dcterms:created>
  <dcterms:modified xsi:type="dcterms:W3CDTF">2021-03-25T19:14:31Z</dcterms:modified>
</cp:coreProperties>
</file>