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D.1.1 - Architektonicko-s..." sheetId="3" r:id="rId3"/>
    <sheet name="D.1.4.d - Veřejné a venko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'000 - Vedlejší a ostatní ...'!$C$125:$K$141</definedName>
    <definedName name="_xlnm.Print_Area" localSheetId="1">'000 - Vedlejší a ostatní ...'!$C$4:$J$76,'000 - Vedlejší a ostatní ...'!$C$82:$J$105,'000 - Vedlejší a ostatní ...'!$C$111:$J$141</definedName>
    <definedName name="_xlnm.Print_Titles" localSheetId="1">'000 - Vedlejší a ostatní ...'!$125:$125</definedName>
    <definedName name="_xlnm._FilterDatabase" localSheetId="2" hidden="1">'D.1.1 - Architektonicko-s...'!$C$209:$K$591</definedName>
    <definedName name="_xlnm.Print_Area" localSheetId="2">'D.1.1 - Architektonicko-s...'!$C$4:$J$76,'D.1.1 - Architektonicko-s...'!$C$82:$J$189,'D.1.1 - Architektonicko-s...'!$C$195:$J$591</definedName>
    <definedName name="_xlnm.Print_Titles" localSheetId="2">'D.1.1 - Architektonicko-s...'!$209:$209</definedName>
    <definedName name="_xlnm._FilterDatabase" localSheetId="3" hidden="1">'D.1.4.d - Veřejné a venko...'!$C$125:$K$170</definedName>
    <definedName name="_xlnm.Print_Area" localSheetId="3">'D.1.4.d - Veřejné a venko...'!$C$4:$J$76,'D.1.4.d - Veřejné a venko...'!$C$82:$J$105,'D.1.4.d - Veřejné a venko...'!$C$111:$J$170</definedName>
    <definedName name="_xlnm.Print_Titles" localSheetId="3">'D.1.4.d - Veřejné a venko...'!$125:$125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120"/>
  <c r="E7"/>
  <c r="E85"/>
  <c i="3" r="J39"/>
  <c r="J38"/>
  <c i="1" r="AY97"/>
  <c i="3" r="J37"/>
  <c i="1" r="AX97"/>
  <c i="3"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7"/>
  <c r="BH587"/>
  <c r="BG587"/>
  <c r="BF587"/>
  <c r="T587"/>
  <c r="T586"/>
  <c r="R587"/>
  <c r="R586"/>
  <c r="P587"/>
  <c r="P586"/>
  <c r="BI585"/>
  <c r="BH585"/>
  <c r="BG585"/>
  <c r="BF585"/>
  <c r="T585"/>
  <c r="T584"/>
  <c r="R585"/>
  <c r="R584"/>
  <c r="P585"/>
  <c r="P584"/>
  <c r="BI583"/>
  <c r="BH583"/>
  <c r="BG583"/>
  <c r="BF583"/>
  <c r="T583"/>
  <c r="R583"/>
  <c r="P583"/>
  <c r="BI582"/>
  <c r="BH582"/>
  <c r="BG582"/>
  <c r="BF582"/>
  <c r="T582"/>
  <c r="R582"/>
  <c r="P582"/>
  <c r="BI580"/>
  <c r="BH580"/>
  <c r="BG580"/>
  <c r="BF580"/>
  <c r="T580"/>
  <c r="T579"/>
  <c r="R580"/>
  <c r="R579"/>
  <c r="P580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2"/>
  <c r="BH542"/>
  <c r="BG542"/>
  <c r="BF542"/>
  <c r="T542"/>
  <c r="R542"/>
  <c r="P542"/>
  <c r="BI541"/>
  <c r="BH541"/>
  <c r="BG541"/>
  <c r="BF541"/>
  <c r="T541"/>
  <c r="R541"/>
  <c r="P541"/>
  <c r="BI539"/>
  <c r="BH539"/>
  <c r="BG539"/>
  <c r="BF539"/>
  <c r="T539"/>
  <c r="R539"/>
  <c r="P539"/>
  <c r="BI538"/>
  <c r="BH538"/>
  <c r="BG538"/>
  <c r="BF538"/>
  <c r="T538"/>
  <c r="R538"/>
  <c r="P538"/>
  <c r="BI536"/>
  <c r="BH536"/>
  <c r="BG536"/>
  <c r="BF536"/>
  <c r="T536"/>
  <c r="T535"/>
  <c r="R536"/>
  <c r="R535"/>
  <c r="P536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1"/>
  <c r="BH521"/>
  <c r="BG521"/>
  <c r="BF521"/>
  <c r="T521"/>
  <c r="T520"/>
  <c r="R521"/>
  <c r="R520"/>
  <c r="P521"/>
  <c r="P520"/>
  <c r="BI519"/>
  <c r="BH519"/>
  <c r="BG519"/>
  <c r="BF519"/>
  <c r="T519"/>
  <c r="R519"/>
  <c r="P519"/>
  <c r="BI518"/>
  <c r="BH518"/>
  <c r="BG518"/>
  <c r="BF518"/>
  <c r="T518"/>
  <c r="R518"/>
  <c r="P518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1"/>
  <c r="BH501"/>
  <c r="BG501"/>
  <c r="BF501"/>
  <c r="T501"/>
  <c r="R501"/>
  <c r="P501"/>
  <c r="BI500"/>
  <c r="BH500"/>
  <c r="BG500"/>
  <c r="BF500"/>
  <c r="T500"/>
  <c r="R500"/>
  <c r="P500"/>
  <c r="BI497"/>
  <c r="BH497"/>
  <c r="BG497"/>
  <c r="BF497"/>
  <c r="T497"/>
  <c r="T496"/>
  <c r="R497"/>
  <c r="R496"/>
  <c r="P497"/>
  <c r="P496"/>
  <c r="BI495"/>
  <c r="BH495"/>
  <c r="BG495"/>
  <c r="BF495"/>
  <c r="T495"/>
  <c r="T494"/>
  <c r="R495"/>
  <c r="R494"/>
  <c r="P495"/>
  <c r="P494"/>
  <c r="BI493"/>
  <c r="BH493"/>
  <c r="BG493"/>
  <c r="BF493"/>
  <c r="T493"/>
  <c r="R493"/>
  <c r="P493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3"/>
  <c r="BH483"/>
  <c r="BG483"/>
  <c r="BF483"/>
  <c r="T483"/>
  <c r="R483"/>
  <c r="P483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5"/>
  <c r="BH475"/>
  <c r="BG475"/>
  <c r="BF475"/>
  <c r="T475"/>
  <c r="R475"/>
  <c r="P475"/>
  <c r="BI474"/>
  <c r="BH474"/>
  <c r="BG474"/>
  <c r="BF474"/>
  <c r="T474"/>
  <c r="R474"/>
  <c r="P474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T434"/>
  <c r="R435"/>
  <c r="R434"/>
  <c r="P435"/>
  <c r="P434"/>
  <c r="BI433"/>
  <c r="BH433"/>
  <c r="BG433"/>
  <c r="BF433"/>
  <c r="T433"/>
  <c r="R433"/>
  <c r="P433"/>
  <c r="BI432"/>
  <c r="BH432"/>
  <c r="BG432"/>
  <c r="BF432"/>
  <c r="T432"/>
  <c r="R432"/>
  <c r="P432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5"/>
  <c r="BH425"/>
  <c r="BG425"/>
  <c r="BF425"/>
  <c r="T425"/>
  <c r="R425"/>
  <c r="P425"/>
  <c r="BI423"/>
  <c r="BH423"/>
  <c r="BG423"/>
  <c r="BF423"/>
  <c r="T423"/>
  <c r="R423"/>
  <c r="P423"/>
  <c r="BI422"/>
  <c r="BH422"/>
  <c r="BG422"/>
  <c r="BF422"/>
  <c r="T422"/>
  <c r="R422"/>
  <c r="P422"/>
  <c r="BI420"/>
  <c r="BH420"/>
  <c r="BG420"/>
  <c r="BF420"/>
  <c r="T420"/>
  <c r="T419"/>
  <c r="R420"/>
  <c r="R419"/>
  <c r="P420"/>
  <c r="P419"/>
  <c r="BI417"/>
  <c r="BH417"/>
  <c r="BG417"/>
  <c r="BF417"/>
  <c r="T417"/>
  <c r="T416"/>
  <c r="R417"/>
  <c r="R416"/>
  <c r="P417"/>
  <c r="P416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T398"/>
  <c r="R399"/>
  <c r="R398"/>
  <c r="P399"/>
  <c r="P398"/>
  <c r="BI397"/>
  <c r="BH397"/>
  <c r="BG397"/>
  <c r="BF397"/>
  <c r="T397"/>
  <c r="T396"/>
  <c r="R397"/>
  <c r="R396"/>
  <c r="P397"/>
  <c r="P396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T391"/>
  <c r="R392"/>
  <c r="R391"/>
  <c r="P392"/>
  <c r="P391"/>
  <c r="BI389"/>
  <c r="BH389"/>
  <c r="BG389"/>
  <c r="BF389"/>
  <c r="T389"/>
  <c r="T388"/>
  <c r="R389"/>
  <c r="R388"/>
  <c r="P389"/>
  <c r="P388"/>
  <c r="BI387"/>
  <c r="BH387"/>
  <c r="BG387"/>
  <c r="BF387"/>
  <c r="T387"/>
  <c r="T386"/>
  <c r="R387"/>
  <c r="R386"/>
  <c r="P387"/>
  <c r="P386"/>
  <c r="BI385"/>
  <c r="BH385"/>
  <c r="BG385"/>
  <c r="BF385"/>
  <c r="T385"/>
  <c r="T384"/>
  <c r="R385"/>
  <c r="R384"/>
  <c r="P385"/>
  <c r="P384"/>
  <c r="BI383"/>
  <c r="BH383"/>
  <c r="BG383"/>
  <c r="BF383"/>
  <c r="T383"/>
  <c r="T382"/>
  <c r="R383"/>
  <c r="R382"/>
  <c r="P383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T362"/>
  <c r="R363"/>
  <c r="R362"/>
  <c r="P363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T334"/>
  <c r="R335"/>
  <c r="R334"/>
  <c r="P335"/>
  <c r="P334"/>
  <c r="BI333"/>
  <c r="BH333"/>
  <c r="BG333"/>
  <c r="BF333"/>
  <c r="T333"/>
  <c r="T332"/>
  <c r="R333"/>
  <c r="R332"/>
  <c r="P333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T307"/>
  <c r="R308"/>
  <c r="R307"/>
  <c r="P308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T282"/>
  <c r="R283"/>
  <c r="R282"/>
  <c r="P283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T269"/>
  <c r="R270"/>
  <c r="R269"/>
  <c r="P270"/>
  <c r="P269"/>
  <c r="BI268"/>
  <c r="BH268"/>
  <c r="BG268"/>
  <c r="BF268"/>
  <c r="T268"/>
  <c r="T267"/>
  <c r="R268"/>
  <c r="R267"/>
  <c r="P268"/>
  <c r="P267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T230"/>
  <c r="R231"/>
  <c r="R230"/>
  <c r="P231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J207"/>
  <c r="J206"/>
  <c r="F206"/>
  <c r="F204"/>
  <c r="E202"/>
  <c r="J94"/>
  <c r="J93"/>
  <c r="F93"/>
  <c r="F91"/>
  <c r="E89"/>
  <c r="J20"/>
  <c r="E20"/>
  <c r="F207"/>
  <c r="J19"/>
  <c r="J14"/>
  <c r="J204"/>
  <c r="E7"/>
  <c r="E198"/>
  <c i="2" r="J39"/>
  <c r="J38"/>
  <c i="1" r="AY96"/>
  <c i="2" r="J37"/>
  <c i="1" r="AX96"/>
  <c i="2"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1" r="L90"/>
  <c r="AM90"/>
  <c r="AM89"/>
  <c r="L89"/>
  <c r="AM87"/>
  <c r="L87"/>
  <c r="L85"/>
  <c r="L84"/>
  <c i="4" r="BK170"/>
  <c r="J170"/>
  <c r="BK169"/>
  <c r="J169"/>
  <c r="BK168"/>
  <c r="J168"/>
  <c r="BK167"/>
  <c r="J167"/>
  <c r="J166"/>
  <c r="BK164"/>
  <c r="BK163"/>
  <c r="J162"/>
  <c r="BK161"/>
  <c r="J160"/>
  <c r="BK158"/>
  <c r="J157"/>
  <c r="BK154"/>
  <c r="J152"/>
  <c r="BK148"/>
  <c r="BK138"/>
  <c r="BK135"/>
  <c r="BK132"/>
  <c i="3" r="BK591"/>
  <c r="BK587"/>
  <c r="J582"/>
  <c r="J580"/>
  <c r="BK576"/>
  <c r="J575"/>
  <c r="BK574"/>
  <c r="J572"/>
  <c r="BK568"/>
  <c r="J563"/>
  <c r="BK541"/>
  <c r="BK539"/>
  <c r="J536"/>
  <c r="J533"/>
  <c r="J532"/>
  <c r="BK525"/>
  <c r="BK524"/>
  <c r="BK515"/>
  <c r="BK512"/>
  <c r="BK511"/>
  <c r="BK506"/>
  <c r="J505"/>
  <c r="J504"/>
  <c r="J487"/>
  <c r="J478"/>
  <c r="J475"/>
  <c r="J472"/>
  <c r="J470"/>
  <c r="BK467"/>
  <c r="J460"/>
  <c r="J457"/>
  <c r="BK453"/>
  <c r="J449"/>
  <c r="J445"/>
  <c r="BK442"/>
  <c r="J432"/>
  <c r="J425"/>
  <c r="J423"/>
  <c r="BK409"/>
  <c r="J389"/>
  <c r="J381"/>
  <c r="J375"/>
  <c r="J373"/>
  <c r="J368"/>
  <c r="J367"/>
  <c r="J358"/>
  <c r="J351"/>
  <c r="BK345"/>
  <c r="BK344"/>
  <c r="BK340"/>
  <c r="BK338"/>
  <c r="J327"/>
  <c r="BK319"/>
  <c r="J316"/>
  <c r="J315"/>
  <c r="J312"/>
  <c r="BK300"/>
  <c r="J298"/>
  <c r="J295"/>
  <c r="BK291"/>
  <c r="BK289"/>
  <c r="BK283"/>
  <c r="J274"/>
  <c r="J265"/>
  <c r="BK258"/>
  <c r="J255"/>
  <c r="BK245"/>
  <c r="J242"/>
  <c r="J239"/>
  <c r="BK237"/>
  <c r="J228"/>
  <c i="2" r="BK134"/>
  <c r="J132"/>
  <c r="BK129"/>
  <c i="4" r="BK166"/>
  <c r="J164"/>
  <c r="J163"/>
  <c r="BK162"/>
  <c r="J161"/>
  <c r="BK152"/>
  <c r="BK150"/>
  <c r="J143"/>
  <c r="J142"/>
  <c r="J141"/>
  <c r="J138"/>
  <c r="BK133"/>
  <c r="J131"/>
  <c r="J129"/>
  <c i="3" r="J585"/>
  <c r="BK582"/>
  <c r="J574"/>
  <c r="J573"/>
  <c r="BK571"/>
  <c r="BK565"/>
  <c r="J562"/>
  <c r="BK557"/>
  <c r="J549"/>
  <c r="J548"/>
  <c r="J547"/>
  <c r="BK531"/>
  <c r="BK527"/>
  <c r="J524"/>
  <c r="J523"/>
  <c r="J519"/>
  <c r="BK518"/>
  <c r="J516"/>
  <c r="J512"/>
  <c r="J506"/>
  <c r="BK503"/>
  <c r="BK501"/>
  <c r="BK489"/>
  <c r="J486"/>
  <c r="J483"/>
  <c r="J480"/>
  <c r="BK470"/>
  <c r="BK468"/>
  <c r="BK460"/>
  <c r="J456"/>
  <c r="J447"/>
  <c r="BK445"/>
  <c r="BK440"/>
  <c r="J437"/>
  <c r="BK430"/>
  <c r="BK425"/>
  <c r="BK423"/>
  <c r="BK420"/>
  <c r="J413"/>
  <c r="BK408"/>
  <c r="J407"/>
  <c r="BK401"/>
  <c r="BK399"/>
  <c r="BK395"/>
  <c r="J392"/>
  <c r="BK385"/>
  <c r="J376"/>
  <c r="BK373"/>
  <c r="J371"/>
  <c r="J369"/>
  <c r="BK368"/>
  <c r="BK360"/>
  <c r="BK358"/>
  <c r="J357"/>
  <c r="BK355"/>
  <c r="J338"/>
  <c r="J337"/>
  <c r="BK331"/>
  <c r="BK330"/>
  <c r="BK322"/>
  <c r="BK320"/>
  <c r="J318"/>
  <c r="BK317"/>
  <c r="J314"/>
  <c r="BK312"/>
  <c r="BK308"/>
  <c r="BK305"/>
  <c r="J302"/>
  <c r="BK298"/>
  <c r="BK295"/>
  <c r="BK294"/>
  <c r="J293"/>
  <c r="BK290"/>
  <c r="J279"/>
  <c r="J275"/>
  <c r="J273"/>
  <c r="BK270"/>
  <c r="J250"/>
  <c r="J246"/>
  <c r="BK229"/>
  <c r="BK213"/>
  <c i="2" r="BK141"/>
  <c r="BK137"/>
  <c r="J130"/>
  <c i="4" r="J156"/>
  <c r="J147"/>
  <c r="J132"/>
  <c i="3" r="BK585"/>
  <c r="BK583"/>
  <c r="BK573"/>
  <c r="BK572"/>
  <c r="BK569"/>
  <c r="J559"/>
  <c r="BK558"/>
  <c r="BK536"/>
  <c r="BK533"/>
  <c r="BK529"/>
  <c r="J521"/>
  <c r="BK516"/>
  <c r="BK510"/>
  <c r="BK488"/>
  <c r="BK487"/>
  <c r="BK486"/>
  <c r="J485"/>
  <c r="BK456"/>
  <c r="BK454"/>
  <c r="J453"/>
  <c r="J452"/>
  <c r="J439"/>
  <c r="BK412"/>
  <c r="BK405"/>
  <c r="J402"/>
  <c r="J401"/>
  <c r="J399"/>
  <c r="J385"/>
  <c r="J383"/>
  <c r="BK377"/>
  <c r="BK357"/>
  <c r="BK354"/>
  <c r="BK353"/>
  <c r="BK335"/>
  <c r="J333"/>
  <c r="J328"/>
  <c r="J322"/>
  <c r="J319"/>
  <c r="J311"/>
  <c r="BK302"/>
  <c r="BK301"/>
  <c r="BK286"/>
  <c r="BK279"/>
  <c r="J268"/>
  <c r="J264"/>
  <c r="BK246"/>
  <c r="J237"/>
  <c r="BK223"/>
  <c r="BK219"/>
  <c r="BK214"/>
  <c i="2" r="J139"/>
  <c r="J136"/>
  <c r="BK131"/>
  <c i="4" r="BK159"/>
  <c r="J158"/>
  <c r="BK156"/>
  <c r="J150"/>
  <c r="J146"/>
  <c r="J145"/>
  <c r="J144"/>
  <c r="BK141"/>
  <c r="J136"/>
  <c r="J135"/>
  <c i="3" r="J591"/>
  <c r="BK590"/>
  <c r="J587"/>
  <c r="J583"/>
  <c r="BK580"/>
  <c r="J577"/>
  <c r="BK575"/>
  <c r="J569"/>
  <c r="J567"/>
  <c r="J565"/>
  <c r="J561"/>
  <c r="J554"/>
  <c r="BK553"/>
  <c r="J552"/>
  <c r="J545"/>
  <c r="BK542"/>
  <c r="J538"/>
  <c r="J531"/>
  <c r="BK521"/>
  <c r="J515"/>
  <c r="J510"/>
  <c r="J507"/>
  <c r="J495"/>
  <c r="J492"/>
  <c r="J489"/>
  <c r="BK479"/>
  <c r="J474"/>
  <c r="J471"/>
  <c r="J466"/>
  <c r="J463"/>
  <c r="BK461"/>
  <c r="BK457"/>
  <c r="BK449"/>
  <c r="BK448"/>
  <c r="BK443"/>
  <c r="J440"/>
  <c r="BK438"/>
  <c r="J435"/>
  <c r="BK429"/>
  <c r="J428"/>
  <c r="J426"/>
  <c r="J422"/>
  <c r="BK410"/>
  <c r="J409"/>
  <c r="BK407"/>
  <c r="J403"/>
  <c r="BK402"/>
  <c r="J397"/>
  <c r="BK394"/>
  <c r="BK392"/>
  <c r="J387"/>
  <c r="BK381"/>
  <c r="J379"/>
  <c r="BK376"/>
  <c r="J372"/>
  <c r="J370"/>
  <c r="BK367"/>
  <c r="BK365"/>
  <c r="J361"/>
  <c r="J359"/>
  <c r="J355"/>
  <c r="J354"/>
  <c r="BK351"/>
  <c r="J350"/>
  <c r="J346"/>
  <c r="BK341"/>
  <c r="J339"/>
  <c r="BK328"/>
  <c r="J325"/>
  <c r="J317"/>
  <c r="BK314"/>
  <c r="J304"/>
  <c r="J301"/>
  <c r="BK299"/>
  <c r="J294"/>
  <c r="BK293"/>
  <c r="J286"/>
  <c r="BK285"/>
  <c r="J283"/>
  <c r="J280"/>
  <c r="BK275"/>
  <c r="BK273"/>
  <c r="J258"/>
  <c r="J254"/>
  <c r="BK228"/>
  <c r="BK216"/>
  <c i="2" r="J137"/>
  <c r="BK136"/>
  <c i="4" r="BK160"/>
  <c r="J154"/>
  <c r="J153"/>
  <c r="BK147"/>
  <c r="BK143"/>
  <c r="J137"/>
  <c r="BK131"/>
  <c r="J130"/>
  <c i="3" r="J578"/>
  <c r="BK577"/>
  <c r="BK564"/>
  <c r="BK561"/>
  <c r="J555"/>
  <c r="J553"/>
  <c r="BK551"/>
  <c r="BK546"/>
  <c r="J539"/>
  <c r="BK534"/>
  <c r="BK532"/>
  <c r="J509"/>
  <c r="BK507"/>
  <c r="BK504"/>
  <c r="J501"/>
  <c r="BK500"/>
  <c r="J497"/>
  <c r="BK495"/>
  <c r="BK493"/>
  <c r="J490"/>
  <c r="BK485"/>
  <c r="BK477"/>
  <c r="J468"/>
  <c r="BK466"/>
  <c r="J464"/>
  <c r="J459"/>
  <c r="J441"/>
  <c r="BK435"/>
  <c r="J433"/>
  <c r="BK426"/>
  <c r="BK417"/>
  <c r="BK411"/>
  <c r="J405"/>
  <c r="J395"/>
  <c r="BK389"/>
  <c r="J380"/>
  <c r="BK379"/>
  <c r="J374"/>
  <c r="BK372"/>
  <c r="BK370"/>
  <c r="J365"/>
  <c r="BK361"/>
  <c r="J360"/>
  <c r="BK349"/>
  <c r="J347"/>
  <c r="J344"/>
  <c r="BK343"/>
  <c r="J330"/>
  <c r="BK325"/>
  <c r="BK324"/>
  <c r="BK323"/>
  <c r="J320"/>
  <c r="J310"/>
  <c r="J306"/>
  <c r="BK303"/>
  <c r="BK296"/>
  <c r="J281"/>
  <c r="BK274"/>
  <c r="BK272"/>
  <c r="BK264"/>
  <c r="BK255"/>
  <c r="J234"/>
  <c r="J233"/>
  <c r="BK227"/>
  <c r="J216"/>
  <c r="J214"/>
  <c i="2" r="BK139"/>
  <c i="4" r="J159"/>
  <c r="BK151"/>
  <c r="J148"/>
  <c r="BK139"/>
  <c r="BK137"/>
  <c r="BK136"/>
  <c r="J134"/>
  <c r="J133"/>
  <c r="BK130"/>
  <c r="BK129"/>
  <c i="3" r="BK589"/>
  <c r="BK578"/>
  <c r="J576"/>
  <c r="J571"/>
  <c r="J570"/>
  <c r="J568"/>
  <c r="BK562"/>
  <c r="J557"/>
  <c r="J551"/>
  <c r="BK548"/>
  <c r="BK547"/>
  <c r="J544"/>
  <c r="J542"/>
  <c r="J529"/>
  <c r="BK528"/>
  <c r="BK523"/>
  <c r="J518"/>
  <c r="BK514"/>
  <c r="J511"/>
  <c r="BK505"/>
  <c r="BK497"/>
  <c r="BK490"/>
  <c r="J488"/>
  <c r="BK482"/>
  <c r="J479"/>
  <c r="J477"/>
  <c r="BK472"/>
  <c r="BK471"/>
  <c r="J467"/>
  <c r="BK465"/>
  <c r="BK464"/>
  <c r="J461"/>
  <c r="BK450"/>
  <c r="J450"/>
  <c r="BK447"/>
  <c r="BK444"/>
  <c r="J443"/>
  <c r="J442"/>
  <c r="BK439"/>
  <c r="J438"/>
  <c r="BK432"/>
  <c r="J430"/>
  <c r="BK422"/>
  <c r="J420"/>
  <c r="J417"/>
  <c r="BK413"/>
  <c r="J411"/>
  <c r="BK406"/>
  <c r="BK397"/>
  <c r="BK387"/>
  <c r="BK383"/>
  <c r="BK380"/>
  <c r="J377"/>
  <c r="BK371"/>
  <c r="BK369"/>
  <c r="BK366"/>
  <c r="BK363"/>
  <c r="J353"/>
  <c r="BK347"/>
  <c r="BK339"/>
  <c r="BK337"/>
  <c r="J335"/>
  <c r="J331"/>
  <c r="BK327"/>
  <c r="J326"/>
  <c r="BK316"/>
  <c r="BK315"/>
  <c r="BK313"/>
  <c r="BK311"/>
  <c r="BK310"/>
  <c r="J308"/>
  <c r="BK306"/>
  <c r="J305"/>
  <c r="J300"/>
  <c r="J299"/>
  <c r="BK287"/>
  <c r="J285"/>
  <c r="BK276"/>
  <c r="J270"/>
  <c r="BK265"/>
  <c r="BK254"/>
  <c r="BK247"/>
  <c r="J241"/>
  <c r="BK238"/>
  <c r="BK224"/>
  <c r="BK222"/>
  <c r="BK217"/>
  <c i="2" r="J141"/>
  <c r="BK132"/>
  <c r="BK130"/>
  <c i="4" r="BK157"/>
  <c r="BK153"/>
  <c r="J151"/>
  <c r="BK146"/>
  <c r="BK145"/>
  <c r="BK144"/>
  <c r="BK142"/>
  <c r="J139"/>
  <c r="BK134"/>
  <c i="3" r="J590"/>
  <c r="J589"/>
  <c r="BK570"/>
  <c r="BK567"/>
  <c r="J564"/>
  <c r="BK563"/>
  <c r="BK559"/>
  <c r="J558"/>
  <c r="BK555"/>
  <c r="BK554"/>
  <c r="BK552"/>
  <c r="BK549"/>
  <c r="J546"/>
  <c r="BK545"/>
  <c r="BK544"/>
  <c r="J541"/>
  <c r="BK538"/>
  <c r="J534"/>
  <c r="J528"/>
  <c r="J527"/>
  <c r="J525"/>
  <c r="BK519"/>
  <c r="J514"/>
  <c r="BK509"/>
  <c r="J503"/>
  <c r="J500"/>
  <c r="J493"/>
  <c r="BK492"/>
  <c r="BK483"/>
  <c r="J482"/>
  <c r="BK480"/>
  <c r="BK478"/>
  <c r="BK475"/>
  <c r="BK474"/>
  <c r="J465"/>
  <c r="BK463"/>
  <c r="BK459"/>
  <c r="J454"/>
  <c r="BK452"/>
  <c r="J448"/>
  <c r="J444"/>
  <c r="BK441"/>
  <c r="BK437"/>
  <c r="BK433"/>
  <c r="J429"/>
  <c r="BK428"/>
  <c r="J412"/>
  <c r="J410"/>
  <c r="J408"/>
  <c r="J406"/>
  <c r="BK403"/>
  <c r="J394"/>
  <c r="BK375"/>
  <c r="BK374"/>
  <c r="J366"/>
  <c r="J363"/>
  <c r="BK359"/>
  <c r="BK350"/>
  <c r="J349"/>
  <c r="BK346"/>
  <c r="J345"/>
  <c r="J343"/>
  <c r="J341"/>
  <c r="J340"/>
  <c r="BK333"/>
  <c r="BK326"/>
  <c r="J324"/>
  <c r="J323"/>
  <c r="BK318"/>
  <c r="J313"/>
  <c r="BK304"/>
  <c r="J303"/>
  <c r="J296"/>
  <c r="J291"/>
  <c r="J289"/>
  <c r="BK281"/>
  <c r="J272"/>
  <c r="BK261"/>
  <c r="BK250"/>
  <c r="J245"/>
  <c r="J240"/>
  <c r="J238"/>
  <c r="BK231"/>
  <c r="J229"/>
  <c r="J224"/>
  <c r="J223"/>
  <c r="J222"/>
  <c r="J219"/>
  <c r="J213"/>
  <c i="2" r="J134"/>
  <c r="J131"/>
  <c i="3" r="J290"/>
  <c r="J287"/>
  <c r="BK280"/>
  <c r="J276"/>
  <c r="BK268"/>
  <c r="J261"/>
  <c r="J247"/>
  <c r="BK242"/>
  <c r="BK241"/>
  <c r="BK240"/>
  <c r="BK239"/>
  <c r="BK234"/>
  <c r="BK233"/>
  <c r="J231"/>
  <c r="J227"/>
  <c r="J217"/>
  <c i="2" r="J129"/>
  <c i="1" r="AS95"/>
  <c i="2" l="1" r="BK128"/>
  <c r="J128"/>
  <c r="J100"/>
  <c r="T135"/>
  <c r="P128"/>
  <c i="3" r="R215"/>
  <c r="P218"/>
  <c r="P253"/>
  <c r="T271"/>
  <c r="T266"/>
  <c r="P288"/>
  <c r="BK297"/>
  <c r="J297"/>
  <c r="J118"/>
  <c r="R309"/>
  <c r="R329"/>
  <c r="BK342"/>
  <c r="J342"/>
  <c r="J126"/>
  <c r="R348"/>
  <c r="T352"/>
  <c r="T364"/>
  <c r="R393"/>
  <c r="R390"/>
  <c r="P404"/>
  <c r="P424"/>
  <c r="BK431"/>
  <c r="J431"/>
  <c r="J150"/>
  <c r="P436"/>
  <c r="T446"/>
  <c r="P455"/>
  <c r="BK462"/>
  <c r="J462"/>
  <c r="J157"/>
  <c r="R469"/>
  <c r="P476"/>
  <c r="R481"/>
  <c r="BK491"/>
  <c r="J491"/>
  <c r="J163"/>
  <c r="R499"/>
  <c r="P508"/>
  <c r="T513"/>
  <c r="T522"/>
  <c r="R530"/>
  <c r="T537"/>
  <c r="P543"/>
  <c r="T550"/>
  <c r="BK560"/>
  <c r="J560"/>
  <c r="J182"/>
  <c r="R560"/>
  <c r="R581"/>
  <c i="2" r="BK135"/>
  <c r="J135"/>
  <c r="J102"/>
  <c i="3" r="BK212"/>
  <c r="P215"/>
  <c r="T218"/>
  <c r="BK253"/>
  <c r="J253"/>
  <c r="J107"/>
  <c r="P271"/>
  <c r="P266"/>
  <c r="R278"/>
  <c r="BK288"/>
  <c r="J288"/>
  <c r="J116"/>
  <c r="T292"/>
  <c r="P309"/>
  <c r="BK329"/>
  <c r="J329"/>
  <c r="J122"/>
  <c r="T342"/>
  <c r="BK352"/>
  <c r="J352"/>
  <c r="J128"/>
  <c r="P356"/>
  <c r="BK378"/>
  <c r="J378"/>
  <c r="J132"/>
  <c r="T400"/>
  <c r="T424"/>
  <c r="T431"/>
  <c r="BK446"/>
  <c r="J446"/>
  <c r="J153"/>
  <c r="R451"/>
  <c r="BK458"/>
  <c r="J458"/>
  <c r="J156"/>
  <c r="R462"/>
  <c r="BK473"/>
  <c r="J473"/>
  <c r="J159"/>
  <c r="T473"/>
  <c r="P481"/>
  <c r="T484"/>
  <c r="T499"/>
  <c r="R508"/>
  <c r="T517"/>
  <c r="BK526"/>
  <c r="J526"/>
  <c r="J174"/>
  <c r="T530"/>
  <c r="P537"/>
  <c r="R540"/>
  <c r="R550"/>
  <c r="T556"/>
  <c r="P560"/>
  <c r="BK581"/>
  <c r="J581"/>
  <c r="J185"/>
  <c r="P588"/>
  <c i="2" r="T128"/>
  <c r="T127"/>
  <c r="T126"/>
  <c i="3" r="T212"/>
  <c r="R218"/>
  <c r="BK244"/>
  <c r="J244"/>
  <c r="J106"/>
  <c r="P244"/>
  <c r="P243"/>
  <c r="T278"/>
  <c r="P284"/>
  <c r="BK292"/>
  <c r="J292"/>
  <c r="J117"/>
  <c r="R297"/>
  <c r="T321"/>
  <c r="P336"/>
  <c r="BK348"/>
  <c r="J348"/>
  <c r="J127"/>
  <c r="R352"/>
  <c r="BK364"/>
  <c r="J364"/>
  <c r="J131"/>
  <c r="T378"/>
  <c r="BK393"/>
  <c r="J393"/>
  <c r="J139"/>
  <c r="BK400"/>
  <c r="J400"/>
  <c r="J142"/>
  <c r="R404"/>
  <c r="BK424"/>
  <c r="J424"/>
  <c r="J148"/>
  <c r="P427"/>
  <c r="R436"/>
  <c r="T451"/>
  <c r="T455"/>
  <c r="P462"/>
  <c r="T469"/>
  <c r="BK476"/>
  <c r="J476"/>
  <c r="J160"/>
  <c r="BK484"/>
  <c r="J484"/>
  <c r="J162"/>
  <c r="R491"/>
  <c r="T502"/>
  <c r="BK513"/>
  <c r="J513"/>
  <c r="J170"/>
  <c r="R517"/>
  <c r="BK522"/>
  <c r="J522"/>
  <c r="J173"/>
  <c r="R526"/>
  <c r="P540"/>
  <c r="T543"/>
  <c r="P556"/>
  <c r="T566"/>
  <c r="BK588"/>
  <c r="J588"/>
  <c r="J188"/>
  <c i="2" r="R135"/>
  <c i="3" r="BK218"/>
  <c r="J218"/>
  <c r="J102"/>
  <c r="P232"/>
  <c r="R244"/>
  <c r="R271"/>
  <c r="R266"/>
  <c r="T284"/>
  <c r="P292"/>
  <c r="BK309"/>
  <c r="J309"/>
  <c r="J120"/>
  <c r="R321"/>
  <c r="R336"/>
  <c r="T348"/>
  <c r="R364"/>
  <c r="R400"/>
  <c r="R421"/>
  <c r="R418"/>
  <c r="R427"/>
  <c r="T436"/>
  <c r="P451"/>
  <c r="R458"/>
  <c r="BK469"/>
  <c r="J469"/>
  <c r="J158"/>
  <c r="R473"/>
  <c r="R484"/>
  <c r="BK499"/>
  <c r="J499"/>
  <c r="J167"/>
  <c r="R502"/>
  <c r="BK517"/>
  <c r="J517"/>
  <c r="J171"/>
  <c r="P530"/>
  <c r="BK543"/>
  <c r="J543"/>
  <c r="J179"/>
  <c r="BK550"/>
  <c r="J550"/>
  <c r="J180"/>
  <c r="R566"/>
  <c i="2" r="R128"/>
  <c r="R127"/>
  <c r="R126"/>
  <c i="3" r="BK215"/>
  <c r="J215"/>
  <c r="J101"/>
  <c r="R232"/>
  <c r="T244"/>
  <c r="BK278"/>
  <c r="J278"/>
  <c r="J113"/>
  <c r="P297"/>
  <c r="P321"/>
  <c r="R342"/>
  <c r="R356"/>
  <c r="P378"/>
  <c r="P400"/>
  <c r="T421"/>
  <c r="T418"/>
  <c r="P431"/>
  <c r="BK451"/>
  <c r="J451"/>
  <c r="J154"/>
  <c r="T458"/>
  <c r="BK481"/>
  <c r="J481"/>
  <c r="J161"/>
  <c r="P491"/>
  <c r="BK502"/>
  <c r="J502"/>
  <c r="J168"/>
  <c r="R513"/>
  <c r="P526"/>
  <c r="R537"/>
  <c r="BK566"/>
  <c r="J566"/>
  <c r="J183"/>
  <c r="T588"/>
  <c r="P212"/>
  <c r="P211"/>
  <c r="T215"/>
  <c r="BK232"/>
  <c r="J232"/>
  <c r="J104"/>
  <c r="T253"/>
  <c r="BK284"/>
  <c r="J284"/>
  <c r="J115"/>
  <c r="R288"/>
  <c r="T297"/>
  <c r="BK321"/>
  <c r="J321"/>
  <c r="J121"/>
  <c r="P329"/>
  <c r="BK336"/>
  <c r="J336"/>
  <c r="J125"/>
  <c r="P342"/>
  <c r="P352"/>
  <c r="T356"/>
  <c r="R378"/>
  <c r="T393"/>
  <c r="T390"/>
  <c r="BK404"/>
  <c r="J404"/>
  <c r="J143"/>
  <c r="BK421"/>
  <c r="J421"/>
  <c r="J147"/>
  <c r="R424"/>
  <c r="T427"/>
  <c r="BK436"/>
  <c r="J436"/>
  <c r="J152"/>
  <c r="P446"/>
  <c r="R455"/>
  <c r="T462"/>
  <c r="P473"/>
  <c r="R476"/>
  <c r="T481"/>
  <c r="T491"/>
  <c r="P502"/>
  <c r="T508"/>
  <c r="P517"/>
  <c r="P522"/>
  <c r="BK530"/>
  <c r="J530"/>
  <c r="J175"/>
  <c r="BK540"/>
  <c r="J540"/>
  <c r="J178"/>
  <c r="R543"/>
  <c r="BK556"/>
  <c r="J556"/>
  <c r="J181"/>
  <c r="P566"/>
  <c r="P581"/>
  <c r="R588"/>
  <c i="2" r="P135"/>
  <c i="3" r="R212"/>
  <c r="R211"/>
  <c r="T232"/>
  <c r="R253"/>
  <c r="BK271"/>
  <c r="J271"/>
  <c r="J111"/>
  <c r="P278"/>
  <c r="R284"/>
  <c r="T288"/>
  <c r="R292"/>
  <c r="T309"/>
  <c r="T329"/>
  <c r="T336"/>
  <c r="P348"/>
  <c r="BK356"/>
  <c r="J356"/>
  <c r="J129"/>
  <c r="P364"/>
  <c r="P393"/>
  <c r="P390"/>
  <c r="T404"/>
  <c r="P421"/>
  <c r="P418"/>
  <c r="BK427"/>
  <c r="J427"/>
  <c r="J149"/>
  <c r="R431"/>
  <c r="R446"/>
  <c r="BK455"/>
  <c r="J455"/>
  <c r="J155"/>
  <c r="P458"/>
  <c r="P469"/>
  <c r="T476"/>
  <c r="P484"/>
  <c r="P499"/>
  <c r="BK508"/>
  <c r="J508"/>
  <c r="J169"/>
  <c r="P513"/>
  <c r="R522"/>
  <c r="T526"/>
  <c r="BK537"/>
  <c r="J537"/>
  <c r="J177"/>
  <c r="T540"/>
  <c r="P550"/>
  <c r="R556"/>
  <c r="T560"/>
  <c r="T581"/>
  <c i="4" r="BK128"/>
  <c r="J128"/>
  <c r="J100"/>
  <c r="P128"/>
  <c r="R128"/>
  <c r="T128"/>
  <c r="BK140"/>
  <c r="J140"/>
  <c r="J101"/>
  <c r="P140"/>
  <c r="R140"/>
  <c r="T140"/>
  <c r="BK149"/>
  <c r="J149"/>
  <c r="J102"/>
  <c r="P149"/>
  <c r="R149"/>
  <c r="T149"/>
  <c r="BK155"/>
  <c r="J155"/>
  <c r="J103"/>
  <c r="P155"/>
  <c r="R155"/>
  <c r="T155"/>
  <c r="BK165"/>
  <c r="J165"/>
  <c r="J104"/>
  <c r="P165"/>
  <c r="R165"/>
  <c r="T165"/>
  <c i="2" r="E85"/>
  <c r="BE134"/>
  <c i="3" r="BE229"/>
  <c r="BE237"/>
  <c r="BE264"/>
  <c r="BE274"/>
  <c i="2" r="BE129"/>
  <c i="3" r="BE234"/>
  <c r="BE287"/>
  <c r="BE293"/>
  <c r="BE294"/>
  <c r="BE310"/>
  <c r="BE312"/>
  <c r="BE317"/>
  <c r="BE327"/>
  <c r="BE335"/>
  <c r="BE339"/>
  <c r="BE344"/>
  <c r="BE361"/>
  <c r="BE383"/>
  <c r="BE389"/>
  <c r="BE402"/>
  <c r="BE407"/>
  <c r="BE409"/>
  <c r="BE411"/>
  <c r="BE413"/>
  <c r="BE417"/>
  <c r="BE440"/>
  <c r="BE461"/>
  <c r="BE485"/>
  <c r="BE487"/>
  <c r="BE490"/>
  <c r="BE497"/>
  <c r="BE512"/>
  <c r="BE516"/>
  <c r="BE518"/>
  <c r="BE529"/>
  <c r="BE536"/>
  <c r="BE547"/>
  <c r="BE553"/>
  <c r="BE565"/>
  <c r="BE568"/>
  <c r="BE569"/>
  <c r="BE578"/>
  <c r="BE587"/>
  <c r="BK230"/>
  <c r="J230"/>
  <c r="J103"/>
  <c r="BK282"/>
  <c r="J282"/>
  <c r="J114"/>
  <c r="BK419"/>
  <c i="4" r="E114"/>
  <c r="F123"/>
  <c r="BE130"/>
  <c r="BE143"/>
  <c r="BE147"/>
  <c r="BE156"/>
  <c i="2" r="F94"/>
  <c r="BK140"/>
  <c r="J140"/>
  <c r="J104"/>
  <c i="3" r="J91"/>
  <c r="BE219"/>
  <c r="BE255"/>
  <c r="BE258"/>
  <c r="BE296"/>
  <c r="BE302"/>
  <c r="BE304"/>
  <c r="BE318"/>
  <c r="BE333"/>
  <c r="BE340"/>
  <c r="BE349"/>
  <c r="BE351"/>
  <c r="BE357"/>
  <c r="BE360"/>
  <c r="BE365"/>
  <c r="BE372"/>
  <c r="BE373"/>
  <c r="BE374"/>
  <c r="BE376"/>
  <c r="BE379"/>
  <c r="BE385"/>
  <c r="BE405"/>
  <c r="BE410"/>
  <c r="BE426"/>
  <c r="BE445"/>
  <c r="BE450"/>
  <c r="BE453"/>
  <c r="BE468"/>
  <c r="BE470"/>
  <c r="BE475"/>
  <c r="BE480"/>
  <c r="BE492"/>
  <c r="BE493"/>
  <c r="BE504"/>
  <c r="BE507"/>
  <c r="BE519"/>
  <c r="BE521"/>
  <c r="BE527"/>
  <c r="BE539"/>
  <c r="BE541"/>
  <c r="BE546"/>
  <c r="BE549"/>
  <c r="BE555"/>
  <c r="BE564"/>
  <c r="BE574"/>
  <c r="BE575"/>
  <c r="BE577"/>
  <c r="BK267"/>
  <c r="J267"/>
  <c r="J109"/>
  <c r="BK362"/>
  <c r="J362"/>
  <c r="J130"/>
  <c r="BK382"/>
  <c r="J382"/>
  <c r="J133"/>
  <c r="BK388"/>
  <c r="J388"/>
  <c r="J136"/>
  <c r="BK391"/>
  <c r="J391"/>
  <c r="J138"/>
  <c i="4" r="BE132"/>
  <c r="BE135"/>
  <c r="BE138"/>
  <c i="2" r="BE130"/>
  <c r="BE132"/>
  <c r="BE137"/>
  <c r="BK138"/>
  <c r="J138"/>
  <c r="J103"/>
  <c i="3" r="BE213"/>
  <c r="BE231"/>
  <c r="BE239"/>
  <c r="BE246"/>
  <c r="BE250"/>
  <c r="BE254"/>
  <c r="BE268"/>
  <c r="BE270"/>
  <c r="BE273"/>
  <c r="BE275"/>
  <c r="BE279"/>
  <c r="BE286"/>
  <c r="BE290"/>
  <c r="BE291"/>
  <c r="BE295"/>
  <c r="BE319"/>
  <c r="BE326"/>
  <c r="BE330"/>
  <c r="BE331"/>
  <c r="BE341"/>
  <c r="BE346"/>
  <c r="BE355"/>
  <c r="BE367"/>
  <c r="BE368"/>
  <c r="BE392"/>
  <c r="BE397"/>
  <c r="BE401"/>
  <c r="BE403"/>
  <c r="BE408"/>
  <c r="BE420"/>
  <c r="BE422"/>
  <c r="BE423"/>
  <c r="BE428"/>
  <c r="BE432"/>
  <c r="BE448"/>
  <c r="BE449"/>
  <c r="BE456"/>
  <c r="BE457"/>
  <c r="BE463"/>
  <c r="BE474"/>
  <c r="BE482"/>
  <c r="BE483"/>
  <c r="BE503"/>
  <c r="BE533"/>
  <c r="BE538"/>
  <c r="BE544"/>
  <c r="BE545"/>
  <c r="BE552"/>
  <c r="BE554"/>
  <c r="BE562"/>
  <c r="BE563"/>
  <c r="BE589"/>
  <c r="BE590"/>
  <c r="BK307"/>
  <c r="J307"/>
  <c r="J119"/>
  <c r="BK384"/>
  <c r="J384"/>
  <c r="J134"/>
  <c i="4" r="BE136"/>
  <c r="BE142"/>
  <c r="BE150"/>
  <c r="BE157"/>
  <c r="BE162"/>
  <c i="2" r="BE131"/>
  <c r="BE139"/>
  <c i="3" r="BE222"/>
  <c r="BE223"/>
  <c r="BE227"/>
  <c r="BE238"/>
  <c r="BE241"/>
  <c r="BE245"/>
  <c r="BE298"/>
  <c r="BE303"/>
  <c r="BE316"/>
  <c r="BE322"/>
  <c r="BE338"/>
  <c r="BE343"/>
  <c r="BE345"/>
  <c r="BE371"/>
  <c r="BE380"/>
  <c r="BE425"/>
  <c r="BE433"/>
  <c r="BE437"/>
  <c r="BE447"/>
  <c r="BE460"/>
  <c r="BE465"/>
  <c r="BE472"/>
  <c r="BE478"/>
  <c r="BE505"/>
  <c r="BE506"/>
  <c r="BE514"/>
  <c r="BE524"/>
  <c r="BE525"/>
  <c r="BE534"/>
  <c r="BE551"/>
  <c r="BE558"/>
  <c r="BE570"/>
  <c r="BE571"/>
  <c r="BE572"/>
  <c r="BE576"/>
  <c r="BE582"/>
  <c r="BE585"/>
  <c r="BK332"/>
  <c r="J332"/>
  <c r="J123"/>
  <c r="BK386"/>
  <c r="J386"/>
  <c r="J135"/>
  <c r="BK396"/>
  <c r="J396"/>
  <c r="J140"/>
  <c r="BK398"/>
  <c r="J398"/>
  <c r="J141"/>
  <c r="BK434"/>
  <c r="J434"/>
  <c r="J151"/>
  <c r="BK586"/>
  <c r="J586"/>
  <c r="J187"/>
  <c i="4" r="BE131"/>
  <c r="BE134"/>
  <c r="BE148"/>
  <c r="BE153"/>
  <c r="BE154"/>
  <c i="2" r="J91"/>
  <c i="3" r="BE217"/>
  <c r="BE240"/>
  <c r="BE242"/>
  <c r="BE247"/>
  <c r="BE265"/>
  <c r="BE276"/>
  <c r="BE289"/>
  <c r="BE315"/>
  <c r="BE323"/>
  <c r="BE325"/>
  <c r="BE358"/>
  <c r="BE370"/>
  <c r="BE387"/>
  <c r="BE399"/>
  <c r="BE406"/>
  <c r="BE430"/>
  <c r="BE442"/>
  <c r="BE464"/>
  <c r="BE471"/>
  <c r="BE489"/>
  <c r="BE500"/>
  <c r="BE511"/>
  <c r="BE532"/>
  <c r="BE548"/>
  <c r="BE557"/>
  <c r="BE567"/>
  <c r="BE580"/>
  <c r="BK579"/>
  <c r="J579"/>
  <c r="J184"/>
  <c i="4" r="BE129"/>
  <c r="BE133"/>
  <c r="BE141"/>
  <c r="BE144"/>
  <c r="BE145"/>
  <c r="BE152"/>
  <c r="BE159"/>
  <c r="BE160"/>
  <c r="BE161"/>
  <c i="2" r="BE136"/>
  <c r="BK133"/>
  <c r="J133"/>
  <c r="J101"/>
  <c i="3" r="F94"/>
  <c r="BE214"/>
  <c r="BE216"/>
  <c r="BE224"/>
  <c r="BE228"/>
  <c r="BE233"/>
  <c r="BE261"/>
  <c r="BE280"/>
  <c r="BE283"/>
  <c r="BE285"/>
  <c r="BE300"/>
  <c r="BE301"/>
  <c r="BE306"/>
  <c r="BE311"/>
  <c r="BE324"/>
  <c r="BE328"/>
  <c r="BE353"/>
  <c r="BE354"/>
  <c r="BE359"/>
  <c r="BE366"/>
  <c r="BE381"/>
  <c r="BE394"/>
  <c r="BE412"/>
  <c r="BE435"/>
  <c r="BE439"/>
  <c r="BE443"/>
  <c r="BE444"/>
  <c r="BE467"/>
  <c r="BE479"/>
  <c r="BE515"/>
  <c r="BE542"/>
  <c r="BE559"/>
  <c r="BE561"/>
  <c r="BE583"/>
  <c r="BE591"/>
  <c r="BK269"/>
  <c r="J269"/>
  <c r="J110"/>
  <c r="BK520"/>
  <c r="J520"/>
  <c r="J172"/>
  <c r="BK535"/>
  <c r="J535"/>
  <c r="J176"/>
  <c r="BK584"/>
  <c r="J584"/>
  <c r="J186"/>
  <c i="4" r="J91"/>
  <c r="BE137"/>
  <c r="BE139"/>
  <c r="BE146"/>
  <c r="BE158"/>
  <c i="2" r="BE141"/>
  <c i="3" r="E85"/>
  <c r="BE272"/>
  <c r="BE281"/>
  <c r="BE299"/>
  <c r="BE305"/>
  <c r="BE308"/>
  <c r="BE313"/>
  <c r="BE314"/>
  <c r="BE320"/>
  <c r="BE337"/>
  <c r="BE347"/>
  <c r="BE350"/>
  <c r="BE363"/>
  <c r="BE369"/>
  <c r="BE375"/>
  <c r="BE377"/>
  <c r="BE395"/>
  <c r="BE429"/>
  <c r="BE438"/>
  <c r="BE441"/>
  <c r="BE452"/>
  <c r="BE454"/>
  <c r="BE459"/>
  <c r="BE466"/>
  <c r="BE477"/>
  <c r="BE486"/>
  <c r="BE488"/>
  <c r="BE495"/>
  <c r="BE501"/>
  <c r="BE509"/>
  <c r="BE510"/>
  <c r="BE523"/>
  <c r="BE528"/>
  <c r="BE531"/>
  <c r="BE573"/>
  <c r="BK334"/>
  <c r="J334"/>
  <c r="J124"/>
  <c r="BK416"/>
  <c r="J416"/>
  <c r="J144"/>
  <c r="BK494"/>
  <c r="J494"/>
  <c r="J164"/>
  <c r="BK496"/>
  <c r="J496"/>
  <c r="J165"/>
  <c i="4" r="BE151"/>
  <c r="BE163"/>
  <c r="BE164"/>
  <c r="BE166"/>
  <c r="BE167"/>
  <c r="BE168"/>
  <c r="BE169"/>
  <c r="BE170"/>
  <c i="2" r="F39"/>
  <c i="1" r="BD96"/>
  <c i="3" r="F39"/>
  <c i="1" r="BD97"/>
  <c i="4" r="J36"/>
  <c i="1" r="AW98"/>
  <c r="AS94"/>
  <c i="4" r="F36"/>
  <c i="1" r="BA98"/>
  <c i="2" r="F38"/>
  <c i="1" r="BC96"/>
  <c i="2" r="F36"/>
  <c i="1" r="BA96"/>
  <c i="2" r="F37"/>
  <c i="1" r="BB96"/>
  <c i="4" r="F38"/>
  <c i="1" r="BC98"/>
  <c i="3" r="F37"/>
  <c i="1" r="BB97"/>
  <c i="3" r="F38"/>
  <c i="1" r="BC97"/>
  <c i="3" r="F36"/>
  <c i="1" r="BA97"/>
  <c i="4" r="F39"/>
  <c i="1" r="BD98"/>
  <c i="3" r="J36"/>
  <c i="1" r="AW97"/>
  <c i="2" r="J36"/>
  <c i="1" r="AW96"/>
  <c i="4" r="F37"/>
  <c i="1" r="BB98"/>
  <c i="3" l="1" r="P277"/>
  <c r="T243"/>
  <c r="T498"/>
  <c i="4" r="T127"/>
  <c r="T126"/>
  <c i="3" r="T277"/>
  <c r="R498"/>
  <c i="2" r="P127"/>
  <c r="P126"/>
  <c i="1" r="AU96"/>
  <c i="3" r="P498"/>
  <c r="P210"/>
  <c i="1" r="AU97"/>
  <c i="3" r="R243"/>
  <c r="R210"/>
  <c r="T211"/>
  <c r="T210"/>
  <c r="R277"/>
  <c r="BK211"/>
  <c r="BK418"/>
  <c r="J418"/>
  <c r="J145"/>
  <c i="4" r="R127"/>
  <c r="R126"/>
  <c r="P127"/>
  <c r="P126"/>
  <c i="1" r="AU98"/>
  <c i="3" r="J212"/>
  <c r="J100"/>
  <c r="BK243"/>
  <c r="J243"/>
  <c r="J105"/>
  <c i="2" r="BK127"/>
  <c r="J127"/>
  <c r="J99"/>
  <c i="3" r="BK266"/>
  <c r="J266"/>
  <c r="J108"/>
  <c r="BK390"/>
  <c r="J390"/>
  <c r="J137"/>
  <c r="J419"/>
  <c r="J146"/>
  <c r="BK277"/>
  <c r="J277"/>
  <c r="J112"/>
  <c r="BK498"/>
  <c r="J498"/>
  <c r="J166"/>
  <c i="4" r="BK127"/>
  <c r="J127"/>
  <c r="J99"/>
  <c i="1" r="BC95"/>
  <c r="BC94"/>
  <c r="W32"/>
  <c r="BB95"/>
  <c r="AX95"/>
  <c i="4" r="F35"/>
  <c i="1" r="AZ98"/>
  <c i="2" r="F35"/>
  <c i="1" r="AZ96"/>
  <c i="4" r="J35"/>
  <c i="1" r="AV98"/>
  <c r="AT98"/>
  <c r="BA95"/>
  <c r="BA94"/>
  <c r="W30"/>
  <c i="3" r="F35"/>
  <c i="1" r="AZ97"/>
  <c r="BD95"/>
  <c r="BD94"/>
  <c r="W33"/>
  <c i="3" r="J35"/>
  <c i="1" r="AV97"/>
  <c r="AT97"/>
  <c i="2" r="J35"/>
  <c i="1" r="AV96"/>
  <c r="AT96"/>
  <c i="3" l="1" r="BK210"/>
  <c r="J210"/>
  <c i="2" r="BK126"/>
  <c r="J126"/>
  <c i="3" r="J211"/>
  <c r="J99"/>
  <c i="4" r="BK126"/>
  <c r="J126"/>
  <c r="J98"/>
  <c i="3" r="J32"/>
  <c i="1" r="AG97"/>
  <c r="AN97"/>
  <c i="2" r="J32"/>
  <c i="1" r="AG96"/>
  <c r="AN96"/>
  <c r="AU95"/>
  <c r="AU94"/>
  <c r="AY94"/>
  <c r="AY95"/>
  <c r="AW95"/>
  <c r="AZ95"/>
  <c r="AZ94"/>
  <c r="AV94"/>
  <c r="AK29"/>
  <c r="AW94"/>
  <c r="AK30"/>
  <c r="BB94"/>
  <c r="W31"/>
  <c i="2" l="1" r="J98"/>
  <c i="3" r="J98"/>
  <c i="2" r="J41"/>
  <c i="3" r="J41"/>
  <c i="1" r="AV95"/>
  <c r="AT95"/>
  <c i="4" r="J32"/>
  <c i="1" r="AG98"/>
  <c r="AN98"/>
  <c r="W29"/>
  <c r="AX94"/>
  <c r="AT94"/>
  <c i="4" l="1" r="J41"/>
  <c i="1" r="AG95"/>
  <c r="AG94"/>
  <c r="AK26"/>
  <c r="AK35"/>
  <c l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<sst xmlns="http://schemas.openxmlformats.org/spreadsheetml/2006/main">
  <si>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</si>
  <si>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</si>
  <si>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</si>
  <si>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</si>
  <si>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</si>
  <si>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{f0f8cf45-cb0d-41f5-a430-25b32ea65d26}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</si>
  <si>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</si>
  <si>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</si>
  <si>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</si>
  <si>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</si>
  <si>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</si>
  <si>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</si>
  <si>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</si>
  <si>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</si>
  <si>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R2019060-1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</si>
  <si>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</si>
  <si>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</si>
  <si>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veřejného parteru a zahrady objektů - 1.etapa</t>
  </si>
  <si>
    <t>KSO:</t>
  </si>
  <si>
    <t>CC-CZ:</t>
  </si>
  <si>
    <t>Místo:</t>
  </si>
  <si>
    <t>Husova 69 a 110-113</t>
  </si>
  <si>
    <t>Datum:</t>
  </si>
  <si>
    <t>11. 9. 2020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</si>
  <si>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</si>
  <si>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</si>
  <si>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</si>
  <si>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</si>
  <si>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</si>
  <si>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</si>
  <si>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</si>
  <si>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sporadical architektonická kancelář</t>
  </si>
  <si>
    <t>True</t>
  </si>
  <si>
    <t>Zpracovatel:</t>
  </si>
  <si>
    <t>QSB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</si>
  <si>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</si>
  <si>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</si>
  <si>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</si>
  <si>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</si>
  <si>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</si>
  <si>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</si>
  <si>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</si>
  <si>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</si>
  <si>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</si>
  <si>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</si>
  <si>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</si>
  <si>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</si>
  <si>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</si>
  <si>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</si>
  <si>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</si>
  <si>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</si>
  <si>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</si>
  <si>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</si>
  <si>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</si>
  <si>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</si>
  <si>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</si>
  <si>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</si>
  <si>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</si>
  <si>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</si>
  <si>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</si>
  <si>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</si>
  <si>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</si>
  <si>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</si>
  <si>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</si>
  <si>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</si>
  <si>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</si>
  <si>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</si>
  <si>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</si>
  <si>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</si>
  <si>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</si>
  <si>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</si>
  <si>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</si>
  <si>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</si>
  <si>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</si>
  <si>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</si>
  <si>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</si>
  <si>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</si>
  <si>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</si>
  <si>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</si>
  <si>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</si>
  <si>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</si>
  <si>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Etapa I.</t>
  </si>
  <si>
    <t>STA</t>
  </si>
  <si>
    <t>1</t>
  </si>
  <si>
    <t>{f579435a-56d1-46ba-a866-d9ebc8d35c98}</t>
  </si>
  <si>
    <t>2</t>
  </si>
  <si>
    <t>/</t>
  </si>
  <si>
    <t>000</t>
  </si>
  <si>
    <t>Vedlejší a ostatní rozpočtové náklady</t>
  </si>
  <si>
    <t>Soupis</t>
  </si>
  <si>
    <t>{c3ccb550-3dd2-408d-9416-daa9c51c975e}</t>
  </si>
  <si>
    <t>D.1.1</t>
  </si>
  <si>
    <t>Architektonicko-stavební část</t>
  </si>
  <si>
    <t>{5074ca29-6dc4-4d97-bb06-0c4de35edeed}</t>
  </si>
  <si>
    <t>D.1.4.d</t>
  </si>
  <si>
    <t xml:space="preserve">Veřejné a venkovní osvětlení </t>
  </si>
  <si>
    <t>{1e50cf37-2aee-4217-8f2c-39e57898bff8}</t>
  </si>
  <si>
    <t>KRYCÍ LIST SOUPISU PRACÍ</t>
  </si>
  <si>
    <t>Objekt:</t>
  </si>
  <si>
    <t>01 - Etapa I.</t>
  </si>
  <si>
    <t>Soupis:</t>
  </si>
  <si>
    <t>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</si>
  <si>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</si>
  <si>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</si>
  <si>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</si>
  <si>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</si>
  <si>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</si>
  <si>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</si>
  <si>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D3 - VRN1: Průzkumné, geodetické a projektové práce</t>
  </si>
  <si>
    <t xml:space="preserve">    D4 - VRN3: Zařízení staveniště</t>
  </si>
  <si>
    <t xml:space="preserve">    D5 - VRN4: Inženýrská činnost</t>
  </si>
  <si>
    <t xml:space="preserve">    D6 - VRN6: Územní vlivy</t>
  </si>
  <si>
    <t xml:space="preserve">    D7 - VRN7: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</si>
  <si>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</si>
  <si>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</si>
  <si>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</si>
  <si>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</si>
  <si>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</si>
  <si>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</si>
  <si>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</si>
  <si>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</si>
  <si>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</si>
  <si>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</si>
  <si>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</si>
  <si>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</si>
  <si>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</si>
  <si>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</si>
  <si>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</si>
  <si>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</si>
  <si>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</si>
  <si>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D3</t>
  </si>
  <si>
    <t>VRN1: Průzkumné, geodetické a projektové práce</t>
  </si>
  <si>
    <t>K</t>
  </si>
  <si>
    <t>012203000</t>
  </si>
  <si>
    <t>Geodetické práce při provádění stavby</t>
  </si>
  <si>
    <t>SOUB</t>
  </si>
  <si>
    <t>4</t>
  </si>
  <si>
    <t>1238887991</t>
  </si>
  <si>
    <t>013244000</t>
  </si>
  <si>
    <t>Dokumentace výrobní a dílenská, technologické postupy</t>
  </si>
  <si>
    <t>1457250054</t>
  </si>
  <si>
    <t>3</t>
  </si>
  <si>
    <t>013254000</t>
  </si>
  <si>
    <t>Dokumentace skutečného provedení kompletní stavby pro účely kolaudace a pro účely správy objektu</t>
  </si>
  <si>
    <t>2063767006</t>
  </si>
  <si>
    <t>013R1</t>
  </si>
  <si>
    <t>Pasportizace stávajícího objektu a okolních objektů před zahájením stavebních prací</t>
  </si>
  <si>
    <t>537012845</t>
  </si>
  <si>
    <t>D4</t>
  </si>
  <si>
    <t>VRN3: Zařízení staveniště</t>
  </si>
  <si>
    <t>030001000</t>
  </si>
  <si>
    <t>Zařízení staveniště vč. nákladů na energie, průběžný úklid, odstraňování odpadu</t>
  </si>
  <si>
    <t>-907710957</t>
  </si>
  <si>
    <t>D5</t>
  </si>
  <si>
    <t>VRN4: Inženýrská činnost</t>
  </si>
  <si>
    <t>6</t>
  </si>
  <si>
    <t>043002000</t>
  </si>
  <si>
    <t>Zkoušky a ostatní měření</t>
  </si>
  <si>
    <t>-1318309643</t>
  </si>
  <si>
    <t>7</t>
  </si>
  <si>
    <t>045002000</t>
  </si>
  <si>
    <t>Kompletační a koordinační činnost</t>
  </si>
  <si>
    <t>-473069955</t>
  </si>
  <si>
    <t>D6</t>
  </si>
  <si>
    <t>VRN6: Územní vlivy</t>
  </si>
  <si>
    <t>8</t>
  </si>
  <si>
    <t>060001000</t>
  </si>
  <si>
    <t>Územní vlivy, zábory, DIO, DIR</t>
  </si>
  <si>
    <t>-501641121</t>
  </si>
  <si>
    <t>D7</t>
  </si>
  <si>
    <t>VRN7: Provozní vlivy</t>
  </si>
  <si>
    <t>9</t>
  </si>
  <si>
    <t>070001000</t>
  </si>
  <si>
    <t>Provozní vlivy - práce v uzavřeném areálu</t>
  </si>
  <si>
    <t>1086119493</t>
  </si>
  <si>
    <t>D.1.1 - Architektonicko-stavební část</t>
  </si>
  <si>
    <t>D9 - D01: Bourání, demolice Vstup knihovna</t>
  </si>
  <si>
    <t xml:space="preserve">    D10 - 11: Přípravné a přidružené práce</t>
  </si>
  <si>
    <t xml:space="preserve">    D11 - 767: Konstrukce doplňkové stavební (zámečnické)</t>
  </si>
  <si>
    <t xml:space="preserve">    D12 - 96: Bourání konstrukcí</t>
  </si>
  <si>
    <t xml:space="preserve">    D13 - M21: Elektromontáže</t>
  </si>
  <si>
    <t xml:space="preserve">    D14 - S: Přesuny sutí</t>
  </si>
  <si>
    <t>D15 - D02: Bourání, demolice Schody zahrada+zeď</t>
  </si>
  <si>
    <t>D16 - D03: Bourání,demolice Přístřešek</t>
  </si>
  <si>
    <t xml:space="preserve">    D17 - 98: Demolice</t>
  </si>
  <si>
    <t>D18 - D11: SO 04 Zahrada, vstup do knihovny</t>
  </si>
  <si>
    <t xml:space="preserve">    D19 - 12: Odkopávky a prokopávky</t>
  </si>
  <si>
    <t xml:space="preserve">    D20 - 13: Hloubené vykopávky</t>
  </si>
  <si>
    <t xml:space="preserve">    D21 - 16: Přemístění výkopku</t>
  </si>
  <si>
    <t xml:space="preserve">    D22 - 17: Konstrukce ze zemin</t>
  </si>
  <si>
    <t xml:space="preserve">    D23 - 18: Povrchové úpravy terénu</t>
  </si>
  <si>
    <t xml:space="preserve">    D24 - 21: Úprava podloží a základové spáry</t>
  </si>
  <si>
    <t xml:space="preserve">    D25 - 27: Základy</t>
  </si>
  <si>
    <t xml:space="preserve">    D26 - 31: Zdi podpěrné a volné</t>
  </si>
  <si>
    <t xml:space="preserve">    D27 - 41: Stropy a stropní konstrukce (pro pozemní stavby)</t>
  </si>
  <si>
    <t xml:space="preserve">    D28 - 43: Schodiště</t>
  </si>
  <si>
    <t xml:space="preserve">    D29 - 45: Podkladní a vedlejší konstrukce (kromě vozovek a železničního svršku)</t>
  </si>
  <si>
    <t xml:space="preserve">    D30 - 56: Podkladní vrstvy komunikací, letišť a ploch</t>
  </si>
  <si>
    <t xml:space="preserve">    D31 - 59: Kryty pozemních komunikací, letišť a ploch dlážděných (předlažby)</t>
  </si>
  <si>
    <t xml:space="preserve">    D32 - 62: Úprava povrchů vnější</t>
  </si>
  <si>
    <t xml:space="preserve">    D33 - 63: Podlahy a podlahové konstrukce</t>
  </si>
  <si>
    <t xml:space="preserve">    D34 - 711: Izolace proti vodě</t>
  </si>
  <si>
    <t xml:space="preserve">    D35 - 721: Vnitřní kanalizace</t>
  </si>
  <si>
    <t xml:space="preserve">    D36 - 95: Různé dokončovací konstrukce a práce na pozemních stavbách</t>
  </si>
  <si>
    <t xml:space="preserve">    D37 - 97: Prorážení otvorů a ostatní bourací práce</t>
  </si>
  <si>
    <t xml:space="preserve">    D38 - D10: Ostatní materiál</t>
  </si>
  <si>
    <t xml:space="preserve">    D39 - H15: Objekty pozemní zvláštní</t>
  </si>
  <si>
    <t xml:space="preserve">    D40 - H22: Komunikace pozemní a letiště</t>
  </si>
  <si>
    <t>D41 - D13: SO 06 Oplocení</t>
  </si>
  <si>
    <t>D42 - D14: SO 07 Altán</t>
  </si>
  <si>
    <t xml:space="preserve">    D43 - 762: Konstrukce tesařské</t>
  </si>
  <si>
    <t xml:space="preserve">    D44 - 764: Konstrukce klempířské</t>
  </si>
  <si>
    <t xml:space="preserve">    D45 - 766: Konstrukce truhlářské</t>
  </si>
  <si>
    <t xml:space="preserve">    D46 - 783: Nátěry</t>
  </si>
  <si>
    <t xml:space="preserve">    D47 - 94: Lešení a stavební výtahy</t>
  </si>
  <si>
    <t xml:space="preserve">    D48 - H01: Budovy občanské výstavby</t>
  </si>
  <si>
    <t>D49 - D15: SO 08 Přístřešek na kontejnery</t>
  </si>
  <si>
    <t xml:space="preserve">    D50 - 15: Roubení</t>
  </si>
  <si>
    <t xml:space="preserve">    D51 - 713: Izolace tepelné</t>
  </si>
  <si>
    <t>D9</t>
  </si>
  <si>
    <t>D01: Bourání, demolice Vstup knihovna</t>
  </si>
  <si>
    <t>D10</t>
  </si>
  <si>
    <t>11: Přípravné a přidružené práce</t>
  </si>
  <si>
    <t>113106271</t>
  </si>
  <si>
    <t>Rozebrání dlažeb vozovek ze zámkové dlažby s ložem z kameniva strojně pl přes 50 do 200 m2</t>
  </si>
  <si>
    <t>m2</t>
  </si>
  <si>
    <t>20</t>
  </si>
  <si>
    <t>113107512</t>
  </si>
  <si>
    <t>Odstranění podkladu z kameniva těženého tl 200 mm při překopech strojně pl přes 15 m2</t>
  </si>
  <si>
    <t>22</t>
  </si>
  <si>
    <t>D11</t>
  </si>
  <si>
    <t>767: Konstrukce doplňkové stavební (zámečnické)</t>
  </si>
  <si>
    <t>767920810</t>
  </si>
  <si>
    <t>Demontáž vrat k oplocení plochy do 2 m2</t>
  </si>
  <si>
    <t>KUS</t>
  </si>
  <si>
    <t>24</t>
  </si>
  <si>
    <t>767920144</t>
  </si>
  <si>
    <t>Demontáž pojezdových vrat do 6m2</t>
  </si>
  <si>
    <t>KS</t>
  </si>
  <si>
    <t>26</t>
  </si>
  <si>
    <t>D12</t>
  </si>
  <si>
    <t>96: Bourání konstrukcí</t>
  </si>
  <si>
    <t>966260410</t>
  </si>
  <si>
    <t xml:space="preserve">Demontáž zábradlí trubkové, dvoutyčové, sloupky ocel. </t>
  </si>
  <si>
    <t>M</t>
  </si>
  <si>
    <t>28</t>
  </si>
  <si>
    <t>VV</t>
  </si>
  <si>
    <t>5,1+2,6+2,7</t>
  </si>
  <si>
    <t>Součet</t>
  </si>
  <si>
    <t>966210333</t>
  </si>
  <si>
    <t>Bourání desek zákrytových</t>
  </si>
  <si>
    <t>30</t>
  </si>
  <si>
    <t>962042321</t>
  </si>
  <si>
    <t>Bourání zdiva nadzákladového z betonu prostého přes 1 m3</t>
  </si>
  <si>
    <t>m3</t>
  </si>
  <si>
    <t>32</t>
  </si>
  <si>
    <t>963042819</t>
  </si>
  <si>
    <t>Bourání schodišťových stupňů betonových zhotovených na místě</t>
  </si>
  <si>
    <t>m</t>
  </si>
  <si>
    <t>34</t>
  </si>
  <si>
    <t>1,6*4</t>
  </si>
  <si>
    <t>961044111</t>
  </si>
  <si>
    <t>Bourání základů z betonu prostého</t>
  </si>
  <si>
    <t>36</t>
  </si>
  <si>
    <t>10</t>
  </si>
  <si>
    <t>966004126</t>
  </si>
  <si>
    <t xml:space="preserve">Odstranění ocel. madla </t>
  </si>
  <si>
    <t>38</t>
  </si>
  <si>
    <t>11</t>
  </si>
  <si>
    <t>962052211</t>
  </si>
  <si>
    <t>Bourání zdiva nadzákladového ze ŽB přes 1 m3</t>
  </si>
  <si>
    <t>40</t>
  </si>
  <si>
    <t>D13</t>
  </si>
  <si>
    <t>M21: Elektromontáže</t>
  </si>
  <si>
    <t>12</t>
  </si>
  <si>
    <t>210999120</t>
  </si>
  <si>
    <t xml:space="preserve">Demontáž el. instalace posuvných vrat, úprava v rozvaděči </t>
  </si>
  <si>
    <t>KOMPL</t>
  </si>
  <si>
    <t>42</t>
  </si>
  <si>
    <t>D14</t>
  </si>
  <si>
    <t>S: Přesuny sutí</t>
  </si>
  <si>
    <t>13</t>
  </si>
  <si>
    <t>997013111</t>
  </si>
  <si>
    <t>Vnitrostaveništní doprava suti a vybouraných hmot pro budovy v do 6 m s použitím mechanizace</t>
  </si>
  <si>
    <t>t</t>
  </si>
  <si>
    <t>44</t>
  </si>
  <si>
    <t>14</t>
  </si>
  <si>
    <t>997013219</t>
  </si>
  <si>
    <t>Příplatek k vnitrostaveništní dopravě suti a vybouraných hmot za zvětšenou dopravu suti ZKD 10 m</t>
  </si>
  <si>
    <t>46</t>
  </si>
  <si>
    <t>126,996*2</t>
  </si>
  <si>
    <t>997013511</t>
  </si>
  <si>
    <t>Odvoz suti a vybouraných hmot z meziskládky na skládku do 1 km s naložením a se složením</t>
  </si>
  <si>
    <t>48</t>
  </si>
  <si>
    <t>16</t>
  </si>
  <si>
    <t>997013509</t>
  </si>
  <si>
    <t>Příplatek k odvozu suti a vybouraných hmot na skládku ZKD 1 km přes 1 km</t>
  </si>
  <si>
    <t>50</t>
  </si>
  <si>
    <t>17</t>
  </si>
  <si>
    <t>979086112</t>
  </si>
  <si>
    <t>Nakládání nebo překládání suti a vybouraných hmot</t>
  </si>
  <si>
    <t>T</t>
  </si>
  <si>
    <t>52</t>
  </si>
  <si>
    <t>18</t>
  </si>
  <si>
    <t>997013802</t>
  </si>
  <si>
    <t xml:space="preserve">Poplatek za uložení na skládce (skládkovné) stavebního odpadu železobetonového kód odpadu 170 101 </t>
  </si>
  <si>
    <t>54</t>
  </si>
  <si>
    <t>19</t>
  </si>
  <si>
    <t>979951111</t>
  </si>
  <si>
    <t>Výkup kovů - železný šrot tl. do 4 mm Výkup kovů - železný šrot tl. do 4 mm</t>
  </si>
  <si>
    <t>56</t>
  </si>
  <si>
    <t>58</t>
  </si>
  <si>
    <t>D15</t>
  </si>
  <si>
    <t>D02: Bourání, demolice Schody zahrada+zeď</t>
  </si>
  <si>
    <t>60</t>
  </si>
  <si>
    <t>962023391</t>
  </si>
  <si>
    <t>Bourání zdiva nadzákladového smíšeného na MV nebo MVC přes 1 m3</t>
  </si>
  <si>
    <t>62</t>
  </si>
  <si>
    <t>23</t>
  </si>
  <si>
    <t>962022491</t>
  </si>
  <si>
    <t>Bourání zdiva nadzákladového kamenného na MC přes 1 m3</t>
  </si>
  <si>
    <t>64</t>
  </si>
  <si>
    <t>1,3*0,5*0,6</t>
  </si>
  <si>
    <t>66</t>
  </si>
  <si>
    <t>5,8*0,7*0,5</t>
  </si>
  <si>
    <t>25</t>
  </si>
  <si>
    <t>68</t>
  </si>
  <si>
    <t>70</t>
  </si>
  <si>
    <t>14,118*2</t>
  </si>
  <si>
    <t>27</t>
  </si>
  <si>
    <t>72</t>
  </si>
  <si>
    <t>14,118</t>
  </si>
  <si>
    <t>74</t>
  </si>
  <si>
    <t>14,118*10</t>
  </si>
  <si>
    <t>29</t>
  </si>
  <si>
    <t>76</t>
  </si>
  <si>
    <t>979990101</t>
  </si>
  <si>
    <t xml:space="preserve">Poplatek za sklád.suti-směs bet.a cihel do 30x30cm </t>
  </si>
  <si>
    <t>78</t>
  </si>
  <si>
    <t>D16</t>
  </si>
  <si>
    <t>D03: Bourání,demolice Přístřešek</t>
  </si>
  <si>
    <t>31</t>
  </si>
  <si>
    <t>80</t>
  </si>
  <si>
    <t>D17</t>
  </si>
  <si>
    <t>98: Demolice</t>
  </si>
  <si>
    <t>981011712</t>
  </si>
  <si>
    <t>Demolice budov ze železobetonu podíl konstrukcí do 15 % postupným rozebíráním</t>
  </si>
  <si>
    <t>82</t>
  </si>
  <si>
    <t>33</t>
  </si>
  <si>
    <t>84</t>
  </si>
  <si>
    <t>86</t>
  </si>
  <si>
    <t>35</t>
  </si>
  <si>
    <t>88</t>
  </si>
  <si>
    <t>90</t>
  </si>
  <si>
    <t>37</t>
  </si>
  <si>
    <t>979990102</t>
  </si>
  <si>
    <t>Poplat.za sklád.suti-směs bet.a cihel nad 30x30cm</t>
  </si>
  <si>
    <t>92</t>
  </si>
  <si>
    <t>D18</t>
  </si>
  <si>
    <t>D11: SO 04 Zahrada, vstup do knihovny</t>
  </si>
  <si>
    <t>111201101</t>
  </si>
  <si>
    <t>Odstranění křovin i s kořeny na ploše do 1000 m2</t>
  </si>
  <si>
    <t>M2</t>
  </si>
  <si>
    <t>94</t>
  </si>
  <si>
    <t>39</t>
  </si>
  <si>
    <t>111201401</t>
  </si>
  <si>
    <t>Spálení křovin a stromů o průměru do 100 mm</t>
  </si>
  <si>
    <t>96</t>
  </si>
  <si>
    <t>111240110</t>
  </si>
  <si>
    <t>Doprava a nákup ornice</t>
  </si>
  <si>
    <t>M3</t>
  </si>
  <si>
    <t>98</t>
  </si>
  <si>
    <t>D19</t>
  </si>
  <si>
    <t>12: Odkopávky a prokopávky</t>
  </si>
  <si>
    <t>41</t>
  </si>
  <si>
    <t>122101101</t>
  </si>
  <si>
    <t>Odkopávky nezapažené v hor. 2 do 100 m3</t>
  </si>
  <si>
    <t>102</t>
  </si>
  <si>
    <t>D20</t>
  </si>
  <si>
    <t>13: Hloubené vykopávky</t>
  </si>
  <si>
    <t>132201110</t>
  </si>
  <si>
    <t>Hloubení rýh š.do 60 cm v hor.3 do 50 m3, STROJNĚ</t>
  </si>
  <si>
    <t>104</t>
  </si>
  <si>
    <t>43</t>
  </si>
  <si>
    <t>132201119</t>
  </si>
  <si>
    <t>Přípl.za lepivost,hloubení rýh 60 cm,hor.3,STROJNĚ</t>
  </si>
  <si>
    <t>106</t>
  </si>
  <si>
    <t>139601102</t>
  </si>
  <si>
    <t>Ruční výkop jam, rýh a šachet v hornině tř. 3</t>
  </si>
  <si>
    <t>108</t>
  </si>
  <si>
    <t>D21</t>
  </si>
  <si>
    <t>16: Přemístění výkopku</t>
  </si>
  <si>
    <t>45</t>
  </si>
  <si>
    <t>167101101</t>
  </si>
  <si>
    <t>Nakládání výkopku z hor.1-4 v množství do 100 m3</t>
  </si>
  <si>
    <t>112</t>
  </si>
  <si>
    <t>162601102</t>
  </si>
  <si>
    <t>Vodorovné přemístění výkopku z hor.1-4 do 5000 m</t>
  </si>
  <si>
    <t>114</t>
  </si>
  <si>
    <t>47</t>
  </si>
  <si>
    <t>111220170</t>
  </si>
  <si>
    <t>Poplatek za skládku zeminy</t>
  </si>
  <si>
    <t>116</t>
  </si>
  <si>
    <t>D22</t>
  </si>
  <si>
    <t>17: Konstrukce ze zemin</t>
  </si>
  <si>
    <t>174101103</t>
  </si>
  <si>
    <t>Zásyp zářezů se šikmými stěnami se zhutněním</t>
  </si>
  <si>
    <t>118</t>
  </si>
  <si>
    <t>49</t>
  </si>
  <si>
    <t>583318004</t>
  </si>
  <si>
    <t xml:space="preserve">Kamenivo těžené frakce  16/32</t>
  </si>
  <si>
    <t>120</t>
  </si>
  <si>
    <t>171151101</t>
  </si>
  <si>
    <t>Hutnění boků násypů pro jakýkoliv sklon a míru zhutnění svahu</t>
  </si>
  <si>
    <t>122</t>
  </si>
  <si>
    <t>51</t>
  </si>
  <si>
    <t>171201101</t>
  </si>
  <si>
    <t>Uložení sypaniny do násypů nezhutněných</t>
  </si>
  <si>
    <t>124</t>
  </si>
  <si>
    <t>D23</t>
  </si>
  <si>
    <t>18: Povrchové úpravy terénu</t>
  </si>
  <si>
    <t>181101121</t>
  </si>
  <si>
    <t>Úprava pozemku s rozpojením, přehrnutím, urovnáním a přehrnutím do 20 m zeminy tř 1 a 2</t>
  </si>
  <si>
    <t>126</t>
  </si>
  <si>
    <t>53</t>
  </si>
  <si>
    <t>181201102</t>
  </si>
  <si>
    <t>Úprava pláně v násypech v hor. 1-4, se zhutněním</t>
  </si>
  <si>
    <t>128</t>
  </si>
  <si>
    <t>181301102</t>
  </si>
  <si>
    <t>Rozprostření ornice, rovina, tl. 10-15 cm,do 500m2</t>
  </si>
  <si>
    <t>130</t>
  </si>
  <si>
    <t>55</t>
  </si>
  <si>
    <t>182001131</t>
  </si>
  <si>
    <t>Plošná úprava terénu, nerovnosti do 20 cm v rovině</t>
  </si>
  <si>
    <t>132</t>
  </si>
  <si>
    <t>185803111</t>
  </si>
  <si>
    <t>Ošetření trávníku shrabáním v rovině a svahu do 1:5</t>
  </si>
  <si>
    <t>134</t>
  </si>
  <si>
    <t>57</t>
  </si>
  <si>
    <t>185803211</t>
  </si>
  <si>
    <t>Uválcování trávníku v rovině a svahu do 1:5</t>
  </si>
  <si>
    <t>136</t>
  </si>
  <si>
    <t>180403112</t>
  </si>
  <si>
    <t>Založení trávníku parterového výsevem na svahu 1:2</t>
  </si>
  <si>
    <t>138</t>
  </si>
  <si>
    <t>59</t>
  </si>
  <si>
    <t>00572410</t>
  </si>
  <si>
    <t>osivo směs travní parková</t>
  </si>
  <si>
    <t>kg</t>
  </si>
  <si>
    <t>140</t>
  </si>
  <si>
    <t>142</t>
  </si>
  <si>
    <t>D24</t>
  </si>
  <si>
    <t>21: Úprava podloží a základové spáry</t>
  </si>
  <si>
    <t>61</t>
  </si>
  <si>
    <t>212810010</t>
  </si>
  <si>
    <t>Trativody z PVC drenážních flexibilních trubek</t>
  </si>
  <si>
    <t>144</t>
  </si>
  <si>
    <t>D25</t>
  </si>
  <si>
    <t>27: Základy</t>
  </si>
  <si>
    <t>271531114</t>
  </si>
  <si>
    <t>Polštář základu z kameniva drceného 8-16 mm Polštář základu z kameniva drceného 8-16 mm</t>
  </si>
  <si>
    <t>146</t>
  </si>
  <si>
    <t>63</t>
  </si>
  <si>
    <t>274354111</t>
  </si>
  <si>
    <t>Bednění základových pasů - zřízení</t>
  </si>
  <si>
    <t>148</t>
  </si>
  <si>
    <t>274354211</t>
  </si>
  <si>
    <t>Bednění základových pasů - odstranění</t>
  </si>
  <si>
    <t>150</t>
  </si>
  <si>
    <t>65</t>
  </si>
  <si>
    <t>273314117</t>
  </si>
  <si>
    <t>Beton základových desek prostý C 30/37 XA3</t>
  </si>
  <si>
    <t>152</t>
  </si>
  <si>
    <t>631319175</t>
  </si>
  <si>
    <t>Příplatek k mazanině tl do 240 mm za stržení povrchu spodní vrstvy před vložením výztuže</t>
  </si>
  <si>
    <t>154</t>
  </si>
  <si>
    <t>67</t>
  </si>
  <si>
    <t>273354111</t>
  </si>
  <si>
    <t>Bednění základových desek - zřízení</t>
  </si>
  <si>
    <t>156</t>
  </si>
  <si>
    <t>274313611</t>
  </si>
  <si>
    <t>Základové pásy z betonu tř. C 16/20</t>
  </si>
  <si>
    <t>158</t>
  </si>
  <si>
    <t>69</t>
  </si>
  <si>
    <t>273354211</t>
  </si>
  <si>
    <t>Bednění základových desek - odstranění</t>
  </si>
  <si>
    <t>160</t>
  </si>
  <si>
    <t>273361921</t>
  </si>
  <si>
    <t>Výztuž základových desek ze svařovaných sítí</t>
  </si>
  <si>
    <t>162</t>
  </si>
  <si>
    <t>71</t>
  </si>
  <si>
    <t>274313711</t>
  </si>
  <si>
    <t>Základové pásy z betonu tř. C 20/25</t>
  </si>
  <si>
    <t>164</t>
  </si>
  <si>
    <t>275313621</t>
  </si>
  <si>
    <t>Beton základových patek prostý C 20/25</t>
  </si>
  <si>
    <t>166</t>
  </si>
  <si>
    <t>D26</t>
  </si>
  <si>
    <t>31: Zdi podpěrné a volné</t>
  </si>
  <si>
    <t>73</t>
  </si>
  <si>
    <t>311112315</t>
  </si>
  <si>
    <t>Stěna z tvárnic ztraceného bednění Best, tl. 15 cm</t>
  </si>
  <si>
    <t>168</t>
  </si>
  <si>
    <t>311361721</t>
  </si>
  <si>
    <t>Výztuž nadzákladových zdí z ocel BSt 500 S</t>
  </si>
  <si>
    <t>170</t>
  </si>
  <si>
    <t>75</t>
  </si>
  <si>
    <t>311321411</t>
  </si>
  <si>
    <t>Nosná zeď ze ŽB tř. C 25/30 bez výztuže</t>
  </si>
  <si>
    <t>172</t>
  </si>
  <si>
    <t>311351105</t>
  </si>
  <si>
    <t>Bednění nadzákladových zdí oboustranné - zřízení</t>
  </si>
  <si>
    <t>174</t>
  </si>
  <si>
    <t>77</t>
  </si>
  <si>
    <t>311351106</t>
  </si>
  <si>
    <t>Bednění nadzákladových zdí oboustranné-odstranění</t>
  </si>
  <si>
    <t>176</t>
  </si>
  <si>
    <t>178</t>
  </si>
  <si>
    <t>79</t>
  </si>
  <si>
    <t>180</t>
  </si>
  <si>
    <t>D27</t>
  </si>
  <si>
    <t>41: Stropy a stropní konstrukce (pro pozemní stavby)</t>
  </si>
  <si>
    <t>411121221</t>
  </si>
  <si>
    <t>Montáž prefabrikovaných ŽB stropů ze stropních desek dl do 900 mm</t>
  </si>
  <si>
    <t>kus</t>
  </si>
  <si>
    <t>182</t>
  </si>
  <si>
    <t>81</t>
  </si>
  <si>
    <t>592411310</t>
  </si>
  <si>
    <t>Deska zákrytová průběžná ZDP 2-13 500x200x50 Deska zákrytová průběžná ZDP 2-13 500x200x50</t>
  </si>
  <si>
    <t>184</t>
  </si>
  <si>
    <t>D28</t>
  </si>
  <si>
    <t>43: Schodiště</t>
  </si>
  <si>
    <t>434311116</t>
  </si>
  <si>
    <t>Stupně dusané na terén, na desku, z betonu C 25/30 Stupně dusané na terén, na desku, z betonu C 25/30</t>
  </si>
  <si>
    <t>186</t>
  </si>
  <si>
    <t>D29</t>
  </si>
  <si>
    <t>45: Podkladní a vedlejší konstrukce (kromě vozovek a železničního svršku)</t>
  </si>
  <si>
    <t>83</t>
  </si>
  <si>
    <t>451971112</t>
  </si>
  <si>
    <t>Položení podkladní vrstvy z geotextilie s uchycením v terénu sponami</t>
  </si>
  <si>
    <t>188</t>
  </si>
  <si>
    <t>D30</t>
  </si>
  <si>
    <t>56: Podkladní vrstvy komunikací, letišť a ploch</t>
  </si>
  <si>
    <t>564731111</t>
  </si>
  <si>
    <t>Podklad z kameniva hrubého drceného vel. 32-63 mm tl 100 mm</t>
  </si>
  <si>
    <t>190</t>
  </si>
  <si>
    <t>85</t>
  </si>
  <si>
    <t>564721111</t>
  </si>
  <si>
    <t>Podklad z kameniva hrubého drceného vel. 32-63 mm tl 80 mm</t>
  </si>
  <si>
    <t>192</t>
  </si>
  <si>
    <t>564922104</t>
  </si>
  <si>
    <t xml:space="preserve">Mlatový kryt z mech.zpevněného kameniva tl. 2,5 cm </t>
  </si>
  <si>
    <t>194</t>
  </si>
  <si>
    <t>87</t>
  </si>
  <si>
    <t>564731112</t>
  </si>
  <si>
    <t>Podklad z kameniva hrubého drceného vel. 32-63 mm tl 110 mm</t>
  </si>
  <si>
    <t>196</t>
  </si>
  <si>
    <t>564751114</t>
  </si>
  <si>
    <t>Podklad z kameniva hrubého drceného vel. 32-63 mm tl 180 mm</t>
  </si>
  <si>
    <t>198</t>
  </si>
  <si>
    <t>D31</t>
  </si>
  <si>
    <t>59: Kryty pozemních komunikací, letišť a ploch dlážděných (předlažby)</t>
  </si>
  <si>
    <t>89</t>
  </si>
  <si>
    <t>564761111</t>
  </si>
  <si>
    <t>Podklad z kameniva hrubého drceného vel. 32-63 mm tl 200 mm</t>
  </si>
  <si>
    <t>200</t>
  </si>
  <si>
    <t>591120333</t>
  </si>
  <si>
    <t>Kladení pískovcových šlapáků do písku</t>
  </si>
  <si>
    <t>202</t>
  </si>
  <si>
    <t>91</t>
  </si>
  <si>
    <t>583110114</t>
  </si>
  <si>
    <t>Kamenný šlapák Těrchovský pískovec</t>
  </si>
  <si>
    <t>204</t>
  </si>
  <si>
    <t>591211111</t>
  </si>
  <si>
    <t>Kladení dlažby z kostek drobných z kamene do lože z kameniva těženého tl 50 mm</t>
  </si>
  <si>
    <t>206</t>
  </si>
  <si>
    <t>93</t>
  </si>
  <si>
    <t>58380121</t>
  </si>
  <si>
    <t xml:space="preserve">Kostka žulová dlažební štípaná drobná (1t=8m2) </t>
  </si>
  <si>
    <t>208</t>
  </si>
  <si>
    <t>D32</t>
  </si>
  <si>
    <t>62: Úprava povrchů vnější</t>
  </si>
  <si>
    <t>622451131</t>
  </si>
  <si>
    <t>Omítka vnější stěn, MC, hladká, složitost 1 - 2</t>
  </si>
  <si>
    <t>210</t>
  </si>
  <si>
    <t>95</t>
  </si>
  <si>
    <t>622421121</t>
  </si>
  <si>
    <t>Omítka vnější stěn, MVC, hrubá zatřená</t>
  </si>
  <si>
    <t>212</t>
  </si>
  <si>
    <t>622471317</t>
  </si>
  <si>
    <t xml:space="preserve">Nátěr nebo nástřik stěn vnějších, složitost 1 - 2 </t>
  </si>
  <si>
    <t>214</t>
  </si>
  <si>
    <t>D33</t>
  </si>
  <si>
    <t>63: Podlahy a podlahové konstrukce</t>
  </si>
  <si>
    <t>97</t>
  </si>
  <si>
    <t>631313511</t>
  </si>
  <si>
    <t xml:space="preserve">Mazanina betonová tl. 8 - 12 cm C 12/15 </t>
  </si>
  <si>
    <t>216</t>
  </si>
  <si>
    <t>631571003</t>
  </si>
  <si>
    <t xml:space="preserve">Násyp ze štěrkopísku 0 - 32,  zpevňující </t>
  </si>
  <si>
    <t>218</t>
  </si>
  <si>
    <t>99</t>
  </si>
  <si>
    <t>632125630</t>
  </si>
  <si>
    <t xml:space="preserve">Příplatek za zdrsnění povrchu křemennou drtí </t>
  </si>
  <si>
    <t>220</t>
  </si>
  <si>
    <t>D34</t>
  </si>
  <si>
    <t>711: Izolace proti vodě</t>
  </si>
  <si>
    <t>100</t>
  </si>
  <si>
    <t>711112001</t>
  </si>
  <si>
    <t>Provedení izolace proti zemní vlhkosti svislé za studena nátěrem penetračním</t>
  </si>
  <si>
    <t>222</t>
  </si>
  <si>
    <t>101</t>
  </si>
  <si>
    <t>711142559</t>
  </si>
  <si>
    <t>Provedení izolace proti zemní vlhkosti pásy přitavením svislé NAIP</t>
  </si>
  <si>
    <t>224</t>
  </si>
  <si>
    <t>711823121</t>
  </si>
  <si>
    <t xml:space="preserve">Montáž nopové fólie svisle </t>
  </si>
  <si>
    <t>226</t>
  </si>
  <si>
    <t>103</t>
  </si>
  <si>
    <t>711823129</t>
  </si>
  <si>
    <t xml:space="preserve">Montáž ukončovací lišty k nopové fólii </t>
  </si>
  <si>
    <t>228</t>
  </si>
  <si>
    <t>998711101</t>
  </si>
  <si>
    <t>Přesun hmot tonážní pro izolace proti vodě, vlhkosti a plynům v objektech výšky do 6 m</t>
  </si>
  <si>
    <t>230</t>
  </si>
  <si>
    <t>D35</t>
  </si>
  <si>
    <t>721: Vnitřní kanalizace</t>
  </si>
  <si>
    <t>105</t>
  </si>
  <si>
    <t>721176103.1</t>
  </si>
  <si>
    <t xml:space="preserve">Potrubí HT připojovací D 50 x 1,8 mm </t>
  </si>
  <si>
    <t>232</t>
  </si>
  <si>
    <t>767160142</t>
  </si>
  <si>
    <t>Madlo trubkové žárově pozink.</t>
  </si>
  <si>
    <t>234</t>
  </si>
  <si>
    <t>107</t>
  </si>
  <si>
    <t>767400662</t>
  </si>
  <si>
    <t>Branka jeklová výplň svislé členění zinkov 104x150cm D+M Z1</t>
  </si>
  <si>
    <t>236</t>
  </si>
  <si>
    <t>767410180</t>
  </si>
  <si>
    <t xml:space="preserve">Brána dvoudílná posuvná 405x150 jekl prof. el.ovl., pozink. úprava Z2 </t>
  </si>
  <si>
    <t>238</t>
  </si>
  <si>
    <t>109</t>
  </si>
  <si>
    <t>767995103</t>
  </si>
  <si>
    <t xml:space="preserve">Výroba a montáž kov. atypických konstr. do 20 kg </t>
  </si>
  <si>
    <t>KG</t>
  </si>
  <si>
    <t>240</t>
  </si>
  <si>
    <t>110</t>
  </si>
  <si>
    <t>15512725</t>
  </si>
  <si>
    <t xml:space="preserve">Ocel tažená kruhová 11SMn30  D 14 mm (1,21kg/m) </t>
  </si>
  <si>
    <t>242</t>
  </si>
  <si>
    <t>111</t>
  </si>
  <si>
    <t>151123650</t>
  </si>
  <si>
    <t>Ocel pásová 100x6 plochá (4,71kg/m)</t>
  </si>
  <si>
    <t>244</t>
  </si>
  <si>
    <t>767995105</t>
  </si>
  <si>
    <t xml:space="preserve">Výroba a montáž kov. atypických konstr. do 100 kg </t>
  </si>
  <si>
    <t>246</t>
  </si>
  <si>
    <t>113</t>
  </si>
  <si>
    <t>553470120</t>
  </si>
  <si>
    <t xml:space="preserve">Pororošt podlahový svařovaný pozink.1000x1000/30x2 </t>
  </si>
  <si>
    <t>248</t>
  </si>
  <si>
    <t>13233662</t>
  </si>
  <si>
    <t xml:space="preserve">Úhelník nerovnoramenný L jakost S235  50x30x4 mm</t>
  </si>
  <si>
    <t>250</t>
  </si>
  <si>
    <t>115</t>
  </si>
  <si>
    <t>767640121</t>
  </si>
  <si>
    <t xml:space="preserve">D+M brána dvoukř. 226x201+sloupky,rám jekl, výplň pásovina, pozink.+RAL </t>
  </si>
  <si>
    <t>252</t>
  </si>
  <si>
    <t>13224798</t>
  </si>
  <si>
    <t xml:space="preserve">Tyč ocelová plochá jakost S235  30x 4 mm</t>
  </si>
  <si>
    <t>254</t>
  </si>
  <si>
    <t>117</t>
  </si>
  <si>
    <t>767640120</t>
  </si>
  <si>
    <t xml:space="preserve">D+M brána dvoukřídl.250x126+sloupky, rám jekl, výplň pásovina pozink.+RAL </t>
  </si>
  <si>
    <t>256</t>
  </si>
  <si>
    <t>998767201</t>
  </si>
  <si>
    <t>Přesun hmot procentní pro zámečnické konstrukce v objektech v do 6 m</t>
  </si>
  <si>
    <t>%</t>
  </si>
  <si>
    <t>258</t>
  </si>
  <si>
    <t>D36</t>
  </si>
  <si>
    <t>95: Různé dokončovací konstrukce a práce na pozemních stavbách</t>
  </si>
  <si>
    <t>119</t>
  </si>
  <si>
    <t>955120370</t>
  </si>
  <si>
    <t>Osazení lavičky</t>
  </si>
  <si>
    <t>260</t>
  </si>
  <si>
    <t>593126300</t>
  </si>
  <si>
    <t>Lavička NISHA</t>
  </si>
  <si>
    <t>262</t>
  </si>
  <si>
    <t>121</t>
  </si>
  <si>
    <t>953941211</t>
  </si>
  <si>
    <t>Osazování kovových konzol nebo kotev</t>
  </si>
  <si>
    <t>264</t>
  </si>
  <si>
    <t>D37</t>
  </si>
  <si>
    <t>97: Prorážení otvorů a ostatní bourací práce</t>
  </si>
  <si>
    <t>970041018</t>
  </si>
  <si>
    <t>Vrtání jádrové do prostého betonu d 14 - 18 mm</t>
  </si>
  <si>
    <t>266</t>
  </si>
  <si>
    <t>D38</t>
  </si>
  <si>
    <t>D10: Ostatní materiál</t>
  </si>
  <si>
    <t>123</t>
  </si>
  <si>
    <t>593131265</t>
  </si>
  <si>
    <t>Koš beton./ocel Koš beton./ocel</t>
  </si>
  <si>
    <t>268</t>
  </si>
  <si>
    <t>D39</t>
  </si>
  <si>
    <t>H15: Objekty pozemní zvláštní</t>
  </si>
  <si>
    <t>998153131</t>
  </si>
  <si>
    <t>Přesun hmot pro samostatné zdi a valy zděné z cihel, kamene, tvárnic nebo monolitické v do 12 m</t>
  </si>
  <si>
    <t>270</t>
  </si>
  <si>
    <t>D40</t>
  </si>
  <si>
    <t>H22: Komunikace pozemní a letiště</t>
  </si>
  <si>
    <t>125</t>
  </si>
  <si>
    <t>998223011</t>
  </si>
  <si>
    <t>Přesun hmot pro pozemní komunikace s krytem dlážděným</t>
  </si>
  <si>
    <t>272</t>
  </si>
  <si>
    <t>D41</t>
  </si>
  <si>
    <t>D13: SO 06 Oplocení</t>
  </si>
  <si>
    <t>274</t>
  </si>
  <si>
    <t>127</t>
  </si>
  <si>
    <t>278</t>
  </si>
  <si>
    <t>280</t>
  </si>
  <si>
    <t>129</t>
  </si>
  <si>
    <t>282</t>
  </si>
  <si>
    <t>284</t>
  </si>
  <si>
    <t>131</t>
  </si>
  <si>
    <t>286</t>
  </si>
  <si>
    <t>274351215</t>
  </si>
  <si>
    <t>Bednění stěn základových pasů - zřízení</t>
  </si>
  <si>
    <t>288</t>
  </si>
  <si>
    <t>133</t>
  </si>
  <si>
    <t>274351216</t>
  </si>
  <si>
    <t>Bednění stěn základových pasů - odstranění</t>
  </si>
  <si>
    <t>290</t>
  </si>
  <si>
    <t>767112900</t>
  </si>
  <si>
    <t>Montáž oplocení z desek polykarbonát. tl.4mm do syst. U profilů</t>
  </si>
  <si>
    <t>292</t>
  </si>
  <si>
    <t>135</t>
  </si>
  <si>
    <t>767112901</t>
  </si>
  <si>
    <t>Desky polykarbonát. tl.4mm -dodávka</t>
  </si>
  <si>
    <t>294</t>
  </si>
  <si>
    <t>298</t>
  </si>
  <si>
    <t>137</t>
  </si>
  <si>
    <t>14587779</t>
  </si>
  <si>
    <t xml:space="preserve">Profil obdélník. uzavř.svařovaný S235   80x60x3 mm </t>
  </si>
  <si>
    <t>300</t>
  </si>
  <si>
    <t>13611228</t>
  </si>
  <si>
    <t>plech ocelový hladký jakost S235JR tl 10mm tabule</t>
  </si>
  <si>
    <t>302</t>
  </si>
  <si>
    <t>139</t>
  </si>
  <si>
    <t>767400664</t>
  </si>
  <si>
    <t>Matky, šrouby, podložky Matky, šrouby, podložky</t>
  </si>
  <si>
    <t>304</t>
  </si>
  <si>
    <t>767800199</t>
  </si>
  <si>
    <t>Příplatek na zinkování</t>
  </si>
  <si>
    <t>306</t>
  </si>
  <si>
    <t>141</t>
  </si>
  <si>
    <t>767800200</t>
  </si>
  <si>
    <t>Přeprava zámeč. výrobků na zinkování a zpět</t>
  </si>
  <si>
    <t>308</t>
  </si>
  <si>
    <t>310</t>
  </si>
  <si>
    <t>0,25 * 9155,3</t>
  </si>
  <si>
    <t>143</t>
  </si>
  <si>
    <t>998151111</t>
  </si>
  <si>
    <t>Přesun hmot, oplocení a zvláštní obj. zděné do 10m</t>
  </si>
  <si>
    <t>312</t>
  </si>
  <si>
    <t>D42</t>
  </si>
  <si>
    <t>D14: SO 07 Altán</t>
  </si>
  <si>
    <t>110520100</t>
  </si>
  <si>
    <t>Vytyčení stavby geodetem Vytyčení stavby geodetem</t>
  </si>
  <si>
    <t>314</t>
  </si>
  <si>
    <t>145</t>
  </si>
  <si>
    <t>122201101</t>
  </si>
  <si>
    <t>Odkopávky nezapažené v hor. 3 do 100 m3</t>
  </si>
  <si>
    <t>316</t>
  </si>
  <si>
    <t>122201109</t>
  </si>
  <si>
    <t>Příplatek za lepivost - odkopávky v hor. 3</t>
  </si>
  <si>
    <t>318</t>
  </si>
  <si>
    <t>147</t>
  </si>
  <si>
    <t>320</t>
  </si>
  <si>
    <t>322</t>
  </si>
  <si>
    <t>149</t>
  </si>
  <si>
    <t>324</t>
  </si>
  <si>
    <t>326</t>
  </si>
  <si>
    <t>151</t>
  </si>
  <si>
    <t>328</t>
  </si>
  <si>
    <t>330</t>
  </si>
  <si>
    <t>153</t>
  </si>
  <si>
    <t>175101201</t>
  </si>
  <si>
    <t>Obsyp objektu bez prohození sypaniny</t>
  </si>
  <si>
    <t>332</t>
  </si>
  <si>
    <t>334</t>
  </si>
  <si>
    <t>155</t>
  </si>
  <si>
    <t>274313621</t>
  </si>
  <si>
    <t>Beton základových pasů prostý C 20/25</t>
  </si>
  <si>
    <t>336</t>
  </si>
  <si>
    <t>338</t>
  </si>
  <si>
    <t>157</t>
  </si>
  <si>
    <t>340</t>
  </si>
  <si>
    <t>631319153</t>
  </si>
  <si>
    <t>Příplatek za přehlaz. mazanin tl. 12cm</t>
  </si>
  <si>
    <t>342</t>
  </si>
  <si>
    <t>159</t>
  </si>
  <si>
    <t>273313621</t>
  </si>
  <si>
    <t>Beton základových desek prostý C 20/25</t>
  </si>
  <si>
    <t>344</t>
  </si>
  <si>
    <t>346</t>
  </si>
  <si>
    <t>161</t>
  </si>
  <si>
    <t>348</t>
  </si>
  <si>
    <t>350</t>
  </si>
  <si>
    <t>163</t>
  </si>
  <si>
    <t>271531113</t>
  </si>
  <si>
    <t>Polštář základu z kameniva hr. drceného 16-32 mm</t>
  </si>
  <si>
    <t>352</t>
  </si>
  <si>
    <t>311321824</t>
  </si>
  <si>
    <t>Železobeton nadzákladových zdí pohledový C 20/25</t>
  </si>
  <si>
    <t>354</t>
  </si>
  <si>
    <t>165</t>
  </si>
  <si>
    <t>356</t>
  </si>
  <si>
    <t>358</t>
  </si>
  <si>
    <t>167</t>
  </si>
  <si>
    <t>360</t>
  </si>
  <si>
    <t>434312241</t>
  </si>
  <si>
    <t>Schody z betonu prostého C 16/20 v opěrných zídkách</t>
  </si>
  <si>
    <t>362</t>
  </si>
  <si>
    <t>169</t>
  </si>
  <si>
    <t>434351141</t>
  </si>
  <si>
    <t>Zřízení bednění stupňů přímočarých schodišť</t>
  </si>
  <si>
    <t>364</t>
  </si>
  <si>
    <t>434351142</t>
  </si>
  <si>
    <t>Odstranění bednění stupňů přímočarých schodišť</t>
  </si>
  <si>
    <t>366</t>
  </si>
  <si>
    <t>171</t>
  </si>
  <si>
    <t>368</t>
  </si>
  <si>
    <t>631319183</t>
  </si>
  <si>
    <t>Příplatek k mazanině tl do 120 mm za sklon do 35°</t>
  </si>
  <si>
    <t>370</t>
  </si>
  <si>
    <t>173</t>
  </si>
  <si>
    <t>711111001</t>
  </si>
  <si>
    <t>Provedení izolace proti zemní vlhkosti vodorovné za studena nátěrem penetračním</t>
  </si>
  <si>
    <t>372</t>
  </si>
  <si>
    <t>711141559</t>
  </si>
  <si>
    <t>Provedení izolace proti zemní vlhkosti pásy přitavením vodorovné NAIP</t>
  </si>
  <si>
    <t>374</t>
  </si>
  <si>
    <t>175</t>
  </si>
  <si>
    <t>376</t>
  </si>
  <si>
    <t>D43</t>
  </si>
  <si>
    <t>762: Konstrukce tesařské</t>
  </si>
  <si>
    <t>762085151</t>
  </si>
  <si>
    <t>Hoblování řeziva Hoblování řeziva</t>
  </si>
  <si>
    <t>378</t>
  </si>
  <si>
    <t>177</t>
  </si>
  <si>
    <t>762195000</t>
  </si>
  <si>
    <t>Spojovací prostředky pro montáž stěn, příček, bednění stěn</t>
  </si>
  <si>
    <t>380</t>
  </si>
  <si>
    <t>762112110</t>
  </si>
  <si>
    <t>Montáž tesařských stěn na hladko z hraněného řeziva průřezové plochy do 120 cm2</t>
  </si>
  <si>
    <t>382</t>
  </si>
  <si>
    <t>179</t>
  </si>
  <si>
    <t>762332110</t>
  </si>
  <si>
    <t>Montáž vázaných krovů pravidelných do 120 cm2</t>
  </si>
  <si>
    <t>384</t>
  </si>
  <si>
    <t>762395000</t>
  </si>
  <si>
    <t>Spojovací prostředky krovů, bednění, laťování, nadstřešních konstrukcí</t>
  </si>
  <si>
    <t>386</t>
  </si>
  <si>
    <t>181</t>
  </si>
  <si>
    <t>998762102</t>
  </si>
  <si>
    <t>Přesun hmot tonážní pro kce tesařské v objektech v do 12 m</t>
  </si>
  <si>
    <t>388</t>
  </si>
  <si>
    <t>D44</t>
  </si>
  <si>
    <t>764: Konstrukce klempířské</t>
  </si>
  <si>
    <t>764290124</t>
  </si>
  <si>
    <t>Lemování Al altánu -stěny, závětr. lišty</t>
  </si>
  <si>
    <t>390</t>
  </si>
  <si>
    <t>183</t>
  </si>
  <si>
    <t>764393320</t>
  </si>
  <si>
    <t>Hřeben střechy z Al plechu, rš 330 mm</t>
  </si>
  <si>
    <t>392</t>
  </si>
  <si>
    <t>998764201</t>
  </si>
  <si>
    <t>Přesun hmot procentní pro konstrukce klempířské v objektech v do 6 m</t>
  </si>
  <si>
    <t>394</t>
  </si>
  <si>
    <t>D45</t>
  </si>
  <si>
    <t>766: Konstrukce truhlářské</t>
  </si>
  <si>
    <t>185</t>
  </si>
  <si>
    <t>7668881266</t>
  </si>
  <si>
    <t>D+M police na knihy š.45cm, masiv smrk+ nátěr lazura</t>
  </si>
  <si>
    <t>396</t>
  </si>
  <si>
    <t>998766201</t>
  </si>
  <si>
    <t>Přesun hmot procentní pro konstrukce truhlářské v objektech v do 6 m</t>
  </si>
  <si>
    <t>398</t>
  </si>
  <si>
    <t>187</t>
  </si>
  <si>
    <t>767800170</t>
  </si>
  <si>
    <t>Ocelové komponenty pro montáž altánu</t>
  </si>
  <si>
    <t>400</t>
  </si>
  <si>
    <t>767112861</t>
  </si>
  <si>
    <t xml:space="preserve">Deska polykarbonát. tl.16mm šíře 600mm-dodávka </t>
  </si>
  <si>
    <t>402</t>
  </si>
  <si>
    <t>189</t>
  </si>
  <si>
    <t>767112860</t>
  </si>
  <si>
    <t xml:space="preserve">Montáž opláštění altánu z desek polykarbonát. tl.16mm do syst. U prof. </t>
  </si>
  <si>
    <t>404</t>
  </si>
  <si>
    <t>406</t>
  </si>
  <si>
    <t>D46</t>
  </si>
  <si>
    <t>783: Nátěry</t>
  </si>
  <si>
    <t>191</t>
  </si>
  <si>
    <t>783626311</t>
  </si>
  <si>
    <t>Nátěr truhlářských výrobků lazurovací BASF 3x</t>
  </si>
  <si>
    <t>408</t>
  </si>
  <si>
    <t>783626001</t>
  </si>
  <si>
    <t>Nátěr truhlářských výrobků impregnační BASF 1x</t>
  </si>
  <si>
    <t>410</t>
  </si>
  <si>
    <t>D47</t>
  </si>
  <si>
    <t>94: Lešení a stavební výtahy</t>
  </si>
  <si>
    <t>193</t>
  </si>
  <si>
    <t>943943221</t>
  </si>
  <si>
    <t>Montáž lešení prostorové lehké, do 200kg, H 10 m</t>
  </si>
  <si>
    <t>412</t>
  </si>
  <si>
    <t>943943292</t>
  </si>
  <si>
    <t>Příplatek za každý měsíc použití k pol..3221, 3222</t>
  </si>
  <si>
    <t>414</t>
  </si>
  <si>
    <t>195</t>
  </si>
  <si>
    <t>943943821</t>
  </si>
  <si>
    <t>Demontáž lešení, prostor. lehké, 200 kPa, H 10 m</t>
  </si>
  <si>
    <t>416</t>
  </si>
  <si>
    <t>943955021</t>
  </si>
  <si>
    <t>Montáž lešeňové podlahy s příčníky a podél.,H 10 m</t>
  </si>
  <si>
    <t>418</t>
  </si>
  <si>
    <t>197</t>
  </si>
  <si>
    <t>943955191</t>
  </si>
  <si>
    <t>Příplatek za každý měsíc použití leš.k pol.21až 41</t>
  </si>
  <si>
    <t>420</t>
  </si>
  <si>
    <t>943955821</t>
  </si>
  <si>
    <t>Demontáž leš. podlahy s příč. a podélníky, H 10 m</t>
  </si>
  <si>
    <t>422</t>
  </si>
  <si>
    <t>199</t>
  </si>
  <si>
    <t>953941312</t>
  </si>
  <si>
    <t>Osazení požárního hasicího přístroje na stěnu</t>
  </si>
  <si>
    <t>424</t>
  </si>
  <si>
    <t>44984124</t>
  </si>
  <si>
    <t>Přístroj hasicí práškový NEURUPPIN PG 6 PDC</t>
  </si>
  <si>
    <t>426</t>
  </si>
  <si>
    <t>201</t>
  </si>
  <si>
    <t>428</t>
  </si>
  <si>
    <t>D48</t>
  </si>
  <si>
    <t>H01: Budovy občanské výstavby</t>
  </si>
  <si>
    <t>998011001</t>
  </si>
  <si>
    <t>Přesun hmot pro budovy zděné v do 6 m</t>
  </si>
  <si>
    <t>430</t>
  </si>
  <si>
    <t>D49</t>
  </si>
  <si>
    <t>D15: SO 08 Přístřešek na kontejnery</t>
  </si>
  <si>
    <t>203</t>
  </si>
  <si>
    <t>432</t>
  </si>
  <si>
    <t>434</t>
  </si>
  <si>
    <t>205</t>
  </si>
  <si>
    <t>130901121</t>
  </si>
  <si>
    <t>Bourání konstrukcí z betonu prostého ve vykopávkách</t>
  </si>
  <si>
    <t>436</t>
  </si>
  <si>
    <t>132201210</t>
  </si>
  <si>
    <t>Hloubení rýh š.do 200 cm hor.3 do 50 m3,STROJNĚ</t>
  </si>
  <si>
    <t>438</t>
  </si>
  <si>
    <t>207</t>
  </si>
  <si>
    <t>132201219</t>
  </si>
  <si>
    <t>Přípl.za lepivost,hloubení rýh 200cm,hor.3,STROJNĚ</t>
  </si>
  <si>
    <t>440</t>
  </si>
  <si>
    <t>442</t>
  </si>
  <si>
    <t>209</t>
  </si>
  <si>
    <t>444</t>
  </si>
  <si>
    <t>D50</t>
  </si>
  <si>
    <t>15: Roubení</t>
  </si>
  <si>
    <t>151101101</t>
  </si>
  <si>
    <t>Zřízení příložného pažení a rozepření stěn rýh hl do 2 m</t>
  </si>
  <si>
    <t>446</t>
  </si>
  <si>
    <t>211</t>
  </si>
  <si>
    <t>151101111</t>
  </si>
  <si>
    <t>Odstranění příložného pažení a rozepření stěn rýh hl do 2 m</t>
  </si>
  <si>
    <t>448</t>
  </si>
  <si>
    <t>151101401</t>
  </si>
  <si>
    <t>Zřízení vzepření stěn při pažení příložném hl do 4 m</t>
  </si>
  <si>
    <t>450</t>
  </si>
  <si>
    <t>213</t>
  </si>
  <si>
    <t>151101411</t>
  </si>
  <si>
    <t>Odstranění vzepření stěn při pažení příložném hl do 4 m</t>
  </si>
  <si>
    <t>452</t>
  </si>
  <si>
    <t>454</t>
  </si>
  <si>
    <t>215</t>
  </si>
  <si>
    <t>456</t>
  </si>
  <si>
    <t>458</t>
  </si>
  <si>
    <t>217</t>
  </si>
  <si>
    <t>174101101</t>
  </si>
  <si>
    <t>Zásyp jam, rýh, šachet se zhutněním</t>
  </si>
  <si>
    <t>460</t>
  </si>
  <si>
    <t>583419044</t>
  </si>
  <si>
    <t xml:space="preserve">Kamenivo drcené frakce  32/63 BI Pardubický kraj</t>
  </si>
  <si>
    <t>462</t>
  </si>
  <si>
    <t>219</t>
  </si>
  <si>
    <t>215901101</t>
  </si>
  <si>
    <t>Zhutnění podloží z hornin nesoudržných do 92% PS</t>
  </si>
  <si>
    <t>464</t>
  </si>
  <si>
    <t>466</t>
  </si>
  <si>
    <t>221</t>
  </si>
  <si>
    <t>468</t>
  </si>
  <si>
    <t>470</t>
  </si>
  <si>
    <t>223</t>
  </si>
  <si>
    <t>311112320</t>
  </si>
  <si>
    <t>Stěna z tvárnic ztraceného bednění Best, tl. 20 cm</t>
  </si>
  <si>
    <t>472</t>
  </si>
  <si>
    <t>474</t>
  </si>
  <si>
    <t>225</t>
  </si>
  <si>
    <t>317147102</t>
  </si>
  <si>
    <t>Překlad U PORFIX, výplň C 20/25, dl. 500,š. 200 mm</t>
  </si>
  <si>
    <t>476</t>
  </si>
  <si>
    <t>413351107</t>
  </si>
  <si>
    <t>Bednění nosníků - zřízení</t>
  </si>
  <si>
    <t>478</t>
  </si>
  <si>
    <t>227</t>
  </si>
  <si>
    <t>413351108</t>
  </si>
  <si>
    <t>Bednění nosníků - odstranění</t>
  </si>
  <si>
    <t>480</t>
  </si>
  <si>
    <t>413351211</t>
  </si>
  <si>
    <t>Podpěrná konstr.nosníků do 4 m,do 5 kPa - zřízení</t>
  </si>
  <si>
    <t>482</t>
  </si>
  <si>
    <t>229</t>
  </si>
  <si>
    <t>413351212</t>
  </si>
  <si>
    <t>Podpěrná konstr.nosníků do 4 m,5 kPa - odstranění</t>
  </si>
  <si>
    <t>484</t>
  </si>
  <si>
    <t>486</t>
  </si>
  <si>
    <t>231</t>
  </si>
  <si>
    <t>488</t>
  </si>
  <si>
    <t>490</t>
  </si>
  <si>
    <t>233</t>
  </si>
  <si>
    <t>492</t>
  </si>
  <si>
    <t>494</t>
  </si>
  <si>
    <t>235</t>
  </si>
  <si>
    <t>496</t>
  </si>
  <si>
    <t>631313611</t>
  </si>
  <si>
    <t>Mazanina betonová tl. 8 - 12 cm C 16/20</t>
  </si>
  <si>
    <t>498</t>
  </si>
  <si>
    <t>237</t>
  </si>
  <si>
    <t>631315621</t>
  </si>
  <si>
    <t>Mazanina betonová tl. 12 - 24 cm C 20/25</t>
  </si>
  <si>
    <t>500</t>
  </si>
  <si>
    <t>631316231</t>
  </si>
  <si>
    <t>Hlazení betonových mazanin, strojně</t>
  </si>
  <si>
    <t>502</t>
  </si>
  <si>
    <t>239</t>
  </si>
  <si>
    <t>504</t>
  </si>
  <si>
    <t>631361921</t>
  </si>
  <si>
    <t>Výztuž mazanin svařovanou sítí</t>
  </si>
  <si>
    <t>506</t>
  </si>
  <si>
    <t>241</t>
  </si>
  <si>
    <t>508</t>
  </si>
  <si>
    <t>711112002</t>
  </si>
  <si>
    <t>Provedení izolace proti zemní vlhkosti svislé za studena lakem asfaltovým</t>
  </si>
  <si>
    <t>510</t>
  </si>
  <si>
    <t>243</t>
  </si>
  <si>
    <t>512</t>
  </si>
  <si>
    <t>514</t>
  </si>
  <si>
    <t>245</t>
  </si>
  <si>
    <t>998711201</t>
  </si>
  <si>
    <t>Přesun hmot procentní pro izolace proti vodě, vlhkosti a plynům v objektech v do 6 m</t>
  </si>
  <si>
    <t>516</t>
  </si>
  <si>
    <t>D51</t>
  </si>
  <si>
    <t>713: Izolace tepelné</t>
  </si>
  <si>
    <t>713131130</t>
  </si>
  <si>
    <t>Izolace tepelná stěn vložením do konstrukce</t>
  </si>
  <si>
    <t>518</t>
  </si>
  <si>
    <t>247</t>
  </si>
  <si>
    <t>28375920</t>
  </si>
  <si>
    <t>deska EPS 200 do plochých střech a podlah lambda=0,034 tl 40mm</t>
  </si>
  <si>
    <t>520</t>
  </si>
  <si>
    <t>998713201</t>
  </si>
  <si>
    <t>Přesun hmot procentní pro izolace tepelné v objektech v do 6 m</t>
  </si>
  <si>
    <t>522</t>
  </si>
  <si>
    <t>249</t>
  </si>
  <si>
    <t>764252602</t>
  </si>
  <si>
    <t>Žlab podokapní půlkulatý TiZn RHEINZINK rš. 250 mm</t>
  </si>
  <si>
    <t>524</t>
  </si>
  <si>
    <t>764259611</t>
  </si>
  <si>
    <t xml:space="preserve">Kotlík závěsný TiZn RHEINZINK půlkulatý, 250/80 mm </t>
  </si>
  <si>
    <t>526</t>
  </si>
  <si>
    <t>251</t>
  </si>
  <si>
    <t>764554402</t>
  </si>
  <si>
    <t>Odpadní trouby z Ti Zn plechu, kruhové, D 100 mm</t>
  </si>
  <si>
    <t>528</t>
  </si>
  <si>
    <t>764332391</t>
  </si>
  <si>
    <t>Montáž lemování zdí Al, tvrdá krytina, krycí plech</t>
  </si>
  <si>
    <t>530</t>
  </si>
  <si>
    <t>253</t>
  </si>
  <si>
    <t>532</t>
  </si>
  <si>
    <t>767652100</t>
  </si>
  <si>
    <t xml:space="preserve">Dveře kovové posuvné dvoukř.160x205 na vodící kolejnici, nátěr RAL </t>
  </si>
  <si>
    <t>534</t>
  </si>
  <si>
    <t>255</t>
  </si>
  <si>
    <t>76752110</t>
  </si>
  <si>
    <t xml:space="preserve">Dveře ocelové  TI,PO EW15 87x205 vč. ocel. zárubně ,nátěr RAL, hydraul. zavírač </t>
  </si>
  <si>
    <t>536</t>
  </si>
  <si>
    <t>767646510</t>
  </si>
  <si>
    <t>Montáž dveří protipožárního uzávěru jednokřídlového</t>
  </si>
  <si>
    <t>538</t>
  </si>
  <si>
    <t>257</t>
  </si>
  <si>
    <t>767649191</t>
  </si>
  <si>
    <t>Montáž dveří - samozavírače hydraulického</t>
  </si>
  <si>
    <t>540</t>
  </si>
  <si>
    <t>767653210</t>
  </si>
  <si>
    <t>Montáž vrat garážových posuvných do ocelové zárubně do 6 m2</t>
  </si>
  <si>
    <t>542</t>
  </si>
  <si>
    <t>259</t>
  </si>
  <si>
    <t>767392112</t>
  </si>
  <si>
    <t xml:space="preserve">Montáž krytiny střech, tvar. plechem, šroubováním </t>
  </si>
  <si>
    <t>544</t>
  </si>
  <si>
    <t>767995107</t>
  </si>
  <si>
    <t xml:space="preserve">Výroba a montáž kov. atypických konstr. do 500 kg </t>
  </si>
  <si>
    <t>546</t>
  </si>
  <si>
    <t>261</t>
  </si>
  <si>
    <t>13383420</t>
  </si>
  <si>
    <t xml:space="preserve">Tyč průřezu IPE 120, střední, jakost oceli S235 </t>
  </si>
  <si>
    <t>548</t>
  </si>
  <si>
    <t>14587755</t>
  </si>
  <si>
    <t xml:space="preserve">Profil obdélník. uzavř.svařovaný S235   60x40x2 mm </t>
  </si>
  <si>
    <t>550</t>
  </si>
  <si>
    <t>263</t>
  </si>
  <si>
    <t>133810152</t>
  </si>
  <si>
    <t xml:space="preserve">Profil čtvercový 100/100/5 (14,78kg/m) </t>
  </si>
  <si>
    <t>552</t>
  </si>
  <si>
    <t>554</t>
  </si>
  <si>
    <t>265</t>
  </si>
  <si>
    <t>556</t>
  </si>
  <si>
    <t>941955001</t>
  </si>
  <si>
    <t>Lešení lehké pomocné, výška podlahy do 1,2 m</t>
  </si>
  <si>
    <t>558</t>
  </si>
  <si>
    <t>267</t>
  </si>
  <si>
    <t>560</t>
  </si>
  <si>
    <t>562</t>
  </si>
  <si>
    <t>269</t>
  </si>
  <si>
    <t>564</t>
  </si>
  <si>
    <t>566</t>
  </si>
  <si>
    <t>271</t>
  </si>
  <si>
    <t>568</t>
  </si>
  <si>
    <t>570</t>
  </si>
  <si>
    <t>273</t>
  </si>
  <si>
    <t>572</t>
  </si>
  <si>
    <t xml:space="preserve">D.1.4.d - Veřejné a venkovní osvětlení </t>
  </si>
  <si>
    <t xml:space="preserve">D52 - D.1.4d: Veřejné a venkovní osvětlení </t>
  </si>
  <si>
    <t xml:space="preserve">    D54 - Hlavní rozváděč: Hlavní rozváděč RH obsahuje :</t>
  </si>
  <si>
    <t xml:space="preserve">    D55 - Kabeláž: Kabeláž :</t>
  </si>
  <si>
    <t xml:space="preserve">    D57 - Svítidla,: Svítidla, stropní vývody, apod… :</t>
  </si>
  <si>
    <t xml:space="preserve">    D58 - Zásuvky,: Zásuvky, spínače, krabice, elektroinstalační materiál :</t>
  </si>
  <si>
    <t xml:space="preserve">    D56 - Ostatní náklady: Ostatní náklady :</t>
  </si>
  <si>
    <t>D52</t>
  </si>
  <si>
    <t xml:space="preserve">D.1.4d: Veřejné a venkovní osvětlení </t>
  </si>
  <si>
    <t>D54</t>
  </si>
  <si>
    <t>Hlavní rozváděč: Hlavní rozváděč RH obsahuje :</t>
  </si>
  <si>
    <t>3f. proudový chránič FI25-4p/0,03, 25A/0,03A</t>
  </si>
  <si>
    <t>ks</t>
  </si>
  <si>
    <t>574</t>
  </si>
  <si>
    <t>1f. proudový chránič FI25-2p/0,03, 25A/0,03A</t>
  </si>
  <si>
    <t>576</t>
  </si>
  <si>
    <t>Jednofázový jistič B16/1, 16A</t>
  </si>
  <si>
    <t>578</t>
  </si>
  <si>
    <t>Jednofázový jistič B10/1, 10A</t>
  </si>
  <si>
    <t>580</t>
  </si>
  <si>
    <t>Jednofázový jistič B6/1, 6A</t>
  </si>
  <si>
    <t>582</t>
  </si>
  <si>
    <t>Jednofázový jistič B2/1, 2A</t>
  </si>
  <si>
    <t>584</t>
  </si>
  <si>
    <t>Instalační stykač 20-20 230V</t>
  </si>
  <si>
    <t>586</t>
  </si>
  <si>
    <t xml:space="preserve">Spínací hodiny  včetně příslušenství</t>
  </si>
  <si>
    <t>kpl</t>
  </si>
  <si>
    <t>588</t>
  </si>
  <si>
    <t>Soumrakový spínač s extérním čidlem včetně příslušenství</t>
  </si>
  <si>
    <t>590</t>
  </si>
  <si>
    <t>Router Helvar 905</t>
  </si>
  <si>
    <t>592</t>
  </si>
  <si>
    <t>Thyristor Dimmer Helvar 455</t>
  </si>
  <si>
    <t>594</t>
  </si>
  <si>
    <t>D55</t>
  </si>
  <si>
    <t>Kabeláž: Kabeláž :</t>
  </si>
  <si>
    <t>2.1</t>
  </si>
  <si>
    <t>Kabel CYKY-O 2x1,5mm2</t>
  </si>
  <si>
    <t>598</t>
  </si>
  <si>
    <t>3.1</t>
  </si>
  <si>
    <t>Kabel CYKY-J 4x10mm2</t>
  </si>
  <si>
    <t>600</t>
  </si>
  <si>
    <t>4.1</t>
  </si>
  <si>
    <t>Kabel CYKY-J 3x2,5mm2</t>
  </si>
  <si>
    <t>602</t>
  </si>
  <si>
    <t>5.1</t>
  </si>
  <si>
    <t>Výkopové práce pro kabel a zemnící pásek, uložení, pískové lože, červená fólie, zához, hutnění, apod.</t>
  </si>
  <si>
    <t>bm</t>
  </si>
  <si>
    <t>604</t>
  </si>
  <si>
    <t>6.1</t>
  </si>
  <si>
    <t>Uzemňovací pásek FeZn 30x4mm</t>
  </si>
  <si>
    <t>606</t>
  </si>
  <si>
    <t>7.1</t>
  </si>
  <si>
    <t>Trubka kopoflex 75</t>
  </si>
  <si>
    <t>608</t>
  </si>
  <si>
    <t>8.1</t>
  </si>
  <si>
    <t>Trubka kopoflex 50</t>
  </si>
  <si>
    <t>610</t>
  </si>
  <si>
    <t>9.1</t>
  </si>
  <si>
    <t>Drážka v budově pro zasekání kabelů do stěny</t>
  </si>
  <si>
    <t>612</t>
  </si>
  <si>
    <t>D57</t>
  </si>
  <si>
    <t>Svítidla,: Svítidla, stropní vývody, apod… :</t>
  </si>
  <si>
    <t>3.3</t>
  </si>
  <si>
    <t>LED svítidlo PHILIPS BRS443 FG T25 GRN16-3S/830 dw na stožáru s výložníkem</t>
  </si>
  <si>
    <t>630</t>
  </si>
  <si>
    <t>5.3</t>
  </si>
  <si>
    <t>LED svítidlo nástěnné PHILIPS WT470C L1600, stmívatelné</t>
  </si>
  <si>
    <t>632</t>
  </si>
  <si>
    <t>6.3</t>
  </si>
  <si>
    <t xml:space="preserve">LED svítidlo zápustné do stěny ILTI  LUCE MDAF40030040GR DAF 03 gen2 CW</t>
  </si>
  <si>
    <t>634</t>
  </si>
  <si>
    <t>7.3</t>
  </si>
  <si>
    <t>Stožár 4,5m (5,5m včetně zapuštěné části) s výložníkem</t>
  </si>
  <si>
    <t>636</t>
  </si>
  <si>
    <t>8.2</t>
  </si>
  <si>
    <t>Základ pro stožár 600x600x1000mm včetně výkopu, bednění záhozu a úpravy okolí</t>
  </si>
  <si>
    <t>638</t>
  </si>
  <si>
    <t>D58</t>
  </si>
  <si>
    <t>Zásuvky,: Zásuvky, spínače, krabice, elektroinstalační materiál :</t>
  </si>
  <si>
    <t>1.2</t>
  </si>
  <si>
    <t>Zásuvka jednoduchá na omítku 230V, 16A, IP44, komplet</t>
  </si>
  <si>
    <t>642</t>
  </si>
  <si>
    <t>2.3</t>
  </si>
  <si>
    <t>Instalační krabice přístrojová KP</t>
  </si>
  <si>
    <t>644</t>
  </si>
  <si>
    <t>3.4</t>
  </si>
  <si>
    <t>Instalační krabice odbočná KU</t>
  </si>
  <si>
    <t>646</t>
  </si>
  <si>
    <t>4.3</t>
  </si>
  <si>
    <t>Vypínač jednopólový pod omítku, IP20, řaz.1</t>
  </si>
  <si>
    <t>648</t>
  </si>
  <si>
    <t>5.4</t>
  </si>
  <si>
    <t>Vypínač lustrový pod omítku, IP20, řaz.5</t>
  </si>
  <si>
    <t>650</t>
  </si>
  <si>
    <t>6.4</t>
  </si>
  <si>
    <t>652</t>
  </si>
  <si>
    <t>7.4</t>
  </si>
  <si>
    <t>Helvar 444 mini unit input</t>
  </si>
  <si>
    <t>654</t>
  </si>
  <si>
    <t>8.3</t>
  </si>
  <si>
    <t>Multisenzor DALI s IR přijímačem (dálkový přjímač DALI)</t>
  </si>
  <si>
    <t>656</t>
  </si>
  <si>
    <t>9.3</t>
  </si>
  <si>
    <t xml:space="preserve">Dálkový ovládač DALI  Infrared remote</t>
  </si>
  <si>
    <t>658</t>
  </si>
  <si>
    <t>D56</t>
  </si>
  <si>
    <t>Ostatní náklady: Ostatní náklady :</t>
  </si>
  <si>
    <t>1.1</t>
  </si>
  <si>
    <t>Stavební přípomoce</t>
  </si>
  <si>
    <t>616</t>
  </si>
  <si>
    <t>3.2</t>
  </si>
  <si>
    <t>Zprovoznění DALI systému vč. dopravy</t>
  </si>
  <si>
    <t>620</t>
  </si>
  <si>
    <t>4.2</t>
  </si>
  <si>
    <t>Drobný materiál (hmoždinky, šrouby, sádra, pásky, uchycení atd..)</t>
  </si>
  <si>
    <t>622</t>
  </si>
  <si>
    <t>5.2</t>
  </si>
  <si>
    <t>Úklid, úprava okolí do původního stavu (zatravnění, živice apod.)</t>
  </si>
  <si>
    <t>624</t>
  </si>
  <si>
    <t>6.2</t>
  </si>
  <si>
    <t>Zkoušky, revize</t>
  </si>
  <si>
    <t>626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</si>
</sst>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R2019060-1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Úpravy veřejného parteru a zahrady objektů - 1.etapa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Husova 69 a 110-113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11. 9. 2020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Kolín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sporadical architektonická kancelář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QSB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ROUND(SUM(AG96:AG98),2)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ROUND(SUM(AS96:AS98),2)</f>
        <v>0</v>
      </c>
      <c r="AT95" s="127">
        <f>ROUND(SUM(AV95:AW95),2)</f>
        <v>0</v>
      </c>
      <c r="AU95" s="128">
        <f>ROUND(SUM(AU96:AU98),5)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ROUND(SUM(AZ96:AZ98),2)</f>
        <v>0</v>
      </c>
      <c r="BA95" s="127">
        <f>ROUND(SUM(BA96:BA98),2)</f>
        <v>0</v>
      </c>
      <c r="BB95" s="127">
        <f>ROUND(SUM(BB96:BB98),2)</f>
        <v>0</v>
      </c>
      <c r="BC95" s="127">
        <f>ROUND(SUM(BC96:BC98),2)</f>
        <v>0</v>
      </c>
      <c r="BD95" s="129">
        <f>ROUND(SUM(BD96:BD98),2)</f>
        <v>0</v>
      </c>
      <c r="BE95" s="7"/>
      <c r="BS95" s="130" t="s">
        <v>75</v>
      </c>
      <c r="BT95" s="130" t="s">
        <v>83</v>
      </c>
      <c r="BU95" s="130" t="s">
        <v>77</v>
      </c>
      <c r="BV95" s="130" t="s">
        <v>78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86</v>
      </c>
      <c r="B96" s="69"/>
      <c r="C96" s="132"/>
      <c r="D96" s="132"/>
      <c r="E96" s="133" t="s">
        <v>87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'000 - Vedlejší a ostatní ...'!J32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89</v>
      </c>
      <c r="AR96" s="71"/>
      <c r="AS96" s="136">
        <v>0</v>
      </c>
      <c r="AT96" s="137">
        <f>ROUND(SUM(AV96:AW96),2)</f>
        <v>0</v>
      </c>
      <c r="AU96" s="138">
        <f>'000 - Vedlejší a ostatní ...'!P126</f>
        <v>0</v>
      </c>
      <c r="AV96" s="137">
        <f>'000 - Vedlejší a ostatní ...'!J35</f>
        <v>0</v>
      </c>
      <c r="AW96" s="137">
        <f>'000 - Vedlejší a ostatní ...'!J36</f>
        <v>0</v>
      </c>
      <c r="AX96" s="137">
        <f>'000 - Vedlejší a ostatní ...'!J37</f>
        <v>0</v>
      </c>
      <c r="AY96" s="137">
        <f>'000 - Vedlejší a ostatní ...'!J38</f>
        <v>0</v>
      </c>
      <c r="AZ96" s="137">
        <f>'000 - Vedlejší a ostatní ...'!F35</f>
        <v>0</v>
      </c>
      <c r="BA96" s="137">
        <f>'000 - Vedlejší a ostatní ...'!F36</f>
        <v>0</v>
      </c>
      <c r="BB96" s="137">
        <f>'000 - Vedlejší a ostatní ...'!F37</f>
        <v>0</v>
      </c>
      <c r="BC96" s="137">
        <f>'000 - Vedlejší a ostatní ...'!F38</f>
        <v>0</v>
      </c>
      <c r="BD96" s="139">
        <f>'000 - Vedlejší a ostatní ...'!F39</f>
        <v>0</v>
      </c>
      <c r="BE96" s="4"/>
      <c r="BT96" s="140" t="s">
        <v>85</v>
      </c>
      <c r="BV96" s="140" t="s">
        <v>78</v>
      </c>
      <c r="BW96" s="140" t="s">
        <v>90</v>
      </c>
      <c r="BX96" s="140" t="s">
        <v>84</v>
      </c>
      <c r="CL96" s="140" t="s">
        <v>1</v>
      </c>
    </row>
    <row r="97" s="4" customFormat="1" ht="16.5" customHeight="1">
      <c r="A97" s="131" t="s">
        <v>86</v>
      </c>
      <c r="B97" s="69"/>
      <c r="C97" s="132"/>
      <c r="D97" s="132"/>
      <c r="E97" s="133" t="s">
        <v>91</v>
      </c>
      <c r="F97" s="133"/>
      <c r="G97" s="133"/>
      <c r="H97" s="133"/>
      <c r="I97" s="133"/>
      <c r="J97" s="132"/>
      <c r="K97" s="133" t="s">
        <v>92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'D.1.1 - Architektonicko-s...'!J32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89</v>
      </c>
      <c r="AR97" s="71"/>
      <c r="AS97" s="136">
        <v>0</v>
      </c>
      <c r="AT97" s="137">
        <f>ROUND(SUM(AV97:AW97),2)</f>
        <v>0</v>
      </c>
      <c r="AU97" s="138">
        <f>'D.1.1 - Architektonicko-s...'!P210</f>
        <v>0</v>
      </c>
      <c r="AV97" s="137">
        <f>'D.1.1 - Architektonicko-s...'!J35</f>
        <v>0</v>
      </c>
      <c r="AW97" s="137">
        <f>'D.1.1 - Architektonicko-s...'!J36</f>
        <v>0</v>
      </c>
      <c r="AX97" s="137">
        <f>'D.1.1 - Architektonicko-s...'!J37</f>
        <v>0</v>
      </c>
      <c r="AY97" s="137">
        <f>'D.1.1 - Architektonicko-s...'!J38</f>
        <v>0</v>
      </c>
      <c r="AZ97" s="137">
        <f>'D.1.1 - Architektonicko-s...'!F35</f>
        <v>0</v>
      </c>
      <c r="BA97" s="137">
        <f>'D.1.1 - Architektonicko-s...'!F36</f>
        <v>0</v>
      </c>
      <c r="BB97" s="137">
        <f>'D.1.1 - Architektonicko-s...'!F37</f>
        <v>0</v>
      </c>
      <c r="BC97" s="137">
        <f>'D.1.1 - Architektonicko-s...'!F38</f>
        <v>0</v>
      </c>
      <c r="BD97" s="139">
        <f>'D.1.1 - Architektonicko-s...'!F39</f>
        <v>0</v>
      </c>
      <c r="BE97" s="4"/>
      <c r="BT97" s="140" t="s">
        <v>85</v>
      </c>
      <c r="BV97" s="140" t="s">
        <v>78</v>
      </c>
      <c r="BW97" s="140" t="s">
        <v>93</v>
      </c>
      <c r="BX97" s="140" t="s">
        <v>84</v>
      </c>
      <c r="CL97" s="140" t="s">
        <v>1</v>
      </c>
    </row>
    <row r="98" s="4" customFormat="1" ht="16.5" customHeight="1">
      <c r="A98" s="131" t="s">
        <v>86</v>
      </c>
      <c r="B98" s="69"/>
      <c r="C98" s="132"/>
      <c r="D98" s="132"/>
      <c r="E98" s="133" t="s">
        <v>94</v>
      </c>
      <c r="F98" s="133"/>
      <c r="G98" s="133"/>
      <c r="H98" s="133"/>
      <c r="I98" s="133"/>
      <c r="J98" s="132"/>
      <c r="K98" s="133" t="s">
        <v>95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'D.1.4.d - Veřejné a venko...'!J32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89</v>
      </c>
      <c r="AR98" s="71"/>
      <c r="AS98" s="141">
        <v>0</v>
      </c>
      <c r="AT98" s="142">
        <f>ROUND(SUM(AV98:AW98),2)</f>
        <v>0</v>
      </c>
      <c r="AU98" s="143">
        <f>'D.1.4.d - Veřejné a venko...'!P126</f>
        <v>0</v>
      </c>
      <c r="AV98" s="142">
        <f>'D.1.4.d - Veřejné a venko...'!J35</f>
        <v>0</v>
      </c>
      <c r="AW98" s="142">
        <f>'D.1.4.d - Veřejné a venko...'!J36</f>
        <v>0</v>
      </c>
      <c r="AX98" s="142">
        <f>'D.1.4.d - Veřejné a venko...'!J37</f>
        <v>0</v>
      </c>
      <c r="AY98" s="142">
        <f>'D.1.4.d - Veřejné a venko...'!J38</f>
        <v>0</v>
      </c>
      <c r="AZ98" s="142">
        <f>'D.1.4.d - Veřejné a venko...'!F35</f>
        <v>0</v>
      </c>
      <c r="BA98" s="142">
        <f>'D.1.4.d - Veřejné a venko...'!F36</f>
        <v>0</v>
      </c>
      <c r="BB98" s="142">
        <f>'D.1.4.d - Veřejné a venko...'!F37</f>
        <v>0</v>
      </c>
      <c r="BC98" s="142">
        <f>'D.1.4.d - Veřejné a venko...'!F38</f>
        <v>0</v>
      </c>
      <c r="BD98" s="144">
        <f>'D.1.4.d - Veřejné a venko...'!F39</f>
        <v>0</v>
      </c>
      <c r="BE98" s="4"/>
      <c r="BT98" s="140" t="s">
        <v>85</v>
      </c>
      <c r="BV98" s="140" t="s">
        <v>78</v>
      </c>
      <c r="BW98" s="140" t="s">
        <v>96</v>
      </c>
      <c r="BX98" s="140" t="s">
        <v>84</v>
      </c>
      <c r="CL98" s="140" t="s">
        <v>1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4DoUwxJcx6oy+QPPBEcO4PKkDjd6NxTbSVMd3YsMzas5q1/F8VYFSNSL24uPppxqYhbNzAj8HgP4zgZbJTnD8Q==" hashValue="rlQgqSjPJjwjErvYc2Tmb3eZkjp6W/XP9ouCcAR6svlWV0E27wsBQSc1vU6sRvR/aRGSzSMph9E7aNnXvXBmxw==" algorithmName="SHA-512" password="CC35"/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0 - Vedlejší a ostatní ...'!C2" display="/"/>
    <hyperlink ref="A97" location="'D.1.1 - Architektonicko-s...'!C2" display="/"/>
    <hyperlink ref="A98" location="'D.1.4.d - Veřejné a ven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97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Úpravy veřejného parteru a zahrady objektů - 1.etapa</v>
      </c>
      <c r="F7" s="149"/>
      <c r="G7" s="149"/>
      <c r="H7" s="149"/>
      <c r="L7" s="19"/>
    </row>
    <row r="8" s="1" customFormat="1" ht="12" customHeight="1">
      <c r="B8" s="19"/>
      <c r="D8" s="149" t="s">
        <v>98</v>
      </c>
      <c r="L8" s="19"/>
    </row>
    <row r="9" s="2" customFormat="1" ht="16.5" customHeight="1">
      <c r="A9" s="37"/>
      <c r="B9" s="43"/>
      <c r="C9" s="37"/>
      <c r="D9" s="37"/>
      <c r="E9" s="150" t="s">
        <v>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100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101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ROUND((SUM(BE126:BE141)),  2)</f>
        <v>0</v>
      </c>
      <c r="G35" s="37"/>
      <c r="H35" s="37"/>
      <c r="I35" s="163">
        <v>0.20999999999999999</v>
      </c>
      <c r="J35" s="162">
        <f>ROUND(((SUM(BE126:BE141))*I35),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ROUND((SUM(BF126:BF141)),  2)</f>
        <v>0</v>
      </c>
      <c r="G36" s="37"/>
      <c r="H36" s="37"/>
      <c r="I36" s="163">
        <v>0.14999999999999999</v>
      </c>
      <c r="J36" s="162">
        <f>ROUND(((SUM(BF126:BF141))*I36),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ROUND((SUM(BG126:BG141)),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ROUND((SUM(BH126:BH141)),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ROUND((SUM(BI126:BI141)),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Úpravy veřejného parteru a zahrady objektů - 1.etapa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98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100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000 - Vedlejší a ostatní rozpočtové náklady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Husova 69 a 110-113</v>
      </c>
      <c r="G91" s="39"/>
      <c r="H91" s="39"/>
      <c r="I91" s="31" t="s">
        <v>22</v>
      </c>
      <c r="J91" s="78" t="str">
        <f>IF(J14="","",J14)</f>
        <v>11. 9. 2020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9"/>
      <c r="E93" s="39"/>
      <c r="F93" s="26" t="str">
        <f>E17</f>
        <v>Město Kolín</v>
      </c>
      <c r="G93" s="39"/>
      <c r="H93" s="39"/>
      <c r="I93" s="31" t="s">
        <v>30</v>
      </c>
      <c r="J93" s="35" t="str">
        <f>E23</f>
        <v>sporadical architektonická kancelář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QSB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103</v>
      </c>
      <c r="D96" s="184"/>
      <c r="E96" s="184"/>
      <c r="F96" s="184"/>
      <c r="G96" s="184"/>
      <c r="H96" s="184"/>
      <c r="I96" s="184"/>
      <c r="J96" s="185" t="s">
        <v>104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105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106</v>
      </c>
    </row>
    <row r="99" s="9" customFormat="1" ht="24.96" customHeight="1">
      <c r="A99" s="9"/>
      <c r="B99" s="187"/>
      <c r="C99" s="188"/>
      <c r="D99" s="189" t="s">
        <v>107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108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109</v>
      </c>
      <c r="E101" s="195"/>
      <c r="F101" s="195"/>
      <c r="G101" s="195"/>
      <c r="H101" s="195"/>
      <c r="I101" s="195"/>
      <c r="J101" s="196">
        <f>J133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110</v>
      </c>
      <c r="E102" s="195"/>
      <c r="F102" s="195"/>
      <c r="G102" s="195"/>
      <c r="H102" s="195"/>
      <c r="I102" s="195"/>
      <c r="J102" s="196">
        <f>J135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111</v>
      </c>
      <c r="E103" s="195"/>
      <c r="F103" s="195"/>
      <c r="G103" s="195"/>
      <c r="H103" s="195"/>
      <c r="I103" s="195"/>
      <c r="J103" s="196">
        <f>J138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112</v>
      </c>
      <c r="E104" s="195"/>
      <c r="F104" s="195"/>
      <c r="G104" s="195"/>
      <c r="H104" s="195"/>
      <c r="I104" s="195"/>
      <c r="J104" s="196">
        <f>J140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Úpravy veřejného parteru a zahrady objektů - 1.etapa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98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99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100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000 - Vedlejší a ostatní rozpočtové náklady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>Husova 69 a 110-113</v>
      </c>
      <c r="G120" s="39"/>
      <c r="H120" s="39"/>
      <c r="I120" s="31" t="s">
        <v>22</v>
      </c>
      <c r="J120" s="78" t="str">
        <f>IF(J14="","",J14)</f>
        <v>11. 9. 2020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E17</f>
        <v>Město Kolín</v>
      </c>
      <c r="G122" s="39"/>
      <c r="H122" s="39"/>
      <c r="I122" s="31" t="s">
        <v>30</v>
      </c>
      <c r="J122" s="35" t="str">
        <f>E23</f>
        <v>sporadical architektonická kancelář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IF(E20="","",E20)</f>
        <v>Vyplň údaj</v>
      </c>
      <c r="G123" s="39"/>
      <c r="H123" s="39"/>
      <c r="I123" s="31" t="s">
        <v>33</v>
      </c>
      <c r="J123" s="35" t="str">
        <f>E26</f>
        <v>QSB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114</v>
      </c>
      <c r="D125" s="201" t="s">
        <v>61</v>
      </c>
      <c r="E125" s="201" t="s">
        <v>57</v>
      </c>
      <c r="F125" s="201" t="s">
        <v>58</v>
      </c>
      <c r="G125" s="201" t="s">
        <v>115</v>
      </c>
      <c r="H125" s="201" t="s">
        <v>116</v>
      </c>
      <c r="I125" s="201" t="s">
        <v>117</v>
      </c>
      <c r="J125" s="202" t="s">
        <v>104</v>
      </c>
      <c r="K125" s="203" t="s">
        <v>118</v>
      </c>
      <c r="L125" s="204"/>
      <c r="M125" s="99" t="s">
        <v>1</v>
      </c>
      <c r="N125" s="100" t="s">
        <v>40</v>
      </c>
      <c r="O125" s="100" t="s">
        <v>119</v>
      </c>
      <c r="P125" s="100" t="s">
        <v>120</v>
      </c>
      <c r="Q125" s="100" t="s">
        <v>121</v>
      </c>
      <c r="R125" s="100" t="s">
        <v>122</v>
      </c>
      <c r="S125" s="100" t="s">
        <v>123</v>
      </c>
      <c r="T125" s="101" t="s">
        <v>124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125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</f>
        <v>0</v>
      </c>
      <c r="Q126" s="103"/>
      <c r="R126" s="207">
        <f>R127</f>
        <v>0</v>
      </c>
      <c r="S126" s="103"/>
      <c r="T126" s="208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106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126</v>
      </c>
      <c r="F127" s="213" t="s">
        <v>127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P128+P133+P135+P138+P140</f>
        <v>0</v>
      </c>
      <c r="Q127" s="218"/>
      <c r="R127" s="219">
        <f>R128+R133+R135+R138+R140</f>
        <v>0</v>
      </c>
      <c r="S127" s="218"/>
      <c r="T127" s="220">
        <f>T128+T133+T135+T138+T140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128</v>
      </c>
      <c r="AT127" s="222" t="s">
        <v>75</v>
      </c>
      <c r="AU127" s="222" t="s">
        <v>76</v>
      </c>
      <c r="AY127" s="221" t="s">
        <v>129</v>
      </c>
      <c r="BK127" s="223">
        <f>BK128+BK133+BK135+BK138+BK140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130</v>
      </c>
      <c r="F128" s="224" t="s">
        <v>131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SUM(P129:P132)</f>
        <v>0</v>
      </c>
      <c r="Q128" s="218"/>
      <c r="R128" s="219">
        <f>SUM(R129:R132)</f>
        <v>0</v>
      </c>
      <c r="S128" s="218"/>
      <c r="T128" s="220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75</v>
      </c>
      <c r="AU128" s="222" t="s">
        <v>83</v>
      </c>
      <c r="AY128" s="221" t="s">
        <v>129</v>
      </c>
      <c r="BK128" s="223">
        <f>SUM(BK129:BK132)</f>
        <v>0</v>
      </c>
    </row>
    <row r="129" s="2" customFormat="1" ht="14.4" customHeight="1">
      <c r="A129" s="37"/>
      <c r="B129" s="38"/>
      <c r="C129" s="226" t="s">
        <v>83</v>
      </c>
      <c r="D129" s="226" t="s">
        <v>132</v>
      </c>
      <c r="E129" s="227" t="s">
        <v>133</v>
      </c>
      <c r="F129" s="228" t="s">
        <v>134</v>
      </c>
      <c r="G129" s="229" t="s">
        <v>135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136</v>
      </c>
      <c r="AT129" s="238" t="s">
        <v>132</v>
      </c>
      <c r="AU129" s="238" t="s">
        <v>85</v>
      </c>
      <c r="AY129" s="16" t="s">
        <v>129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83</v>
      </c>
      <c r="BK129" s="239">
        <f>ROUND(I129*H129,2)</f>
        <v>0</v>
      </c>
      <c r="BL129" s="16" t="s">
        <v>136</v>
      </c>
      <c r="BM129" s="238" t="s">
        <v>137</v>
      </c>
    </row>
    <row r="130" s="2" customFormat="1" ht="24.15" customHeight="1">
      <c r="A130" s="37"/>
      <c r="B130" s="38"/>
      <c r="C130" s="226" t="s">
        <v>85</v>
      </c>
      <c r="D130" s="226" t="s">
        <v>132</v>
      </c>
      <c r="E130" s="227" t="s">
        <v>138</v>
      </c>
      <c r="F130" s="228" t="s">
        <v>139</v>
      </c>
      <c r="G130" s="229" t="s">
        <v>135</v>
      </c>
      <c r="H130" s="230">
        <v>1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136</v>
      </c>
      <c r="AT130" s="238" t="s">
        <v>132</v>
      </c>
      <c r="AU130" s="238" t="s">
        <v>85</v>
      </c>
      <c r="AY130" s="16" t="s">
        <v>129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83</v>
      </c>
      <c r="BK130" s="239">
        <f>ROUND(I130*H130,2)</f>
        <v>0</v>
      </c>
      <c r="BL130" s="16" t="s">
        <v>136</v>
      </c>
      <c r="BM130" s="238" t="s">
        <v>140</v>
      </c>
    </row>
    <row r="131" s="2" customFormat="1" ht="24.15" customHeight="1">
      <c r="A131" s="37"/>
      <c r="B131" s="38"/>
      <c r="C131" s="226" t="s">
        <v>141</v>
      </c>
      <c r="D131" s="226" t="s">
        <v>132</v>
      </c>
      <c r="E131" s="227" t="s">
        <v>142</v>
      </c>
      <c r="F131" s="228" t="s">
        <v>143</v>
      </c>
      <c r="G131" s="229" t="s">
        <v>135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136</v>
      </c>
      <c r="AT131" s="238" t="s">
        <v>132</v>
      </c>
      <c r="AU131" s="238" t="s">
        <v>85</v>
      </c>
      <c r="AY131" s="16" t="s">
        <v>129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136</v>
      </c>
      <c r="BM131" s="238" t="s">
        <v>144</v>
      </c>
    </row>
    <row r="132" s="2" customFormat="1" ht="24.15" customHeight="1">
      <c r="A132" s="37"/>
      <c r="B132" s="38"/>
      <c r="C132" s="226" t="s">
        <v>136</v>
      </c>
      <c r="D132" s="226" t="s">
        <v>132</v>
      </c>
      <c r="E132" s="227" t="s">
        <v>145</v>
      </c>
      <c r="F132" s="228" t="s">
        <v>146</v>
      </c>
      <c r="G132" s="229" t="s">
        <v>135</v>
      </c>
      <c r="H132" s="230">
        <v>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136</v>
      </c>
      <c r="AT132" s="238" t="s">
        <v>132</v>
      </c>
      <c r="AU132" s="238" t="s">
        <v>85</v>
      </c>
      <c r="AY132" s="16" t="s">
        <v>129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83</v>
      </c>
      <c r="BK132" s="239">
        <f>ROUND(I132*H132,2)</f>
        <v>0</v>
      </c>
      <c r="BL132" s="16" t="s">
        <v>136</v>
      </c>
      <c r="BM132" s="238" t="s">
        <v>147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148</v>
      </c>
      <c r="F133" s="224" t="s">
        <v>149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P134</f>
        <v>0</v>
      </c>
      <c r="Q133" s="218"/>
      <c r="R133" s="219">
        <f>R134</f>
        <v>0</v>
      </c>
      <c r="S133" s="218"/>
      <c r="T133" s="220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83</v>
      </c>
      <c r="AT133" s="222" t="s">
        <v>75</v>
      </c>
      <c r="AU133" s="222" t="s">
        <v>83</v>
      </c>
      <c r="AY133" s="221" t="s">
        <v>129</v>
      </c>
      <c r="BK133" s="223">
        <f>BK134</f>
        <v>0</v>
      </c>
    </row>
    <row r="134" s="2" customFormat="1" ht="24.15" customHeight="1">
      <c r="A134" s="37"/>
      <c r="B134" s="38"/>
      <c r="C134" s="226" t="s">
        <v>128</v>
      </c>
      <c r="D134" s="226" t="s">
        <v>132</v>
      </c>
      <c r="E134" s="227" t="s">
        <v>150</v>
      </c>
      <c r="F134" s="228" t="s">
        <v>151</v>
      </c>
      <c r="G134" s="229" t="s">
        <v>135</v>
      </c>
      <c r="H134" s="230">
        <v>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136</v>
      </c>
      <c r="AT134" s="238" t="s">
        <v>132</v>
      </c>
      <c r="AU134" s="238" t="s">
        <v>85</v>
      </c>
      <c r="AY134" s="16" t="s">
        <v>129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83</v>
      </c>
      <c r="BK134" s="239">
        <f>ROUND(I134*H134,2)</f>
        <v>0</v>
      </c>
      <c r="BL134" s="16" t="s">
        <v>136</v>
      </c>
      <c r="BM134" s="238" t="s">
        <v>152</v>
      </c>
    </row>
    <row r="135" s="12" customFormat="1" ht="22.8" customHeight="1">
      <c r="A135" s="12"/>
      <c r="B135" s="210"/>
      <c r="C135" s="211"/>
      <c r="D135" s="212" t="s">
        <v>75</v>
      </c>
      <c r="E135" s="224" t="s">
        <v>153</v>
      </c>
      <c r="F135" s="224" t="s">
        <v>154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83</v>
      </c>
      <c r="AT135" s="222" t="s">
        <v>75</v>
      </c>
      <c r="AU135" s="222" t="s">
        <v>83</v>
      </c>
      <c r="AY135" s="221" t="s">
        <v>129</v>
      </c>
      <c r="BK135" s="223">
        <f>SUM(BK136:BK137)</f>
        <v>0</v>
      </c>
    </row>
    <row r="136" s="2" customFormat="1" ht="14.4" customHeight="1">
      <c r="A136" s="37"/>
      <c r="B136" s="38"/>
      <c r="C136" s="226" t="s">
        <v>155</v>
      </c>
      <c r="D136" s="226" t="s">
        <v>132</v>
      </c>
      <c r="E136" s="227" t="s">
        <v>156</v>
      </c>
      <c r="F136" s="228" t="s">
        <v>157</v>
      </c>
      <c r="G136" s="229" t="s">
        <v>135</v>
      </c>
      <c r="H136" s="230">
        <v>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136</v>
      </c>
      <c r="AT136" s="238" t="s">
        <v>132</v>
      </c>
      <c r="AU136" s="238" t="s">
        <v>85</v>
      </c>
      <c r="AY136" s="16" t="s">
        <v>129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83</v>
      </c>
      <c r="BK136" s="239">
        <f>ROUND(I136*H136,2)</f>
        <v>0</v>
      </c>
      <c r="BL136" s="16" t="s">
        <v>136</v>
      </c>
      <c r="BM136" s="238" t="s">
        <v>158</v>
      </c>
    </row>
    <row r="137" s="2" customFormat="1" ht="14.4" customHeight="1">
      <c r="A137" s="37"/>
      <c r="B137" s="38"/>
      <c r="C137" s="226" t="s">
        <v>159</v>
      </c>
      <c r="D137" s="226" t="s">
        <v>132</v>
      </c>
      <c r="E137" s="227" t="s">
        <v>160</v>
      </c>
      <c r="F137" s="228" t="s">
        <v>161</v>
      </c>
      <c r="G137" s="229" t="s">
        <v>135</v>
      </c>
      <c r="H137" s="230">
        <v>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136</v>
      </c>
      <c r="AT137" s="238" t="s">
        <v>132</v>
      </c>
      <c r="AU137" s="238" t="s">
        <v>85</v>
      </c>
      <c r="AY137" s="16" t="s">
        <v>129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136</v>
      </c>
      <c r="BM137" s="238" t="s">
        <v>162</v>
      </c>
    </row>
    <row r="138" s="12" customFormat="1" ht="22.8" customHeight="1">
      <c r="A138" s="12"/>
      <c r="B138" s="210"/>
      <c r="C138" s="211"/>
      <c r="D138" s="212" t="s">
        <v>75</v>
      </c>
      <c r="E138" s="224" t="s">
        <v>163</v>
      </c>
      <c r="F138" s="224" t="s">
        <v>164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P139</f>
        <v>0</v>
      </c>
      <c r="Q138" s="218"/>
      <c r="R138" s="219">
        <f>R139</f>
        <v>0</v>
      </c>
      <c r="S138" s="218"/>
      <c r="T138" s="22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83</v>
      </c>
      <c r="AT138" s="222" t="s">
        <v>75</v>
      </c>
      <c r="AU138" s="222" t="s">
        <v>83</v>
      </c>
      <c r="AY138" s="221" t="s">
        <v>129</v>
      </c>
      <c r="BK138" s="223">
        <f>BK139</f>
        <v>0</v>
      </c>
    </row>
    <row r="139" s="2" customFormat="1" ht="14.4" customHeight="1">
      <c r="A139" s="37"/>
      <c r="B139" s="38"/>
      <c r="C139" s="226" t="s">
        <v>165</v>
      </c>
      <c r="D139" s="226" t="s">
        <v>132</v>
      </c>
      <c r="E139" s="227" t="s">
        <v>166</v>
      </c>
      <c r="F139" s="228" t="s">
        <v>167</v>
      </c>
      <c r="G139" s="229" t="s">
        <v>135</v>
      </c>
      <c r="H139" s="230">
        <v>1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136</v>
      </c>
      <c r="AT139" s="238" t="s">
        <v>132</v>
      </c>
      <c r="AU139" s="238" t="s">
        <v>85</v>
      </c>
      <c r="AY139" s="16" t="s">
        <v>129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83</v>
      </c>
      <c r="BK139" s="239">
        <f>ROUND(I139*H139,2)</f>
        <v>0</v>
      </c>
      <c r="BL139" s="16" t="s">
        <v>136</v>
      </c>
      <c r="BM139" s="238" t="s">
        <v>168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169</v>
      </c>
      <c r="F140" s="224" t="s">
        <v>170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P141</f>
        <v>0</v>
      </c>
      <c r="Q140" s="218"/>
      <c r="R140" s="219">
        <f>R141</f>
        <v>0</v>
      </c>
      <c r="S140" s="218"/>
      <c r="T140" s="220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83</v>
      </c>
      <c r="AT140" s="222" t="s">
        <v>75</v>
      </c>
      <c r="AU140" s="222" t="s">
        <v>83</v>
      </c>
      <c r="AY140" s="221" t="s">
        <v>129</v>
      </c>
      <c r="BK140" s="223">
        <f>BK141</f>
        <v>0</v>
      </c>
    </row>
    <row r="141" s="2" customFormat="1" ht="14.4" customHeight="1">
      <c r="A141" s="37"/>
      <c r="B141" s="38"/>
      <c r="C141" s="226" t="s">
        <v>171</v>
      </c>
      <c r="D141" s="226" t="s">
        <v>132</v>
      </c>
      <c r="E141" s="227" t="s">
        <v>172</v>
      </c>
      <c r="F141" s="228" t="s">
        <v>173</v>
      </c>
      <c r="G141" s="229" t="s">
        <v>135</v>
      </c>
      <c r="H141" s="230">
        <v>1</v>
      </c>
      <c r="I141" s="231"/>
      <c r="J141" s="232">
        <f>ROUND(I141*H141,2)</f>
        <v>0</v>
      </c>
      <c r="K141" s="233"/>
      <c r="L141" s="43"/>
      <c r="M141" s="240" t="s">
        <v>1</v>
      </c>
      <c r="N141" s="241" t="s">
        <v>41</v>
      </c>
      <c r="O141" s="242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136</v>
      </c>
      <c r="AT141" s="238" t="s">
        <v>132</v>
      </c>
      <c r="AU141" s="238" t="s">
        <v>85</v>
      </c>
      <c r="AY141" s="16" t="s">
        <v>129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83</v>
      </c>
      <c r="BK141" s="239">
        <f>ROUND(I141*H141,2)</f>
        <v>0</v>
      </c>
      <c r="BL141" s="16" t="s">
        <v>136</v>
      </c>
      <c r="BM141" s="238" t="s">
        <v>174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M21kL9ede3KLWo6hkqeNxL3JLb26nx/nvPoqTsI8rpYZTLX22SzldChFu3WPpLi3iIj0Uxg+S0VbMSx0f0QOAw==" hashValue="ufrwzMey6Dtwin/gp4sNeErjY379IPxIq16HOfHXPZKOIySPVoGnHpACKzEro9usbh/YXjf9P67jysPaL/CB2g==" algorithmName="SHA-512" password="CC35"/>
  <autoFilter ref="C125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97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Úpravy veřejného parteru a zahrady objektů - 1.etapa</v>
      </c>
      <c r="F7" s="149"/>
      <c r="G7" s="149"/>
      <c r="H7" s="149"/>
      <c r="L7" s="19"/>
    </row>
    <row r="8" s="1" customFormat="1" ht="12" customHeight="1">
      <c r="B8" s="19"/>
      <c r="D8" s="149" t="s">
        <v>98</v>
      </c>
      <c r="L8" s="19"/>
    </row>
    <row r="9" s="2" customFormat="1" ht="16.5" customHeight="1">
      <c r="A9" s="37"/>
      <c r="B9" s="43"/>
      <c r="C9" s="37"/>
      <c r="D9" s="37"/>
      <c r="E9" s="150" t="s">
        <v>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100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175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ROUND(J210,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ROUND((SUM(BE210:BE591)),  2)</f>
        <v>0</v>
      </c>
      <c r="G35" s="37"/>
      <c r="H35" s="37"/>
      <c r="I35" s="163">
        <v>0.20999999999999999</v>
      </c>
      <c r="J35" s="162">
        <f>ROUND(((SUM(BE210:BE591))*I35),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ROUND((SUM(BF210:BF591)),  2)</f>
        <v>0</v>
      </c>
      <c r="G36" s="37"/>
      <c r="H36" s="37"/>
      <c r="I36" s="163">
        <v>0.14999999999999999</v>
      </c>
      <c r="J36" s="162">
        <f>ROUND(((SUM(BF210:BF591))*I36),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ROUND((SUM(BG210:BG591)),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ROUND((SUM(BH210:BH591)),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ROUND((SUM(BI210:BI591)),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Úpravy veřejného parteru a zahrady objektů - 1.etapa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98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100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D.1.1 - Architektonicko-stavební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Husova 69 a 110-113</v>
      </c>
      <c r="G91" s="39"/>
      <c r="H91" s="39"/>
      <c r="I91" s="31" t="s">
        <v>22</v>
      </c>
      <c r="J91" s="78" t="str">
        <f>IF(J14="","",J14)</f>
        <v>11. 9. 2020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9"/>
      <c r="E93" s="39"/>
      <c r="F93" s="26" t="str">
        <f>E17</f>
        <v>Město Kolín</v>
      </c>
      <c r="G93" s="39"/>
      <c r="H93" s="39"/>
      <c r="I93" s="31" t="s">
        <v>30</v>
      </c>
      <c r="J93" s="35" t="str">
        <f>E23</f>
        <v>sporadical architektonická kancelář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QSB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103</v>
      </c>
      <c r="D96" s="184"/>
      <c r="E96" s="184"/>
      <c r="F96" s="184"/>
      <c r="G96" s="184"/>
      <c r="H96" s="184"/>
      <c r="I96" s="184"/>
      <c r="J96" s="185" t="s">
        <v>104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105</v>
      </c>
      <c r="D98" s="39"/>
      <c r="E98" s="39"/>
      <c r="F98" s="39"/>
      <c r="G98" s="39"/>
      <c r="H98" s="39"/>
      <c r="I98" s="39"/>
      <c r="J98" s="109">
        <f>J210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106</v>
      </c>
    </row>
    <row r="99" s="9" customFormat="1" ht="24.96" customHeight="1">
      <c r="A99" s="9"/>
      <c r="B99" s="187"/>
      <c r="C99" s="188"/>
      <c r="D99" s="189" t="s">
        <v>176</v>
      </c>
      <c r="E99" s="190"/>
      <c r="F99" s="190"/>
      <c r="G99" s="190"/>
      <c r="H99" s="190"/>
      <c r="I99" s="190"/>
      <c r="J99" s="191">
        <f>J211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177</v>
      </c>
      <c r="E100" s="195"/>
      <c r="F100" s="195"/>
      <c r="G100" s="195"/>
      <c r="H100" s="195"/>
      <c r="I100" s="195"/>
      <c r="J100" s="196">
        <f>J212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178</v>
      </c>
      <c r="E101" s="195"/>
      <c r="F101" s="195"/>
      <c r="G101" s="195"/>
      <c r="H101" s="195"/>
      <c r="I101" s="195"/>
      <c r="J101" s="196">
        <f>J215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179</v>
      </c>
      <c r="E102" s="195"/>
      <c r="F102" s="195"/>
      <c r="G102" s="195"/>
      <c r="H102" s="195"/>
      <c r="I102" s="195"/>
      <c r="J102" s="196">
        <f>J218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180</v>
      </c>
      <c r="E103" s="195"/>
      <c r="F103" s="195"/>
      <c r="G103" s="195"/>
      <c r="H103" s="195"/>
      <c r="I103" s="195"/>
      <c r="J103" s="196">
        <f>J230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181</v>
      </c>
      <c r="E104" s="195"/>
      <c r="F104" s="195"/>
      <c r="G104" s="195"/>
      <c r="H104" s="195"/>
      <c r="I104" s="195"/>
      <c r="J104" s="196">
        <f>J232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182</v>
      </c>
      <c r="E105" s="190"/>
      <c r="F105" s="190"/>
      <c r="G105" s="190"/>
      <c r="H105" s="190"/>
      <c r="I105" s="190"/>
      <c r="J105" s="191">
        <f>J243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179</v>
      </c>
      <c r="E106" s="195"/>
      <c r="F106" s="195"/>
      <c r="G106" s="195"/>
      <c r="H106" s="195"/>
      <c r="I106" s="195"/>
      <c r="J106" s="196">
        <f>J244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181</v>
      </c>
      <c r="E107" s="195"/>
      <c r="F107" s="195"/>
      <c r="G107" s="195"/>
      <c r="H107" s="195"/>
      <c r="I107" s="195"/>
      <c r="J107" s="196">
        <f>J253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183</v>
      </c>
      <c r="E108" s="190"/>
      <c r="F108" s="190"/>
      <c r="G108" s="190"/>
      <c r="H108" s="190"/>
      <c r="I108" s="190"/>
      <c r="J108" s="191">
        <f>J266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178</v>
      </c>
      <c r="E109" s="195"/>
      <c r="F109" s="195"/>
      <c r="G109" s="195"/>
      <c r="H109" s="195"/>
      <c r="I109" s="195"/>
      <c r="J109" s="196">
        <f>J267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184</v>
      </c>
      <c r="E110" s="195"/>
      <c r="F110" s="195"/>
      <c r="G110" s="195"/>
      <c r="H110" s="195"/>
      <c r="I110" s="195"/>
      <c r="J110" s="196">
        <f>J269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181</v>
      </c>
      <c r="E111" s="195"/>
      <c r="F111" s="195"/>
      <c r="G111" s="195"/>
      <c r="H111" s="195"/>
      <c r="I111" s="195"/>
      <c r="J111" s="196">
        <f>J271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7"/>
      <c r="C112" s="188"/>
      <c r="D112" s="189" t="s">
        <v>185</v>
      </c>
      <c r="E112" s="190"/>
      <c r="F112" s="190"/>
      <c r="G112" s="190"/>
      <c r="H112" s="190"/>
      <c r="I112" s="190"/>
      <c r="J112" s="191">
        <f>J277</f>
        <v>0</v>
      </c>
      <c r="K112" s="188"/>
      <c r="L112" s="192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3"/>
      <c r="C113" s="132"/>
      <c r="D113" s="194" t="s">
        <v>177</v>
      </c>
      <c r="E113" s="195"/>
      <c r="F113" s="195"/>
      <c r="G113" s="195"/>
      <c r="H113" s="195"/>
      <c r="I113" s="195"/>
      <c r="J113" s="196">
        <f>J278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32"/>
      <c r="D114" s="194" t="s">
        <v>186</v>
      </c>
      <c r="E114" s="195"/>
      <c r="F114" s="195"/>
      <c r="G114" s="195"/>
      <c r="H114" s="195"/>
      <c r="I114" s="195"/>
      <c r="J114" s="196">
        <f>J282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32"/>
      <c r="D115" s="194" t="s">
        <v>187</v>
      </c>
      <c r="E115" s="195"/>
      <c r="F115" s="195"/>
      <c r="G115" s="195"/>
      <c r="H115" s="195"/>
      <c r="I115" s="195"/>
      <c r="J115" s="196">
        <f>J284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32"/>
      <c r="D116" s="194" t="s">
        <v>188</v>
      </c>
      <c r="E116" s="195"/>
      <c r="F116" s="195"/>
      <c r="G116" s="195"/>
      <c r="H116" s="195"/>
      <c r="I116" s="195"/>
      <c r="J116" s="196">
        <f>J288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3"/>
      <c r="C117" s="132"/>
      <c r="D117" s="194" t="s">
        <v>189</v>
      </c>
      <c r="E117" s="195"/>
      <c r="F117" s="195"/>
      <c r="G117" s="195"/>
      <c r="H117" s="195"/>
      <c r="I117" s="195"/>
      <c r="J117" s="196">
        <f>J292</f>
        <v>0</v>
      </c>
      <c r="K117" s="132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3"/>
      <c r="C118" s="132"/>
      <c r="D118" s="194" t="s">
        <v>190</v>
      </c>
      <c r="E118" s="195"/>
      <c r="F118" s="195"/>
      <c r="G118" s="195"/>
      <c r="H118" s="195"/>
      <c r="I118" s="195"/>
      <c r="J118" s="196">
        <f>J297</f>
        <v>0</v>
      </c>
      <c r="K118" s="132"/>
      <c r="L118" s="19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3"/>
      <c r="C119" s="132"/>
      <c r="D119" s="194" t="s">
        <v>191</v>
      </c>
      <c r="E119" s="195"/>
      <c r="F119" s="195"/>
      <c r="G119" s="195"/>
      <c r="H119" s="195"/>
      <c r="I119" s="195"/>
      <c r="J119" s="196">
        <f>J307</f>
        <v>0</v>
      </c>
      <c r="K119" s="132"/>
      <c r="L119" s="19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3"/>
      <c r="C120" s="132"/>
      <c r="D120" s="194" t="s">
        <v>192</v>
      </c>
      <c r="E120" s="195"/>
      <c r="F120" s="195"/>
      <c r="G120" s="195"/>
      <c r="H120" s="195"/>
      <c r="I120" s="195"/>
      <c r="J120" s="196">
        <f>J309</f>
        <v>0</v>
      </c>
      <c r="K120" s="132"/>
      <c r="L120" s="19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3"/>
      <c r="C121" s="132"/>
      <c r="D121" s="194" t="s">
        <v>193</v>
      </c>
      <c r="E121" s="195"/>
      <c r="F121" s="195"/>
      <c r="G121" s="195"/>
      <c r="H121" s="195"/>
      <c r="I121" s="195"/>
      <c r="J121" s="196">
        <f>J321</f>
        <v>0</v>
      </c>
      <c r="K121" s="132"/>
      <c r="L121" s="19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3"/>
      <c r="C122" s="132"/>
      <c r="D122" s="194" t="s">
        <v>194</v>
      </c>
      <c r="E122" s="195"/>
      <c r="F122" s="195"/>
      <c r="G122" s="195"/>
      <c r="H122" s="195"/>
      <c r="I122" s="195"/>
      <c r="J122" s="196">
        <f>J329</f>
        <v>0</v>
      </c>
      <c r="K122" s="132"/>
      <c r="L122" s="19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3"/>
      <c r="C123" s="132"/>
      <c r="D123" s="194" t="s">
        <v>195</v>
      </c>
      <c r="E123" s="195"/>
      <c r="F123" s="195"/>
      <c r="G123" s="195"/>
      <c r="H123" s="195"/>
      <c r="I123" s="195"/>
      <c r="J123" s="196">
        <f>J332</f>
        <v>0</v>
      </c>
      <c r="K123" s="132"/>
      <c r="L123" s="19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3"/>
      <c r="C124" s="132"/>
      <c r="D124" s="194" t="s">
        <v>196</v>
      </c>
      <c r="E124" s="195"/>
      <c r="F124" s="195"/>
      <c r="G124" s="195"/>
      <c r="H124" s="195"/>
      <c r="I124" s="195"/>
      <c r="J124" s="196">
        <f>J334</f>
        <v>0</v>
      </c>
      <c r="K124" s="132"/>
      <c r="L124" s="19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3"/>
      <c r="C125" s="132"/>
      <c r="D125" s="194" t="s">
        <v>197</v>
      </c>
      <c r="E125" s="195"/>
      <c r="F125" s="195"/>
      <c r="G125" s="195"/>
      <c r="H125" s="195"/>
      <c r="I125" s="195"/>
      <c r="J125" s="196">
        <f>J336</f>
        <v>0</v>
      </c>
      <c r="K125" s="132"/>
      <c r="L125" s="19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3"/>
      <c r="C126" s="132"/>
      <c r="D126" s="194" t="s">
        <v>198</v>
      </c>
      <c r="E126" s="195"/>
      <c r="F126" s="195"/>
      <c r="G126" s="195"/>
      <c r="H126" s="195"/>
      <c r="I126" s="195"/>
      <c r="J126" s="196">
        <f>J342</f>
        <v>0</v>
      </c>
      <c r="K126" s="132"/>
      <c r="L126" s="19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3"/>
      <c r="C127" s="132"/>
      <c r="D127" s="194" t="s">
        <v>199</v>
      </c>
      <c r="E127" s="195"/>
      <c r="F127" s="195"/>
      <c r="G127" s="195"/>
      <c r="H127" s="195"/>
      <c r="I127" s="195"/>
      <c r="J127" s="196">
        <f>J348</f>
        <v>0</v>
      </c>
      <c r="K127" s="132"/>
      <c r="L127" s="19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3"/>
      <c r="C128" s="132"/>
      <c r="D128" s="194" t="s">
        <v>200</v>
      </c>
      <c r="E128" s="195"/>
      <c r="F128" s="195"/>
      <c r="G128" s="195"/>
      <c r="H128" s="195"/>
      <c r="I128" s="195"/>
      <c r="J128" s="196">
        <f>J352</f>
        <v>0</v>
      </c>
      <c r="K128" s="132"/>
      <c r="L128" s="19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3"/>
      <c r="C129" s="132"/>
      <c r="D129" s="194" t="s">
        <v>201</v>
      </c>
      <c r="E129" s="195"/>
      <c r="F129" s="195"/>
      <c r="G129" s="195"/>
      <c r="H129" s="195"/>
      <c r="I129" s="195"/>
      <c r="J129" s="196">
        <f>J356</f>
        <v>0</v>
      </c>
      <c r="K129" s="132"/>
      <c r="L129" s="19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3"/>
      <c r="C130" s="132"/>
      <c r="D130" s="194" t="s">
        <v>202</v>
      </c>
      <c r="E130" s="195"/>
      <c r="F130" s="195"/>
      <c r="G130" s="195"/>
      <c r="H130" s="195"/>
      <c r="I130" s="195"/>
      <c r="J130" s="196">
        <f>J362</f>
        <v>0</v>
      </c>
      <c r="K130" s="132"/>
      <c r="L130" s="197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3"/>
      <c r="C131" s="132"/>
      <c r="D131" s="194" t="s">
        <v>178</v>
      </c>
      <c r="E131" s="195"/>
      <c r="F131" s="195"/>
      <c r="G131" s="195"/>
      <c r="H131" s="195"/>
      <c r="I131" s="195"/>
      <c r="J131" s="196">
        <f>J364</f>
        <v>0</v>
      </c>
      <c r="K131" s="132"/>
      <c r="L131" s="197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93"/>
      <c r="C132" s="132"/>
      <c r="D132" s="194" t="s">
        <v>203</v>
      </c>
      <c r="E132" s="195"/>
      <c r="F132" s="195"/>
      <c r="G132" s="195"/>
      <c r="H132" s="195"/>
      <c r="I132" s="195"/>
      <c r="J132" s="196">
        <f>J378</f>
        <v>0</v>
      </c>
      <c r="K132" s="132"/>
      <c r="L132" s="197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93"/>
      <c r="C133" s="132"/>
      <c r="D133" s="194" t="s">
        <v>204</v>
      </c>
      <c r="E133" s="195"/>
      <c r="F133" s="195"/>
      <c r="G133" s="195"/>
      <c r="H133" s="195"/>
      <c r="I133" s="195"/>
      <c r="J133" s="196">
        <f>J382</f>
        <v>0</v>
      </c>
      <c r="K133" s="132"/>
      <c r="L133" s="197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93"/>
      <c r="C134" s="132"/>
      <c r="D134" s="194" t="s">
        <v>205</v>
      </c>
      <c r="E134" s="195"/>
      <c r="F134" s="195"/>
      <c r="G134" s="195"/>
      <c r="H134" s="195"/>
      <c r="I134" s="195"/>
      <c r="J134" s="196">
        <f>J384</f>
        <v>0</v>
      </c>
      <c r="K134" s="132"/>
      <c r="L134" s="197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93"/>
      <c r="C135" s="132"/>
      <c r="D135" s="194" t="s">
        <v>206</v>
      </c>
      <c r="E135" s="195"/>
      <c r="F135" s="195"/>
      <c r="G135" s="195"/>
      <c r="H135" s="195"/>
      <c r="I135" s="195"/>
      <c r="J135" s="196">
        <f>J386</f>
        <v>0</v>
      </c>
      <c r="K135" s="132"/>
      <c r="L135" s="197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93"/>
      <c r="C136" s="132"/>
      <c r="D136" s="194" t="s">
        <v>207</v>
      </c>
      <c r="E136" s="195"/>
      <c r="F136" s="195"/>
      <c r="G136" s="195"/>
      <c r="H136" s="195"/>
      <c r="I136" s="195"/>
      <c r="J136" s="196">
        <f>J388</f>
        <v>0</v>
      </c>
      <c r="K136" s="132"/>
      <c r="L136" s="197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9" customFormat="1" ht="24.96" customHeight="1">
      <c r="A137" s="9"/>
      <c r="B137" s="187"/>
      <c r="C137" s="188"/>
      <c r="D137" s="189" t="s">
        <v>208</v>
      </c>
      <c r="E137" s="190"/>
      <c r="F137" s="190"/>
      <c r="G137" s="190"/>
      <c r="H137" s="190"/>
      <c r="I137" s="190"/>
      <c r="J137" s="191">
        <f>J390</f>
        <v>0</v>
      </c>
      <c r="K137" s="188"/>
      <c r="L137" s="192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s="10" customFormat="1" ht="19.92" customHeight="1">
      <c r="A138" s="10"/>
      <c r="B138" s="193"/>
      <c r="C138" s="132"/>
      <c r="D138" s="194" t="s">
        <v>177</v>
      </c>
      <c r="E138" s="195"/>
      <c r="F138" s="195"/>
      <c r="G138" s="195"/>
      <c r="H138" s="195"/>
      <c r="I138" s="195"/>
      <c r="J138" s="196">
        <f>J391</f>
        <v>0</v>
      </c>
      <c r="K138" s="132"/>
      <c r="L138" s="197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93"/>
      <c r="C139" s="132"/>
      <c r="D139" s="194" t="s">
        <v>187</v>
      </c>
      <c r="E139" s="195"/>
      <c r="F139" s="195"/>
      <c r="G139" s="195"/>
      <c r="H139" s="195"/>
      <c r="I139" s="195"/>
      <c r="J139" s="196">
        <f>J393</f>
        <v>0</v>
      </c>
      <c r="K139" s="132"/>
      <c r="L139" s="197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93"/>
      <c r="C140" s="132"/>
      <c r="D140" s="194" t="s">
        <v>188</v>
      </c>
      <c r="E140" s="195"/>
      <c r="F140" s="195"/>
      <c r="G140" s="195"/>
      <c r="H140" s="195"/>
      <c r="I140" s="195"/>
      <c r="J140" s="196">
        <f>J396</f>
        <v>0</v>
      </c>
      <c r="K140" s="132"/>
      <c r="L140" s="197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9.92" customHeight="1">
      <c r="A141" s="10"/>
      <c r="B141" s="193"/>
      <c r="C141" s="132"/>
      <c r="D141" s="194" t="s">
        <v>189</v>
      </c>
      <c r="E141" s="195"/>
      <c r="F141" s="195"/>
      <c r="G141" s="195"/>
      <c r="H141" s="195"/>
      <c r="I141" s="195"/>
      <c r="J141" s="196">
        <f>J398</f>
        <v>0</v>
      </c>
      <c r="K141" s="132"/>
      <c r="L141" s="197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9.92" customHeight="1">
      <c r="A142" s="10"/>
      <c r="B142" s="193"/>
      <c r="C142" s="132"/>
      <c r="D142" s="194" t="s">
        <v>192</v>
      </c>
      <c r="E142" s="195"/>
      <c r="F142" s="195"/>
      <c r="G142" s="195"/>
      <c r="H142" s="195"/>
      <c r="I142" s="195"/>
      <c r="J142" s="196">
        <f>J400</f>
        <v>0</v>
      </c>
      <c r="K142" s="132"/>
      <c r="L142" s="197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10" customFormat="1" ht="19.92" customHeight="1">
      <c r="A143" s="10"/>
      <c r="B143" s="193"/>
      <c r="C143" s="132"/>
      <c r="D143" s="194" t="s">
        <v>178</v>
      </c>
      <c r="E143" s="195"/>
      <c r="F143" s="195"/>
      <c r="G143" s="195"/>
      <c r="H143" s="195"/>
      <c r="I143" s="195"/>
      <c r="J143" s="196">
        <f>J404</f>
        <v>0</v>
      </c>
      <c r="K143" s="132"/>
      <c r="L143" s="197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="10" customFormat="1" ht="19.92" customHeight="1">
      <c r="A144" s="10"/>
      <c r="B144" s="193"/>
      <c r="C144" s="132"/>
      <c r="D144" s="194" t="s">
        <v>206</v>
      </c>
      <c r="E144" s="195"/>
      <c r="F144" s="195"/>
      <c r="G144" s="195"/>
      <c r="H144" s="195"/>
      <c r="I144" s="195"/>
      <c r="J144" s="196">
        <f>J416</f>
        <v>0</v>
      </c>
      <c r="K144" s="132"/>
      <c r="L144" s="197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9" customFormat="1" ht="24.96" customHeight="1">
      <c r="A145" s="9"/>
      <c r="B145" s="187"/>
      <c r="C145" s="188"/>
      <c r="D145" s="189" t="s">
        <v>209</v>
      </c>
      <c r="E145" s="190"/>
      <c r="F145" s="190"/>
      <c r="G145" s="190"/>
      <c r="H145" s="190"/>
      <c r="I145" s="190"/>
      <c r="J145" s="191">
        <f>J418</f>
        <v>0</v>
      </c>
      <c r="K145" s="188"/>
      <c r="L145" s="192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</row>
    <row r="146" s="10" customFormat="1" ht="19.92" customHeight="1">
      <c r="A146" s="10"/>
      <c r="B146" s="193"/>
      <c r="C146" s="132"/>
      <c r="D146" s="194" t="s">
        <v>177</v>
      </c>
      <c r="E146" s="195"/>
      <c r="F146" s="195"/>
      <c r="G146" s="195"/>
      <c r="H146" s="195"/>
      <c r="I146" s="195"/>
      <c r="J146" s="196">
        <f>J419</f>
        <v>0</v>
      </c>
      <c r="K146" s="132"/>
      <c r="L146" s="197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10" customFormat="1" ht="19.92" customHeight="1">
      <c r="A147" s="10"/>
      <c r="B147" s="193"/>
      <c r="C147" s="132"/>
      <c r="D147" s="194" t="s">
        <v>186</v>
      </c>
      <c r="E147" s="195"/>
      <c r="F147" s="195"/>
      <c r="G147" s="195"/>
      <c r="H147" s="195"/>
      <c r="I147" s="195"/>
      <c r="J147" s="196">
        <f>J421</f>
        <v>0</v>
      </c>
      <c r="K147" s="132"/>
      <c r="L147" s="197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="10" customFormat="1" ht="19.92" customHeight="1">
      <c r="A148" s="10"/>
      <c r="B148" s="193"/>
      <c r="C148" s="132"/>
      <c r="D148" s="194" t="s">
        <v>187</v>
      </c>
      <c r="E148" s="195"/>
      <c r="F148" s="195"/>
      <c r="G148" s="195"/>
      <c r="H148" s="195"/>
      <c r="I148" s="195"/>
      <c r="J148" s="196">
        <f>J424</f>
        <v>0</v>
      </c>
      <c r="K148" s="132"/>
      <c r="L148" s="197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9.92" customHeight="1">
      <c r="A149" s="10"/>
      <c r="B149" s="193"/>
      <c r="C149" s="132"/>
      <c r="D149" s="194" t="s">
        <v>188</v>
      </c>
      <c r="E149" s="195"/>
      <c r="F149" s="195"/>
      <c r="G149" s="195"/>
      <c r="H149" s="195"/>
      <c r="I149" s="195"/>
      <c r="J149" s="196">
        <f>J427</f>
        <v>0</v>
      </c>
      <c r="K149" s="132"/>
      <c r="L149" s="197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10" customFormat="1" ht="19.92" customHeight="1">
      <c r="A150" s="10"/>
      <c r="B150" s="193"/>
      <c r="C150" s="132"/>
      <c r="D150" s="194" t="s">
        <v>189</v>
      </c>
      <c r="E150" s="195"/>
      <c r="F150" s="195"/>
      <c r="G150" s="195"/>
      <c r="H150" s="195"/>
      <c r="I150" s="195"/>
      <c r="J150" s="196">
        <f>J431</f>
        <v>0</v>
      </c>
      <c r="K150" s="132"/>
      <c r="L150" s="197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10" customFormat="1" ht="19.92" customHeight="1">
      <c r="A151" s="10"/>
      <c r="B151" s="193"/>
      <c r="C151" s="132"/>
      <c r="D151" s="194" t="s">
        <v>190</v>
      </c>
      <c r="E151" s="195"/>
      <c r="F151" s="195"/>
      <c r="G151" s="195"/>
      <c r="H151" s="195"/>
      <c r="I151" s="195"/>
      <c r="J151" s="196">
        <f>J434</f>
        <v>0</v>
      </c>
      <c r="K151" s="132"/>
      <c r="L151" s="197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="10" customFormat="1" ht="19.92" customHeight="1">
      <c r="A152" s="10"/>
      <c r="B152" s="193"/>
      <c r="C152" s="132"/>
      <c r="D152" s="194" t="s">
        <v>192</v>
      </c>
      <c r="E152" s="195"/>
      <c r="F152" s="195"/>
      <c r="G152" s="195"/>
      <c r="H152" s="195"/>
      <c r="I152" s="195"/>
      <c r="J152" s="196">
        <f>J436</f>
        <v>0</v>
      </c>
      <c r="K152" s="132"/>
      <c r="L152" s="197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="10" customFormat="1" ht="19.92" customHeight="1">
      <c r="A153" s="10"/>
      <c r="B153" s="193"/>
      <c r="C153" s="132"/>
      <c r="D153" s="194" t="s">
        <v>193</v>
      </c>
      <c r="E153" s="195"/>
      <c r="F153" s="195"/>
      <c r="G153" s="195"/>
      <c r="H153" s="195"/>
      <c r="I153" s="195"/>
      <c r="J153" s="196">
        <f>J446</f>
        <v>0</v>
      </c>
      <c r="K153" s="132"/>
      <c r="L153" s="197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="10" customFormat="1" ht="19.92" customHeight="1">
      <c r="A154" s="10"/>
      <c r="B154" s="193"/>
      <c r="C154" s="132"/>
      <c r="D154" s="194" t="s">
        <v>195</v>
      </c>
      <c r="E154" s="195"/>
      <c r="F154" s="195"/>
      <c r="G154" s="195"/>
      <c r="H154" s="195"/>
      <c r="I154" s="195"/>
      <c r="J154" s="196">
        <f>J451</f>
        <v>0</v>
      </c>
      <c r="K154" s="132"/>
      <c r="L154" s="197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19.92" customHeight="1">
      <c r="A155" s="10"/>
      <c r="B155" s="193"/>
      <c r="C155" s="132"/>
      <c r="D155" s="194" t="s">
        <v>200</v>
      </c>
      <c r="E155" s="195"/>
      <c r="F155" s="195"/>
      <c r="G155" s="195"/>
      <c r="H155" s="195"/>
      <c r="I155" s="195"/>
      <c r="J155" s="196">
        <f>J455</f>
        <v>0</v>
      </c>
      <c r="K155" s="132"/>
      <c r="L155" s="197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10" customFormat="1" ht="19.92" customHeight="1">
      <c r="A156" s="10"/>
      <c r="B156" s="193"/>
      <c r="C156" s="132"/>
      <c r="D156" s="194" t="s">
        <v>201</v>
      </c>
      <c r="E156" s="195"/>
      <c r="F156" s="195"/>
      <c r="G156" s="195"/>
      <c r="H156" s="195"/>
      <c r="I156" s="195"/>
      <c r="J156" s="196">
        <f>J458</f>
        <v>0</v>
      </c>
      <c r="K156" s="132"/>
      <c r="L156" s="197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="10" customFormat="1" ht="19.92" customHeight="1">
      <c r="A157" s="10"/>
      <c r="B157" s="193"/>
      <c r="C157" s="132"/>
      <c r="D157" s="194" t="s">
        <v>210</v>
      </c>
      <c r="E157" s="195"/>
      <c r="F157" s="195"/>
      <c r="G157" s="195"/>
      <c r="H157" s="195"/>
      <c r="I157" s="195"/>
      <c r="J157" s="196">
        <f>J462</f>
        <v>0</v>
      </c>
      <c r="K157" s="132"/>
      <c r="L157" s="197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s="10" customFormat="1" ht="19.92" customHeight="1">
      <c r="A158" s="10"/>
      <c r="B158" s="193"/>
      <c r="C158" s="132"/>
      <c r="D158" s="194" t="s">
        <v>211</v>
      </c>
      <c r="E158" s="195"/>
      <c r="F158" s="195"/>
      <c r="G158" s="195"/>
      <c r="H158" s="195"/>
      <c r="I158" s="195"/>
      <c r="J158" s="196">
        <f>J469</f>
        <v>0</v>
      </c>
      <c r="K158" s="132"/>
      <c r="L158" s="197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="10" customFormat="1" ht="19.92" customHeight="1">
      <c r="A159" s="10"/>
      <c r="B159" s="193"/>
      <c r="C159" s="132"/>
      <c r="D159" s="194" t="s">
        <v>212</v>
      </c>
      <c r="E159" s="195"/>
      <c r="F159" s="195"/>
      <c r="G159" s="195"/>
      <c r="H159" s="195"/>
      <c r="I159" s="195"/>
      <c r="J159" s="196">
        <f>J473</f>
        <v>0</v>
      </c>
      <c r="K159" s="132"/>
      <c r="L159" s="197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="10" customFormat="1" ht="19.92" customHeight="1">
      <c r="A160" s="10"/>
      <c r="B160" s="193"/>
      <c r="C160" s="132"/>
      <c r="D160" s="194" t="s">
        <v>178</v>
      </c>
      <c r="E160" s="195"/>
      <c r="F160" s="195"/>
      <c r="G160" s="195"/>
      <c r="H160" s="195"/>
      <c r="I160" s="195"/>
      <c r="J160" s="196">
        <f>J476</f>
        <v>0</v>
      </c>
      <c r="K160" s="132"/>
      <c r="L160" s="197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="10" customFormat="1" ht="19.92" customHeight="1">
      <c r="A161" s="10"/>
      <c r="B161" s="193"/>
      <c r="C161" s="132"/>
      <c r="D161" s="194" t="s">
        <v>213</v>
      </c>
      <c r="E161" s="195"/>
      <c r="F161" s="195"/>
      <c r="G161" s="195"/>
      <c r="H161" s="195"/>
      <c r="I161" s="195"/>
      <c r="J161" s="196">
        <f>J481</f>
        <v>0</v>
      </c>
      <c r="K161" s="132"/>
      <c r="L161" s="197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s="10" customFormat="1" ht="19.92" customHeight="1">
      <c r="A162" s="10"/>
      <c r="B162" s="193"/>
      <c r="C162" s="132"/>
      <c r="D162" s="194" t="s">
        <v>214</v>
      </c>
      <c r="E162" s="195"/>
      <c r="F162" s="195"/>
      <c r="G162" s="195"/>
      <c r="H162" s="195"/>
      <c r="I162" s="195"/>
      <c r="J162" s="196">
        <f>J484</f>
        <v>0</v>
      </c>
      <c r="K162" s="132"/>
      <c r="L162" s="197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</row>
    <row r="163" s="10" customFormat="1" ht="19.92" customHeight="1">
      <c r="A163" s="10"/>
      <c r="B163" s="193"/>
      <c r="C163" s="132"/>
      <c r="D163" s="194" t="s">
        <v>203</v>
      </c>
      <c r="E163" s="195"/>
      <c r="F163" s="195"/>
      <c r="G163" s="195"/>
      <c r="H163" s="195"/>
      <c r="I163" s="195"/>
      <c r="J163" s="196">
        <f>J491</f>
        <v>0</v>
      </c>
      <c r="K163" s="132"/>
      <c r="L163" s="197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s="10" customFormat="1" ht="19.92" customHeight="1">
      <c r="A164" s="10"/>
      <c r="B164" s="193"/>
      <c r="C164" s="132"/>
      <c r="D164" s="194" t="s">
        <v>204</v>
      </c>
      <c r="E164" s="195"/>
      <c r="F164" s="195"/>
      <c r="G164" s="195"/>
      <c r="H164" s="195"/>
      <c r="I164" s="195"/>
      <c r="J164" s="196">
        <f>J494</f>
        <v>0</v>
      </c>
      <c r="K164" s="132"/>
      <c r="L164" s="197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s="10" customFormat="1" ht="19.92" customHeight="1">
      <c r="A165" s="10"/>
      <c r="B165" s="193"/>
      <c r="C165" s="132"/>
      <c r="D165" s="194" t="s">
        <v>215</v>
      </c>
      <c r="E165" s="195"/>
      <c r="F165" s="195"/>
      <c r="G165" s="195"/>
      <c r="H165" s="195"/>
      <c r="I165" s="195"/>
      <c r="J165" s="196">
        <f>J496</f>
        <v>0</v>
      </c>
      <c r="K165" s="132"/>
      <c r="L165" s="197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</row>
    <row r="166" s="9" customFormat="1" ht="24.96" customHeight="1">
      <c r="A166" s="9"/>
      <c r="B166" s="187"/>
      <c r="C166" s="188"/>
      <c r="D166" s="189" t="s">
        <v>216</v>
      </c>
      <c r="E166" s="190"/>
      <c r="F166" s="190"/>
      <c r="G166" s="190"/>
      <c r="H166" s="190"/>
      <c r="I166" s="190"/>
      <c r="J166" s="191">
        <f>J498</f>
        <v>0</v>
      </c>
      <c r="K166" s="188"/>
      <c r="L166" s="192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</row>
    <row r="167" s="10" customFormat="1" ht="19.92" customHeight="1">
      <c r="A167" s="10"/>
      <c r="B167" s="193"/>
      <c r="C167" s="132"/>
      <c r="D167" s="194" t="s">
        <v>186</v>
      </c>
      <c r="E167" s="195"/>
      <c r="F167" s="195"/>
      <c r="G167" s="195"/>
      <c r="H167" s="195"/>
      <c r="I167" s="195"/>
      <c r="J167" s="196">
        <f>J499</f>
        <v>0</v>
      </c>
      <c r="K167" s="132"/>
      <c r="L167" s="197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</row>
    <row r="168" s="10" customFormat="1" ht="19.92" customHeight="1">
      <c r="A168" s="10"/>
      <c r="B168" s="193"/>
      <c r="C168" s="132"/>
      <c r="D168" s="194" t="s">
        <v>187</v>
      </c>
      <c r="E168" s="195"/>
      <c r="F168" s="195"/>
      <c r="G168" s="195"/>
      <c r="H168" s="195"/>
      <c r="I168" s="195"/>
      <c r="J168" s="196">
        <f>J502</f>
        <v>0</v>
      </c>
      <c r="K168" s="132"/>
      <c r="L168" s="197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s="10" customFormat="1" ht="19.92" customHeight="1">
      <c r="A169" s="10"/>
      <c r="B169" s="193"/>
      <c r="C169" s="132"/>
      <c r="D169" s="194" t="s">
        <v>217</v>
      </c>
      <c r="E169" s="195"/>
      <c r="F169" s="195"/>
      <c r="G169" s="195"/>
      <c r="H169" s="195"/>
      <c r="I169" s="195"/>
      <c r="J169" s="196">
        <f>J508</f>
        <v>0</v>
      </c>
      <c r="K169" s="132"/>
      <c r="L169" s="197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s="10" customFormat="1" ht="19.92" customHeight="1">
      <c r="A170" s="10"/>
      <c r="B170" s="193"/>
      <c r="C170" s="132"/>
      <c r="D170" s="194" t="s">
        <v>188</v>
      </c>
      <c r="E170" s="195"/>
      <c r="F170" s="195"/>
      <c r="G170" s="195"/>
      <c r="H170" s="195"/>
      <c r="I170" s="195"/>
      <c r="J170" s="196">
        <f>J513</f>
        <v>0</v>
      </c>
      <c r="K170" s="132"/>
      <c r="L170" s="197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s="10" customFormat="1" ht="19.92" customHeight="1">
      <c r="A171" s="10"/>
      <c r="B171" s="193"/>
      <c r="C171" s="132"/>
      <c r="D171" s="194" t="s">
        <v>189</v>
      </c>
      <c r="E171" s="195"/>
      <c r="F171" s="195"/>
      <c r="G171" s="195"/>
      <c r="H171" s="195"/>
      <c r="I171" s="195"/>
      <c r="J171" s="196">
        <f>J517</f>
        <v>0</v>
      </c>
      <c r="K171" s="132"/>
      <c r="L171" s="197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</row>
    <row r="172" s="10" customFormat="1" ht="19.92" customHeight="1">
      <c r="A172" s="10"/>
      <c r="B172" s="193"/>
      <c r="C172" s="132"/>
      <c r="D172" s="194" t="s">
        <v>191</v>
      </c>
      <c r="E172" s="195"/>
      <c r="F172" s="195"/>
      <c r="G172" s="195"/>
      <c r="H172" s="195"/>
      <c r="I172" s="195"/>
      <c r="J172" s="196">
        <f>J520</f>
        <v>0</v>
      </c>
      <c r="K172" s="132"/>
      <c r="L172" s="197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s="10" customFormat="1" ht="19.92" customHeight="1">
      <c r="A173" s="10"/>
      <c r="B173" s="193"/>
      <c r="C173" s="132"/>
      <c r="D173" s="194" t="s">
        <v>192</v>
      </c>
      <c r="E173" s="195"/>
      <c r="F173" s="195"/>
      <c r="G173" s="195"/>
      <c r="H173" s="195"/>
      <c r="I173" s="195"/>
      <c r="J173" s="196">
        <f>J522</f>
        <v>0</v>
      </c>
      <c r="K173" s="132"/>
      <c r="L173" s="197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</row>
    <row r="174" s="10" customFormat="1" ht="19.92" customHeight="1">
      <c r="A174" s="10"/>
      <c r="B174" s="193"/>
      <c r="C174" s="132"/>
      <c r="D174" s="194" t="s">
        <v>193</v>
      </c>
      <c r="E174" s="195"/>
      <c r="F174" s="195"/>
      <c r="G174" s="195"/>
      <c r="H174" s="195"/>
      <c r="I174" s="195"/>
      <c r="J174" s="196">
        <f>J526</f>
        <v>0</v>
      </c>
      <c r="K174" s="132"/>
      <c r="L174" s="197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s="10" customFormat="1" ht="19.92" customHeight="1">
      <c r="A175" s="10"/>
      <c r="B175" s="193"/>
      <c r="C175" s="132"/>
      <c r="D175" s="194" t="s">
        <v>194</v>
      </c>
      <c r="E175" s="195"/>
      <c r="F175" s="195"/>
      <c r="G175" s="195"/>
      <c r="H175" s="195"/>
      <c r="I175" s="195"/>
      <c r="J175" s="196">
        <f>J530</f>
        <v>0</v>
      </c>
      <c r="K175" s="132"/>
      <c r="L175" s="197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s="10" customFormat="1" ht="19.92" customHeight="1">
      <c r="A176" s="10"/>
      <c r="B176" s="193"/>
      <c r="C176" s="132"/>
      <c r="D176" s="194" t="s">
        <v>197</v>
      </c>
      <c r="E176" s="195"/>
      <c r="F176" s="195"/>
      <c r="G176" s="195"/>
      <c r="H176" s="195"/>
      <c r="I176" s="195"/>
      <c r="J176" s="196">
        <f>J535</f>
        <v>0</v>
      </c>
      <c r="K176" s="132"/>
      <c r="L176" s="197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s="10" customFormat="1" ht="19.92" customHeight="1">
      <c r="A177" s="10"/>
      <c r="B177" s="193"/>
      <c r="C177" s="132"/>
      <c r="D177" s="194" t="s">
        <v>198</v>
      </c>
      <c r="E177" s="195"/>
      <c r="F177" s="195"/>
      <c r="G177" s="195"/>
      <c r="H177" s="195"/>
      <c r="I177" s="195"/>
      <c r="J177" s="196">
        <f>J537</f>
        <v>0</v>
      </c>
      <c r="K177" s="132"/>
      <c r="L177" s="197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s="10" customFormat="1" ht="19.92" customHeight="1">
      <c r="A178" s="10"/>
      <c r="B178" s="193"/>
      <c r="C178" s="132"/>
      <c r="D178" s="194" t="s">
        <v>199</v>
      </c>
      <c r="E178" s="195"/>
      <c r="F178" s="195"/>
      <c r="G178" s="195"/>
      <c r="H178" s="195"/>
      <c r="I178" s="195"/>
      <c r="J178" s="196">
        <f>J540</f>
        <v>0</v>
      </c>
      <c r="K178" s="132"/>
      <c r="L178" s="197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s="10" customFormat="1" ht="19.92" customHeight="1">
      <c r="A179" s="10"/>
      <c r="B179" s="193"/>
      <c r="C179" s="132"/>
      <c r="D179" s="194" t="s">
        <v>200</v>
      </c>
      <c r="E179" s="195"/>
      <c r="F179" s="195"/>
      <c r="G179" s="195"/>
      <c r="H179" s="195"/>
      <c r="I179" s="195"/>
      <c r="J179" s="196">
        <f>J543</f>
        <v>0</v>
      </c>
      <c r="K179" s="132"/>
      <c r="L179" s="197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</row>
    <row r="180" s="10" customFormat="1" ht="19.92" customHeight="1">
      <c r="A180" s="10"/>
      <c r="B180" s="193"/>
      <c r="C180" s="132"/>
      <c r="D180" s="194" t="s">
        <v>201</v>
      </c>
      <c r="E180" s="195"/>
      <c r="F180" s="195"/>
      <c r="G180" s="195"/>
      <c r="H180" s="195"/>
      <c r="I180" s="195"/>
      <c r="J180" s="196">
        <f>J550</f>
        <v>0</v>
      </c>
      <c r="K180" s="132"/>
      <c r="L180" s="197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s="10" customFormat="1" ht="19.92" customHeight="1">
      <c r="A181" s="10"/>
      <c r="B181" s="193"/>
      <c r="C181" s="132"/>
      <c r="D181" s="194" t="s">
        <v>218</v>
      </c>
      <c r="E181" s="195"/>
      <c r="F181" s="195"/>
      <c r="G181" s="195"/>
      <c r="H181" s="195"/>
      <c r="I181" s="195"/>
      <c r="J181" s="196">
        <f>J556</f>
        <v>0</v>
      </c>
      <c r="K181" s="132"/>
      <c r="L181" s="197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s="10" customFormat="1" ht="19.92" customHeight="1">
      <c r="A182" s="10"/>
      <c r="B182" s="193"/>
      <c r="C182" s="132"/>
      <c r="D182" s="194" t="s">
        <v>211</v>
      </c>
      <c r="E182" s="195"/>
      <c r="F182" s="195"/>
      <c r="G182" s="195"/>
      <c r="H182" s="195"/>
      <c r="I182" s="195"/>
      <c r="J182" s="196">
        <f>J560</f>
        <v>0</v>
      </c>
      <c r="K182" s="132"/>
      <c r="L182" s="197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s="10" customFormat="1" ht="19.92" customHeight="1">
      <c r="A183" s="10"/>
      <c r="B183" s="193"/>
      <c r="C183" s="132"/>
      <c r="D183" s="194" t="s">
        <v>178</v>
      </c>
      <c r="E183" s="195"/>
      <c r="F183" s="195"/>
      <c r="G183" s="195"/>
      <c r="H183" s="195"/>
      <c r="I183" s="195"/>
      <c r="J183" s="196">
        <f>J566</f>
        <v>0</v>
      </c>
      <c r="K183" s="132"/>
      <c r="L183" s="197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s="10" customFormat="1" ht="19.92" customHeight="1">
      <c r="A184" s="10"/>
      <c r="B184" s="193"/>
      <c r="C184" s="132"/>
      <c r="D184" s="194" t="s">
        <v>214</v>
      </c>
      <c r="E184" s="195"/>
      <c r="F184" s="195"/>
      <c r="G184" s="195"/>
      <c r="H184" s="195"/>
      <c r="I184" s="195"/>
      <c r="J184" s="196">
        <f>J579</f>
        <v>0</v>
      </c>
      <c r="K184" s="132"/>
      <c r="L184" s="197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s="10" customFormat="1" ht="19.92" customHeight="1">
      <c r="A185" s="10"/>
      <c r="B185" s="193"/>
      <c r="C185" s="132"/>
      <c r="D185" s="194" t="s">
        <v>203</v>
      </c>
      <c r="E185" s="195"/>
      <c r="F185" s="195"/>
      <c r="G185" s="195"/>
      <c r="H185" s="195"/>
      <c r="I185" s="195"/>
      <c r="J185" s="196">
        <f>J581</f>
        <v>0</v>
      </c>
      <c r="K185" s="132"/>
      <c r="L185" s="197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</row>
    <row r="186" s="10" customFormat="1" ht="19.92" customHeight="1">
      <c r="A186" s="10"/>
      <c r="B186" s="193"/>
      <c r="C186" s="132"/>
      <c r="D186" s="194" t="s">
        <v>215</v>
      </c>
      <c r="E186" s="195"/>
      <c r="F186" s="195"/>
      <c r="G186" s="195"/>
      <c r="H186" s="195"/>
      <c r="I186" s="195"/>
      <c r="J186" s="196">
        <f>J584</f>
        <v>0</v>
      </c>
      <c r="K186" s="132"/>
      <c r="L186" s="197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s="10" customFormat="1" ht="19.92" customHeight="1">
      <c r="A187" s="10"/>
      <c r="B187" s="193"/>
      <c r="C187" s="132"/>
      <c r="D187" s="194" t="s">
        <v>207</v>
      </c>
      <c r="E187" s="195"/>
      <c r="F187" s="195"/>
      <c r="G187" s="195"/>
      <c r="H187" s="195"/>
      <c r="I187" s="195"/>
      <c r="J187" s="196">
        <f>J586</f>
        <v>0</v>
      </c>
      <c r="K187" s="132"/>
      <c r="L187" s="197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</row>
    <row r="188" s="10" customFormat="1" ht="19.92" customHeight="1">
      <c r="A188" s="10"/>
      <c r="B188" s="193"/>
      <c r="C188" s="132"/>
      <c r="D188" s="194" t="s">
        <v>181</v>
      </c>
      <c r="E188" s="195"/>
      <c r="F188" s="195"/>
      <c r="G188" s="195"/>
      <c r="H188" s="195"/>
      <c r="I188" s="195"/>
      <c r="J188" s="196">
        <f>J588</f>
        <v>0</v>
      </c>
      <c r="K188" s="132"/>
      <c r="L188" s="197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</row>
    <row r="189" s="2" customFormat="1" ht="21.84" customHeight="1">
      <c r="A189" s="37"/>
      <c r="B189" s="38"/>
      <c r="C189" s="39"/>
      <c r="D189" s="39"/>
      <c r="E189" s="39"/>
      <c r="F189" s="39"/>
      <c r="G189" s="39"/>
      <c r="H189" s="39"/>
      <c r="I189" s="39"/>
      <c r="J189" s="39"/>
      <c r="K189" s="39"/>
      <c r="L189" s="62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  <row r="190" s="2" customFormat="1" ht="6.96" customHeight="1">
      <c r="A190" s="37"/>
      <c r="B190" s="65"/>
      <c r="C190" s="66"/>
      <c r="D190" s="66"/>
      <c r="E190" s="66"/>
      <c r="F190" s="66"/>
      <c r="G190" s="66"/>
      <c r="H190" s="66"/>
      <c r="I190" s="66"/>
      <c r="J190" s="66"/>
      <c r="K190" s="66"/>
      <c r="L190" s="62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  <row r="194" s="2" customFormat="1" ht="6.96" customHeight="1">
      <c r="A194" s="37"/>
      <c r="B194" s="67"/>
      <c r="C194" s="68"/>
      <c r="D194" s="68"/>
      <c r="E194" s="68"/>
      <c r="F194" s="68"/>
      <c r="G194" s="68"/>
      <c r="H194" s="68"/>
      <c r="I194" s="68"/>
      <c r="J194" s="68"/>
      <c r="K194" s="68"/>
      <c r="L194" s="62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  <row r="195" s="2" customFormat="1" ht="24.96" customHeight="1">
      <c r="A195" s="37"/>
      <c r="B195" s="38"/>
      <c r="C195" s="22" t="s">
        <v>113</v>
      </c>
      <c r="D195" s="39"/>
      <c r="E195" s="39"/>
      <c r="F195" s="39"/>
      <c r="G195" s="39"/>
      <c r="H195" s="39"/>
      <c r="I195" s="39"/>
      <c r="J195" s="39"/>
      <c r="K195" s="39"/>
      <c r="L195" s="62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  <row r="196" s="2" customFormat="1" ht="6.96" customHeight="1">
      <c r="A196" s="37"/>
      <c r="B196" s="38"/>
      <c r="C196" s="39"/>
      <c r="D196" s="39"/>
      <c r="E196" s="39"/>
      <c r="F196" s="39"/>
      <c r="G196" s="39"/>
      <c r="H196" s="39"/>
      <c r="I196" s="39"/>
      <c r="J196" s="39"/>
      <c r="K196" s="39"/>
      <c r="L196" s="62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  <row r="197" s="2" customFormat="1" ht="12" customHeight="1">
      <c r="A197" s="37"/>
      <c r="B197" s="38"/>
      <c r="C197" s="31" t="s">
        <v>16</v>
      </c>
      <c r="D197" s="39"/>
      <c r="E197" s="39"/>
      <c r="F197" s="39"/>
      <c r="G197" s="39"/>
      <c r="H197" s="39"/>
      <c r="I197" s="39"/>
      <c r="J197" s="39"/>
      <c r="K197" s="39"/>
      <c r="L197" s="62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  <row r="198" s="2" customFormat="1" ht="16.5" customHeight="1">
      <c r="A198" s="37"/>
      <c r="B198" s="38"/>
      <c r="C198" s="39"/>
      <c r="D198" s="39"/>
      <c r="E198" s="182" t="str">
        <f>E7</f>
        <v>Úpravy veřejného parteru a zahrady objektů - 1.etapa</v>
      </c>
      <c r="F198" s="31"/>
      <c r="G198" s="31"/>
      <c r="H198" s="31"/>
      <c r="I198" s="39"/>
      <c r="J198" s="39"/>
      <c r="K198" s="39"/>
      <c r="L198" s="62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</row>
    <row r="199" s="1" customFormat="1" ht="12" customHeight="1">
      <c r="B199" s="20"/>
      <c r="C199" s="31" t="s">
        <v>98</v>
      </c>
      <c r="D199" s="21"/>
      <c r="E199" s="21"/>
      <c r="F199" s="21"/>
      <c r="G199" s="21"/>
      <c r="H199" s="21"/>
      <c r="I199" s="21"/>
      <c r="J199" s="21"/>
      <c r="K199" s="21"/>
      <c r="L199" s="19"/>
    </row>
    <row r="200" s="2" customFormat="1" ht="16.5" customHeight="1">
      <c r="A200" s="37"/>
      <c r="B200" s="38"/>
      <c r="C200" s="39"/>
      <c r="D200" s="39"/>
      <c r="E200" s="182" t="s">
        <v>99</v>
      </c>
      <c r="F200" s="39"/>
      <c r="G200" s="39"/>
      <c r="H200" s="39"/>
      <c r="I200" s="39"/>
      <c r="J200" s="39"/>
      <c r="K200" s="39"/>
      <c r="L200" s="62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</row>
    <row r="201" s="2" customFormat="1" ht="12" customHeight="1">
      <c r="A201" s="37"/>
      <c r="B201" s="38"/>
      <c r="C201" s="31" t="s">
        <v>100</v>
      </c>
      <c r="D201" s="39"/>
      <c r="E201" s="39"/>
      <c r="F201" s="39"/>
      <c r="G201" s="39"/>
      <c r="H201" s="39"/>
      <c r="I201" s="39"/>
      <c r="J201" s="39"/>
      <c r="K201" s="39"/>
      <c r="L201" s="62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  <row r="202" s="2" customFormat="1" ht="16.5" customHeight="1">
      <c r="A202" s="37"/>
      <c r="B202" s="38"/>
      <c r="C202" s="39"/>
      <c r="D202" s="39"/>
      <c r="E202" s="75" t="str">
        <f>E11</f>
        <v>D.1.1 - Architektonicko-stavební část</v>
      </c>
      <c r="F202" s="39"/>
      <c r="G202" s="39"/>
      <c r="H202" s="39"/>
      <c r="I202" s="39"/>
      <c r="J202" s="39"/>
      <c r="K202" s="39"/>
      <c r="L202" s="62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</row>
    <row r="203" s="2" customFormat="1" ht="6.96" customHeight="1">
      <c r="A203" s="37"/>
      <c r="B203" s="38"/>
      <c r="C203" s="39"/>
      <c r="D203" s="39"/>
      <c r="E203" s="39"/>
      <c r="F203" s="39"/>
      <c r="G203" s="39"/>
      <c r="H203" s="39"/>
      <c r="I203" s="39"/>
      <c r="J203" s="39"/>
      <c r="K203" s="39"/>
      <c r="L203" s="62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  <row r="204" s="2" customFormat="1" ht="12" customHeight="1">
      <c r="A204" s="37"/>
      <c r="B204" s="38"/>
      <c r="C204" s="31" t="s">
        <v>20</v>
      </c>
      <c r="D204" s="39"/>
      <c r="E204" s="39"/>
      <c r="F204" s="26" t="str">
        <f>F14</f>
        <v>Husova 69 a 110-113</v>
      </c>
      <c r="G204" s="39"/>
      <c r="H204" s="39"/>
      <c r="I204" s="31" t="s">
        <v>22</v>
      </c>
      <c r="J204" s="78" t="str">
        <f>IF(J14="","",J14)</f>
        <v>11. 9. 2020</v>
      </c>
      <c r="K204" s="39"/>
      <c r="L204" s="62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</row>
    <row r="205" s="2" customFormat="1" ht="6.96" customHeight="1">
      <c r="A205" s="37"/>
      <c r="B205" s="38"/>
      <c r="C205" s="39"/>
      <c r="D205" s="39"/>
      <c r="E205" s="39"/>
      <c r="F205" s="39"/>
      <c r="G205" s="39"/>
      <c r="H205" s="39"/>
      <c r="I205" s="39"/>
      <c r="J205" s="39"/>
      <c r="K205" s="39"/>
      <c r="L205" s="62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  <row r="206" s="2" customFormat="1" ht="40.05" customHeight="1">
      <c r="A206" s="37"/>
      <c r="B206" s="38"/>
      <c r="C206" s="31" t="s">
        <v>24</v>
      </c>
      <c r="D206" s="39"/>
      <c r="E206" s="39"/>
      <c r="F206" s="26" t="str">
        <f>E17</f>
        <v>Město Kolín</v>
      </c>
      <c r="G206" s="39"/>
      <c r="H206" s="39"/>
      <c r="I206" s="31" t="s">
        <v>30</v>
      </c>
      <c r="J206" s="35" t="str">
        <f>E23</f>
        <v>sporadical architektonická kancelář</v>
      </c>
      <c r="K206" s="39"/>
      <c r="L206" s="62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  <row r="207" s="2" customFormat="1" ht="15.15" customHeight="1">
      <c r="A207" s="37"/>
      <c r="B207" s="38"/>
      <c r="C207" s="31" t="s">
        <v>28</v>
      </c>
      <c r="D207" s="39"/>
      <c r="E207" s="39"/>
      <c r="F207" s="26" t="str">
        <f>IF(E20="","",E20)</f>
        <v>Vyplň údaj</v>
      </c>
      <c r="G207" s="39"/>
      <c r="H207" s="39"/>
      <c r="I207" s="31" t="s">
        <v>33</v>
      </c>
      <c r="J207" s="35" t="str">
        <f>E26</f>
        <v>QSB</v>
      </c>
      <c r="K207" s="39"/>
      <c r="L207" s="62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</row>
    <row r="208" s="2" customFormat="1" ht="10.32" customHeight="1">
      <c r="A208" s="37"/>
      <c r="B208" s="38"/>
      <c r="C208" s="39"/>
      <c r="D208" s="39"/>
      <c r="E208" s="39"/>
      <c r="F208" s="39"/>
      <c r="G208" s="39"/>
      <c r="H208" s="39"/>
      <c r="I208" s="39"/>
      <c r="J208" s="39"/>
      <c r="K208" s="39"/>
      <c r="L208" s="62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</row>
    <row r="209" s="11" customFormat="1" ht="29.28" customHeight="1">
      <c r="A209" s="198"/>
      <c r="B209" s="199"/>
      <c r="C209" s="200" t="s">
        <v>114</v>
      </c>
      <c r="D209" s="201" t="s">
        <v>61</v>
      </c>
      <c r="E209" s="201" t="s">
        <v>57</v>
      </c>
      <c r="F209" s="201" t="s">
        <v>58</v>
      </c>
      <c r="G209" s="201" t="s">
        <v>115</v>
      </c>
      <c r="H209" s="201" t="s">
        <v>116</v>
      </c>
      <c r="I209" s="201" t="s">
        <v>117</v>
      </c>
      <c r="J209" s="202" t="s">
        <v>104</v>
      </c>
      <c r="K209" s="203" t="s">
        <v>118</v>
      </c>
      <c r="L209" s="204"/>
      <c r="M209" s="99" t="s">
        <v>1</v>
      </c>
      <c r="N209" s="100" t="s">
        <v>40</v>
      </c>
      <c r="O209" s="100" t="s">
        <v>119</v>
      </c>
      <c r="P209" s="100" t="s">
        <v>120</v>
      </c>
      <c r="Q209" s="100" t="s">
        <v>121</v>
      </c>
      <c r="R209" s="100" t="s">
        <v>122</v>
      </c>
      <c r="S209" s="100" t="s">
        <v>123</v>
      </c>
      <c r="T209" s="101" t="s">
        <v>124</v>
      </c>
      <c r="U209" s="198"/>
      <c r="V209" s="198"/>
      <c r="W209" s="198"/>
      <c r="X209" s="198"/>
      <c r="Y209" s="198"/>
      <c r="Z209" s="198"/>
      <c r="AA209" s="198"/>
      <c r="AB209" s="198"/>
      <c r="AC209" s="198"/>
      <c r="AD209" s="198"/>
      <c r="AE209" s="198"/>
    </row>
    <row r="210" s="2" customFormat="1" ht="22.8" customHeight="1">
      <c r="A210" s="37"/>
      <c r="B210" s="38"/>
      <c r="C210" s="106" t="s">
        <v>125</v>
      </c>
      <c r="D210" s="39"/>
      <c r="E210" s="39"/>
      <c r="F210" s="39"/>
      <c r="G210" s="39"/>
      <c r="H210" s="39"/>
      <c r="I210" s="39"/>
      <c r="J210" s="205">
        <f>BK210</f>
        <v>0</v>
      </c>
      <c r="K210" s="39"/>
      <c r="L210" s="43"/>
      <c r="M210" s="102"/>
      <c r="N210" s="206"/>
      <c r="O210" s="103"/>
      <c r="P210" s="207">
        <f>P211+P243+P266+P277+P390+P418+P498</f>
        <v>0</v>
      </c>
      <c r="Q210" s="103"/>
      <c r="R210" s="207">
        <f>R211+R243+R266+R277+R390+R418+R498</f>
        <v>0</v>
      </c>
      <c r="S210" s="103"/>
      <c r="T210" s="208">
        <f>T211+T243+T266+T277+T390+T418+T498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75</v>
      </c>
      <c r="AU210" s="16" t="s">
        <v>106</v>
      </c>
      <c r="BK210" s="209">
        <f>BK211+BK243+BK266+BK277+BK390+BK418+BK498</f>
        <v>0</v>
      </c>
    </row>
    <row r="211" s="12" customFormat="1" ht="25.92" customHeight="1">
      <c r="A211" s="12"/>
      <c r="B211" s="210"/>
      <c r="C211" s="211"/>
      <c r="D211" s="212" t="s">
        <v>75</v>
      </c>
      <c r="E211" s="213" t="s">
        <v>219</v>
      </c>
      <c r="F211" s="213" t="s">
        <v>220</v>
      </c>
      <c r="G211" s="211"/>
      <c r="H211" s="211"/>
      <c r="I211" s="214"/>
      <c r="J211" s="215">
        <f>BK211</f>
        <v>0</v>
      </c>
      <c r="K211" s="211"/>
      <c r="L211" s="216"/>
      <c r="M211" s="217"/>
      <c r="N211" s="218"/>
      <c r="O211" s="218"/>
      <c r="P211" s="219">
        <f>P212+P215+P218+P230+P232</f>
        <v>0</v>
      </c>
      <c r="Q211" s="218"/>
      <c r="R211" s="219">
        <f>R212+R215+R218+R230+R232</f>
        <v>0</v>
      </c>
      <c r="S211" s="218"/>
      <c r="T211" s="220">
        <f>T212+T215+T218+T230+T232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83</v>
      </c>
      <c r="AT211" s="222" t="s">
        <v>75</v>
      </c>
      <c r="AU211" s="222" t="s">
        <v>76</v>
      </c>
      <c r="AY211" s="221" t="s">
        <v>129</v>
      </c>
      <c r="BK211" s="223">
        <f>BK212+BK215+BK218+BK230+BK232</f>
        <v>0</v>
      </c>
    </row>
    <row r="212" s="12" customFormat="1" ht="22.8" customHeight="1">
      <c r="A212" s="12"/>
      <c r="B212" s="210"/>
      <c r="C212" s="211"/>
      <c r="D212" s="212" t="s">
        <v>75</v>
      </c>
      <c r="E212" s="224" t="s">
        <v>221</v>
      </c>
      <c r="F212" s="224" t="s">
        <v>222</v>
      </c>
      <c r="G212" s="211"/>
      <c r="H212" s="211"/>
      <c r="I212" s="214"/>
      <c r="J212" s="225">
        <f>BK212</f>
        <v>0</v>
      </c>
      <c r="K212" s="211"/>
      <c r="L212" s="216"/>
      <c r="M212" s="217"/>
      <c r="N212" s="218"/>
      <c r="O212" s="218"/>
      <c r="P212" s="219">
        <f>SUM(P213:P214)</f>
        <v>0</v>
      </c>
      <c r="Q212" s="218"/>
      <c r="R212" s="219">
        <f>SUM(R213:R214)</f>
        <v>0</v>
      </c>
      <c r="S212" s="218"/>
      <c r="T212" s="220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1" t="s">
        <v>83</v>
      </c>
      <c r="AT212" s="222" t="s">
        <v>75</v>
      </c>
      <c r="AU212" s="222" t="s">
        <v>83</v>
      </c>
      <c r="AY212" s="221" t="s">
        <v>129</v>
      </c>
      <c r="BK212" s="223">
        <f>SUM(BK213:BK214)</f>
        <v>0</v>
      </c>
    </row>
    <row r="213" s="2" customFormat="1" ht="24.15" customHeight="1">
      <c r="A213" s="37"/>
      <c r="B213" s="38"/>
      <c r="C213" s="226" t="s">
        <v>83</v>
      </c>
      <c r="D213" s="226" t="s">
        <v>132</v>
      </c>
      <c r="E213" s="227" t="s">
        <v>223</v>
      </c>
      <c r="F213" s="228" t="s">
        <v>224</v>
      </c>
      <c r="G213" s="229" t="s">
        <v>225</v>
      </c>
      <c r="H213" s="230">
        <v>168.13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41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136</v>
      </c>
      <c r="AT213" s="238" t="s">
        <v>132</v>
      </c>
      <c r="AU213" s="238" t="s">
        <v>85</v>
      </c>
      <c r="AY213" s="16" t="s">
        <v>129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83</v>
      </c>
      <c r="BK213" s="239">
        <f>ROUND(I213*H213,2)</f>
        <v>0</v>
      </c>
      <c r="BL213" s="16" t="s">
        <v>136</v>
      </c>
      <c r="BM213" s="238" t="s">
        <v>226</v>
      </c>
    </row>
    <row r="214" s="2" customFormat="1" ht="24.15" customHeight="1">
      <c r="A214" s="37"/>
      <c r="B214" s="38"/>
      <c r="C214" s="226" t="s">
        <v>85</v>
      </c>
      <c r="D214" s="226" t="s">
        <v>132</v>
      </c>
      <c r="E214" s="227" t="s">
        <v>227</v>
      </c>
      <c r="F214" s="228" t="s">
        <v>228</v>
      </c>
      <c r="G214" s="229" t="s">
        <v>225</v>
      </c>
      <c r="H214" s="230">
        <v>168.13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41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136</v>
      </c>
      <c r="AT214" s="238" t="s">
        <v>132</v>
      </c>
      <c r="AU214" s="238" t="s">
        <v>85</v>
      </c>
      <c r="AY214" s="16" t="s">
        <v>129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83</v>
      </c>
      <c r="BK214" s="239">
        <f>ROUND(I214*H214,2)</f>
        <v>0</v>
      </c>
      <c r="BL214" s="16" t="s">
        <v>136</v>
      </c>
      <c r="BM214" s="238" t="s">
        <v>229</v>
      </c>
    </row>
    <row r="215" s="12" customFormat="1" ht="22.8" customHeight="1">
      <c r="A215" s="12"/>
      <c r="B215" s="210"/>
      <c r="C215" s="211"/>
      <c r="D215" s="212" t="s">
        <v>75</v>
      </c>
      <c r="E215" s="224" t="s">
        <v>230</v>
      </c>
      <c r="F215" s="224" t="s">
        <v>231</v>
      </c>
      <c r="G215" s="211"/>
      <c r="H215" s="211"/>
      <c r="I215" s="214"/>
      <c r="J215" s="225">
        <f>BK215</f>
        <v>0</v>
      </c>
      <c r="K215" s="211"/>
      <c r="L215" s="216"/>
      <c r="M215" s="217"/>
      <c r="N215" s="218"/>
      <c r="O215" s="218"/>
      <c r="P215" s="219">
        <f>SUM(P216:P217)</f>
        <v>0</v>
      </c>
      <c r="Q215" s="218"/>
      <c r="R215" s="219">
        <f>SUM(R216:R217)</f>
        <v>0</v>
      </c>
      <c r="S215" s="218"/>
      <c r="T215" s="220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1" t="s">
        <v>83</v>
      </c>
      <c r="AT215" s="222" t="s">
        <v>75</v>
      </c>
      <c r="AU215" s="222" t="s">
        <v>83</v>
      </c>
      <c r="AY215" s="221" t="s">
        <v>129</v>
      </c>
      <c r="BK215" s="223">
        <f>SUM(BK216:BK217)</f>
        <v>0</v>
      </c>
    </row>
    <row r="216" s="2" customFormat="1" ht="14.4" customHeight="1">
      <c r="A216" s="37"/>
      <c r="B216" s="38"/>
      <c r="C216" s="226" t="s">
        <v>141</v>
      </c>
      <c r="D216" s="226" t="s">
        <v>132</v>
      </c>
      <c r="E216" s="227" t="s">
        <v>232</v>
      </c>
      <c r="F216" s="228" t="s">
        <v>233</v>
      </c>
      <c r="G216" s="229" t="s">
        <v>234</v>
      </c>
      <c r="H216" s="230">
        <v>1</v>
      </c>
      <c r="I216" s="231"/>
      <c r="J216" s="232">
        <f>ROUND(I216*H216,2)</f>
        <v>0</v>
      </c>
      <c r="K216" s="233"/>
      <c r="L216" s="43"/>
      <c r="M216" s="234" t="s">
        <v>1</v>
      </c>
      <c r="N216" s="235" t="s">
        <v>41</v>
      </c>
      <c r="O216" s="90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136</v>
      </c>
      <c r="AT216" s="238" t="s">
        <v>132</v>
      </c>
      <c r="AU216" s="238" t="s">
        <v>85</v>
      </c>
      <c r="AY216" s="16" t="s">
        <v>129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83</v>
      </c>
      <c r="BK216" s="239">
        <f>ROUND(I216*H216,2)</f>
        <v>0</v>
      </c>
      <c r="BL216" s="16" t="s">
        <v>136</v>
      </c>
      <c r="BM216" s="238" t="s">
        <v>235</v>
      </c>
    </row>
    <row r="217" s="2" customFormat="1" ht="14.4" customHeight="1">
      <c r="A217" s="37"/>
      <c r="B217" s="38"/>
      <c r="C217" s="226" t="s">
        <v>136</v>
      </c>
      <c r="D217" s="226" t="s">
        <v>132</v>
      </c>
      <c r="E217" s="227" t="s">
        <v>236</v>
      </c>
      <c r="F217" s="228" t="s">
        <v>237</v>
      </c>
      <c r="G217" s="229" t="s">
        <v>238</v>
      </c>
      <c r="H217" s="230">
        <v>1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41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136</v>
      </c>
      <c r="AT217" s="238" t="s">
        <v>132</v>
      </c>
      <c r="AU217" s="238" t="s">
        <v>85</v>
      </c>
      <c r="AY217" s="16" t="s">
        <v>129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83</v>
      </c>
      <c r="BK217" s="239">
        <f>ROUND(I217*H217,2)</f>
        <v>0</v>
      </c>
      <c r="BL217" s="16" t="s">
        <v>136</v>
      </c>
      <c r="BM217" s="238" t="s">
        <v>239</v>
      </c>
    </row>
    <row r="218" s="12" customFormat="1" ht="22.8" customHeight="1">
      <c r="A218" s="12"/>
      <c r="B218" s="210"/>
      <c r="C218" s="211"/>
      <c r="D218" s="212" t="s">
        <v>75</v>
      </c>
      <c r="E218" s="224" t="s">
        <v>240</v>
      </c>
      <c r="F218" s="224" t="s">
        <v>241</v>
      </c>
      <c r="G218" s="211"/>
      <c r="H218" s="211"/>
      <c r="I218" s="214"/>
      <c r="J218" s="225">
        <f>BK218</f>
        <v>0</v>
      </c>
      <c r="K218" s="211"/>
      <c r="L218" s="216"/>
      <c r="M218" s="217"/>
      <c r="N218" s="218"/>
      <c r="O218" s="218"/>
      <c r="P218" s="219">
        <f>SUM(P219:P229)</f>
        <v>0</v>
      </c>
      <c r="Q218" s="218"/>
      <c r="R218" s="219">
        <f>SUM(R219:R229)</f>
        <v>0</v>
      </c>
      <c r="S218" s="218"/>
      <c r="T218" s="220">
        <f>SUM(T219:T229)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1" t="s">
        <v>83</v>
      </c>
      <c r="AT218" s="222" t="s">
        <v>75</v>
      </c>
      <c r="AU218" s="222" t="s">
        <v>83</v>
      </c>
      <c r="AY218" s="221" t="s">
        <v>129</v>
      </c>
      <c r="BK218" s="223">
        <f>SUM(BK219:BK229)</f>
        <v>0</v>
      </c>
    </row>
    <row r="219" s="2" customFormat="1" ht="14.4" customHeight="1">
      <c r="A219" s="37"/>
      <c r="B219" s="38"/>
      <c r="C219" s="226" t="s">
        <v>128</v>
      </c>
      <c r="D219" s="226" t="s">
        <v>132</v>
      </c>
      <c r="E219" s="227" t="s">
        <v>242</v>
      </c>
      <c r="F219" s="228" t="s">
        <v>243</v>
      </c>
      <c r="G219" s="229" t="s">
        <v>244</v>
      </c>
      <c r="H219" s="230">
        <v>10.4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41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136</v>
      </c>
      <c r="AT219" s="238" t="s">
        <v>132</v>
      </c>
      <c r="AU219" s="238" t="s">
        <v>85</v>
      </c>
      <c r="AY219" s="16" t="s">
        <v>129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83</v>
      </c>
      <c r="BK219" s="239">
        <f>ROUND(I219*H219,2)</f>
        <v>0</v>
      </c>
      <c r="BL219" s="16" t="s">
        <v>136</v>
      </c>
      <c r="BM219" s="238" t="s">
        <v>245</v>
      </c>
    </row>
    <row r="220" s="13" customFormat="1">
      <c r="A220" s="13"/>
      <c r="B220" s="245"/>
      <c r="C220" s="246"/>
      <c r="D220" s="247" t="s">
        <v>246</v>
      </c>
      <c r="E220" s="248" t="s">
        <v>1</v>
      </c>
      <c r="F220" s="249" t="s">
        <v>247</v>
      </c>
      <c r="G220" s="246"/>
      <c r="H220" s="250">
        <v>10.4</v>
      </c>
      <c r="I220" s="251"/>
      <c r="J220" s="246"/>
      <c r="K220" s="246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246</v>
      </c>
      <c r="AU220" s="256" t="s">
        <v>85</v>
      </c>
      <c r="AV220" s="13" t="s">
        <v>85</v>
      </c>
      <c r="AW220" s="13" t="s">
        <v>32</v>
      </c>
      <c r="AX220" s="13" t="s">
        <v>76</v>
      </c>
      <c r="AY220" s="256" t="s">
        <v>129</v>
      </c>
    </row>
    <row r="221" s="14" customFormat="1">
      <c r="A221" s="14"/>
      <c r="B221" s="257"/>
      <c r="C221" s="258"/>
      <c r="D221" s="247" t="s">
        <v>246</v>
      </c>
      <c r="E221" s="259" t="s">
        <v>1</v>
      </c>
      <c r="F221" s="260" t="s">
        <v>248</v>
      </c>
      <c r="G221" s="258"/>
      <c r="H221" s="261">
        <v>10.4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246</v>
      </c>
      <c r="AU221" s="267" t="s">
        <v>85</v>
      </c>
      <c r="AV221" s="14" t="s">
        <v>136</v>
      </c>
      <c r="AW221" s="14" t="s">
        <v>32</v>
      </c>
      <c r="AX221" s="14" t="s">
        <v>83</v>
      </c>
      <c r="AY221" s="267" t="s">
        <v>129</v>
      </c>
    </row>
    <row r="222" s="2" customFormat="1" ht="14.4" customHeight="1">
      <c r="A222" s="37"/>
      <c r="B222" s="38"/>
      <c r="C222" s="226" t="s">
        <v>155</v>
      </c>
      <c r="D222" s="226" t="s">
        <v>132</v>
      </c>
      <c r="E222" s="227" t="s">
        <v>249</v>
      </c>
      <c r="F222" s="228" t="s">
        <v>250</v>
      </c>
      <c r="G222" s="229" t="s">
        <v>244</v>
      </c>
      <c r="H222" s="230">
        <v>14.27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41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136</v>
      </c>
      <c r="AT222" s="238" t="s">
        <v>132</v>
      </c>
      <c r="AU222" s="238" t="s">
        <v>85</v>
      </c>
      <c r="AY222" s="16" t="s">
        <v>129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83</v>
      </c>
      <c r="BK222" s="239">
        <f>ROUND(I222*H222,2)</f>
        <v>0</v>
      </c>
      <c r="BL222" s="16" t="s">
        <v>136</v>
      </c>
      <c r="BM222" s="238" t="s">
        <v>251</v>
      </c>
    </row>
    <row r="223" s="2" customFormat="1" ht="24.15" customHeight="1">
      <c r="A223" s="37"/>
      <c r="B223" s="38"/>
      <c r="C223" s="226" t="s">
        <v>159</v>
      </c>
      <c r="D223" s="226" t="s">
        <v>132</v>
      </c>
      <c r="E223" s="227" t="s">
        <v>252</v>
      </c>
      <c r="F223" s="228" t="s">
        <v>253</v>
      </c>
      <c r="G223" s="229" t="s">
        <v>254</v>
      </c>
      <c r="H223" s="230">
        <v>3.0880000000000001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41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136</v>
      </c>
      <c r="AT223" s="238" t="s">
        <v>132</v>
      </c>
      <c r="AU223" s="238" t="s">
        <v>85</v>
      </c>
      <c r="AY223" s="16" t="s">
        <v>129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83</v>
      </c>
      <c r="BK223" s="239">
        <f>ROUND(I223*H223,2)</f>
        <v>0</v>
      </c>
      <c r="BL223" s="16" t="s">
        <v>136</v>
      </c>
      <c r="BM223" s="238" t="s">
        <v>255</v>
      </c>
    </row>
    <row r="224" s="2" customFormat="1" ht="24.15" customHeight="1">
      <c r="A224" s="37"/>
      <c r="B224" s="38"/>
      <c r="C224" s="226" t="s">
        <v>165</v>
      </c>
      <c r="D224" s="226" t="s">
        <v>132</v>
      </c>
      <c r="E224" s="227" t="s">
        <v>256</v>
      </c>
      <c r="F224" s="228" t="s">
        <v>257</v>
      </c>
      <c r="G224" s="229" t="s">
        <v>258</v>
      </c>
      <c r="H224" s="230">
        <v>6.4000000000000004</v>
      </c>
      <c r="I224" s="231"/>
      <c r="J224" s="232">
        <f>ROUND(I224*H224,2)</f>
        <v>0</v>
      </c>
      <c r="K224" s="233"/>
      <c r="L224" s="43"/>
      <c r="M224" s="234" t="s">
        <v>1</v>
      </c>
      <c r="N224" s="235" t="s">
        <v>41</v>
      </c>
      <c r="O224" s="90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136</v>
      </c>
      <c r="AT224" s="238" t="s">
        <v>132</v>
      </c>
      <c r="AU224" s="238" t="s">
        <v>85</v>
      </c>
      <c r="AY224" s="16" t="s">
        <v>129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83</v>
      </c>
      <c r="BK224" s="239">
        <f>ROUND(I224*H224,2)</f>
        <v>0</v>
      </c>
      <c r="BL224" s="16" t="s">
        <v>136</v>
      </c>
      <c r="BM224" s="238" t="s">
        <v>259</v>
      </c>
    </row>
    <row r="225" s="13" customFormat="1">
      <c r="A225" s="13"/>
      <c r="B225" s="245"/>
      <c r="C225" s="246"/>
      <c r="D225" s="247" t="s">
        <v>246</v>
      </c>
      <c r="E225" s="248" t="s">
        <v>1</v>
      </c>
      <c r="F225" s="249" t="s">
        <v>260</v>
      </c>
      <c r="G225" s="246"/>
      <c r="H225" s="250">
        <v>6.4000000000000004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246</v>
      </c>
      <c r="AU225" s="256" t="s">
        <v>85</v>
      </c>
      <c r="AV225" s="13" t="s">
        <v>85</v>
      </c>
      <c r="AW225" s="13" t="s">
        <v>32</v>
      </c>
      <c r="AX225" s="13" t="s">
        <v>76</v>
      </c>
      <c r="AY225" s="256" t="s">
        <v>129</v>
      </c>
    </row>
    <row r="226" s="14" customFormat="1">
      <c r="A226" s="14"/>
      <c r="B226" s="257"/>
      <c r="C226" s="258"/>
      <c r="D226" s="247" t="s">
        <v>246</v>
      </c>
      <c r="E226" s="259" t="s">
        <v>1</v>
      </c>
      <c r="F226" s="260" t="s">
        <v>248</v>
      </c>
      <c r="G226" s="258"/>
      <c r="H226" s="261">
        <v>6.4000000000000004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7" t="s">
        <v>246</v>
      </c>
      <c r="AU226" s="267" t="s">
        <v>85</v>
      </c>
      <c r="AV226" s="14" t="s">
        <v>136</v>
      </c>
      <c r="AW226" s="14" t="s">
        <v>32</v>
      </c>
      <c r="AX226" s="14" t="s">
        <v>83</v>
      </c>
      <c r="AY226" s="267" t="s">
        <v>129</v>
      </c>
    </row>
    <row r="227" s="2" customFormat="1" ht="14.4" customHeight="1">
      <c r="A227" s="37"/>
      <c r="B227" s="38"/>
      <c r="C227" s="226" t="s">
        <v>171</v>
      </c>
      <c r="D227" s="226" t="s">
        <v>132</v>
      </c>
      <c r="E227" s="227" t="s">
        <v>261</v>
      </c>
      <c r="F227" s="228" t="s">
        <v>262</v>
      </c>
      <c r="G227" s="229" t="s">
        <v>254</v>
      </c>
      <c r="H227" s="230">
        <v>8.8279999999999994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41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136</v>
      </c>
      <c r="AT227" s="238" t="s">
        <v>132</v>
      </c>
      <c r="AU227" s="238" t="s">
        <v>85</v>
      </c>
      <c r="AY227" s="16" t="s">
        <v>129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83</v>
      </c>
      <c r="BK227" s="239">
        <f>ROUND(I227*H227,2)</f>
        <v>0</v>
      </c>
      <c r="BL227" s="16" t="s">
        <v>136</v>
      </c>
      <c r="BM227" s="238" t="s">
        <v>263</v>
      </c>
    </row>
    <row r="228" s="2" customFormat="1" ht="14.4" customHeight="1">
      <c r="A228" s="37"/>
      <c r="B228" s="38"/>
      <c r="C228" s="226" t="s">
        <v>264</v>
      </c>
      <c r="D228" s="226" t="s">
        <v>132</v>
      </c>
      <c r="E228" s="227" t="s">
        <v>265</v>
      </c>
      <c r="F228" s="228" t="s">
        <v>266</v>
      </c>
      <c r="G228" s="229" t="s">
        <v>244</v>
      </c>
      <c r="H228" s="230">
        <v>8.5999999999999996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41</v>
      </c>
      <c r="O228" s="90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136</v>
      </c>
      <c r="AT228" s="238" t="s">
        <v>132</v>
      </c>
      <c r="AU228" s="238" t="s">
        <v>85</v>
      </c>
      <c r="AY228" s="16" t="s">
        <v>129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83</v>
      </c>
      <c r="BK228" s="239">
        <f>ROUND(I228*H228,2)</f>
        <v>0</v>
      </c>
      <c r="BL228" s="16" t="s">
        <v>136</v>
      </c>
      <c r="BM228" s="238" t="s">
        <v>267</v>
      </c>
    </row>
    <row r="229" s="2" customFormat="1" ht="14.4" customHeight="1">
      <c r="A229" s="37"/>
      <c r="B229" s="38"/>
      <c r="C229" s="226" t="s">
        <v>268</v>
      </c>
      <c r="D229" s="226" t="s">
        <v>132</v>
      </c>
      <c r="E229" s="227" t="s">
        <v>269</v>
      </c>
      <c r="F229" s="228" t="s">
        <v>270</v>
      </c>
      <c r="G229" s="229" t="s">
        <v>254</v>
      </c>
      <c r="H229" s="230">
        <v>2.9700000000000002</v>
      </c>
      <c r="I229" s="231"/>
      <c r="J229" s="232">
        <f>ROUND(I229*H229,2)</f>
        <v>0</v>
      </c>
      <c r="K229" s="233"/>
      <c r="L229" s="43"/>
      <c r="M229" s="234" t="s">
        <v>1</v>
      </c>
      <c r="N229" s="235" t="s">
        <v>41</v>
      </c>
      <c r="O229" s="90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136</v>
      </c>
      <c r="AT229" s="238" t="s">
        <v>132</v>
      </c>
      <c r="AU229" s="238" t="s">
        <v>85</v>
      </c>
      <c r="AY229" s="16" t="s">
        <v>129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83</v>
      </c>
      <c r="BK229" s="239">
        <f>ROUND(I229*H229,2)</f>
        <v>0</v>
      </c>
      <c r="BL229" s="16" t="s">
        <v>136</v>
      </c>
      <c r="BM229" s="238" t="s">
        <v>271</v>
      </c>
    </row>
    <row r="230" s="12" customFormat="1" ht="22.8" customHeight="1">
      <c r="A230" s="12"/>
      <c r="B230" s="210"/>
      <c r="C230" s="211"/>
      <c r="D230" s="212" t="s">
        <v>75</v>
      </c>
      <c r="E230" s="224" t="s">
        <v>272</v>
      </c>
      <c r="F230" s="224" t="s">
        <v>273</v>
      </c>
      <c r="G230" s="211"/>
      <c r="H230" s="211"/>
      <c r="I230" s="214"/>
      <c r="J230" s="225">
        <f>BK230</f>
        <v>0</v>
      </c>
      <c r="K230" s="211"/>
      <c r="L230" s="216"/>
      <c r="M230" s="217"/>
      <c r="N230" s="218"/>
      <c r="O230" s="218"/>
      <c r="P230" s="219">
        <f>P231</f>
        <v>0</v>
      </c>
      <c r="Q230" s="218"/>
      <c r="R230" s="219">
        <f>R231</f>
        <v>0</v>
      </c>
      <c r="S230" s="218"/>
      <c r="T230" s="220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1" t="s">
        <v>83</v>
      </c>
      <c r="AT230" s="222" t="s">
        <v>75</v>
      </c>
      <c r="AU230" s="222" t="s">
        <v>83</v>
      </c>
      <c r="AY230" s="221" t="s">
        <v>129</v>
      </c>
      <c r="BK230" s="223">
        <f>BK231</f>
        <v>0</v>
      </c>
    </row>
    <row r="231" s="2" customFormat="1" ht="24.15" customHeight="1">
      <c r="A231" s="37"/>
      <c r="B231" s="38"/>
      <c r="C231" s="226" t="s">
        <v>274</v>
      </c>
      <c r="D231" s="226" t="s">
        <v>132</v>
      </c>
      <c r="E231" s="227" t="s">
        <v>275</v>
      </c>
      <c r="F231" s="228" t="s">
        <v>276</v>
      </c>
      <c r="G231" s="229" t="s">
        <v>277</v>
      </c>
      <c r="H231" s="230">
        <v>1</v>
      </c>
      <c r="I231" s="231"/>
      <c r="J231" s="232">
        <f>ROUND(I231*H231,2)</f>
        <v>0</v>
      </c>
      <c r="K231" s="233"/>
      <c r="L231" s="43"/>
      <c r="M231" s="234" t="s">
        <v>1</v>
      </c>
      <c r="N231" s="235" t="s">
        <v>41</v>
      </c>
      <c r="O231" s="90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136</v>
      </c>
      <c r="AT231" s="238" t="s">
        <v>132</v>
      </c>
      <c r="AU231" s="238" t="s">
        <v>85</v>
      </c>
      <c r="AY231" s="16" t="s">
        <v>129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83</v>
      </c>
      <c r="BK231" s="239">
        <f>ROUND(I231*H231,2)</f>
        <v>0</v>
      </c>
      <c r="BL231" s="16" t="s">
        <v>136</v>
      </c>
      <c r="BM231" s="238" t="s">
        <v>278</v>
      </c>
    </row>
    <row r="232" s="12" customFormat="1" ht="22.8" customHeight="1">
      <c r="A232" s="12"/>
      <c r="B232" s="210"/>
      <c r="C232" s="211"/>
      <c r="D232" s="212" t="s">
        <v>75</v>
      </c>
      <c r="E232" s="224" t="s">
        <v>279</v>
      </c>
      <c r="F232" s="224" t="s">
        <v>280</v>
      </c>
      <c r="G232" s="211"/>
      <c r="H232" s="211"/>
      <c r="I232" s="214"/>
      <c r="J232" s="225">
        <f>BK232</f>
        <v>0</v>
      </c>
      <c r="K232" s="211"/>
      <c r="L232" s="216"/>
      <c r="M232" s="217"/>
      <c r="N232" s="218"/>
      <c r="O232" s="218"/>
      <c r="P232" s="219">
        <f>SUM(P233:P242)</f>
        <v>0</v>
      </c>
      <c r="Q232" s="218"/>
      <c r="R232" s="219">
        <f>SUM(R233:R242)</f>
        <v>0</v>
      </c>
      <c r="S232" s="218"/>
      <c r="T232" s="220">
        <f>SUM(T233:T242)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1" t="s">
        <v>83</v>
      </c>
      <c r="AT232" s="222" t="s">
        <v>75</v>
      </c>
      <c r="AU232" s="222" t="s">
        <v>83</v>
      </c>
      <c r="AY232" s="221" t="s">
        <v>129</v>
      </c>
      <c r="BK232" s="223">
        <f>SUM(BK233:BK242)</f>
        <v>0</v>
      </c>
    </row>
    <row r="233" s="2" customFormat="1" ht="24.15" customHeight="1">
      <c r="A233" s="37"/>
      <c r="B233" s="38"/>
      <c r="C233" s="226" t="s">
        <v>281</v>
      </c>
      <c r="D233" s="226" t="s">
        <v>132</v>
      </c>
      <c r="E233" s="227" t="s">
        <v>282</v>
      </c>
      <c r="F233" s="228" t="s">
        <v>283</v>
      </c>
      <c r="G233" s="229" t="s">
        <v>284</v>
      </c>
      <c r="H233" s="230">
        <v>127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41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136</v>
      </c>
      <c r="AT233" s="238" t="s">
        <v>132</v>
      </c>
      <c r="AU233" s="238" t="s">
        <v>85</v>
      </c>
      <c r="AY233" s="16" t="s">
        <v>129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83</v>
      </c>
      <c r="BK233" s="239">
        <f>ROUND(I233*H233,2)</f>
        <v>0</v>
      </c>
      <c r="BL233" s="16" t="s">
        <v>136</v>
      </c>
      <c r="BM233" s="238" t="s">
        <v>285</v>
      </c>
    </row>
    <row r="234" s="2" customFormat="1" ht="24.15" customHeight="1">
      <c r="A234" s="37"/>
      <c r="B234" s="38"/>
      <c r="C234" s="226" t="s">
        <v>286</v>
      </c>
      <c r="D234" s="226" t="s">
        <v>132</v>
      </c>
      <c r="E234" s="227" t="s">
        <v>287</v>
      </c>
      <c r="F234" s="228" t="s">
        <v>288</v>
      </c>
      <c r="G234" s="229" t="s">
        <v>284</v>
      </c>
      <c r="H234" s="230">
        <v>253.99199999999999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41</v>
      </c>
      <c r="O234" s="90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136</v>
      </c>
      <c r="AT234" s="238" t="s">
        <v>132</v>
      </c>
      <c r="AU234" s="238" t="s">
        <v>85</v>
      </c>
      <c r="AY234" s="16" t="s">
        <v>129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83</v>
      </c>
      <c r="BK234" s="239">
        <f>ROUND(I234*H234,2)</f>
        <v>0</v>
      </c>
      <c r="BL234" s="16" t="s">
        <v>136</v>
      </c>
      <c r="BM234" s="238" t="s">
        <v>289</v>
      </c>
    </row>
    <row r="235" s="13" customFormat="1">
      <c r="A235" s="13"/>
      <c r="B235" s="245"/>
      <c r="C235" s="246"/>
      <c r="D235" s="247" t="s">
        <v>246</v>
      </c>
      <c r="E235" s="248" t="s">
        <v>1</v>
      </c>
      <c r="F235" s="249" t="s">
        <v>290</v>
      </c>
      <c r="G235" s="246"/>
      <c r="H235" s="250">
        <v>253.99199999999999</v>
      </c>
      <c r="I235" s="251"/>
      <c r="J235" s="246"/>
      <c r="K235" s="246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246</v>
      </c>
      <c r="AU235" s="256" t="s">
        <v>85</v>
      </c>
      <c r="AV235" s="13" t="s">
        <v>85</v>
      </c>
      <c r="AW235" s="13" t="s">
        <v>32</v>
      </c>
      <c r="AX235" s="13" t="s">
        <v>76</v>
      </c>
      <c r="AY235" s="256" t="s">
        <v>129</v>
      </c>
    </row>
    <row r="236" s="14" customFormat="1">
      <c r="A236" s="14"/>
      <c r="B236" s="257"/>
      <c r="C236" s="258"/>
      <c r="D236" s="247" t="s">
        <v>246</v>
      </c>
      <c r="E236" s="259" t="s">
        <v>1</v>
      </c>
      <c r="F236" s="260" t="s">
        <v>248</v>
      </c>
      <c r="G236" s="258"/>
      <c r="H236" s="261">
        <v>253.99199999999999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7" t="s">
        <v>246</v>
      </c>
      <c r="AU236" s="267" t="s">
        <v>85</v>
      </c>
      <c r="AV236" s="14" t="s">
        <v>136</v>
      </c>
      <c r="AW236" s="14" t="s">
        <v>32</v>
      </c>
      <c r="AX236" s="14" t="s">
        <v>83</v>
      </c>
      <c r="AY236" s="267" t="s">
        <v>129</v>
      </c>
    </row>
    <row r="237" s="2" customFormat="1" ht="24.15" customHeight="1">
      <c r="A237" s="37"/>
      <c r="B237" s="38"/>
      <c r="C237" s="226" t="s">
        <v>8</v>
      </c>
      <c r="D237" s="226" t="s">
        <v>132</v>
      </c>
      <c r="E237" s="227" t="s">
        <v>291</v>
      </c>
      <c r="F237" s="228" t="s">
        <v>292</v>
      </c>
      <c r="G237" s="229" t="s">
        <v>284</v>
      </c>
      <c r="H237" s="230">
        <v>127</v>
      </c>
      <c r="I237" s="231"/>
      <c r="J237" s="232">
        <f>ROUND(I237*H237,2)</f>
        <v>0</v>
      </c>
      <c r="K237" s="233"/>
      <c r="L237" s="43"/>
      <c r="M237" s="234" t="s">
        <v>1</v>
      </c>
      <c r="N237" s="235" t="s">
        <v>41</v>
      </c>
      <c r="O237" s="90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136</v>
      </c>
      <c r="AT237" s="238" t="s">
        <v>132</v>
      </c>
      <c r="AU237" s="238" t="s">
        <v>85</v>
      </c>
      <c r="AY237" s="16" t="s">
        <v>129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83</v>
      </c>
      <c r="BK237" s="239">
        <f>ROUND(I237*H237,2)</f>
        <v>0</v>
      </c>
      <c r="BL237" s="16" t="s">
        <v>136</v>
      </c>
      <c r="BM237" s="238" t="s">
        <v>293</v>
      </c>
    </row>
    <row r="238" s="2" customFormat="1" ht="24.15" customHeight="1">
      <c r="A238" s="37"/>
      <c r="B238" s="38"/>
      <c r="C238" s="226" t="s">
        <v>294</v>
      </c>
      <c r="D238" s="226" t="s">
        <v>132</v>
      </c>
      <c r="E238" s="227" t="s">
        <v>295</v>
      </c>
      <c r="F238" s="228" t="s">
        <v>296</v>
      </c>
      <c r="G238" s="229" t="s">
        <v>284</v>
      </c>
      <c r="H238" s="230">
        <v>1270</v>
      </c>
      <c r="I238" s="231"/>
      <c r="J238" s="232">
        <f>ROUND(I238*H238,2)</f>
        <v>0</v>
      </c>
      <c r="K238" s="233"/>
      <c r="L238" s="43"/>
      <c r="M238" s="234" t="s">
        <v>1</v>
      </c>
      <c r="N238" s="235" t="s">
        <v>41</v>
      </c>
      <c r="O238" s="90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136</v>
      </c>
      <c r="AT238" s="238" t="s">
        <v>132</v>
      </c>
      <c r="AU238" s="238" t="s">
        <v>85</v>
      </c>
      <c r="AY238" s="16" t="s">
        <v>129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83</v>
      </c>
      <c r="BK238" s="239">
        <f>ROUND(I238*H238,2)</f>
        <v>0</v>
      </c>
      <c r="BL238" s="16" t="s">
        <v>136</v>
      </c>
      <c r="BM238" s="238" t="s">
        <v>297</v>
      </c>
    </row>
    <row r="239" s="2" customFormat="1" ht="14.4" customHeight="1">
      <c r="A239" s="37"/>
      <c r="B239" s="38"/>
      <c r="C239" s="226" t="s">
        <v>298</v>
      </c>
      <c r="D239" s="226" t="s">
        <v>132</v>
      </c>
      <c r="E239" s="227" t="s">
        <v>299</v>
      </c>
      <c r="F239" s="228" t="s">
        <v>300</v>
      </c>
      <c r="G239" s="229" t="s">
        <v>301</v>
      </c>
      <c r="H239" s="230">
        <v>127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41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136</v>
      </c>
      <c r="AT239" s="238" t="s">
        <v>132</v>
      </c>
      <c r="AU239" s="238" t="s">
        <v>85</v>
      </c>
      <c r="AY239" s="16" t="s">
        <v>129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83</v>
      </c>
      <c r="BK239" s="239">
        <f>ROUND(I239*H239,2)</f>
        <v>0</v>
      </c>
      <c r="BL239" s="16" t="s">
        <v>136</v>
      </c>
      <c r="BM239" s="238" t="s">
        <v>302</v>
      </c>
    </row>
    <row r="240" s="2" customFormat="1" ht="37.8" customHeight="1">
      <c r="A240" s="37"/>
      <c r="B240" s="38"/>
      <c r="C240" s="226" t="s">
        <v>303</v>
      </c>
      <c r="D240" s="226" t="s">
        <v>132</v>
      </c>
      <c r="E240" s="227" t="s">
        <v>304</v>
      </c>
      <c r="F240" s="228" t="s">
        <v>305</v>
      </c>
      <c r="G240" s="229" t="s">
        <v>301</v>
      </c>
      <c r="H240" s="230">
        <v>119.19</v>
      </c>
      <c r="I240" s="231"/>
      <c r="J240" s="232">
        <f>ROUND(I240*H240,2)</f>
        <v>0</v>
      </c>
      <c r="K240" s="233"/>
      <c r="L240" s="43"/>
      <c r="M240" s="234" t="s">
        <v>1</v>
      </c>
      <c r="N240" s="235" t="s">
        <v>41</v>
      </c>
      <c r="O240" s="90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136</v>
      </c>
      <c r="AT240" s="238" t="s">
        <v>132</v>
      </c>
      <c r="AU240" s="238" t="s">
        <v>85</v>
      </c>
      <c r="AY240" s="16" t="s">
        <v>129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83</v>
      </c>
      <c r="BK240" s="239">
        <f>ROUND(I240*H240,2)</f>
        <v>0</v>
      </c>
      <c r="BL240" s="16" t="s">
        <v>136</v>
      </c>
      <c r="BM240" s="238" t="s">
        <v>306</v>
      </c>
    </row>
    <row r="241" s="2" customFormat="1" ht="24.15" customHeight="1">
      <c r="A241" s="37"/>
      <c r="B241" s="38"/>
      <c r="C241" s="226" t="s">
        <v>307</v>
      </c>
      <c r="D241" s="226" t="s">
        <v>132</v>
      </c>
      <c r="E241" s="227" t="s">
        <v>308</v>
      </c>
      <c r="F241" s="228" t="s">
        <v>309</v>
      </c>
      <c r="G241" s="229" t="s">
        <v>301</v>
      </c>
      <c r="H241" s="230">
        <v>0.68000000000000005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41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136</v>
      </c>
      <c r="AT241" s="238" t="s">
        <v>132</v>
      </c>
      <c r="AU241" s="238" t="s">
        <v>85</v>
      </c>
      <c r="AY241" s="16" t="s">
        <v>129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83</v>
      </c>
      <c r="BK241" s="239">
        <f>ROUND(I241*H241,2)</f>
        <v>0</v>
      </c>
      <c r="BL241" s="16" t="s">
        <v>136</v>
      </c>
      <c r="BM241" s="238" t="s">
        <v>310</v>
      </c>
    </row>
    <row r="242" s="2" customFormat="1" ht="37.8" customHeight="1">
      <c r="A242" s="37"/>
      <c r="B242" s="38"/>
      <c r="C242" s="226" t="s">
        <v>226</v>
      </c>
      <c r="D242" s="226" t="s">
        <v>132</v>
      </c>
      <c r="E242" s="227" t="s">
        <v>304</v>
      </c>
      <c r="F242" s="228" t="s">
        <v>305</v>
      </c>
      <c r="G242" s="229" t="s">
        <v>301</v>
      </c>
      <c r="H242" s="230">
        <v>7.1299999999999999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41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136</v>
      </c>
      <c r="AT242" s="238" t="s">
        <v>132</v>
      </c>
      <c r="AU242" s="238" t="s">
        <v>85</v>
      </c>
      <c r="AY242" s="16" t="s">
        <v>129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83</v>
      </c>
      <c r="BK242" s="239">
        <f>ROUND(I242*H242,2)</f>
        <v>0</v>
      </c>
      <c r="BL242" s="16" t="s">
        <v>136</v>
      </c>
      <c r="BM242" s="238" t="s">
        <v>311</v>
      </c>
    </row>
    <row r="243" s="12" customFormat="1" ht="25.92" customHeight="1">
      <c r="A243" s="12"/>
      <c r="B243" s="210"/>
      <c r="C243" s="211"/>
      <c r="D243" s="212" t="s">
        <v>75</v>
      </c>
      <c r="E243" s="213" t="s">
        <v>312</v>
      </c>
      <c r="F243" s="213" t="s">
        <v>313</v>
      </c>
      <c r="G243" s="211"/>
      <c r="H243" s="211"/>
      <c r="I243" s="214"/>
      <c r="J243" s="215">
        <f>BK243</f>
        <v>0</v>
      </c>
      <c r="K243" s="211"/>
      <c r="L243" s="216"/>
      <c r="M243" s="217"/>
      <c r="N243" s="218"/>
      <c r="O243" s="218"/>
      <c r="P243" s="219">
        <f>P244+P253</f>
        <v>0</v>
      </c>
      <c r="Q243" s="218"/>
      <c r="R243" s="219">
        <f>R244+R253</f>
        <v>0</v>
      </c>
      <c r="S243" s="218"/>
      <c r="T243" s="220">
        <f>T244+T253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1" t="s">
        <v>83</v>
      </c>
      <c r="AT243" s="222" t="s">
        <v>75</v>
      </c>
      <c r="AU243" s="222" t="s">
        <v>76</v>
      </c>
      <c r="AY243" s="221" t="s">
        <v>129</v>
      </c>
      <c r="BK243" s="223">
        <f>BK244+BK253</f>
        <v>0</v>
      </c>
    </row>
    <row r="244" s="12" customFormat="1" ht="22.8" customHeight="1">
      <c r="A244" s="12"/>
      <c r="B244" s="210"/>
      <c r="C244" s="211"/>
      <c r="D244" s="212" t="s">
        <v>75</v>
      </c>
      <c r="E244" s="224" t="s">
        <v>240</v>
      </c>
      <c r="F244" s="224" t="s">
        <v>241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SUM(P245:P252)</f>
        <v>0</v>
      </c>
      <c r="Q244" s="218"/>
      <c r="R244" s="219">
        <f>SUM(R245:R252)</f>
        <v>0</v>
      </c>
      <c r="S244" s="218"/>
      <c r="T244" s="220">
        <f>SUM(T245:T252)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83</v>
      </c>
      <c r="AT244" s="222" t="s">
        <v>75</v>
      </c>
      <c r="AU244" s="222" t="s">
        <v>83</v>
      </c>
      <c r="AY244" s="221" t="s">
        <v>129</v>
      </c>
      <c r="BK244" s="223">
        <f>SUM(BK245:BK252)</f>
        <v>0</v>
      </c>
    </row>
    <row r="245" s="2" customFormat="1" ht="24.15" customHeight="1">
      <c r="A245" s="37"/>
      <c r="B245" s="38"/>
      <c r="C245" s="226" t="s">
        <v>7</v>
      </c>
      <c r="D245" s="226" t="s">
        <v>132</v>
      </c>
      <c r="E245" s="227" t="s">
        <v>256</v>
      </c>
      <c r="F245" s="228" t="s">
        <v>257</v>
      </c>
      <c r="G245" s="229" t="s">
        <v>258</v>
      </c>
      <c r="H245" s="230">
        <v>4.5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41</v>
      </c>
      <c r="O245" s="90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136</v>
      </c>
      <c r="AT245" s="238" t="s">
        <v>132</v>
      </c>
      <c r="AU245" s="238" t="s">
        <v>85</v>
      </c>
      <c r="AY245" s="16" t="s">
        <v>129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83</v>
      </c>
      <c r="BK245" s="239">
        <f>ROUND(I245*H245,2)</f>
        <v>0</v>
      </c>
      <c r="BL245" s="16" t="s">
        <v>136</v>
      </c>
      <c r="BM245" s="238" t="s">
        <v>314</v>
      </c>
    </row>
    <row r="246" s="2" customFormat="1" ht="24.15" customHeight="1">
      <c r="A246" s="37"/>
      <c r="B246" s="38"/>
      <c r="C246" s="226" t="s">
        <v>229</v>
      </c>
      <c r="D246" s="226" t="s">
        <v>132</v>
      </c>
      <c r="E246" s="227" t="s">
        <v>315</v>
      </c>
      <c r="F246" s="228" t="s">
        <v>316</v>
      </c>
      <c r="G246" s="229" t="s">
        <v>254</v>
      </c>
      <c r="H246" s="230">
        <v>3.8599999999999999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41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136</v>
      </c>
      <c r="AT246" s="238" t="s">
        <v>132</v>
      </c>
      <c r="AU246" s="238" t="s">
        <v>85</v>
      </c>
      <c r="AY246" s="16" t="s">
        <v>129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83</v>
      </c>
      <c r="BK246" s="239">
        <f>ROUND(I246*H246,2)</f>
        <v>0</v>
      </c>
      <c r="BL246" s="16" t="s">
        <v>136</v>
      </c>
      <c r="BM246" s="238" t="s">
        <v>317</v>
      </c>
    </row>
    <row r="247" s="2" customFormat="1" ht="24.15" customHeight="1">
      <c r="A247" s="37"/>
      <c r="B247" s="38"/>
      <c r="C247" s="226" t="s">
        <v>318</v>
      </c>
      <c r="D247" s="226" t="s">
        <v>132</v>
      </c>
      <c r="E247" s="227" t="s">
        <v>319</v>
      </c>
      <c r="F247" s="228" t="s">
        <v>320</v>
      </c>
      <c r="G247" s="229" t="s">
        <v>254</v>
      </c>
      <c r="H247" s="230">
        <v>0.39000000000000001</v>
      </c>
      <c r="I247" s="231"/>
      <c r="J247" s="232">
        <f>ROUND(I247*H247,2)</f>
        <v>0</v>
      </c>
      <c r="K247" s="233"/>
      <c r="L247" s="43"/>
      <c r="M247" s="234" t="s">
        <v>1</v>
      </c>
      <c r="N247" s="235" t="s">
        <v>41</v>
      </c>
      <c r="O247" s="90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8" t="s">
        <v>136</v>
      </c>
      <c r="AT247" s="238" t="s">
        <v>132</v>
      </c>
      <c r="AU247" s="238" t="s">
        <v>85</v>
      </c>
      <c r="AY247" s="16" t="s">
        <v>129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6" t="s">
        <v>83</v>
      </c>
      <c r="BK247" s="239">
        <f>ROUND(I247*H247,2)</f>
        <v>0</v>
      </c>
      <c r="BL247" s="16" t="s">
        <v>136</v>
      </c>
      <c r="BM247" s="238" t="s">
        <v>321</v>
      </c>
    </row>
    <row r="248" s="13" customFormat="1">
      <c r="A248" s="13"/>
      <c r="B248" s="245"/>
      <c r="C248" s="246"/>
      <c r="D248" s="247" t="s">
        <v>246</v>
      </c>
      <c r="E248" s="248" t="s">
        <v>1</v>
      </c>
      <c r="F248" s="249" t="s">
        <v>322</v>
      </c>
      <c r="G248" s="246"/>
      <c r="H248" s="250">
        <v>0.39000000000000001</v>
      </c>
      <c r="I248" s="251"/>
      <c r="J248" s="246"/>
      <c r="K248" s="246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246</v>
      </c>
      <c r="AU248" s="256" t="s">
        <v>85</v>
      </c>
      <c r="AV248" s="13" t="s">
        <v>85</v>
      </c>
      <c r="AW248" s="13" t="s">
        <v>32</v>
      </c>
      <c r="AX248" s="13" t="s">
        <v>76</v>
      </c>
      <c r="AY248" s="256" t="s">
        <v>129</v>
      </c>
    </row>
    <row r="249" s="14" customFormat="1">
      <c r="A249" s="14"/>
      <c r="B249" s="257"/>
      <c r="C249" s="258"/>
      <c r="D249" s="247" t="s">
        <v>246</v>
      </c>
      <c r="E249" s="259" t="s">
        <v>1</v>
      </c>
      <c r="F249" s="260" t="s">
        <v>248</v>
      </c>
      <c r="G249" s="258"/>
      <c r="H249" s="261">
        <v>0.39000000000000001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7" t="s">
        <v>246</v>
      </c>
      <c r="AU249" s="267" t="s">
        <v>85</v>
      </c>
      <c r="AV249" s="14" t="s">
        <v>136</v>
      </c>
      <c r="AW249" s="14" t="s">
        <v>32</v>
      </c>
      <c r="AX249" s="14" t="s">
        <v>83</v>
      </c>
      <c r="AY249" s="267" t="s">
        <v>129</v>
      </c>
    </row>
    <row r="250" s="2" customFormat="1" ht="14.4" customHeight="1">
      <c r="A250" s="37"/>
      <c r="B250" s="38"/>
      <c r="C250" s="226" t="s">
        <v>235</v>
      </c>
      <c r="D250" s="226" t="s">
        <v>132</v>
      </c>
      <c r="E250" s="227" t="s">
        <v>261</v>
      </c>
      <c r="F250" s="228" t="s">
        <v>262</v>
      </c>
      <c r="G250" s="229" t="s">
        <v>254</v>
      </c>
      <c r="H250" s="230">
        <v>2.0299999999999998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41</v>
      </c>
      <c r="O250" s="90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136</v>
      </c>
      <c r="AT250" s="238" t="s">
        <v>132</v>
      </c>
      <c r="AU250" s="238" t="s">
        <v>85</v>
      </c>
      <c r="AY250" s="16" t="s">
        <v>129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83</v>
      </c>
      <c r="BK250" s="239">
        <f>ROUND(I250*H250,2)</f>
        <v>0</v>
      </c>
      <c r="BL250" s="16" t="s">
        <v>136</v>
      </c>
      <c r="BM250" s="238" t="s">
        <v>323</v>
      </c>
    </row>
    <row r="251" s="13" customFormat="1">
      <c r="A251" s="13"/>
      <c r="B251" s="245"/>
      <c r="C251" s="246"/>
      <c r="D251" s="247" t="s">
        <v>246</v>
      </c>
      <c r="E251" s="248" t="s">
        <v>1</v>
      </c>
      <c r="F251" s="249" t="s">
        <v>324</v>
      </c>
      <c r="G251" s="246"/>
      <c r="H251" s="250">
        <v>2.0299999999999998</v>
      </c>
      <c r="I251" s="251"/>
      <c r="J251" s="246"/>
      <c r="K251" s="246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246</v>
      </c>
      <c r="AU251" s="256" t="s">
        <v>85</v>
      </c>
      <c r="AV251" s="13" t="s">
        <v>85</v>
      </c>
      <c r="AW251" s="13" t="s">
        <v>32</v>
      </c>
      <c r="AX251" s="13" t="s">
        <v>76</v>
      </c>
      <c r="AY251" s="256" t="s">
        <v>129</v>
      </c>
    </row>
    <row r="252" s="14" customFormat="1">
      <c r="A252" s="14"/>
      <c r="B252" s="257"/>
      <c r="C252" s="258"/>
      <c r="D252" s="247" t="s">
        <v>246</v>
      </c>
      <c r="E252" s="259" t="s">
        <v>1</v>
      </c>
      <c r="F252" s="260" t="s">
        <v>248</v>
      </c>
      <c r="G252" s="258"/>
      <c r="H252" s="261">
        <v>2.0299999999999998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7" t="s">
        <v>246</v>
      </c>
      <c r="AU252" s="267" t="s">
        <v>85</v>
      </c>
      <c r="AV252" s="14" t="s">
        <v>136</v>
      </c>
      <c r="AW252" s="14" t="s">
        <v>32</v>
      </c>
      <c r="AX252" s="14" t="s">
        <v>83</v>
      </c>
      <c r="AY252" s="267" t="s">
        <v>129</v>
      </c>
    </row>
    <row r="253" s="12" customFormat="1" ht="22.8" customHeight="1">
      <c r="A253" s="12"/>
      <c r="B253" s="210"/>
      <c r="C253" s="211"/>
      <c r="D253" s="212" t="s">
        <v>75</v>
      </c>
      <c r="E253" s="224" t="s">
        <v>279</v>
      </c>
      <c r="F253" s="224" t="s">
        <v>280</v>
      </c>
      <c r="G253" s="211"/>
      <c r="H253" s="211"/>
      <c r="I253" s="214"/>
      <c r="J253" s="225">
        <f>BK253</f>
        <v>0</v>
      </c>
      <c r="K253" s="211"/>
      <c r="L253" s="216"/>
      <c r="M253" s="217"/>
      <c r="N253" s="218"/>
      <c r="O253" s="218"/>
      <c r="P253" s="219">
        <f>SUM(P254:P265)</f>
        <v>0</v>
      </c>
      <c r="Q253" s="218"/>
      <c r="R253" s="219">
        <f>SUM(R254:R265)</f>
        <v>0</v>
      </c>
      <c r="S253" s="218"/>
      <c r="T253" s="220">
        <f>SUM(T254:T265)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1" t="s">
        <v>83</v>
      </c>
      <c r="AT253" s="222" t="s">
        <v>75</v>
      </c>
      <c r="AU253" s="222" t="s">
        <v>83</v>
      </c>
      <c r="AY253" s="221" t="s">
        <v>129</v>
      </c>
      <c r="BK253" s="223">
        <f>SUM(BK254:BK265)</f>
        <v>0</v>
      </c>
    </row>
    <row r="254" s="2" customFormat="1" ht="24.15" customHeight="1">
      <c r="A254" s="37"/>
      <c r="B254" s="38"/>
      <c r="C254" s="226" t="s">
        <v>325</v>
      </c>
      <c r="D254" s="226" t="s">
        <v>132</v>
      </c>
      <c r="E254" s="227" t="s">
        <v>282</v>
      </c>
      <c r="F254" s="228" t="s">
        <v>283</v>
      </c>
      <c r="G254" s="229" t="s">
        <v>284</v>
      </c>
      <c r="H254" s="230">
        <v>14.119999999999999</v>
      </c>
      <c r="I254" s="231"/>
      <c r="J254" s="232">
        <f>ROUND(I254*H254,2)</f>
        <v>0</v>
      </c>
      <c r="K254" s="233"/>
      <c r="L254" s="43"/>
      <c r="M254" s="234" t="s">
        <v>1</v>
      </c>
      <c r="N254" s="235" t="s">
        <v>41</v>
      </c>
      <c r="O254" s="90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136</v>
      </c>
      <c r="AT254" s="238" t="s">
        <v>132</v>
      </c>
      <c r="AU254" s="238" t="s">
        <v>85</v>
      </c>
      <c r="AY254" s="16" t="s">
        <v>129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83</v>
      </c>
      <c r="BK254" s="239">
        <f>ROUND(I254*H254,2)</f>
        <v>0</v>
      </c>
      <c r="BL254" s="16" t="s">
        <v>136</v>
      </c>
      <c r="BM254" s="238" t="s">
        <v>326</v>
      </c>
    </row>
    <row r="255" s="2" customFormat="1" ht="24.15" customHeight="1">
      <c r="A255" s="37"/>
      <c r="B255" s="38"/>
      <c r="C255" s="226" t="s">
        <v>239</v>
      </c>
      <c r="D255" s="226" t="s">
        <v>132</v>
      </c>
      <c r="E255" s="227" t="s">
        <v>287</v>
      </c>
      <c r="F255" s="228" t="s">
        <v>288</v>
      </c>
      <c r="G255" s="229" t="s">
        <v>284</v>
      </c>
      <c r="H255" s="230">
        <v>28.236000000000001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41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136</v>
      </c>
      <c r="AT255" s="238" t="s">
        <v>132</v>
      </c>
      <c r="AU255" s="238" t="s">
        <v>85</v>
      </c>
      <c r="AY255" s="16" t="s">
        <v>129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83</v>
      </c>
      <c r="BK255" s="239">
        <f>ROUND(I255*H255,2)</f>
        <v>0</v>
      </c>
      <c r="BL255" s="16" t="s">
        <v>136</v>
      </c>
      <c r="BM255" s="238" t="s">
        <v>327</v>
      </c>
    </row>
    <row r="256" s="13" customFormat="1">
      <c r="A256" s="13"/>
      <c r="B256" s="245"/>
      <c r="C256" s="246"/>
      <c r="D256" s="247" t="s">
        <v>246</v>
      </c>
      <c r="E256" s="248" t="s">
        <v>1</v>
      </c>
      <c r="F256" s="249" t="s">
        <v>328</v>
      </c>
      <c r="G256" s="246"/>
      <c r="H256" s="250">
        <v>28.236000000000001</v>
      </c>
      <c r="I256" s="251"/>
      <c r="J256" s="246"/>
      <c r="K256" s="246"/>
      <c r="L256" s="252"/>
      <c r="M256" s="253"/>
      <c r="N256" s="254"/>
      <c r="O256" s="254"/>
      <c r="P256" s="254"/>
      <c r="Q256" s="254"/>
      <c r="R256" s="254"/>
      <c r="S256" s="254"/>
      <c r="T256" s="25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6" t="s">
        <v>246</v>
      </c>
      <c r="AU256" s="256" t="s">
        <v>85</v>
      </c>
      <c r="AV256" s="13" t="s">
        <v>85</v>
      </c>
      <c r="AW256" s="13" t="s">
        <v>32</v>
      </c>
      <c r="AX256" s="13" t="s">
        <v>76</v>
      </c>
      <c r="AY256" s="256" t="s">
        <v>129</v>
      </c>
    </row>
    <row r="257" s="14" customFormat="1">
      <c r="A257" s="14"/>
      <c r="B257" s="257"/>
      <c r="C257" s="258"/>
      <c r="D257" s="247" t="s">
        <v>246</v>
      </c>
      <c r="E257" s="259" t="s">
        <v>1</v>
      </c>
      <c r="F257" s="260" t="s">
        <v>248</v>
      </c>
      <c r="G257" s="258"/>
      <c r="H257" s="261">
        <v>28.236000000000001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7" t="s">
        <v>246</v>
      </c>
      <c r="AU257" s="267" t="s">
        <v>85</v>
      </c>
      <c r="AV257" s="14" t="s">
        <v>136</v>
      </c>
      <c r="AW257" s="14" t="s">
        <v>32</v>
      </c>
      <c r="AX257" s="14" t="s">
        <v>83</v>
      </c>
      <c r="AY257" s="267" t="s">
        <v>129</v>
      </c>
    </row>
    <row r="258" s="2" customFormat="1" ht="24.15" customHeight="1">
      <c r="A258" s="37"/>
      <c r="B258" s="38"/>
      <c r="C258" s="226" t="s">
        <v>329</v>
      </c>
      <c r="D258" s="226" t="s">
        <v>132</v>
      </c>
      <c r="E258" s="227" t="s">
        <v>291</v>
      </c>
      <c r="F258" s="228" t="s">
        <v>292</v>
      </c>
      <c r="G258" s="229" t="s">
        <v>284</v>
      </c>
      <c r="H258" s="230">
        <v>14.118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41</v>
      </c>
      <c r="O258" s="90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136</v>
      </c>
      <c r="AT258" s="238" t="s">
        <v>132</v>
      </c>
      <c r="AU258" s="238" t="s">
        <v>85</v>
      </c>
      <c r="AY258" s="16" t="s">
        <v>129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83</v>
      </c>
      <c r="BK258" s="239">
        <f>ROUND(I258*H258,2)</f>
        <v>0</v>
      </c>
      <c r="BL258" s="16" t="s">
        <v>136</v>
      </c>
      <c r="BM258" s="238" t="s">
        <v>330</v>
      </c>
    </row>
    <row r="259" s="13" customFormat="1">
      <c r="A259" s="13"/>
      <c r="B259" s="245"/>
      <c r="C259" s="246"/>
      <c r="D259" s="247" t="s">
        <v>246</v>
      </c>
      <c r="E259" s="248" t="s">
        <v>1</v>
      </c>
      <c r="F259" s="249" t="s">
        <v>331</v>
      </c>
      <c r="G259" s="246"/>
      <c r="H259" s="250">
        <v>14.118</v>
      </c>
      <c r="I259" s="251"/>
      <c r="J259" s="246"/>
      <c r="K259" s="246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246</v>
      </c>
      <c r="AU259" s="256" t="s">
        <v>85</v>
      </c>
      <c r="AV259" s="13" t="s">
        <v>85</v>
      </c>
      <c r="AW259" s="13" t="s">
        <v>32</v>
      </c>
      <c r="AX259" s="13" t="s">
        <v>76</v>
      </c>
      <c r="AY259" s="256" t="s">
        <v>129</v>
      </c>
    </row>
    <row r="260" s="14" customFormat="1">
      <c r="A260" s="14"/>
      <c r="B260" s="257"/>
      <c r="C260" s="258"/>
      <c r="D260" s="247" t="s">
        <v>246</v>
      </c>
      <c r="E260" s="259" t="s">
        <v>1</v>
      </c>
      <c r="F260" s="260" t="s">
        <v>248</v>
      </c>
      <c r="G260" s="258"/>
      <c r="H260" s="261">
        <v>14.118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7" t="s">
        <v>246</v>
      </c>
      <c r="AU260" s="267" t="s">
        <v>85</v>
      </c>
      <c r="AV260" s="14" t="s">
        <v>136</v>
      </c>
      <c r="AW260" s="14" t="s">
        <v>32</v>
      </c>
      <c r="AX260" s="14" t="s">
        <v>83</v>
      </c>
      <c r="AY260" s="267" t="s">
        <v>129</v>
      </c>
    </row>
    <row r="261" s="2" customFormat="1" ht="24.15" customHeight="1">
      <c r="A261" s="37"/>
      <c r="B261" s="38"/>
      <c r="C261" s="226" t="s">
        <v>245</v>
      </c>
      <c r="D261" s="226" t="s">
        <v>132</v>
      </c>
      <c r="E261" s="227" t="s">
        <v>295</v>
      </c>
      <c r="F261" s="228" t="s">
        <v>296</v>
      </c>
      <c r="G261" s="229" t="s">
        <v>284</v>
      </c>
      <c r="H261" s="230">
        <v>141.18000000000001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41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136</v>
      </c>
      <c r="AT261" s="238" t="s">
        <v>132</v>
      </c>
      <c r="AU261" s="238" t="s">
        <v>85</v>
      </c>
      <c r="AY261" s="16" t="s">
        <v>129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83</v>
      </c>
      <c r="BK261" s="239">
        <f>ROUND(I261*H261,2)</f>
        <v>0</v>
      </c>
      <c r="BL261" s="16" t="s">
        <v>136</v>
      </c>
      <c r="BM261" s="238" t="s">
        <v>332</v>
      </c>
    </row>
    <row r="262" s="13" customFormat="1">
      <c r="A262" s="13"/>
      <c r="B262" s="245"/>
      <c r="C262" s="246"/>
      <c r="D262" s="247" t="s">
        <v>246</v>
      </c>
      <c r="E262" s="248" t="s">
        <v>1</v>
      </c>
      <c r="F262" s="249" t="s">
        <v>333</v>
      </c>
      <c r="G262" s="246"/>
      <c r="H262" s="250">
        <v>141.18000000000001</v>
      </c>
      <c r="I262" s="251"/>
      <c r="J262" s="246"/>
      <c r="K262" s="246"/>
      <c r="L262" s="252"/>
      <c r="M262" s="253"/>
      <c r="N262" s="254"/>
      <c r="O262" s="254"/>
      <c r="P262" s="254"/>
      <c r="Q262" s="254"/>
      <c r="R262" s="254"/>
      <c r="S262" s="254"/>
      <c r="T262" s="25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6" t="s">
        <v>246</v>
      </c>
      <c r="AU262" s="256" t="s">
        <v>85</v>
      </c>
      <c r="AV262" s="13" t="s">
        <v>85</v>
      </c>
      <c r="AW262" s="13" t="s">
        <v>32</v>
      </c>
      <c r="AX262" s="13" t="s">
        <v>76</v>
      </c>
      <c r="AY262" s="256" t="s">
        <v>129</v>
      </c>
    </row>
    <row r="263" s="14" customFormat="1">
      <c r="A263" s="14"/>
      <c r="B263" s="257"/>
      <c r="C263" s="258"/>
      <c r="D263" s="247" t="s">
        <v>246</v>
      </c>
      <c r="E263" s="259" t="s">
        <v>1</v>
      </c>
      <c r="F263" s="260" t="s">
        <v>248</v>
      </c>
      <c r="G263" s="258"/>
      <c r="H263" s="261">
        <v>141.18000000000001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7" t="s">
        <v>246</v>
      </c>
      <c r="AU263" s="267" t="s">
        <v>85</v>
      </c>
      <c r="AV263" s="14" t="s">
        <v>136</v>
      </c>
      <c r="AW263" s="14" t="s">
        <v>32</v>
      </c>
      <c r="AX263" s="14" t="s">
        <v>83</v>
      </c>
      <c r="AY263" s="267" t="s">
        <v>129</v>
      </c>
    </row>
    <row r="264" s="2" customFormat="1" ht="14.4" customHeight="1">
      <c r="A264" s="37"/>
      <c r="B264" s="38"/>
      <c r="C264" s="226" t="s">
        <v>334</v>
      </c>
      <c r="D264" s="226" t="s">
        <v>132</v>
      </c>
      <c r="E264" s="227" t="s">
        <v>299</v>
      </c>
      <c r="F264" s="228" t="s">
        <v>300</v>
      </c>
      <c r="G264" s="229" t="s">
        <v>301</v>
      </c>
      <c r="H264" s="230">
        <v>14.119999999999999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41</v>
      </c>
      <c r="O264" s="90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136</v>
      </c>
      <c r="AT264" s="238" t="s">
        <v>132</v>
      </c>
      <c r="AU264" s="238" t="s">
        <v>85</v>
      </c>
      <c r="AY264" s="16" t="s">
        <v>129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83</v>
      </c>
      <c r="BK264" s="239">
        <f>ROUND(I264*H264,2)</f>
        <v>0</v>
      </c>
      <c r="BL264" s="16" t="s">
        <v>136</v>
      </c>
      <c r="BM264" s="238" t="s">
        <v>335</v>
      </c>
    </row>
    <row r="265" s="2" customFormat="1" ht="14.4" customHeight="1">
      <c r="A265" s="37"/>
      <c r="B265" s="38"/>
      <c r="C265" s="226" t="s">
        <v>251</v>
      </c>
      <c r="D265" s="226" t="s">
        <v>132</v>
      </c>
      <c r="E265" s="227" t="s">
        <v>336</v>
      </c>
      <c r="F265" s="228" t="s">
        <v>337</v>
      </c>
      <c r="G265" s="229" t="s">
        <v>301</v>
      </c>
      <c r="H265" s="230">
        <v>14.119999999999999</v>
      </c>
      <c r="I265" s="231"/>
      <c r="J265" s="232">
        <f>ROUND(I265*H265,2)</f>
        <v>0</v>
      </c>
      <c r="K265" s="233"/>
      <c r="L265" s="43"/>
      <c r="M265" s="234" t="s">
        <v>1</v>
      </c>
      <c r="N265" s="235" t="s">
        <v>41</v>
      </c>
      <c r="O265" s="90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8" t="s">
        <v>136</v>
      </c>
      <c r="AT265" s="238" t="s">
        <v>132</v>
      </c>
      <c r="AU265" s="238" t="s">
        <v>85</v>
      </c>
      <c r="AY265" s="16" t="s">
        <v>129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6" t="s">
        <v>83</v>
      </c>
      <c r="BK265" s="239">
        <f>ROUND(I265*H265,2)</f>
        <v>0</v>
      </c>
      <c r="BL265" s="16" t="s">
        <v>136</v>
      </c>
      <c r="BM265" s="238" t="s">
        <v>338</v>
      </c>
    </row>
    <row r="266" s="12" customFormat="1" ht="25.92" customHeight="1">
      <c r="A266" s="12"/>
      <c r="B266" s="210"/>
      <c r="C266" s="211"/>
      <c r="D266" s="212" t="s">
        <v>75</v>
      </c>
      <c r="E266" s="213" t="s">
        <v>339</v>
      </c>
      <c r="F266" s="213" t="s">
        <v>340</v>
      </c>
      <c r="G266" s="211"/>
      <c r="H266" s="211"/>
      <c r="I266" s="214"/>
      <c r="J266" s="215">
        <f>BK266</f>
        <v>0</v>
      </c>
      <c r="K266" s="211"/>
      <c r="L266" s="216"/>
      <c r="M266" s="217"/>
      <c r="N266" s="218"/>
      <c r="O266" s="218"/>
      <c r="P266" s="219">
        <f>P267+P269+P271</f>
        <v>0</v>
      </c>
      <c r="Q266" s="218"/>
      <c r="R266" s="219">
        <f>R267+R269+R271</f>
        <v>0</v>
      </c>
      <c r="S266" s="218"/>
      <c r="T266" s="220">
        <f>T267+T269+T271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1" t="s">
        <v>83</v>
      </c>
      <c r="AT266" s="222" t="s">
        <v>75</v>
      </c>
      <c r="AU266" s="222" t="s">
        <v>76</v>
      </c>
      <c r="AY266" s="221" t="s">
        <v>129</v>
      </c>
      <c r="BK266" s="223">
        <f>BK267+BK269+BK271</f>
        <v>0</v>
      </c>
    </row>
    <row r="267" s="12" customFormat="1" ht="22.8" customHeight="1">
      <c r="A267" s="12"/>
      <c r="B267" s="210"/>
      <c r="C267" s="211"/>
      <c r="D267" s="212" t="s">
        <v>75</v>
      </c>
      <c r="E267" s="224" t="s">
        <v>230</v>
      </c>
      <c r="F267" s="224" t="s">
        <v>231</v>
      </c>
      <c r="G267" s="211"/>
      <c r="H267" s="211"/>
      <c r="I267" s="214"/>
      <c r="J267" s="225">
        <f>BK267</f>
        <v>0</v>
      </c>
      <c r="K267" s="211"/>
      <c r="L267" s="216"/>
      <c r="M267" s="217"/>
      <c r="N267" s="218"/>
      <c r="O267" s="218"/>
      <c r="P267" s="219">
        <f>P268</f>
        <v>0</v>
      </c>
      <c r="Q267" s="218"/>
      <c r="R267" s="219">
        <f>R268</f>
        <v>0</v>
      </c>
      <c r="S267" s="218"/>
      <c r="T267" s="220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1" t="s">
        <v>83</v>
      </c>
      <c r="AT267" s="222" t="s">
        <v>75</v>
      </c>
      <c r="AU267" s="222" t="s">
        <v>83</v>
      </c>
      <c r="AY267" s="221" t="s">
        <v>129</v>
      </c>
      <c r="BK267" s="223">
        <f>BK268</f>
        <v>0</v>
      </c>
    </row>
    <row r="268" s="2" customFormat="1" ht="14.4" customHeight="1">
      <c r="A268" s="37"/>
      <c r="B268" s="38"/>
      <c r="C268" s="226" t="s">
        <v>341</v>
      </c>
      <c r="D268" s="226" t="s">
        <v>132</v>
      </c>
      <c r="E268" s="227" t="s">
        <v>232</v>
      </c>
      <c r="F268" s="228" t="s">
        <v>233</v>
      </c>
      <c r="G268" s="229" t="s">
        <v>234</v>
      </c>
      <c r="H268" s="230">
        <v>1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41</v>
      </c>
      <c r="O268" s="90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136</v>
      </c>
      <c r="AT268" s="238" t="s">
        <v>132</v>
      </c>
      <c r="AU268" s="238" t="s">
        <v>85</v>
      </c>
      <c r="AY268" s="16" t="s">
        <v>129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83</v>
      </c>
      <c r="BK268" s="239">
        <f>ROUND(I268*H268,2)</f>
        <v>0</v>
      </c>
      <c r="BL268" s="16" t="s">
        <v>136</v>
      </c>
      <c r="BM268" s="238" t="s">
        <v>342</v>
      </c>
    </row>
    <row r="269" s="12" customFormat="1" ht="22.8" customHeight="1">
      <c r="A269" s="12"/>
      <c r="B269" s="210"/>
      <c r="C269" s="211"/>
      <c r="D269" s="212" t="s">
        <v>75</v>
      </c>
      <c r="E269" s="224" t="s">
        <v>343</v>
      </c>
      <c r="F269" s="224" t="s">
        <v>344</v>
      </c>
      <c r="G269" s="211"/>
      <c r="H269" s="211"/>
      <c r="I269" s="214"/>
      <c r="J269" s="225">
        <f>BK269</f>
        <v>0</v>
      </c>
      <c r="K269" s="211"/>
      <c r="L269" s="216"/>
      <c r="M269" s="217"/>
      <c r="N269" s="218"/>
      <c r="O269" s="218"/>
      <c r="P269" s="219">
        <f>P270</f>
        <v>0</v>
      </c>
      <c r="Q269" s="218"/>
      <c r="R269" s="219">
        <f>R270</f>
        <v>0</v>
      </c>
      <c r="S269" s="218"/>
      <c r="T269" s="220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1" t="s">
        <v>83</v>
      </c>
      <c r="AT269" s="222" t="s">
        <v>75</v>
      </c>
      <c r="AU269" s="222" t="s">
        <v>83</v>
      </c>
      <c r="AY269" s="221" t="s">
        <v>129</v>
      </c>
      <c r="BK269" s="223">
        <f>BK270</f>
        <v>0</v>
      </c>
    </row>
    <row r="270" s="2" customFormat="1" ht="24.15" customHeight="1">
      <c r="A270" s="37"/>
      <c r="B270" s="38"/>
      <c r="C270" s="226" t="s">
        <v>255</v>
      </c>
      <c r="D270" s="226" t="s">
        <v>132</v>
      </c>
      <c r="E270" s="227" t="s">
        <v>345</v>
      </c>
      <c r="F270" s="228" t="s">
        <v>346</v>
      </c>
      <c r="G270" s="229" t="s">
        <v>254</v>
      </c>
      <c r="H270" s="230">
        <v>111.354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41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136</v>
      </c>
      <c r="AT270" s="238" t="s">
        <v>132</v>
      </c>
      <c r="AU270" s="238" t="s">
        <v>85</v>
      </c>
      <c r="AY270" s="16" t="s">
        <v>129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83</v>
      </c>
      <c r="BK270" s="239">
        <f>ROUND(I270*H270,2)</f>
        <v>0</v>
      </c>
      <c r="BL270" s="16" t="s">
        <v>136</v>
      </c>
      <c r="BM270" s="238" t="s">
        <v>347</v>
      </c>
    </row>
    <row r="271" s="12" customFormat="1" ht="22.8" customHeight="1">
      <c r="A271" s="12"/>
      <c r="B271" s="210"/>
      <c r="C271" s="211"/>
      <c r="D271" s="212" t="s">
        <v>75</v>
      </c>
      <c r="E271" s="224" t="s">
        <v>279</v>
      </c>
      <c r="F271" s="224" t="s">
        <v>280</v>
      </c>
      <c r="G271" s="211"/>
      <c r="H271" s="211"/>
      <c r="I271" s="214"/>
      <c r="J271" s="225">
        <f>BK271</f>
        <v>0</v>
      </c>
      <c r="K271" s="211"/>
      <c r="L271" s="216"/>
      <c r="M271" s="217"/>
      <c r="N271" s="218"/>
      <c r="O271" s="218"/>
      <c r="P271" s="219">
        <f>SUM(P272:P276)</f>
        <v>0</v>
      </c>
      <c r="Q271" s="218"/>
      <c r="R271" s="219">
        <f>SUM(R272:R276)</f>
        <v>0</v>
      </c>
      <c r="S271" s="218"/>
      <c r="T271" s="220">
        <f>SUM(T272:T276)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1" t="s">
        <v>83</v>
      </c>
      <c r="AT271" s="222" t="s">
        <v>75</v>
      </c>
      <c r="AU271" s="222" t="s">
        <v>83</v>
      </c>
      <c r="AY271" s="221" t="s">
        <v>129</v>
      </c>
      <c r="BK271" s="223">
        <f>SUM(BK272:BK276)</f>
        <v>0</v>
      </c>
    </row>
    <row r="272" s="2" customFormat="1" ht="24.15" customHeight="1">
      <c r="A272" s="37"/>
      <c r="B272" s="38"/>
      <c r="C272" s="226" t="s">
        <v>348</v>
      </c>
      <c r="D272" s="226" t="s">
        <v>132</v>
      </c>
      <c r="E272" s="227" t="s">
        <v>308</v>
      </c>
      <c r="F272" s="228" t="s">
        <v>309</v>
      </c>
      <c r="G272" s="229" t="s">
        <v>301</v>
      </c>
      <c r="H272" s="230">
        <v>1.1200000000000001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41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136</v>
      </c>
      <c r="AT272" s="238" t="s">
        <v>132</v>
      </c>
      <c r="AU272" s="238" t="s">
        <v>85</v>
      </c>
      <c r="AY272" s="16" t="s">
        <v>129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83</v>
      </c>
      <c r="BK272" s="239">
        <f>ROUND(I272*H272,2)</f>
        <v>0</v>
      </c>
      <c r="BL272" s="16" t="s">
        <v>136</v>
      </c>
      <c r="BM272" s="238" t="s">
        <v>349</v>
      </c>
    </row>
    <row r="273" s="2" customFormat="1" ht="14.4" customHeight="1">
      <c r="A273" s="37"/>
      <c r="B273" s="38"/>
      <c r="C273" s="226" t="s">
        <v>259</v>
      </c>
      <c r="D273" s="226" t="s">
        <v>132</v>
      </c>
      <c r="E273" s="227" t="s">
        <v>299</v>
      </c>
      <c r="F273" s="228" t="s">
        <v>300</v>
      </c>
      <c r="G273" s="229" t="s">
        <v>301</v>
      </c>
      <c r="H273" s="230">
        <v>29.140000000000001</v>
      </c>
      <c r="I273" s="231"/>
      <c r="J273" s="232">
        <f>ROUND(I273*H273,2)</f>
        <v>0</v>
      </c>
      <c r="K273" s="233"/>
      <c r="L273" s="43"/>
      <c r="M273" s="234" t="s">
        <v>1</v>
      </c>
      <c r="N273" s="235" t="s">
        <v>41</v>
      </c>
      <c r="O273" s="90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136</v>
      </c>
      <c r="AT273" s="238" t="s">
        <v>132</v>
      </c>
      <c r="AU273" s="238" t="s">
        <v>85</v>
      </c>
      <c r="AY273" s="16" t="s">
        <v>129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83</v>
      </c>
      <c r="BK273" s="239">
        <f>ROUND(I273*H273,2)</f>
        <v>0</v>
      </c>
      <c r="BL273" s="16" t="s">
        <v>136</v>
      </c>
      <c r="BM273" s="238" t="s">
        <v>350</v>
      </c>
    </row>
    <row r="274" s="2" customFormat="1" ht="24.15" customHeight="1">
      <c r="A274" s="37"/>
      <c r="B274" s="38"/>
      <c r="C274" s="226" t="s">
        <v>351</v>
      </c>
      <c r="D274" s="226" t="s">
        <v>132</v>
      </c>
      <c r="E274" s="227" t="s">
        <v>291</v>
      </c>
      <c r="F274" s="228" t="s">
        <v>292</v>
      </c>
      <c r="G274" s="229" t="s">
        <v>284</v>
      </c>
      <c r="H274" s="230">
        <v>28.02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41</v>
      </c>
      <c r="O274" s="90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136</v>
      </c>
      <c r="AT274" s="238" t="s">
        <v>132</v>
      </c>
      <c r="AU274" s="238" t="s">
        <v>85</v>
      </c>
      <c r="AY274" s="16" t="s">
        <v>129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83</v>
      </c>
      <c r="BK274" s="239">
        <f>ROUND(I274*H274,2)</f>
        <v>0</v>
      </c>
      <c r="BL274" s="16" t="s">
        <v>136</v>
      </c>
      <c r="BM274" s="238" t="s">
        <v>352</v>
      </c>
    </row>
    <row r="275" s="2" customFormat="1" ht="24.15" customHeight="1">
      <c r="A275" s="37"/>
      <c r="B275" s="38"/>
      <c r="C275" s="226" t="s">
        <v>263</v>
      </c>
      <c r="D275" s="226" t="s">
        <v>132</v>
      </c>
      <c r="E275" s="227" t="s">
        <v>295</v>
      </c>
      <c r="F275" s="228" t="s">
        <v>296</v>
      </c>
      <c r="G275" s="229" t="s">
        <v>284</v>
      </c>
      <c r="H275" s="230">
        <v>280.19999999999999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41</v>
      </c>
      <c r="O275" s="90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136</v>
      </c>
      <c r="AT275" s="238" t="s">
        <v>132</v>
      </c>
      <c r="AU275" s="238" t="s">
        <v>85</v>
      </c>
      <c r="AY275" s="16" t="s">
        <v>129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83</v>
      </c>
      <c r="BK275" s="239">
        <f>ROUND(I275*H275,2)</f>
        <v>0</v>
      </c>
      <c r="BL275" s="16" t="s">
        <v>136</v>
      </c>
      <c r="BM275" s="238" t="s">
        <v>353</v>
      </c>
    </row>
    <row r="276" s="2" customFormat="1" ht="14.4" customHeight="1">
      <c r="A276" s="37"/>
      <c r="B276" s="38"/>
      <c r="C276" s="226" t="s">
        <v>354</v>
      </c>
      <c r="D276" s="226" t="s">
        <v>132</v>
      </c>
      <c r="E276" s="227" t="s">
        <v>355</v>
      </c>
      <c r="F276" s="228" t="s">
        <v>356</v>
      </c>
      <c r="G276" s="229" t="s">
        <v>301</v>
      </c>
      <c r="H276" s="230">
        <v>28.02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41</v>
      </c>
      <c r="O276" s="90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136</v>
      </c>
      <c r="AT276" s="238" t="s">
        <v>132</v>
      </c>
      <c r="AU276" s="238" t="s">
        <v>85</v>
      </c>
      <c r="AY276" s="16" t="s">
        <v>129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83</v>
      </c>
      <c r="BK276" s="239">
        <f>ROUND(I276*H276,2)</f>
        <v>0</v>
      </c>
      <c r="BL276" s="16" t="s">
        <v>136</v>
      </c>
      <c r="BM276" s="238" t="s">
        <v>357</v>
      </c>
    </row>
    <row r="277" s="12" customFormat="1" ht="25.92" customHeight="1">
      <c r="A277" s="12"/>
      <c r="B277" s="210"/>
      <c r="C277" s="211"/>
      <c r="D277" s="212" t="s">
        <v>75</v>
      </c>
      <c r="E277" s="213" t="s">
        <v>358</v>
      </c>
      <c r="F277" s="213" t="s">
        <v>359</v>
      </c>
      <c r="G277" s="211"/>
      <c r="H277" s="211"/>
      <c r="I277" s="214"/>
      <c r="J277" s="215">
        <f>BK277</f>
        <v>0</v>
      </c>
      <c r="K277" s="211"/>
      <c r="L277" s="216"/>
      <c r="M277" s="217"/>
      <c r="N277" s="218"/>
      <c r="O277" s="218"/>
      <c r="P277" s="219">
        <f>P278+P282+P284+P288+P292+P297+P307+P309+P321+P329+P332+P334+P336+P342+P348+P352+P356+P362+P364+P378+P382+P384+P386+P388</f>
        <v>0</v>
      </c>
      <c r="Q277" s="218"/>
      <c r="R277" s="219">
        <f>R278+R282+R284+R288+R292+R297+R307+R309+R321+R329+R332+R334+R336+R342+R348+R352+R356+R362+R364+R378+R382+R384+R386+R388</f>
        <v>0</v>
      </c>
      <c r="S277" s="218"/>
      <c r="T277" s="220">
        <f>T278+T282+T284+T288+T292+T297+T307+T309+T321+T329+T332+T334+T336+T342+T348+T352+T356+T362+T364+T378+T382+T384+T386+T388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83</v>
      </c>
      <c r="AT277" s="222" t="s">
        <v>75</v>
      </c>
      <c r="AU277" s="222" t="s">
        <v>76</v>
      </c>
      <c r="AY277" s="221" t="s">
        <v>129</v>
      </c>
      <c r="BK277" s="223">
        <f>BK278+BK282+BK284+BK288+BK292+BK297+BK307+BK309+BK321+BK329+BK332+BK334+BK336+BK342+BK348+BK352+BK356+BK362+BK364+BK378+BK382+BK384+BK386+BK388</f>
        <v>0</v>
      </c>
    </row>
    <row r="278" s="12" customFormat="1" ht="22.8" customHeight="1">
      <c r="A278" s="12"/>
      <c r="B278" s="210"/>
      <c r="C278" s="211"/>
      <c r="D278" s="212" t="s">
        <v>75</v>
      </c>
      <c r="E278" s="224" t="s">
        <v>221</v>
      </c>
      <c r="F278" s="224" t="s">
        <v>222</v>
      </c>
      <c r="G278" s="211"/>
      <c r="H278" s="211"/>
      <c r="I278" s="214"/>
      <c r="J278" s="225">
        <f>BK278</f>
        <v>0</v>
      </c>
      <c r="K278" s="211"/>
      <c r="L278" s="216"/>
      <c r="M278" s="217"/>
      <c r="N278" s="218"/>
      <c r="O278" s="218"/>
      <c r="P278" s="219">
        <f>SUM(P279:P281)</f>
        <v>0</v>
      </c>
      <c r="Q278" s="218"/>
      <c r="R278" s="219">
        <f>SUM(R279:R281)</f>
        <v>0</v>
      </c>
      <c r="S278" s="218"/>
      <c r="T278" s="220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1" t="s">
        <v>83</v>
      </c>
      <c r="AT278" s="222" t="s">
        <v>75</v>
      </c>
      <c r="AU278" s="222" t="s">
        <v>83</v>
      </c>
      <c r="AY278" s="221" t="s">
        <v>129</v>
      </c>
      <c r="BK278" s="223">
        <f>SUM(BK279:BK281)</f>
        <v>0</v>
      </c>
    </row>
    <row r="279" s="2" customFormat="1" ht="14.4" customHeight="1">
      <c r="A279" s="37"/>
      <c r="B279" s="38"/>
      <c r="C279" s="226" t="s">
        <v>267</v>
      </c>
      <c r="D279" s="226" t="s">
        <v>132</v>
      </c>
      <c r="E279" s="227" t="s">
        <v>360</v>
      </c>
      <c r="F279" s="228" t="s">
        <v>361</v>
      </c>
      <c r="G279" s="229" t="s">
        <v>362</v>
      </c>
      <c r="H279" s="230">
        <v>15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41</v>
      </c>
      <c r="O279" s="90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136</v>
      </c>
      <c r="AT279" s="238" t="s">
        <v>132</v>
      </c>
      <c r="AU279" s="238" t="s">
        <v>85</v>
      </c>
      <c r="AY279" s="16" t="s">
        <v>129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83</v>
      </c>
      <c r="BK279" s="239">
        <f>ROUND(I279*H279,2)</f>
        <v>0</v>
      </c>
      <c r="BL279" s="16" t="s">
        <v>136</v>
      </c>
      <c r="BM279" s="238" t="s">
        <v>363</v>
      </c>
    </row>
    <row r="280" s="2" customFormat="1" ht="14.4" customHeight="1">
      <c r="A280" s="37"/>
      <c r="B280" s="38"/>
      <c r="C280" s="226" t="s">
        <v>364</v>
      </c>
      <c r="D280" s="226" t="s">
        <v>132</v>
      </c>
      <c r="E280" s="227" t="s">
        <v>365</v>
      </c>
      <c r="F280" s="228" t="s">
        <v>366</v>
      </c>
      <c r="G280" s="229" t="s">
        <v>362</v>
      </c>
      <c r="H280" s="230">
        <v>15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41</v>
      </c>
      <c r="O280" s="90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136</v>
      </c>
      <c r="AT280" s="238" t="s">
        <v>132</v>
      </c>
      <c r="AU280" s="238" t="s">
        <v>85</v>
      </c>
      <c r="AY280" s="16" t="s">
        <v>129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83</v>
      </c>
      <c r="BK280" s="239">
        <f>ROUND(I280*H280,2)</f>
        <v>0</v>
      </c>
      <c r="BL280" s="16" t="s">
        <v>136</v>
      </c>
      <c r="BM280" s="238" t="s">
        <v>367</v>
      </c>
    </row>
    <row r="281" s="2" customFormat="1" ht="14.4" customHeight="1">
      <c r="A281" s="37"/>
      <c r="B281" s="38"/>
      <c r="C281" s="226" t="s">
        <v>271</v>
      </c>
      <c r="D281" s="226" t="s">
        <v>132</v>
      </c>
      <c r="E281" s="227" t="s">
        <v>368</v>
      </c>
      <c r="F281" s="228" t="s">
        <v>369</v>
      </c>
      <c r="G281" s="229" t="s">
        <v>370</v>
      </c>
      <c r="H281" s="230">
        <v>47.840000000000003</v>
      </c>
      <c r="I281" s="231"/>
      <c r="J281" s="232">
        <f>ROUND(I281*H281,2)</f>
        <v>0</v>
      </c>
      <c r="K281" s="233"/>
      <c r="L281" s="43"/>
      <c r="M281" s="234" t="s">
        <v>1</v>
      </c>
      <c r="N281" s="235" t="s">
        <v>41</v>
      </c>
      <c r="O281" s="90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8" t="s">
        <v>136</v>
      </c>
      <c r="AT281" s="238" t="s">
        <v>132</v>
      </c>
      <c r="AU281" s="238" t="s">
        <v>85</v>
      </c>
      <c r="AY281" s="16" t="s">
        <v>129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6" t="s">
        <v>83</v>
      </c>
      <c r="BK281" s="239">
        <f>ROUND(I281*H281,2)</f>
        <v>0</v>
      </c>
      <c r="BL281" s="16" t="s">
        <v>136</v>
      </c>
      <c r="BM281" s="238" t="s">
        <v>371</v>
      </c>
    </row>
    <row r="282" s="12" customFormat="1" ht="22.8" customHeight="1">
      <c r="A282" s="12"/>
      <c r="B282" s="210"/>
      <c r="C282" s="211"/>
      <c r="D282" s="212" t="s">
        <v>75</v>
      </c>
      <c r="E282" s="224" t="s">
        <v>372</v>
      </c>
      <c r="F282" s="224" t="s">
        <v>373</v>
      </c>
      <c r="G282" s="211"/>
      <c r="H282" s="211"/>
      <c r="I282" s="214"/>
      <c r="J282" s="225">
        <f>BK282</f>
        <v>0</v>
      </c>
      <c r="K282" s="211"/>
      <c r="L282" s="216"/>
      <c r="M282" s="217"/>
      <c r="N282" s="218"/>
      <c r="O282" s="218"/>
      <c r="P282" s="219">
        <f>P283</f>
        <v>0</v>
      </c>
      <c r="Q282" s="218"/>
      <c r="R282" s="219">
        <f>R283</f>
        <v>0</v>
      </c>
      <c r="S282" s="218"/>
      <c r="T282" s="220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1" t="s">
        <v>83</v>
      </c>
      <c r="AT282" s="222" t="s">
        <v>75</v>
      </c>
      <c r="AU282" s="222" t="s">
        <v>83</v>
      </c>
      <c r="AY282" s="221" t="s">
        <v>129</v>
      </c>
      <c r="BK282" s="223">
        <f>BK283</f>
        <v>0</v>
      </c>
    </row>
    <row r="283" s="2" customFormat="1" ht="14.4" customHeight="1">
      <c r="A283" s="37"/>
      <c r="B283" s="38"/>
      <c r="C283" s="226" t="s">
        <v>374</v>
      </c>
      <c r="D283" s="226" t="s">
        <v>132</v>
      </c>
      <c r="E283" s="227" t="s">
        <v>375</v>
      </c>
      <c r="F283" s="228" t="s">
        <v>376</v>
      </c>
      <c r="G283" s="229" t="s">
        <v>370</v>
      </c>
      <c r="H283" s="230">
        <v>99.048000000000002</v>
      </c>
      <c r="I283" s="231"/>
      <c r="J283" s="232">
        <f>ROUND(I283*H283,2)</f>
        <v>0</v>
      </c>
      <c r="K283" s="233"/>
      <c r="L283" s="43"/>
      <c r="M283" s="234" t="s">
        <v>1</v>
      </c>
      <c r="N283" s="235" t="s">
        <v>41</v>
      </c>
      <c r="O283" s="90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8" t="s">
        <v>136</v>
      </c>
      <c r="AT283" s="238" t="s">
        <v>132</v>
      </c>
      <c r="AU283" s="238" t="s">
        <v>85</v>
      </c>
      <c r="AY283" s="16" t="s">
        <v>129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6" t="s">
        <v>83</v>
      </c>
      <c r="BK283" s="239">
        <f>ROUND(I283*H283,2)</f>
        <v>0</v>
      </c>
      <c r="BL283" s="16" t="s">
        <v>136</v>
      </c>
      <c r="BM283" s="238" t="s">
        <v>377</v>
      </c>
    </row>
    <row r="284" s="12" customFormat="1" ht="22.8" customHeight="1">
      <c r="A284" s="12"/>
      <c r="B284" s="210"/>
      <c r="C284" s="211"/>
      <c r="D284" s="212" t="s">
        <v>75</v>
      </c>
      <c r="E284" s="224" t="s">
        <v>378</v>
      </c>
      <c r="F284" s="224" t="s">
        <v>379</v>
      </c>
      <c r="G284" s="211"/>
      <c r="H284" s="211"/>
      <c r="I284" s="214"/>
      <c r="J284" s="225">
        <f>BK284</f>
        <v>0</v>
      </c>
      <c r="K284" s="211"/>
      <c r="L284" s="216"/>
      <c r="M284" s="217"/>
      <c r="N284" s="218"/>
      <c r="O284" s="218"/>
      <c r="P284" s="219">
        <f>SUM(P285:P287)</f>
        <v>0</v>
      </c>
      <c r="Q284" s="218"/>
      <c r="R284" s="219">
        <f>SUM(R285:R287)</f>
        <v>0</v>
      </c>
      <c r="S284" s="218"/>
      <c r="T284" s="220">
        <f>SUM(T285:T287)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1" t="s">
        <v>83</v>
      </c>
      <c r="AT284" s="222" t="s">
        <v>75</v>
      </c>
      <c r="AU284" s="222" t="s">
        <v>83</v>
      </c>
      <c r="AY284" s="221" t="s">
        <v>129</v>
      </c>
      <c r="BK284" s="223">
        <f>SUM(BK285:BK287)</f>
        <v>0</v>
      </c>
    </row>
    <row r="285" s="2" customFormat="1" ht="14.4" customHeight="1">
      <c r="A285" s="37"/>
      <c r="B285" s="38"/>
      <c r="C285" s="226" t="s">
        <v>278</v>
      </c>
      <c r="D285" s="226" t="s">
        <v>132</v>
      </c>
      <c r="E285" s="227" t="s">
        <v>380</v>
      </c>
      <c r="F285" s="228" t="s">
        <v>381</v>
      </c>
      <c r="G285" s="229" t="s">
        <v>370</v>
      </c>
      <c r="H285" s="230">
        <v>15.791</v>
      </c>
      <c r="I285" s="231"/>
      <c r="J285" s="232">
        <f>ROUND(I285*H285,2)</f>
        <v>0</v>
      </c>
      <c r="K285" s="233"/>
      <c r="L285" s="43"/>
      <c r="M285" s="234" t="s">
        <v>1</v>
      </c>
      <c r="N285" s="235" t="s">
        <v>41</v>
      </c>
      <c r="O285" s="90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136</v>
      </c>
      <c r="AT285" s="238" t="s">
        <v>132</v>
      </c>
      <c r="AU285" s="238" t="s">
        <v>85</v>
      </c>
      <c r="AY285" s="16" t="s">
        <v>129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83</v>
      </c>
      <c r="BK285" s="239">
        <f>ROUND(I285*H285,2)</f>
        <v>0</v>
      </c>
      <c r="BL285" s="16" t="s">
        <v>136</v>
      </c>
      <c r="BM285" s="238" t="s">
        <v>382</v>
      </c>
    </row>
    <row r="286" s="2" customFormat="1" ht="14.4" customHeight="1">
      <c r="A286" s="37"/>
      <c r="B286" s="38"/>
      <c r="C286" s="226" t="s">
        <v>383</v>
      </c>
      <c r="D286" s="226" t="s">
        <v>132</v>
      </c>
      <c r="E286" s="227" t="s">
        <v>384</v>
      </c>
      <c r="F286" s="228" t="s">
        <v>385</v>
      </c>
      <c r="G286" s="229" t="s">
        <v>370</v>
      </c>
      <c r="H286" s="230">
        <v>15.789999999999999</v>
      </c>
      <c r="I286" s="231"/>
      <c r="J286" s="232">
        <f>ROUND(I286*H286,2)</f>
        <v>0</v>
      </c>
      <c r="K286" s="233"/>
      <c r="L286" s="43"/>
      <c r="M286" s="234" t="s">
        <v>1</v>
      </c>
      <c r="N286" s="235" t="s">
        <v>41</v>
      </c>
      <c r="O286" s="90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136</v>
      </c>
      <c r="AT286" s="238" t="s">
        <v>132</v>
      </c>
      <c r="AU286" s="238" t="s">
        <v>85</v>
      </c>
      <c r="AY286" s="16" t="s">
        <v>129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83</v>
      </c>
      <c r="BK286" s="239">
        <f>ROUND(I286*H286,2)</f>
        <v>0</v>
      </c>
      <c r="BL286" s="16" t="s">
        <v>136</v>
      </c>
      <c r="BM286" s="238" t="s">
        <v>386</v>
      </c>
    </row>
    <row r="287" s="2" customFormat="1" ht="14.4" customHeight="1">
      <c r="A287" s="37"/>
      <c r="B287" s="38"/>
      <c r="C287" s="226" t="s">
        <v>285</v>
      </c>
      <c r="D287" s="226" t="s">
        <v>132</v>
      </c>
      <c r="E287" s="227" t="s">
        <v>387</v>
      </c>
      <c r="F287" s="228" t="s">
        <v>388</v>
      </c>
      <c r="G287" s="229" t="s">
        <v>370</v>
      </c>
      <c r="H287" s="230">
        <v>0.40799999999999997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41</v>
      </c>
      <c r="O287" s="90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136</v>
      </c>
      <c r="AT287" s="238" t="s">
        <v>132</v>
      </c>
      <c r="AU287" s="238" t="s">
        <v>85</v>
      </c>
      <c r="AY287" s="16" t="s">
        <v>129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83</v>
      </c>
      <c r="BK287" s="239">
        <f>ROUND(I287*H287,2)</f>
        <v>0</v>
      </c>
      <c r="BL287" s="16" t="s">
        <v>136</v>
      </c>
      <c r="BM287" s="238" t="s">
        <v>389</v>
      </c>
    </row>
    <row r="288" s="12" customFormat="1" ht="22.8" customHeight="1">
      <c r="A288" s="12"/>
      <c r="B288" s="210"/>
      <c r="C288" s="211"/>
      <c r="D288" s="212" t="s">
        <v>75</v>
      </c>
      <c r="E288" s="224" t="s">
        <v>390</v>
      </c>
      <c r="F288" s="224" t="s">
        <v>391</v>
      </c>
      <c r="G288" s="211"/>
      <c r="H288" s="211"/>
      <c r="I288" s="214"/>
      <c r="J288" s="225">
        <f>BK288</f>
        <v>0</v>
      </c>
      <c r="K288" s="211"/>
      <c r="L288" s="216"/>
      <c r="M288" s="217"/>
      <c r="N288" s="218"/>
      <c r="O288" s="218"/>
      <c r="P288" s="219">
        <f>SUM(P289:P291)</f>
        <v>0</v>
      </c>
      <c r="Q288" s="218"/>
      <c r="R288" s="219">
        <f>SUM(R289:R291)</f>
        <v>0</v>
      </c>
      <c r="S288" s="218"/>
      <c r="T288" s="220">
        <f>SUM(T289:T291)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1" t="s">
        <v>83</v>
      </c>
      <c r="AT288" s="222" t="s">
        <v>75</v>
      </c>
      <c r="AU288" s="222" t="s">
        <v>83</v>
      </c>
      <c r="AY288" s="221" t="s">
        <v>129</v>
      </c>
      <c r="BK288" s="223">
        <f>SUM(BK289:BK291)</f>
        <v>0</v>
      </c>
    </row>
    <row r="289" s="2" customFormat="1" ht="14.4" customHeight="1">
      <c r="A289" s="37"/>
      <c r="B289" s="38"/>
      <c r="C289" s="226" t="s">
        <v>392</v>
      </c>
      <c r="D289" s="226" t="s">
        <v>132</v>
      </c>
      <c r="E289" s="227" t="s">
        <v>393</v>
      </c>
      <c r="F289" s="228" t="s">
        <v>394</v>
      </c>
      <c r="G289" s="229" t="s">
        <v>370</v>
      </c>
      <c r="H289" s="230">
        <v>99.049999999999997</v>
      </c>
      <c r="I289" s="231"/>
      <c r="J289" s="232">
        <f>ROUND(I289*H289,2)</f>
        <v>0</v>
      </c>
      <c r="K289" s="233"/>
      <c r="L289" s="43"/>
      <c r="M289" s="234" t="s">
        <v>1</v>
      </c>
      <c r="N289" s="235" t="s">
        <v>41</v>
      </c>
      <c r="O289" s="90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136</v>
      </c>
      <c r="AT289" s="238" t="s">
        <v>132</v>
      </c>
      <c r="AU289" s="238" t="s">
        <v>85</v>
      </c>
      <c r="AY289" s="16" t="s">
        <v>129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83</v>
      </c>
      <c r="BK289" s="239">
        <f>ROUND(I289*H289,2)</f>
        <v>0</v>
      </c>
      <c r="BL289" s="16" t="s">
        <v>136</v>
      </c>
      <c r="BM289" s="238" t="s">
        <v>395</v>
      </c>
    </row>
    <row r="290" s="2" customFormat="1" ht="14.4" customHeight="1">
      <c r="A290" s="37"/>
      <c r="B290" s="38"/>
      <c r="C290" s="226" t="s">
        <v>289</v>
      </c>
      <c r="D290" s="226" t="s">
        <v>132</v>
      </c>
      <c r="E290" s="227" t="s">
        <v>396</v>
      </c>
      <c r="F290" s="228" t="s">
        <v>397</v>
      </c>
      <c r="G290" s="229" t="s">
        <v>370</v>
      </c>
      <c r="H290" s="230">
        <v>114.84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41</v>
      </c>
      <c r="O290" s="90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136</v>
      </c>
      <c r="AT290" s="238" t="s">
        <v>132</v>
      </c>
      <c r="AU290" s="238" t="s">
        <v>85</v>
      </c>
      <c r="AY290" s="16" t="s">
        <v>129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83</v>
      </c>
      <c r="BK290" s="239">
        <f>ROUND(I290*H290,2)</f>
        <v>0</v>
      </c>
      <c r="BL290" s="16" t="s">
        <v>136</v>
      </c>
      <c r="BM290" s="238" t="s">
        <v>398</v>
      </c>
    </row>
    <row r="291" s="2" customFormat="1" ht="14.4" customHeight="1">
      <c r="A291" s="37"/>
      <c r="B291" s="38"/>
      <c r="C291" s="226" t="s">
        <v>399</v>
      </c>
      <c r="D291" s="226" t="s">
        <v>132</v>
      </c>
      <c r="E291" s="227" t="s">
        <v>400</v>
      </c>
      <c r="F291" s="228" t="s">
        <v>401</v>
      </c>
      <c r="G291" s="229" t="s">
        <v>370</v>
      </c>
      <c r="H291" s="230">
        <v>114.84</v>
      </c>
      <c r="I291" s="231"/>
      <c r="J291" s="232">
        <f>ROUND(I291*H291,2)</f>
        <v>0</v>
      </c>
      <c r="K291" s="233"/>
      <c r="L291" s="43"/>
      <c r="M291" s="234" t="s">
        <v>1</v>
      </c>
      <c r="N291" s="235" t="s">
        <v>41</v>
      </c>
      <c r="O291" s="90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136</v>
      </c>
      <c r="AT291" s="238" t="s">
        <v>132</v>
      </c>
      <c r="AU291" s="238" t="s">
        <v>85</v>
      </c>
      <c r="AY291" s="16" t="s">
        <v>129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83</v>
      </c>
      <c r="BK291" s="239">
        <f>ROUND(I291*H291,2)</f>
        <v>0</v>
      </c>
      <c r="BL291" s="16" t="s">
        <v>136</v>
      </c>
      <c r="BM291" s="238" t="s">
        <v>402</v>
      </c>
    </row>
    <row r="292" s="12" customFormat="1" ht="22.8" customHeight="1">
      <c r="A292" s="12"/>
      <c r="B292" s="210"/>
      <c r="C292" s="211"/>
      <c r="D292" s="212" t="s">
        <v>75</v>
      </c>
      <c r="E292" s="224" t="s">
        <v>403</v>
      </c>
      <c r="F292" s="224" t="s">
        <v>404</v>
      </c>
      <c r="G292" s="211"/>
      <c r="H292" s="211"/>
      <c r="I292" s="214"/>
      <c r="J292" s="225">
        <f>BK292</f>
        <v>0</v>
      </c>
      <c r="K292" s="211"/>
      <c r="L292" s="216"/>
      <c r="M292" s="217"/>
      <c r="N292" s="218"/>
      <c r="O292" s="218"/>
      <c r="P292" s="219">
        <f>SUM(P293:P296)</f>
        <v>0</v>
      </c>
      <c r="Q292" s="218"/>
      <c r="R292" s="219">
        <f>SUM(R293:R296)</f>
        <v>0</v>
      </c>
      <c r="S292" s="218"/>
      <c r="T292" s="220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1" t="s">
        <v>83</v>
      </c>
      <c r="AT292" s="222" t="s">
        <v>75</v>
      </c>
      <c r="AU292" s="222" t="s">
        <v>83</v>
      </c>
      <c r="AY292" s="221" t="s">
        <v>129</v>
      </c>
      <c r="BK292" s="223">
        <f>SUM(BK293:BK296)</f>
        <v>0</v>
      </c>
    </row>
    <row r="293" s="2" customFormat="1" ht="14.4" customHeight="1">
      <c r="A293" s="37"/>
      <c r="B293" s="38"/>
      <c r="C293" s="226" t="s">
        <v>293</v>
      </c>
      <c r="D293" s="226" t="s">
        <v>132</v>
      </c>
      <c r="E293" s="227" t="s">
        <v>405</v>
      </c>
      <c r="F293" s="228" t="s">
        <v>406</v>
      </c>
      <c r="G293" s="229" t="s">
        <v>370</v>
      </c>
      <c r="H293" s="230">
        <v>8.5999999999999996</v>
      </c>
      <c r="I293" s="231"/>
      <c r="J293" s="232">
        <f>ROUND(I293*H293,2)</f>
        <v>0</v>
      </c>
      <c r="K293" s="233"/>
      <c r="L293" s="43"/>
      <c r="M293" s="234" t="s">
        <v>1</v>
      </c>
      <c r="N293" s="235" t="s">
        <v>41</v>
      </c>
      <c r="O293" s="90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136</v>
      </c>
      <c r="AT293" s="238" t="s">
        <v>132</v>
      </c>
      <c r="AU293" s="238" t="s">
        <v>85</v>
      </c>
      <c r="AY293" s="16" t="s">
        <v>129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83</v>
      </c>
      <c r="BK293" s="239">
        <f>ROUND(I293*H293,2)</f>
        <v>0</v>
      </c>
      <c r="BL293" s="16" t="s">
        <v>136</v>
      </c>
      <c r="BM293" s="238" t="s">
        <v>407</v>
      </c>
    </row>
    <row r="294" s="2" customFormat="1" ht="14.4" customHeight="1">
      <c r="A294" s="37"/>
      <c r="B294" s="38"/>
      <c r="C294" s="226" t="s">
        <v>408</v>
      </c>
      <c r="D294" s="226" t="s">
        <v>132</v>
      </c>
      <c r="E294" s="227" t="s">
        <v>409</v>
      </c>
      <c r="F294" s="228" t="s">
        <v>410</v>
      </c>
      <c r="G294" s="229" t="s">
        <v>301</v>
      </c>
      <c r="H294" s="230">
        <v>15.91</v>
      </c>
      <c r="I294" s="231"/>
      <c r="J294" s="232">
        <f>ROUND(I294*H294,2)</f>
        <v>0</v>
      </c>
      <c r="K294" s="233"/>
      <c r="L294" s="43"/>
      <c r="M294" s="234" t="s">
        <v>1</v>
      </c>
      <c r="N294" s="235" t="s">
        <v>41</v>
      </c>
      <c r="O294" s="90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136</v>
      </c>
      <c r="AT294" s="238" t="s">
        <v>132</v>
      </c>
      <c r="AU294" s="238" t="s">
        <v>85</v>
      </c>
      <c r="AY294" s="16" t="s">
        <v>129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83</v>
      </c>
      <c r="BK294" s="239">
        <f>ROUND(I294*H294,2)</f>
        <v>0</v>
      </c>
      <c r="BL294" s="16" t="s">
        <v>136</v>
      </c>
      <c r="BM294" s="238" t="s">
        <v>411</v>
      </c>
    </row>
    <row r="295" s="2" customFormat="1" ht="24.15" customHeight="1">
      <c r="A295" s="37"/>
      <c r="B295" s="38"/>
      <c r="C295" s="226" t="s">
        <v>297</v>
      </c>
      <c r="D295" s="226" t="s">
        <v>132</v>
      </c>
      <c r="E295" s="227" t="s">
        <v>412</v>
      </c>
      <c r="F295" s="228" t="s">
        <v>413</v>
      </c>
      <c r="G295" s="229" t="s">
        <v>225</v>
      </c>
      <c r="H295" s="230">
        <v>67</v>
      </c>
      <c r="I295" s="231"/>
      <c r="J295" s="232">
        <f>ROUND(I295*H295,2)</f>
        <v>0</v>
      </c>
      <c r="K295" s="233"/>
      <c r="L295" s="43"/>
      <c r="M295" s="234" t="s">
        <v>1</v>
      </c>
      <c r="N295" s="235" t="s">
        <v>41</v>
      </c>
      <c r="O295" s="90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136</v>
      </c>
      <c r="AT295" s="238" t="s">
        <v>132</v>
      </c>
      <c r="AU295" s="238" t="s">
        <v>85</v>
      </c>
      <c r="AY295" s="16" t="s">
        <v>129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83</v>
      </c>
      <c r="BK295" s="239">
        <f>ROUND(I295*H295,2)</f>
        <v>0</v>
      </c>
      <c r="BL295" s="16" t="s">
        <v>136</v>
      </c>
      <c r="BM295" s="238" t="s">
        <v>414</v>
      </c>
    </row>
    <row r="296" s="2" customFormat="1" ht="14.4" customHeight="1">
      <c r="A296" s="37"/>
      <c r="B296" s="38"/>
      <c r="C296" s="226" t="s">
        <v>415</v>
      </c>
      <c r="D296" s="226" t="s">
        <v>132</v>
      </c>
      <c r="E296" s="227" t="s">
        <v>416</v>
      </c>
      <c r="F296" s="228" t="s">
        <v>417</v>
      </c>
      <c r="G296" s="229" t="s">
        <v>370</v>
      </c>
      <c r="H296" s="230">
        <v>114.84</v>
      </c>
      <c r="I296" s="231"/>
      <c r="J296" s="232">
        <f>ROUND(I296*H296,2)</f>
        <v>0</v>
      </c>
      <c r="K296" s="233"/>
      <c r="L296" s="43"/>
      <c r="M296" s="234" t="s">
        <v>1</v>
      </c>
      <c r="N296" s="235" t="s">
        <v>41</v>
      </c>
      <c r="O296" s="90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136</v>
      </c>
      <c r="AT296" s="238" t="s">
        <v>132</v>
      </c>
      <c r="AU296" s="238" t="s">
        <v>85</v>
      </c>
      <c r="AY296" s="16" t="s">
        <v>129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83</v>
      </c>
      <c r="BK296" s="239">
        <f>ROUND(I296*H296,2)</f>
        <v>0</v>
      </c>
      <c r="BL296" s="16" t="s">
        <v>136</v>
      </c>
      <c r="BM296" s="238" t="s">
        <v>418</v>
      </c>
    </row>
    <row r="297" s="12" customFormat="1" ht="22.8" customHeight="1">
      <c r="A297" s="12"/>
      <c r="B297" s="210"/>
      <c r="C297" s="211"/>
      <c r="D297" s="212" t="s">
        <v>75</v>
      </c>
      <c r="E297" s="224" t="s">
        <v>419</v>
      </c>
      <c r="F297" s="224" t="s">
        <v>420</v>
      </c>
      <c r="G297" s="211"/>
      <c r="H297" s="211"/>
      <c r="I297" s="214"/>
      <c r="J297" s="225">
        <f>BK297</f>
        <v>0</v>
      </c>
      <c r="K297" s="211"/>
      <c r="L297" s="216"/>
      <c r="M297" s="217"/>
      <c r="N297" s="218"/>
      <c r="O297" s="218"/>
      <c r="P297" s="219">
        <f>SUM(P298:P306)</f>
        <v>0</v>
      </c>
      <c r="Q297" s="218"/>
      <c r="R297" s="219">
        <f>SUM(R298:R306)</f>
        <v>0</v>
      </c>
      <c r="S297" s="218"/>
      <c r="T297" s="220">
        <f>SUM(T298:T306)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1" t="s">
        <v>83</v>
      </c>
      <c r="AT297" s="222" t="s">
        <v>75</v>
      </c>
      <c r="AU297" s="222" t="s">
        <v>83</v>
      </c>
      <c r="AY297" s="221" t="s">
        <v>129</v>
      </c>
      <c r="BK297" s="223">
        <f>SUM(BK298:BK306)</f>
        <v>0</v>
      </c>
    </row>
    <row r="298" s="2" customFormat="1" ht="24.15" customHeight="1">
      <c r="A298" s="37"/>
      <c r="B298" s="38"/>
      <c r="C298" s="226" t="s">
        <v>302</v>
      </c>
      <c r="D298" s="226" t="s">
        <v>132</v>
      </c>
      <c r="E298" s="227" t="s">
        <v>421</v>
      </c>
      <c r="F298" s="228" t="s">
        <v>422</v>
      </c>
      <c r="G298" s="229" t="s">
        <v>254</v>
      </c>
      <c r="H298" s="230">
        <v>66.599999999999994</v>
      </c>
      <c r="I298" s="231"/>
      <c r="J298" s="232">
        <f>ROUND(I298*H298,2)</f>
        <v>0</v>
      </c>
      <c r="K298" s="233"/>
      <c r="L298" s="43"/>
      <c r="M298" s="234" t="s">
        <v>1</v>
      </c>
      <c r="N298" s="235" t="s">
        <v>41</v>
      </c>
      <c r="O298" s="90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136</v>
      </c>
      <c r="AT298" s="238" t="s">
        <v>132</v>
      </c>
      <c r="AU298" s="238" t="s">
        <v>85</v>
      </c>
      <c r="AY298" s="16" t="s">
        <v>129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83</v>
      </c>
      <c r="BK298" s="239">
        <f>ROUND(I298*H298,2)</f>
        <v>0</v>
      </c>
      <c r="BL298" s="16" t="s">
        <v>136</v>
      </c>
      <c r="BM298" s="238" t="s">
        <v>423</v>
      </c>
    </row>
    <row r="299" s="2" customFormat="1" ht="14.4" customHeight="1">
      <c r="A299" s="37"/>
      <c r="B299" s="38"/>
      <c r="C299" s="226" t="s">
        <v>424</v>
      </c>
      <c r="D299" s="226" t="s">
        <v>132</v>
      </c>
      <c r="E299" s="227" t="s">
        <v>425</v>
      </c>
      <c r="F299" s="228" t="s">
        <v>426</v>
      </c>
      <c r="G299" s="229" t="s">
        <v>362</v>
      </c>
      <c r="H299" s="230">
        <v>333</v>
      </c>
      <c r="I299" s="231"/>
      <c r="J299" s="232">
        <f>ROUND(I299*H299,2)</f>
        <v>0</v>
      </c>
      <c r="K299" s="233"/>
      <c r="L299" s="43"/>
      <c r="M299" s="234" t="s">
        <v>1</v>
      </c>
      <c r="N299" s="235" t="s">
        <v>41</v>
      </c>
      <c r="O299" s="90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136</v>
      </c>
      <c r="AT299" s="238" t="s">
        <v>132</v>
      </c>
      <c r="AU299" s="238" t="s">
        <v>85</v>
      </c>
      <c r="AY299" s="16" t="s">
        <v>129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83</v>
      </c>
      <c r="BK299" s="239">
        <f>ROUND(I299*H299,2)</f>
        <v>0</v>
      </c>
      <c r="BL299" s="16" t="s">
        <v>136</v>
      </c>
      <c r="BM299" s="238" t="s">
        <v>427</v>
      </c>
    </row>
    <row r="300" s="2" customFormat="1" ht="14.4" customHeight="1">
      <c r="A300" s="37"/>
      <c r="B300" s="38"/>
      <c r="C300" s="226" t="s">
        <v>306</v>
      </c>
      <c r="D300" s="226" t="s">
        <v>132</v>
      </c>
      <c r="E300" s="227" t="s">
        <v>428</v>
      </c>
      <c r="F300" s="228" t="s">
        <v>429</v>
      </c>
      <c r="G300" s="229" t="s">
        <v>362</v>
      </c>
      <c r="H300" s="230">
        <v>239.184</v>
      </c>
      <c r="I300" s="231"/>
      <c r="J300" s="232">
        <f>ROUND(I300*H300,2)</f>
        <v>0</v>
      </c>
      <c r="K300" s="233"/>
      <c r="L300" s="43"/>
      <c r="M300" s="234" t="s">
        <v>1</v>
      </c>
      <c r="N300" s="235" t="s">
        <v>41</v>
      </c>
      <c r="O300" s="90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136</v>
      </c>
      <c r="AT300" s="238" t="s">
        <v>132</v>
      </c>
      <c r="AU300" s="238" t="s">
        <v>85</v>
      </c>
      <c r="AY300" s="16" t="s">
        <v>129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83</v>
      </c>
      <c r="BK300" s="239">
        <f>ROUND(I300*H300,2)</f>
        <v>0</v>
      </c>
      <c r="BL300" s="16" t="s">
        <v>136</v>
      </c>
      <c r="BM300" s="238" t="s">
        <v>430</v>
      </c>
    </row>
    <row r="301" s="2" customFormat="1" ht="14.4" customHeight="1">
      <c r="A301" s="37"/>
      <c r="B301" s="38"/>
      <c r="C301" s="226" t="s">
        <v>431</v>
      </c>
      <c r="D301" s="226" t="s">
        <v>132</v>
      </c>
      <c r="E301" s="227" t="s">
        <v>432</v>
      </c>
      <c r="F301" s="228" t="s">
        <v>433</v>
      </c>
      <c r="G301" s="229" t="s">
        <v>362</v>
      </c>
      <c r="H301" s="230">
        <v>239.18000000000001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41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136</v>
      </c>
      <c r="AT301" s="238" t="s">
        <v>132</v>
      </c>
      <c r="AU301" s="238" t="s">
        <v>85</v>
      </c>
      <c r="AY301" s="16" t="s">
        <v>129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83</v>
      </c>
      <c r="BK301" s="239">
        <f>ROUND(I301*H301,2)</f>
        <v>0</v>
      </c>
      <c r="BL301" s="16" t="s">
        <v>136</v>
      </c>
      <c r="BM301" s="238" t="s">
        <v>434</v>
      </c>
    </row>
    <row r="302" s="2" customFormat="1" ht="14.4" customHeight="1">
      <c r="A302" s="37"/>
      <c r="B302" s="38"/>
      <c r="C302" s="226" t="s">
        <v>310</v>
      </c>
      <c r="D302" s="226" t="s">
        <v>132</v>
      </c>
      <c r="E302" s="227" t="s">
        <v>435</v>
      </c>
      <c r="F302" s="228" t="s">
        <v>436</v>
      </c>
      <c r="G302" s="229" t="s">
        <v>225</v>
      </c>
      <c r="H302" s="230">
        <v>239.18000000000001</v>
      </c>
      <c r="I302" s="231"/>
      <c r="J302" s="232">
        <f>ROUND(I302*H302,2)</f>
        <v>0</v>
      </c>
      <c r="K302" s="233"/>
      <c r="L302" s="43"/>
      <c r="M302" s="234" t="s">
        <v>1</v>
      </c>
      <c r="N302" s="235" t="s">
        <v>41</v>
      </c>
      <c r="O302" s="90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136</v>
      </c>
      <c r="AT302" s="238" t="s">
        <v>132</v>
      </c>
      <c r="AU302" s="238" t="s">
        <v>85</v>
      </c>
      <c r="AY302" s="16" t="s">
        <v>129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83</v>
      </c>
      <c r="BK302" s="239">
        <f>ROUND(I302*H302,2)</f>
        <v>0</v>
      </c>
      <c r="BL302" s="16" t="s">
        <v>136</v>
      </c>
      <c r="BM302" s="238" t="s">
        <v>437</v>
      </c>
    </row>
    <row r="303" s="2" customFormat="1" ht="14.4" customHeight="1">
      <c r="A303" s="37"/>
      <c r="B303" s="38"/>
      <c r="C303" s="226" t="s">
        <v>438</v>
      </c>
      <c r="D303" s="226" t="s">
        <v>132</v>
      </c>
      <c r="E303" s="227" t="s">
        <v>439</v>
      </c>
      <c r="F303" s="228" t="s">
        <v>440</v>
      </c>
      <c r="G303" s="229" t="s">
        <v>225</v>
      </c>
      <c r="H303" s="230">
        <v>239.18000000000001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41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136</v>
      </c>
      <c r="AT303" s="238" t="s">
        <v>132</v>
      </c>
      <c r="AU303" s="238" t="s">
        <v>85</v>
      </c>
      <c r="AY303" s="16" t="s">
        <v>129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83</v>
      </c>
      <c r="BK303" s="239">
        <f>ROUND(I303*H303,2)</f>
        <v>0</v>
      </c>
      <c r="BL303" s="16" t="s">
        <v>136</v>
      </c>
      <c r="BM303" s="238" t="s">
        <v>441</v>
      </c>
    </row>
    <row r="304" s="2" customFormat="1" ht="14.4" customHeight="1">
      <c r="A304" s="37"/>
      <c r="B304" s="38"/>
      <c r="C304" s="226" t="s">
        <v>311</v>
      </c>
      <c r="D304" s="226" t="s">
        <v>132</v>
      </c>
      <c r="E304" s="227" t="s">
        <v>442</v>
      </c>
      <c r="F304" s="228" t="s">
        <v>443</v>
      </c>
      <c r="G304" s="229" t="s">
        <v>362</v>
      </c>
      <c r="H304" s="230">
        <v>239.18000000000001</v>
      </c>
      <c r="I304" s="231"/>
      <c r="J304" s="232">
        <f>ROUND(I304*H304,2)</f>
        <v>0</v>
      </c>
      <c r="K304" s="233"/>
      <c r="L304" s="43"/>
      <c r="M304" s="234" t="s">
        <v>1</v>
      </c>
      <c r="N304" s="235" t="s">
        <v>41</v>
      </c>
      <c r="O304" s="90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8" t="s">
        <v>136</v>
      </c>
      <c r="AT304" s="238" t="s">
        <v>132</v>
      </c>
      <c r="AU304" s="238" t="s">
        <v>85</v>
      </c>
      <c r="AY304" s="16" t="s">
        <v>129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6" t="s">
        <v>83</v>
      </c>
      <c r="BK304" s="239">
        <f>ROUND(I304*H304,2)</f>
        <v>0</v>
      </c>
      <c r="BL304" s="16" t="s">
        <v>136</v>
      </c>
      <c r="BM304" s="238" t="s">
        <v>444</v>
      </c>
    </row>
    <row r="305" s="2" customFormat="1" ht="14.4" customHeight="1">
      <c r="A305" s="37"/>
      <c r="B305" s="38"/>
      <c r="C305" s="226" t="s">
        <v>445</v>
      </c>
      <c r="D305" s="226" t="s">
        <v>132</v>
      </c>
      <c r="E305" s="227" t="s">
        <v>446</v>
      </c>
      <c r="F305" s="228" t="s">
        <v>447</v>
      </c>
      <c r="G305" s="229" t="s">
        <v>448</v>
      </c>
      <c r="H305" s="230">
        <v>79.730000000000004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41</v>
      </c>
      <c r="O305" s="90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136</v>
      </c>
      <c r="AT305" s="238" t="s">
        <v>132</v>
      </c>
      <c r="AU305" s="238" t="s">
        <v>85</v>
      </c>
      <c r="AY305" s="16" t="s">
        <v>129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83</v>
      </c>
      <c r="BK305" s="239">
        <f>ROUND(I305*H305,2)</f>
        <v>0</v>
      </c>
      <c r="BL305" s="16" t="s">
        <v>136</v>
      </c>
      <c r="BM305" s="238" t="s">
        <v>449</v>
      </c>
    </row>
    <row r="306" s="2" customFormat="1" ht="14.4" customHeight="1">
      <c r="A306" s="37"/>
      <c r="B306" s="38"/>
      <c r="C306" s="226" t="s">
        <v>314</v>
      </c>
      <c r="D306" s="226" t="s">
        <v>132</v>
      </c>
      <c r="E306" s="227" t="s">
        <v>425</v>
      </c>
      <c r="F306" s="228" t="s">
        <v>426</v>
      </c>
      <c r="G306" s="229" t="s">
        <v>362</v>
      </c>
      <c r="H306" s="230">
        <v>135.44900000000001</v>
      </c>
      <c r="I306" s="231"/>
      <c r="J306" s="232">
        <f>ROUND(I306*H306,2)</f>
        <v>0</v>
      </c>
      <c r="K306" s="233"/>
      <c r="L306" s="43"/>
      <c r="M306" s="234" t="s">
        <v>1</v>
      </c>
      <c r="N306" s="235" t="s">
        <v>41</v>
      </c>
      <c r="O306" s="90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8" t="s">
        <v>136</v>
      </c>
      <c r="AT306" s="238" t="s">
        <v>132</v>
      </c>
      <c r="AU306" s="238" t="s">
        <v>85</v>
      </c>
      <c r="AY306" s="16" t="s">
        <v>129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6" t="s">
        <v>83</v>
      </c>
      <c r="BK306" s="239">
        <f>ROUND(I306*H306,2)</f>
        <v>0</v>
      </c>
      <c r="BL306" s="16" t="s">
        <v>136</v>
      </c>
      <c r="BM306" s="238" t="s">
        <v>450</v>
      </c>
    </row>
    <row r="307" s="12" customFormat="1" ht="22.8" customHeight="1">
      <c r="A307" s="12"/>
      <c r="B307" s="210"/>
      <c r="C307" s="211"/>
      <c r="D307" s="212" t="s">
        <v>75</v>
      </c>
      <c r="E307" s="224" t="s">
        <v>451</v>
      </c>
      <c r="F307" s="224" t="s">
        <v>452</v>
      </c>
      <c r="G307" s="211"/>
      <c r="H307" s="211"/>
      <c r="I307" s="214"/>
      <c r="J307" s="225">
        <f>BK307</f>
        <v>0</v>
      </c>
      <c r="K307" s="211"/>
      <c r="L307" s="216"/>
      <c r="M307" s="217"/>
      <c r="N307" s="218"/>
      <c r="O307" s="218"/>
      <c r="P307" s="219">
        <f>P308</f>
        <v>0</v>
      </c>
      <c r="Q307" s="218"/>
      <c r="R307" s="219">
        <f>R308</f>
        <v>0</v>
      </c>
      <c r="S307" s="218"/>
      <c r="T307" s="220">
        <f>T308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83</v>
      </c>
      <c r="AT307" s="222" t="s">
        <v>75</v>
      </c>
      <c r="AU307" s="222" t="s">
        <v>83</v>
      </c>
      <c r="AY307" s="221" t="s">
        <v>129</v>
      </c>
      <c r="BK307" s="223">
        <f>BK308</f>
        <v>0</v>
      </c>
    </row>
    <row r="308" s="2" customFormat="1" ht="14.4" customHeight="1">
      <c r="A308" s="37"/>
      <c r="B308" s="38"/>
      <c r="C308" s="226" t="s">
        <v>453</v>
      </c>
      <c r="D308" s="226" t="s">
        <v>132</v>
      </c>
      <c r="E308" s="227" t="s">
        <v>454</v>
      </c>
      <c r="F308" s="228" t="s">
        <v>455</v>
      </c>
      <c r="G308" s="229" t="s">
        <v>244</v>
      </c>
      <c r="H308" s="230">
        <v>5.75</v>
      </c>
      <c r="I308" s="231"/>
      <c r="J308" s="232">
        <f>ROUND(I308*H308,2)</f>
        <v>0</v>
      </c>
      <c r="K308" s="233"/>
      <c r="L308" s="43"/>
      <c r="M308" s="234" t="s">
        <v>1</v>
      </c>
      <c r="N308" s="235" t="s">
        <v>41</v>
      </c>
      <c r="O308" s="90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136</v>
      </c>
      <c r="AT308" s="238" t="s">
        <v>132</v>
      </c>
      <c r="AU308" s="238" t="s">
        <v>85</v>
      </c>
      <c r="AY308" s="16" t="s">
        <v>129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83</v>
      </c>
      <c r="BK308" s="239">
        <f>ROUND(I308*H308,2)</f>
        <v>0</v>
      </c>
      <c r="BL308" s="16" t="s">
        <v>136</v>
      </c>
      <c r="BM308" s="238" t="s">
        <v>456</v>
      </c>
    </row>
    <row r="309" s="12" customFormat="1" ht="22.8" customHeight="1">
      <c r="A309" s="12"/>
      <c r="B309" s="210"/>
      <c r="C309" s="211"/>
      <c r="D309" s="212" t="s">
        <v>75</v>
      </c>
      <c r="E309" s="224" t="s">
        <v>457</v>
      </c>
      <c r="F309" s="224" t="s">
        <v>458</v>
      </c>
      <c r="G309" s="211"/>
      <c r="H309" s="211"/>
      <c r="I309" s="214"/>
      <c r="J309" s="225">
        <f>BK309</f>
        <v>0</v>
      </c>
      <c r="K309" s="211"/>
      <c r="L309" s="216"/>
      <c r="M309" s="217"/>
      <c r="N309" s="218"/>
      <c r="O309" s="218"/>
      <c r="P309" s="219">
        <f>SUM(P310:P320)</f>
        <v>0</v>
      </c>
      <c r="Q309" s="218"/>
      <c r="R309" s="219">
        <f>SUM(R310:R320)</f>
        <v>0</v>
      </c>
      <c r="S309" s="218"/>
      <c r="T309" s="220">
        <f>SUM(T310:T320)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1" t="s">
        <v>83</v>
      </c>
      <c r="AT309" s="222" t="s">
        <v>75</v>
      </c>
      <c r="AU309" s="222" t="s">
        <v>83</v>
      </c>
      <c r="AY309" s="221" t="s">
        <v>129</v>
      </c>
      <c r="BK309" s="223">
        <f>SUM(BK310:BK320)</f>
        <v>0</v>
      </c>
    </row>
    <row r="310" s="2" customFormat="1" ht="24.15" customHeight="1">
      <c r="A310" s="37"/>
      <c r="B310" s="38"/>
      <c r="C310" s="226" t="s">
        <v>317</v>
      </c>
      <c r="D310" s="226" t="s">
        <v>132</v>
      </c>
      <c r="E310" s="227" t="s">
        <v>459</v>
      </c>
      <c r="F310" s="228" t="s">
        <v>460</v>
      </c>
      <c r="G310" s="229" t="s">
        <v>370</v>
      </c>
      <c r="H310" s="230">
        <v>2.0710000000000002</v>
      </c>
      <c r="I310" s="231"/>
      <c r="J310" s="232">
        <f>ROUND(I310*H310,2)</f>
        <v>0</v>
      </c>
      <c r="K310" s="233"/>
      <c r="L310" s="43"/>
      <c r="M310" s="234" t="s">
        <v>1</v>
      </c>
      <c r="N310" s="235" t="s">
        <v>41</v>
      </c>
      <c r="O310" s="90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136</v>
      </c>
      <c r="AT310" s="238" t="s">
        <v>132</v>
      </c>
      <c r="AU310" s="238" t="s">
        <v>85</v>
      </c>
      <c r="AY310" s="16" t="s">
        <v>129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83</v>
      </c>
      <c r="BK310" s="239">
        <f>ROUND(I310*H310,2)</f>
        <v>0</v>
      </c>
      <c r="BL310" s="16" t="s">
        <v>136</v>
      </c>
      <c r="BM310" s="238" t="s">
        <v>461</v>
      </c>
    </row>
    <row r="311" s="2" customFormat="1" ht="14.4" customHeight="1">
      <c r="A311" s="37"/>
      <c r="B311" s="38"/>
      <c r="C311" s="226" t="s">
        <v>462</v>
      </c>
      <c r="D311" s="226" t="s">
        <v>132</v>
      </c>
      <c r="E311" s="227" t="s">
        <v>463</v>
      </c>
      <c r="F311" s="228" t="s">
        <v>464</v>
      </c>
      <c r="G311" s="229" t="s">
        <v>225</v>
      </c>
      <c r="H311" s="230">
        <v>9.782</v>
      </c>
      <c r="I311" s="231"/>
      <c r="J311" s="232">
        <f>ROUND(I311*H311,2)</f>
        <v>0</v>
      </c>
      <c r="K311" s="233"/>
      <c r="L311" s="43"/>
      <c r="M311" s="234" t="s">
        <v>1</v>
      </c>
      <c r="N311" s="235" t="s">
        <v>41</v>
      </c>
      <c r="O311" s="90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8" t="s">
        <v>136</v>
      </c>
      <c r="AT311" s="238" t="s">
        <v>132</v>
      </c>
      <c r="AU311" s="238" t="s">
        <v>85</v>
      </c>
      <c r="AY311" s="16" t="s">
        <v>129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6" t="s">
        <v>83</v>
      </c>
      <c r="BK311" s="239">
        <f>ROUND(I311*H311,2)</f>
        <v>0</v>
      </c>
      <c r="BL311" s="16" t="s">
        <v>136</v>
      </c>
      <c r="BM311" s="238" t="s">
        <v>465</v>
      </c>
    </row>
    <row r="312" s="2" customFormat="1" ht="14.4" customHeight="1">
      <c r="A312" s="37"/>
      <c r="B312" s="38"/>
      <c r="C312" s="226" t="s">
        <v>321</v>
      </c>
      <c r="D312" s="226" t="s">
        <v>132</v>
      </c>
      <c r="E312" s="227" t="s">
        <v>466</v>
      </c>
      <c r="F312" s="228" t="s">
        <v>467</v>
      </c>
      <c r="G312" s="229" t="s">
        <v>225</v>
      </c>
      <c r="H312" s="230">
        <v>9.7799999999999994</v>
      </c>
      <c r="I312" s="231"/>
      <c r="J312" s="232">
        <f>ROUND(I312*H312,2)</f>
        <v>0</v>
      </c>
      <c r="K312" s="233"/>
      <c r="L312" s="43"/>
      <c r="M312" s="234" t="s">
        <v>1</v>
      </c>
      <c r="N312" s="235" t="s">
        <v>41</v>
      </c>
      <c r="O312" s="90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136</v>
      </c>
      <c r="AT312" s="238" t="s">
        <v>132</v>
      </c>
      <c r="AU312" s="238" t="s">
        <v>85</v>
      </c>
      <c r="AY312" s="16" t="s">
        <v>129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83</v>
      </c>
      <c r="BK312" s="239">
        <f>ROUND(I312*H312,2)</f>
        <v>0</v>
      </c>
      <c r="BL312" s="16" t="s">
        <v>136</v>
      </c>
      <c r="BM312" s="238" t="s">
        <v>468</v>
      </c>
    </row>
    <row r="313" s="2" customFormat="1" ht="14.4" customHeight="1">
      <c r="A313" s="37"/>
      <c r="B313" s="38"/>
      <c r="C313" s="226" t="s">
        <v>469</v>
      </c>
      <c r="D313" s="226" t="s">
        <v>132</v>
      </c>
      <c r="E313" s="227" t="s">
        <v>470</v>
      </c>
      <c r="F313" s="228" t="s">
        <v>471</v>
      </c>
      <c r="G313" s="229" t="s">
        <v>370</v>
      </c>
      <c r="H313" s="230">
        <v>2.609</v>
      </c>
      <c r="I313" s="231"/>
      <c r="J313" s="232">
        <f>ROUND(I313*H313,2)</f>
        <v>0</v>
      </c>
      <c r="K313" s="233"/>
      <c r="L313" s="43"/>
      <c r="M313" s="234" t="s">
        <v>1</v>
      </c>
      <c r="N313" s="235" t="s">
        <v>41</v>
      </c>
      <c r="O313" s="90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8" t="s">
        <v>136</v>
      </c>
      <c r="AT313" s="238" t="s">
        <v>132</v>
      </c>
      <c r="AU313" s="238" t="s">
        <v>85</v>
      </c>
      <c r="AY313" s="16" t="s">
        <v>129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6" t="s">
        <v>83</v>
      </c>
      <c r="BK313" s="239">
        <f>ROUND(I313*H313,2)</f>
        <v>0</v>
      </c>
      <c r="BL313" s="16" t="s">
        <v>136</v>
      </c>
      <c r="BM313" s="238" t="s">
        <v>472</v>
      </c>
    </row>
    <row r="314" s="2" customFormat="1" ht="24.15" customHeight="1">
      <c r="A314" s="37"/>
      <c r="B314" s="38"/>
      <c r="C314" s="226" t="s">
        <v>323</v>
      </c>
      <c r="D314" s="226" t="s">
        <v>132</v>
      </c>
      <c r="E314" s="227" t="s">
        <v>473</v>
      </c>
      <c r="F314" s="228" t="s">
        <v>474</v>
      </c>
      <c r="G314" s="229" t="s">
        <v>254</v>
      </c>
      <c r="H314" s="230">
        <v>2.6099999999999999</v>
      </c>
      <c r="I314" s="231"/>
      <c r="J314" s="232">
        <f>ROUND(I314*H314,2)</f>
        <v>0</v>
      </c>
      <c r="K314" s="233"/>
      <c r="L314" s="43"/>
      <c r="M314" s="234" t="s">
        <v>1</v>
      </c>
      <c r="N314" s="235" t="s">
        <v>41</v>
      </c>
      <c r="O314" s="90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136</v>
      </c>
      <c r="AT314" s="238" t="s">
        <v>132</v>
      </c>
      <c r="AU314" s="238" t="s">
        <v>85</v>
      </c>
      <c r="AY314" s="16" t="s">
        <v>129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83</v>
      </c>
      <c r="BK314" s="239">
        <f>ROUND(I314*H314,2)</f>
        <v>0</v>
      </c>
      <c r="BL314" s="16" t="s">
        <v>136</v>
      </c>
      <c r="BM314" s="238" t="s">
        <v>475</v>
      </c>
    </row>
    <row r="315" s="2" customFormat="1" ht="14.4" customHeight="1">
      <c r="A315" s="37"/>
      <c r="B315" s="38"/>
      <c r="C315" s="226" t="s">
        <v>476</v>
      </c>
      <c r="D315" s="226" t="s">
        <v>132</v>
      </c>
      <c r="E315" s="227" t="s">
        <v>477</v>
      </c>
      <c r="F315" s="228" t="s">
        <v>478</v>
      </c>
      <c r="G315" s="229" t="s">
        <v>225</v>
      </c>
      <c r="H315" s="230">
        <v>3.6000000000000001</v>
      </c>
      <c r="I315" s="231"/>
      <c r="J315" s="232">
        <f>ROUND(I315*H315,2)</f>
        <v>0</v>
      </c>
      <c r="K315" s="233"/>
      <c r="L315" s="43"/>
      <c r="M315" s="234" t="s">
        <v>1</v>
      </c>
      <c r="N315" s="235" t="s">
        <v>41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136</v>
      </c>
      <c r="AT315" s="238" t="s">
        <v>132</v>
      </c>
      <c r="AU315" s="238" t="s">
        <v>85</v>
      </c>
      <c r="AY315" s="16" t="s">
        <v>129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83</v>
      </c>
      <c r="BK315" s="239">
        <f>ROUND(I315*H315,2)</f>
        <v>0</v>
      </c>
      <c r="BL315" s="16" t="s">
        <v>136</v>
      </c>
      <c r="BM315" s="238" t="s">
        <v>479</v>
      </c>
    </row>
    <row r="316" s="2" customFormat="1" ht="14.4" customHeight="1">
      <c r="A316" s="37"/>
      <c r="B316" s="38"/>
      <c r="C316" s="226" t="s">
        <v>326</v>
      </c>
      <c r="D316" s="226" t="s">
        <v>132</v>
      </c>
      <c r="E316" s="227" t="s">
        <v>480</v>
      </c>
      <c r="F316" s="228" t="s">
        <v>481</v>
      </c>
      <c r="G316" s="229" t="s">
        <v>254</v>
      </c>
      <c r="H316" s="230">
        <v>7.7050000000000001</v>
      </c>
      <c r="I316" s="231"/>
      <c r="J316" s="232">
        <f>ROUND(I316*H316,2)</f>
        <v>0</v>
      </c>
      <c r="K316" s="233"/>
      <c r="L316" s="43"/>
      <c r="M316" s="234" t="s">
        <v>1</v>
      </c>
      <c r="N316" s="235" t="s">
        <v>41</v>
      </c>
      <c r="O316" s="90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136</v>
      </c>
      <c r="AT316" s="238" t="s">
        <v>132</v>
      </c>
      <c r="AU316" s="238" t="s">
        <v>85</v>
      </c>
      <c r="AY316" s="16" t="s">
        <v>129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83</v>
      </c>
      <c r="BK316" s="239">
        <f>ROUND(I316*H316,2)</f>
        <v>0</v>
      </c>
      <c r="BL316" s="16" t="s">
        <v>136</v>
      </c>
      <c r="BM316" s="238" t="s">
        <v>482</v>
      </c>
    </row>
    <row r="317" s="2" customFormat="1" ht="14.4" customHeight="1">
      <c r="A317" s="37"/>
      <c r="B317" s="38"/>
      <c r="C317" s="226" t="s">
        <v>483</v>
      </c>
      <c r="D317" s="226" t="s">
        <v>132</v>
      </c>
      <c r="E317" s="227" t="s">
        <v>484</v>
      </c>
      <c r="F317" s="228" t="s">
        <v>485</v>
      </c>
      <c r="G317" s="229" t="s">
        <v>225</v>
      </c>
      <c r="H317" s="230">
        <v>3.6000000000000001</v>
      </c>
      <c r="I317" s="231"/>
      <c r="J317" s="232">
        <f>ROUND(I317*H317,2)</f>
        <v>0</v>
      </c>
      <c r="K317" s="233"/>
      <c r="L317" s="43"/>
      <c r="M317" s="234" t="s">
        <v>1</v>
      </c>
      <c r="N317" s="235" t="s">
        <v>41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136</v>
      </c>
      <c r="AT317" s="238" t="s">
        <v>132</v>
      </c>
      <c r="AU317" s="238" t="s">
        <v>85</v>
      </c>
      <c r="AY317" s="16" t="s">
        <v>129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83</v>
      </c>
      <c r="BK317" s="239">
        <f>ROUND(I317*H317,2)</f>
        <v>0</v>
      </c>
      <c r="BL317" s="16" t="s">
        <v>136</v>
      </c>
      <c r="BM317" s="238" t="s">
        <v>486</v>
      </c>
    </row>
    <row r="318" s="2" customFormat="1" ht="14.4" customHeight="1">
      <c r="A318" s="37"/>
      <c r="B318" s="38"/>
      <c r="C318" s="226" t="s">
        <v>327</v>
      </c>
      <c r="D318" s="226" t="s">
        <v>132</v>
      </c>
      <c r="E318" s="227" t="s">
        <v>487</v>
      </c>
      <c r="F318" s="228" t="s">
        <v>488</v>
      </c>
      <c r="G318" s="229" t="s">
        <v>301</v>
      </c>
      <c r="H318" s="230">
        <v>0.104</v>
      </c>
      <c r="I318" s="231"/>
      <c r="J318" s="232">
        <f>ROUND(I318*H318,2)</f>
        <v>0</v>
      </c>
      <c r="K318" s="233"/>
      <c r="L318" s="43"/>
      <c r="M318" s="234" t="s">
        <v>1</v>
      </c>
      <c r="N318" s="235" t="s">
        <v>41</v>
      </c>
      <c r="O318" s="90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8" t="s">
        <v>136</v>
      </c>
      <c r="AT318" s="238" t="s">
        <v>132</v>
      </c>
      <c r="AU318" s="238" t="s">
        <v>85</v>
      </c>
      <c r="AY318" s="16" t="s">
        <v>129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6" t="s">
        <v>83</v>
      </c>
      <c r="BK318" s="239">
        <f>ROUND(I318*H318,2)</f>
        <v>0</v>
      </c>
      <c r="BL318" s="16" t="s">
        <v>136</v>
      </c>
      <c r="BM318" s="238" t="s">
        <v>489</v>
      </c>
    </row>
    <row r="319" s="2" customFormat="1" ht="14.4" customHeight="1">
      <c r="A319" s="37"/>
      <c r="B319" s="38"/>
      <c r="C319" s="226" t="s">
        <v>490</v>
      </c>
      <c r="D319" s="226" t="s">
        <v>132</v>
      </c>
      <c r="E319" s="227" t="s">
        <v>491</v>
      </c>
      <c r="F319" s="228" t="s">
        <v>492</v>
      </c>
      <c r="G319" s="229" t="s">
        <v>254</v>
      </c>
      <c r="H319" s="230">
        <v>6.8150000000000004</v>
      </c>
      <c r="I319" s="231"/>
      <c r="J319" s="232">
        <f>ROUND(I319*H319,2)</f>
        <v>0</v>
      </c>
      <c r="K319" s="233"/>
      <c r="L319" s="43"/>
      <c r="M319" s="234" t="s">
        <v>1</v>
      </c>
      <c r="N319" s="235" t="s">
        <v>41</v>
      </c>
      <c r="O319" s="90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136</v>
      </c>
      <c r="AT319" s="238" t="s">
        <v>132</v>
      </c>
      <c r="AU319" s="238" t="s">
        <v>85</v>
      </c>
      <c r="AY319" s="16" t="s">
        <v>129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83</v>
      </c>
      <c r="BK319" s="239">
        <f>ROUND(I319*H319,2)</f>
        <v>0</v>
      </c>
      <c r="BL319" s="16" t="s">
        <v>136</v>
      </c>
      <c r="BM319" s="238" t="s">
        <v>493</v>
      </c>
    </row>
    <row r="320" s="2" customFormat="1" ht="14.4" customHeight="1">
      <c r="A320" s="37"/>
      <c r="B320" s="38"/>
      <c r="C320" s="226" t="s">
        <v>330</v>
      </c>
      <c r="D320" s="226" t="s">
        <v>132</v>
      </c>
      <c r="E320" s="227" t="s">
        <v>494</v>
      </c>
      <c r="F320" s="228" t="s">
        <v>495</v>
      </c>
      <c r="G320" s="229" t="s">
        <v>370</v>
      </c>
      <c r="H320" s="230">
        <v>0.28799999999999998</v>
      </c>
      <c r="I320" s="231"/>
      <c r="J320" s="232">
        <f>ROUND(I320*H320,2)</f>
        <v>0</v>
      </c>
      <c r="K320" s="233"/>
      <c r="L320" s="43"/>
      <c r="M320" s="234" t="s">
        <v>1</v>
      </c>
      <c r="N320" s="235" t="s">
        <v>41</v>
      </c>
      <c r="O320" s="90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8" t="s">
        <v>136</v>
      </c>
      <c r="AT320" s="238" t="s">
        <v>132</v>
      </c>
      <c r="AU320" s="238" t="s">
        <v>85</v>
      </c>
      <c r="AY320" s="16" t="s">
        <v>129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6" t="s">
        <v>83</v>
      </c>
      <c r="BK320" s="239">
        <f>ROUND(I320*H320,2)</f>
        <v>0</v>
      </c>
      <c r="BL320" s="16" t="s">
        <v>136</v>
      </c>
      <c r="BM320" s="238" t="s">
        <v>496</v>
      </c>
    </row>
    <row r="321" s="12" customFormat="1" ht="22.8" customHeight="1">
      <c r="A321" s="12"/>
      <c r="B321" s="210"/>
      <c r="C321" s="211"/>
      <c r="D321" s="212" t="s">
        <v>75</v>
      </c>
      <c r="E321" s="224" t="s">
        <v>497</v>
      </c>
      <c r="F321" s="224" t="s">
        <v>498</v>
      </c>
      <c r="G321" s="211"/>
      <c r="H321" s="211"/>
      <c r="I321" s="214"/>
      <c r="J321" s="225">
        <f>BK321</f>
        <v>0</v>
      </c>
      <c r="K321" s="211"/>
      <c r="L321" s="216"/>
      <c r="M321" s="217"/>
      <c r="N321" s="218"/>
      <c r="O321" s="218"/>
      <c r="P321" s="219">
        <f>SUM(P322:P328)</f>
        <v>0</v>
      </c>
      <c r="Q321" s="218"/>
      <c r="R321" s="219">
        <f>SUM(R322:R328)</f>
        <v>0</v>
      </c>
      <c r="S321" s="218"/>
      <c r="T321" s="220">
        <f>SUM(T322:T328)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1" t="s">
        <v>83</v>
      </c>
      <c r="AT321" s="222" t="s">
        <v>75</v>
      </c>
      <c r="AU321" s="222" t="s">
        <v>83</v>
      </c>
      <c r="AY321" s="221" t="s">
        <v>129</v>
      </c>
      <c r="BK321" s="223">
        <f>SUM(BK322:BK328)</f>
        <v>0</v>
      </c>
    </row>
    <row r="322" s="2" customFormat="1" ht="14.4" customHeight="1">
      <c r="A322" s="37"/>
      <c r="B322" s="38"/>
      <c r="C322" s="226" t="s">
        <v>499</v>
      </c>
      <c r="D322" s="226" t="s">
        <v>132</v>
      </c>
      <c r="E322" s="227" t="s">
        <v>500</v>
      </c>
      <c r="F322" s="228" t="s">
        <v>501</v>
      </c>
      <c r="G322" s="229" t="s">
        <v>362</v>
      </c>
      <c r="H322" s="230">
        <v>36.896000000000001</v>
      </c>
      <c r="I322" s="231"/>
      <c r="J322" s="232">
        <f>ROUND(I322*H322,2)</f>
        <v>0</v>
      </c>
      <c r="K322" s="233"/>
      <c r="L322" s="43"/>
      <c r="M322" s="234" t="s">
        <v>1</v>
      </c>
      <c r="N322" s="235" t="s">
        <v>41</v>
      </c>
      <c r="O322" s="90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8" t="s">
        <v>136</v>
      </c>
      <c r="AT322" s="238" t="s">
        <v>132</v>
      </c>
      <c r="AU322" s="238" t="s">
        <v>85</v>
      </c>
      <c r="AY322" s="16" t="s">
        <v>129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6" t="s">
        <v>83</v>
      </c>
      <c r="BK322" s="239">
        <f>ROUND(I322*H322,2)</f>
        <v>0</v>
      </c>
      <c r="BL322" s="16" t="s">
        <v>136</v>
      </c>
      <c r="BM322" s="238" t="s">
        <v>502</v>
      </c>
    </row>
    <row r="323" s="2" customFormat="1" ht="14.4" customHeight="1">
      <c r="A323" s="37"/>
      <c r="B323" s="38"/>
      <c r="C323" s="226" t="s">
        <v>332</v>
      </c>
      <c r="D323" s="226" t="s">
        <v>132</v>
      </c>
      <c r="E323" s="227" t="s">
        <v>503</v>
      </c>
      <c r="F323" s="228" t="s">
        <v>504</v>
      </c>
      <c r="G323" s="229" t="s">
        <v>301</v>
      </c>
      <c r="H323" s="230">
        <v>0.62</v>
      </c>
      <c r="I323" s="231"/>
      <c r="J323" s="232">
        <f>ROUND(I323*H323,2)</f>
        <v>0</v>
      </c>
      <c r="K323" s="233"/>
      <c r="L323" s="43"/>
      <c r="M323" s="234" t="s">
        <v>1</v>
      </c>
      <c r="N323" s="235" t="s">
        <v>41</v>
      </c>
      <c r="O323" s="90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8" t="s">
        <v>136</v>
      </c>
      <c r="AT323" s="238" t="s">
        <v>132</v>
      </c>
      <c r="AU323" s="238" t="s">
        <v>85</v>
      </c>
      <c r="AY323" s="16" t="s">
        <v>129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6" t="s">
        <v>83</v>
      </c>
      <c r="BK323" s="239">
        <f>ROUND(I323*H323,2)</f>
        <v>0</v>
      </c>
      <c r="BL323" s="16" t="s">
        <v>136</v>
      </c>
      <c r="BM323" s="238" t="s">
        <v>505</v>
      </c>
    </row>
    <row r="324" s="2" customFormat="1" ht="14.4" customHeight="1">
      <c r="A324" s="37"/>
      <c r="B324" s="38"/>
      <c r="C324" s="226" t="s">
        <v>506</v>
      </c>
      <c r="D324" s="226" t="s">
        <v>132</v>
      </c>
      <c r="E324" s="227" t="s">
        <v>507</v>
      </c>
      <c r="F324" s="228" t="s">
        <v>508</v>
      </c>
      <c r="G324" s="229" t="s">
        <v>254</v>
      </c>
      <c r="H324" s="230">
        <v>0.46999999999999997</v>
      </c>
      <c r="I324" s="231"/>
      <c r="J324" s="232">
        <f>ROUND(I324*H324,2)</f>
        <v>0</v>
      </c>
      <c r="K324" s="233"/>
      <c r="L324" s="43"/>
      <c r="M324" s="234" t="s">
        <v>1</v>
      </c>
      <c r="N324" s="235" t="s">
        <v>41</v>
      </c>
      <c r="O324" s="90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8" t="s">
        <v>136</v>
      </c>
      <c r="AT324" s="238" t="s">
        <v>132</v>
      </c>
      <c r="AU324" s="238" t="s">
        <v>85</v>
      </c>
      <c r="AY324" s="16" t="s">
        <v>129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6" t="s">
        <v>83</v>
      </c>
      <c r="BK324" s="239">
        <f>ROUND(I324*H324,2)</f>
        <v>0</v>
      </c>
      <c r="BL324" s="16" t="s">
        <v>136</v>
      </c>
      <c r="BM324" s="238" t="s">
        <v>509</v>
      </c>
    </row>
    <row r="325" s="2" customFormat="1" ht="14.4" customHeight="1">
      <c r="A325" s="37"/>
      <c r="B325" s="38"/>
      <c r="C325" s="226" t="s">
        <v>335</v>
      </c>
      <c r="D325" s="226" t="s">
        <v>132</v>
      </c>
      <c r="E325" s="227" t="s">
        <v>510</v>
      </c>
      <c r="F325" s="228" t="s">
        <v>511</v>
      </c>
      <c r="G325" s="229" t="s">
        <v>362</v>
      </c>
      <c r="H325" s="230">
        <v>3.1299999999999999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41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136</v>
      </c>
      <c r="AT325" s="238" t="s">
        <v>132</v>
      </c>
      <c r="AU325" s="238" t="s">
        <v>85</v>
      </c>
      <c r="AY325" s="16" t="s">
        <v>129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83</v>
      </c>
      <c r="BK325" s="239">
        <f>ROUND(I325*H325,2)</f>
        <v>0</v>
      </c>
      <c r="BL325" s="16" t="s">
        <v>136</v>
      </c>
      <c r="BM325" s="238" t="s">
        <v>512</v>
      </c>
    </row>
    <row r="326" s="2" customFormat="1" ht="14.4" customHeight="1">
      <c r="A326" s="37"/>
      <c r="B326" s="38"/>
      <c r="C326" s="226" t="s">
        <v>513</v>
      </c>
      <c r="D326" s="226" t="s">
        <v>132</v>
      </c>
      <c r="E326" s="227" t="s">
        <v>514</v>
      </c>
      <c r="F326" s="228" t="s">
        <v>515</v>
      </c>
      <c r="G326" s="229" t="s">
        <v>362</v>
      </c>
      <c r="H326" s="230">
        <v>3.1299999999999999</v>
      </c>
      <c r="I326" s="231"/>
      <c r="J326" s="232">
        <f>ROUND(I326*H326,2)</f>
        <v>0</v>
      </c>
      <c r="K326" s="233"/>
      <c r="L326" s="43"/>
      <c r="M326" s="234" t="s">
        <v>1</v>
      </c>
      <c r="N326" s="235" t="s">
        <v>41</v>
      </c>
      <c r="O326" s="90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136</v>
      </c>
      <c r="AT326" s="238" t="s">
        <v>132</v>
      </c>
      <c r="AU326" s="238" t="s">
        <v>85</v>
      </c>
      <c r="AY326" s="16" t="s">
        <v>129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83</v>
      </c>
      <c r="BK326" s="239">
        <f>ROUND(I326*H326,2)</f>
        <v>0</v>
      </c>
      <c r="BL326" s="16" t="s">
        <v>136</v>
      </c>
      <c r="BM326" s="238" t="s">
        <v>516</v>
      </c>
    </row>
    <row r="327" s="2" customFormat="1" ht="14.4" customHeight="1">
      <c r="A327" s="37"/>
      <c r="B327" s="38"/>
      <c r="C327" s="226" t="s">
        <v>338</v>
      </c>
      <c r="D327" s="226" t="s">
        <v>132</v>
      </c>
      <c r="E327" s="227" t="s">
        <v>500</v>
      </c>
      <c r="F327" s="228" t="s">
        <v>501</v>
      </c>
      <c r="G327" s="229" t="s">
        <v>362</v>
      </c>
      <c r="H327" s="230">
        <v>8.8350000000000009</v>
      </c>
      <c r="I327" s="231"/>
      <c r="J327" s="232">
        <f>ROUND(I327*H327,2)</f>
        <v>0</v>
      </c>
      <c r="K327" s="233"/>
      <c r="L327" s="43"/>
      <c r="M327" s="234" t="s">
        <v>1</v>
      </c>
      <c r="N327" s="235" t="s">
        <v>41</v>
      </c>
      <c r="O327" s="90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8" t="s">
        <v>136</v>
      </c>
      <c r="AT327" s="238" t="s">
        <v>132</v>
      </c>
      <c r="AU327" s="238" t="s">
        <v>85</v>
      </c>
      <c r="AY327" s="16" t="s">
        <v>129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6" t="s">
        <v>83</v>
      </c>
      <c r="BK327" s="239">
        <f>ROUND(I327*H327,2)</f>
        <v>0</v>
      </c>
      <c r="BL327" s="16" t="s">
        <v>136</v>
      </c>
      <c r="BM327" s="238" t="s">
        <v>517</v>
      </c>
    </row>
    <row r="328" s="2" customFormat="1" ht="14.4" customHeight="1">
      <c r="A328" s="37"/>
      <c r="B328" s="38"/>
      <c r="C328" s="226" t="s">
        <v>518</v>
      </c>
      <c r="D328" s="226" t="s">
        <v>132</v>
      </c>
      <c r="E328" s="227" t="s">
        <v>503</v>
      </c>
      <c r="F328" s="228" t="s">
        <v>504</v>
      </c>
      <c r="G328" s="229" t="s">
        <v>301</v>
      </c>
      <c r="H328" s="230">
        <v>0.050000000000000003</v>
      </c>
      <c r="I328" s="231"/>
      <c r="J328" s="232">
        <f>ROUND(I328*H328,2)</f>
        <v>0</v>
      </c>
      <c r="K328" s="233"/>
      <c r="L328" s="43"/>
      <c r="M328" s="234" t="s">
        <v>1</v>
      </c>
      <c r="N328" s="235" t="s">
        <v>41</v>
      </c>
      <c r="O328" s="90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8" t="s">
        <v>136</v>
      </c>
      <c r="AT328" s="238" t="s">
        <v>132</v>
      </c>
      <c r="AU328" s="238" t="s">
        <v>85</v>
      </c>
      <c r="AY328" s="16" t="s">
        <v>129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6" t="s">
        <v>83</v>
      </c>
      <c r="BK328" s="239">
        <f>ROUND(I328*H328,2)</f>
        <v>0</v>
      </c>
      <c r="BL328" s="16" t="s">
        <v>136</v>
      </c>
      <c r="BM328" s="238" t="s">
        <v>519</v>
      </c>
    </row>
    <row r="329" s="12" customFormat="1" ht="22.8" customHeight="1">
      <c r="A329" s="12"/>
      <c r="B329" s="210"/>
      <c r="C329" s="211"/>
      <c r="D329" s="212" t="s">
        <v>75</v>
      </c>
      <c r="E329" s="224" t="s">
        <v>520</v>
      </c>
      <c r="F329" s="224" t="s">
        <v>521</v>
      </c>
      <c r="G329" s="211"/>
      <c r="H329" s="211"/>
      <c r="I329" s="214"/>
      <c r="J329" s="225">
        <f>BK329</f>
        <v>0</v>
      </c>
      <c r="K329" s="211"/>
      <c r="L329" s="216"/>
      <c r="M329" s="217"/>
      <c r="N329" s="218"/>
      <c r="O329" s="218"/>
      <c r="P329" s="219">
        <f>SUM(P330:P331)</f>
        <v>0</v>
      </c>
      <c r="Q329" s="218"/>
      <c r="R329" s="219">
        <f>SUM(R330:R331)</f>
        <v>0</v>
      </c>
      <c r="S329" s="218"/>
      <c r="T329" s="220">
        <f>SUM(T330:T331)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1" t="s">
        <v>83</v>
      </c>
      <c r="AT329" s="222" t="s">
        <v>75</v>
      </c>
      <c r="AU329" s="222" t="s">
        <v>83</v>
      </c>
      <c r="AY329" s="221" t="s">
        <v>129</v>
      </c>
      <c r="BK329" s="223">
        <f>SUM(BK330:BK331)</f>
        <v>0</v>
      </c>
    </row>
    <row r="330" s="2" customFormat="1" ht="24.15" customHeight="1">
      <c r="A330" s="37"/>
      <c r="B330" s="38"/>
      <c r="C330" s="226" t="s">
        <v>342</v>
      </c>
      <c r="D330" s="226" t="s">
        <v>132</v>
      </c>
      <c r="E330" s="227" t="s">
        <v>522</v>
      </c>
      <c r="F330" s="228" t="s">
        <v>523</v>
      </c>
      <c r="G330" s="229" t="s">
        <v>524</v>
      </c>
      <c r="H330" s="230">
        <v>51</v>
      </c>
      <c r="I330" s="231"/>
      <c r="J330" s="232">
        <f>ROUND(I330*H330,2)</f>
        <v>0</v>
      </c>
      <c r="K330" s="233"/>
      <c r="L330" s="43"/>
      <c r="M330" s="234" t="s">
        <v>1</v>
      </c>
      <c r="N330" s="235" t="s">
        <v>41</v>
      </c>
      <c r="O330" s="90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8" t="s">
        <v>136</v>
      </c>
      <c r="AT330" s="238" t="s">
        <v>132</v>
      </c>
      <c r="AU330" s="238" t="s">
        <v>85</v>
      </c>
      <c r="AY330" s="16" t="s">
        <v>129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6" t="s">
        <v>83</v>
      </c>
      <c r="BK330" s="239">
        <f>ROUND(I330*H330,2)</f>
        <v>0</v>
      </c>
      <c r="BL330" s="16" t="s">
        <v>136</v>
      </c>
      <c r="BM330" s="238" t="s">
        <v>525</v>
      </c>
    </row>
    <row r="331" s="2" customFormat="1" ht="24.15" customHeight="1">
      <c r="A331" s="37"/>
      <c r="B331" s="38"/>
      <c r="C331" s="226" t="s">
        <v>526</v>
      </c>
      <c r="D331" s="226" t="s">
        <v>132</v>
      </c>
      <c r="E331" s="227" t="s">
        <v>527</v>
      </c>
      <c r="F331" s="228" t="s">
        <v>528</v>
      </c>
      <c r="G331" s="229" t="s">
        <v>238</v>
      </c>
      <c r="H331" s="230">
        <v>51.509999999999998</v>
      </c>
      <c r="I331" s="231"/>
      <c r="J331" s="232">
        <f>ROUND(I331*H331,2)</f>
        <v>0</v>
      </c>
      <c r="K331" s="233"/>
      <c r="L331" s="43"/>
      <c r="M331" s="234" t="s">
        <v>1</v>
      </c>
      <c r="N331" s="235" t="s">
        <v>41</v>
      </c>
      <c r="O331" s="90"/>
      <c r="P331" s="236">
        <f>O331*H331</f>
        <v>0</v>
      </c>
      <c r="Q331" s="236">
        <v>0</v>
      </c>
      <c r="R331" s="236">
        <f>Q331*H331</f>
        <v>0</v>
      </c>
      <c r="S331" s="236">
        <v>0</v>
      </c>
      <c r="T331" s="23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8" t="s">
        <v>136</v>
      </c>
      <c r="AT331" s="238" t="s">
        <v>132</v>
      </c>
      <c r="AU331" s="238" t="s">
        <v>85</v>
      </c>
      <c r="AY331" s="16" t="s">
        <v>129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6" t="s">
        <v>83</v>
      </c>
      <c r="BK331" s="239">
        <f>ROUND(I331*H331,2)</f>
        <v>0</v>
      </c>
      <c r="BL331" s="16" t="s">
        <v>136</v>
      </c>
      <c r="BM331" s="238" t="s">
        <v>529</v>
      </c>
    </row>
    <row r="332" s="12" customFormat="1" ht="22.8" customHeight="1">
      <c r="A332" s="12"/>
      <c r="B332" s="210"/>
      <c r="C332" s="211"/>
      <c r="D332" s="212" t="s">
        <v>75</v>
      </c>
      <c r="E332" s="224" t="s">
        <v>530</v>
      </c>
      <c r="F332" s="224" t="s">
        <v>531</v>
      </c>
      <c r="G332" s="211"/>
      <c r="H332" s="211"/>
      <c r="I332" s="214"/>
      <c r="J332" s="225">
        <f>BK332</f>
        <v>0</v>
      </c>
      <c r="K332" s="211"/>
      <c r="L332" s="216"/>
      <c r="M332" s="217"/>
      <c r="N332" s="218"/>
      <c r="O332" s="218"/>
      <c r="P332" s="219">
        <f>P333</f>
        <v>0</v>
      </c>
      <c r="Q332" s="218"/>
      <c r="R332" s="219">
        <f>R333</f>
        <v>0</v>
      </c>
      <c r="S332" s="218"/>
      <c r="T332" s="220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1" t="s">
        <v>83</v>
      </c>
      <c r="AT332" s="222" t="s">
        <v>75</v>
      </c>
      <c r="AU332" s="222" t="s">
        <v>83</v>
      </c>
      <c r="AY332" s="221" t="s">
        <v>129</v>
      </c>
      <c r="BK332" s="223">
        <f>BK333</f>
        <v>0</v>
      </c>
    </row>
    <row r="333" s="2" customFormat="1" ht="24.15" customHeight="1">
      <c r="A333" s="37"/>
      <c r="B333" s="38"/>
      <c r="C333" s="226" t="s">
        <v>347</v>
      </c>
      <c r="D333" s="226" t="s">
        <v>132</v>
      </c>
      <c r="E333" s="227" t="s">
        <v>532</v>
      </c>
      <c r="F333" s="228" t="s">
        <v>533</v>
      </c>
      <c r="G333" s="229" t="s">
        <v>244</v>
      </c>
      <c r="H333" s="230">
        <v>49.200000000000003</v>
      </c>
      <c r="I333" s="231"/>
      <c r="J333" s="232">
        <f>ROUND(I333*H333,2)</f>
        <v>0</v>
      </c>
      <c r="K333" s="233"/>
      <c r="L333" s="43"/>
      <c r="M333" s="234" t="s">
        <v>1</v>
      </c>
      <c r="N333" s="235" t="s">
        <v>41</v>
      </c>
      <c r="O333" s="90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8" t="s">
        <v>136</v>
      </c>
      <c r="AT333" s="238" t="s">
        <v>132</v>
      </c>
      <c r="AU333" s="238" t="s">
        <v>85</v>
      </c>
      <c r="AY333" s="16" t="s">
        <v>129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6" t="s">
        <v>83</v>
      </c>
      <c r="BK333" s="239">
        <f>ROUND(I333*H333,2)</f>
        <v>0</v>
      </c>
      <c r="BL333" s="16" t="s">
        <v>136</v>
      </c>
      <c r="BM333" s="238" t="s">
        <v>534</v>
      </c>
    </row>
    <row r="334" s="12" customFormat="1" ht="22.8" customHeight="1">
      <c r="A334" s="12"/>
      <c r="B334" s="210"/>
      <c r="C334" s="211"/>
      <c r="D334" s="212" t="s">
        <v>75</v>
      </c>
      <c r="E334" s="224" t="s">
        <v>535</v>
      </c>
      <c r="F334" s="224" t="s">
        <v>536</v>
      </c>
      <c r="G334" s="211"/>
      <c r="H334" s="211"/>
      <c r="I334" s="214"/>
      <c r="J334" s="225">
        <f>BK334</f>
        <v>0</v>
      </c>
      <c r="K334" s="211"/>
      <c r="L334" s="216"/>
      <c r="M334" s="217"/>
      <c r="N334" s="218"/>
      <c r="O334" s="218"/>
      <c r="P334" s="219">
        <f>P335</f>
        <v>0</v>
      </c>
      <c r="Q334" s="218"/>
      <c r="R334" s="219">
        <f>R335</f>
        <v>0</v>
      </c>
      <c r="S334" s="218"/>
      <c r="T334" s="220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1" t="s">
        <v>83</v>
      </c>
      <c r="AT334" s="222" t="s">
        <v>75</v>
      </c>
      <c r="AU334" s="222" t="s">
        <v>83</v>
      </c>
      <c r="AY334" s="221" t="s">
        <v>129</v>
      </c>
      <c r="BK334" s="223">
        <f>BK335</f>
        <v>0</v>
      </c>
    </row>
    <row r="335" s="2" customFormat="1" ht="24.15" customHeight="1">
      <c r="A335" s="37"/>
      <c r="B335" s="38"/>
      <c r="C335" s="226" t="s">
        <v>537</v>
      </c>
      <c r="D335" s="226" t="s">
        <v>132</v>
      </c>
      <c r="E335" s="227" t="s">
        <v>538</v>
      </c>
      <c r="F335" s="228" t="s">
        <v>539</v>
      </c>
      <c r="G335" s="229" t="s">
        <v>225</v>
      </c>
      <c r="H335" s="230">
        <v>50.380000000000003</v>
      </c>
      <c r="I335" s="231"/>
      <c r="J335" s="232">
        <f>ROUND(I335*H335,2)</f>
        <v>0</v>
      </c>
      <c r="K335" s="233"/>
      <c r="L335" s="43"/>
      <c r="M335" s="234" t="s">
        <v>1</v>
      </c>
      <c r="N335" s="235" t="s">
        <v>41</v>
      </c>
      <c r="O335" s="90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8" t="s">
        <v>136</v>
      </c>
      <c r="AT335" s="238" t="s">
        <v>132</v>
      </c>
      <c r="AU335" s="238" t="s">
        <v>85</v>
      </c>
      <c r="AY335" s="16" t="s">
        <v>129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6" t="s">
        <v>83</v>
      </c>
      <c r="BK335" s="239">
        <f>ROUND(I335*H335,2)</f>
        <v>0</v>
      </c>
      <c r="BL335" s="16" t="s">
        <v>136</v>
      </c>
      <c r="BM335" s="238" t="s">
        <v>540</v>
      </c>
    </row>
    <row r="336" s="12" customFormat="1" ht="22.8" customHeight="1">
      <c r="A336" s="12"/>
      <c r="B336" s="210"/>
      <c r="C336" s="211"/>
      <c r="D336" s="212" t="s">
        <v>75</v>
      </c>
      <c r="E336" s="224" t="s">
        <v>541</v>
      </c>
      <c r="F336" s="224" t="s">
        <v>542</v>
      </c>
      <c r="G336" s="211"/>
      <c r="H336" s="211"/>
      <c r="I336" s="214"/>
      <c r="J336" s="225">
        <f>BK336</f>
        <v>0</v>
      </c>
      <c r="K336" s="211"/>
      <c r="L336" s="216"/>
      <c r="M336" s="217"/>
      <c r="N336" s="218"/>
      <c r="O336" s="218"/>
      <c r="P336" s="219">
        <f>SUM(P337:P341)</f>
        <v>0</v>
      </c>
      <c r="Q336" s="218"/>
      <c r="R336" s="219">
        <f>SUM(R337:R341)</f>
        <v>0</v>
      </c>
      <c r="S336" s="218"/>
      <c r="T336" s="220">
        <f>SUM(T337:T341)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1" t="s">
        <v>83</v>
      </c>
      <c r="AT336" s="222" t="s">
        <v>75</v>
      </c>
      <c r="AU336" s="222" t="s">
        <v>83</v>
      </c>
      <c r="AY336" s="221" t="s">
        <v>129</v>
      </c>
      <c r="BK336" s="223">
        <f>SUM(BK337:BK341)</f>
        <v>0</v>
      </c>
    </row>
    <row r="337" s="2" customFormat="1" ht="24.15" customHeight="1">
      <c r="A337" s="37"/>
      <c r="B337" s="38"/>
      <c r="C337" s="226" t="s">
        <v>349</v>
      </c>
      <c r="D337" s="226" t="s">
        <v>132</v>
      </c>
      <c r="E337" s="227" t="s">
        <v>543</v>
      </c>
      <c r="F337" s="228" t="s">
        <v>544</v>
      </c>
      <c r="G337" s="229" t="s">
        <v>225</v>
      </c>
      <c r="H337" s="230">
        <v>50.380000000000003</v>
      </c>
      <c r="I337" s="231"/>
      <c r="J337" s="232">
        <f>ROUND(I337*H337,2)</f>
        <v>0</v>
      </c>
      <c r="K337" s="233"/>
      <c r="L337" s="43"/>
      <c r="M337" s="234" t="s">
        <v>1</v>
      </c>
      <c r="N337" s="235" t="s">
        <v>41</v>
      </c>
      <c r="O337" s="90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136</v>
      </c>
      <c r="AT337" s="238" t="s">
        <v>132</v>
      </c>
      <c r="AU337" s="238" t="s">
        <v>85</v>
      </c>
      <c r="AY337" s="16" t="s">
        <v>129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83</v>
      </c>
      <c r="BK337" s="239">
        <f>ROUND(I337*H337,2)</f>
        <v>0</v>
      </c>
      <c r="BL337" s="16" t="s">
        <v>136</v>
      </c>
      <c r="BM337" s="238" t="s">
        <v>545</v>
      </c>
    </row>
    <row r="338" s="2" customFormat="1" ht="24.15" customHeight="1">
      <c r="A338" s="37"/>
      <c r="B338" s="38"/>
      <c r="C338" s="226" t="s">
        <v>546</v>
      </c>
      <c r="D338" s="226" t="s">
        <v>132</v>
      </c>
      <c r="E338" s="227" t="s">
        <v>547</v>
      </c>
      <c r="F338" s="228" t="s">
        <v>548</v>
      </c>
      <c r="G338" s="229" t="s">
        <v>225</v>
      </c>
      <c r="H338" s="230">
        <v>50.380000000000003</v>
      </c>
      <c r="I338" s="231"/>
      <c r="J338" s="232">
        <f>ROUND(I338*H338,2)</f>
        <v>0</v>
      </c>
      <c r="K338" s="233"/>
      <c r="L338" s="43"/>
      <c r="M338" s="234" t="s">
        <v>1</v>
      </c>
      <c r="N338" s="235" t="s">
        <v>41</v>
      </c>
      <c r="O338" s="90"/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8" t="s">
        <v>136</v>
      </c>
      <c r="AT338" s="238" t="s">
        <v>132</v>
      </c>
      <c r="AU338" s="238" t="s">
        <v>85</v>
      </c>
      <c r="AY338" s="16" t="s">
        <v>129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6" t="s">
        <v>83</v>
      </c>
      <c r="BK338" s="239">
        <f>ROUND(I338*H338,2)</f>
        <v>0</v>
      </c>
      <c r="BL338" s="16" t="s">
        <v>136</v>
      </c>
      <c r="BM338" s="238" t="s">
        <v>549</v>
      </c>
    </row>
    <row r="339" s="2" customFormat="1" ht="14.4" customHeight="1">
      <c r="A339" s="37"/>
      <c r="B339" s="38"/>
      <c r="C339" s="226" t="s">
        <v>350</v>
      </c>
      <c r="D339" s="226" t="s">
        <v>132</v>
      </c>
      <c r="E339" s="227" t="s">
        <v>550</v>
      </c>
      <c r="F339" s="228" t="s">
        <v>551</v>
      </c>
      <c r="G339" s="229" t="s">
        <v>362</v>
      </c>
      <c r="H339" s="230">
        <v>50.380000000000003</v>
      </c>
      <c r="I339" s="231"/>
      <c r="J339" s="232">
        <f>ROUND(I339*H339,2)</f>
        <v>0</v>
      </c>
      <c r="K339" s="233"/>
      <c r="L339" s="43"/>
      <c r="M339" s="234" t="s">
        <v>1</v>
      </c>
      <c r="N339" s="235" t="s">
        <v>41</v>
      </c>
      <c r="O339" s="90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8" t="s">
        <v>136</v>
      </c>
      <c r="AT339" s="238" t="s">
        <v>132</v>
      </c>
      <c r="AU339" s="238" t="s">
        <v>85</v>
      </c>
      <c r="AY339" s="16" t="s">
        <v>129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6" t="s">
        <v>83</v>
      </c>
      <c r="BK339" s="239">
        <f>ROUND(I339*H339,2)</f>
        <v>0</v>
      </c>
      <c r="BL339" s="16" t="s">
        <v>136</v>
      </c>
      <c r="BM339" s="238" t="s">
        <v>552</v>
      </c>
    </row>
    <row r="340" s="2" customFormat="1" ht="24.15" customHeight="1">
      <c r="A340" s="37"/>
      <c r="B340" s="38"/>
      <c r="C340" s="226" t="s">
        <v>553</v>
      </c>
      <c r="D340" s="226" t="s">
        <v>132</v>
      </c>
      <c r="E340" s="227" t="s">
        <v>554</v>
      </c>
      <c r="F340" s="228" t="s">
        <v>555</v>
      </c>
      <c r="G340" s="229" t="s">
        <v>225</v>
      </c>
      <c r="H340" s="230">
        <v>36.560000000000002</v>
      </c>
      <c r="I340" s="231"/>
      <c r="J340" s="232">
        <f>ROUND(I340*H340,2)</f>
        <v>0</v>
      </c>
      <c r="K340" s="233"/>
      <c r="L340" s="43"/>
      <c r="M340" s="234" t="s">
        <v>1</v>
      </c>
      <c r="N340" s="235" t="s">
        <v>41</v>
      </c>
      <c r="O340" s="90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8" t="s">
        <v>136</v>
      </c>
      <c r="AT340" s="238" t="s">
        <v>132</v>
      </c>
      <c r="AU340" s="238" t="s">
        <v>85</v>
      </c>
      <c r="AY340" s="16" t="s">
        <v>129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6" t="s">
        <v>83</v>
      </c>
      <c r="BK340" s="239">
        <f>ROUND(I340*H340,2)</f>
        <v>0</v>
      </c>
      <c r="BL340" s="16" t="s">
        <v>136</v>
      </c>
      <c r="BM340" s="238" t="s">
        <v>556</v>
      </c>
    </row>
    <row r="341" s="2" customFormat="1" ht="24.15" customHeight="1">
      <c r="A341" s="37"/>
      <c r="B341" s="38"/>
      <c r="C341" s="226" t="s">
        <v>352</v>
      </c>
      <c r="D341" s="226" t="s">
        <v>132</v>
      </c>
      <c r="E341" s="227" t="s">
        <v>557</v>
      </c>
      <c r="F341" s="228" t="s">
        <v>558</v>
      </c>
      <c r="G341" s="229" t="s">
        <v>225</v>
      </c>
      <c r="H341" s="230">
        <v>37.549999999999997</v>
      </c>
      <c r="I341" s="231"/>
      <c r="J341" s="232">
        <f>ROUND(I341*H341,2)</f>
        <v>0</v>
      </c>
      <c r="K341" s="233"/>
      <c r="L341" s="43"/>
      <c r="M341" s="234" t="s">
        <v>1</v>
      </c>
      <c r="N341" s="235" t="s">
        <v>41</v>
      </c>
      <c r="O341" s="90"/>
      <c r="P341" s="236">
        <f>O341*H341</f>
        <v>0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8" t="s">
        <v>136</v>
      </c>
      <c r="AT341" s="238" t="s">
        <v>132</v>
      </c>
      <c r="AU341" s="238" t="s">
        <v>85</v>
      </c>
      <c r="AY341" s="16" t="s">
        <v>129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6" t="s">
        <v>83</v>
      </c>
      <c r="BK341" s="239">
        <f>ROUND(I341*H341,2)</f>
        <v>0</v>
      </c>
      <c r="BL341" s="16" t="s">
        <v>136</v>
      </c>
      <c r="BM341" s="238" t="s">
        <v>559</v>
      </c>
    </row>
    <row r="342" s="12" customFormat="1" ht="22.8" customHeight="1">
      <c r="A342" s="12"/>
      <c r="B342" s="210"/>
      <c r="C342" s="211"/>
      <c r="D342" s="212" t="s">
        <v>75</v>
      </c>
      <c r="E342" s="224" t="s">
        <v>560</v>
      </c>
      <c r="F342" s="224" t="s">
        <v>561</v>
      </c>
      <c r="G342" s="211"/>
      <c r="H342" s="211"/>
      <c r="I342" s="214"/>
      <c r="J342" s="225">
        <f>BK342</f>
        <v>0</v>
      </c>
      <c r="K342" s="211"/>
      <c r="L342" s="216"/>
      <c r="M342" s="217"/>
      <c r="N342" s="218"/>
      <c r="O342" s="218"/>
      <c r="P342" s="219">
        <f>SUM(P343:P347)</f>
        <v>0</v>
      </c>
      <c r="Q342" s="218"/>
      <c r="R342" s="219">
        <f>SUM(R343:R347)</f>
        <v>0</v>
      </c>
      <c r="S342" s="218"/>
      <c r="T342" s="220">
        <f>SUM(T343:T347)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1" t="s">
        <v>83</v>
      </c>
      <c r="AT342" s="222" t="s">
        <v>75</v>
      </c>
      <c r="AU342" s="222" t="s">
        <v>83</v>
      </c>
      <c r="AY342" s="221" t="s">
        <v>129</v>
      </c>
      <c r="BK342" s="223">
        <f>SUM(BK343:BK347)</f>
        <v>0</v>
      </c>
    </row>
    <row r="343" s="2" customFormat="1" ht="24.15" customHeight="1">
      <c r="A343" s="37"/>
      <c r="B343" s="38"/>
      <c r="C343" s="226" t="s">
        <v>562</v>
      </c>
      <c r="D343" s="226" t="s">
        <v>132</v>
      </c>
      <c r="E343" s="227" t="s">
        <v>563</v>
      </c>
      <c r="F343" s="228" t="s">
        <v>564</v>
      </c>
      <c r="G343" s="229" t="s">
        <v>225</v>
      </c>
      <c r="H343" s="230">
        <v>36.560000000000002</v>
      </c>
      <c r="I343" s="231"/>
      <c r="J343" s="232">
        <f>ROUND(I343*H343,2)</f>
        <v>0</v>
      </c>
      <c r="K343" s="233"/>
      <c r="L343" s="43"/>
      <c r="M343" s="234" t="s">
        <v>1</v>
      </c>
      <c r="N343" s="235" t="s">
        <v>41</v>
      </c>
      <c r="O343" s="90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8" t="s">
        <v>136</v>
      </c>
      <c r="AT343" s="238" t="s">
        <v>132</v>
      </c>
      <c r="AU343" s="238" t="s">
        <v>85</v>
      </c>
      <c r="AY343" s="16" t="s">
        <v>129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6" t="s">
        <v>83</v>
      </c>
      <c r="BK343" s="239">
        <f>ROUND(I343*H343,2)</f>
        <v>0</v>
      </c>
      <c r="BL343" s="16" t="s">
        <v>136</v>
      </c>
      <c r="BM343" s="238" t="s">
        <v>565</v>
      </c>
    </row>
    <row r="344" s="2" customFormat="1" ht="14.4" customHeight="1">
      <c r="A344" s="37"/>
      <c r="B344" s="38"/>
      <c r="C344" s="226" t="s">
        <v>353</v>
      </c>
      <c r="D344" s="226" t="s">
        <v>132</v>
      </c>
      <c r="E344" s="227" t="s">
        <v>566</v>
      </c>
      <c r="F344" s="228" t="s">
        <v>567</v>
      </c>
      <c r="G344" s="229" t="s">
        <v>238</v>
      </c>
      <c r="H344" s="230">
        <v>28</v>
      </c>
      <c r="I344" s="231"/>
      <c r="J344" s="232">
        <f>ROUND(I344*H344,2)</f>
        <v>0</v>
      </c>
      <c r="K344" s="233"/>
      <c r="L344" s="43"/>
      <c r="M344" s="234" t="s">
        <v>1</v>
      </c>
      <c r="N344" s="235" t="s">
        <v>41</v>
      </c>
      <c r="O344" s="90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8" t="s">
        <v>136</v>
      </c>
      <c r="AT344" s="238" t="s">
        <v>132</v>
      </c>
      <c r="AU344" s="238" t="s">
        <v>85</v>
      </c>
      <c r="AY344" s="16" t="s">
        <v>129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6" t="s">
        <v>83</v>
      </c>
      <c r="BK344" s="239">
        <f>ROUND(I344*H344,2)</f>
        <v>0</v>
      </c>
      <c r="BL344" s="16" t="s">
        <v>136</v>
      </c>
      <c r="BM344" s="238" t="s">
        <v>568</v>
      </c>
    </row>
    <row r="345" s="2" customFormat="1" ht="14.4" customHeight="1">
      <c r="A345" s="37"/>
      <c r="B345" s="38"/>
      <c r="C345" s="226" t="s">
        <v>569</v>
      </c>
      <c r="D345" s="226" t="s">
        <v>132</v>
      </c>
      <c r="E345" s="227" t="s">
        <v>570</v>
      </c>
      <c r="F345" s="228" t="s">
        <v>571</v>
      </c>
      <c r="G345" s="229" t="s">
        <v>238</v>
      </c>
      <c r="H345" s="230">
        <v>28</v>
      </c>
      <c r="I345" s="231"/>
      <c r="J345" s="232">
        <f>ROUND(I345*H345,2)</f>
        <v>0</v>
      </c>
      <c r="K345" s="233"/>
      <c r="L345" s="43"/>
      <c r="M345" s="234" t="s">
        <v>1</v>
      </c>
      <c r="N345" s="235" t="s">
        <v>41</v>
      </c>
      <c r="O345" s="90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8" t="s">
        <v>136</v>
      </c>
      <c r="AT345" s="238" t="s">
        <v>132</v>
      </c>
      <c r="AU345" s="238" t="s">
        <v>85</v>
      </c>
      <c r="AY345" s="16" t="s">
        <v>129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6" t="s">
        <v>83</v>
      </c>
      <c r="BK345" s="239">
        <f>ROUND(I345*H345,2)</f>
        <v>0</v>
      </c>
      <c r="BL345" s="16" t="s">
        <v>136</v>
      </c>
      <c r="BM345" s="238" t="s">
        <v>572</v>
      </c>
    </row>
    <row r="346" s="2" customFormat="1" ht="24.15" customHeight="1">
      <c r="A346" s="37"/>
      <c r="B346" s="38"/>
      <c r="C346" s="226" t="s">
        <v>357</v>
      </c>
      <c r="D346" s="226" t="s">
        <v>132</v>
      </c>
      <c r="E346" s="227" t="s">
        <v>573</v>
      </c>
      <c r="F346" s="228" t="s">
        <v>574</v>
      </c>
      <c r="G346" s="229" t="s">
        <v>225</v>
      </c>
      <c r="H346" s="230">
        <v>74.105999999999995</v>
      </c>
      <c r="I346" s="231"/>
      <c r="J346" s="232">
        <f>ROUND(I346*H346,2)</f>
        <v>0</v>
      </c>
      <c r="K346" s="233"/>
      <c r="L346" s="43"/>
      <c r="M346" s="234" t="s">
        <v>1</v>
      </c>
      <c r="N346" s="235" t="s">
        <v>41</v>
      </c>
      <c r="O346" s="90"/>
      <c r="P346" s="236">
        <f>O346*H346</f>
        <v>0</v>
      </c>
      <c r="Q346" s="236">
        <v>0</v>
      </c>
      <c r="R346" s="236">
        <f>Q346*H346</f>
        <v>0</v>
      </c>
      <c r="S346" s="236">
        <v>0</v>
      </c>
      <c r="T346" s="23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8" t="s">
        <v>136</v>
      </c>
      <c r="AT346" s="238" t="s">
        <v>132</v>
      </c>
      <c r="AU346" s="238" t="s">
        <v>85</v>
      </c>
      <c r="AY346" s="16" t="s">
        <v>129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6" t="s">
        <v>83</v>
      </c>
      <c r="BK346" s="239">
        <f>ROUND(I346*H346,2)</f>
        <v>0</v>
      </c>
      <c r="BL346" s="16" t="s">
        <v>136</v>
      </c>
      <c r="BM346" s="238" t="s">
        <v>575</v>
      </c>
    </row>
    <row r="347" s="2" customFormat="1" ht="14.4" customHeight="1">
      <c r="A347" s="37"/>
      <c r="B347" s="38"/>
      <c r="C347" s="226" t="s">
        <v>576</v>
      </c>
      <c r="D347" s="226" t="s">
        <v>132</v>
      </c>
      <c r="E347" s="227" t="s">
        <v>577</v>
      </c>
      <c r="F347" s="228" t="s">
        <v>578</v>
      </c>
      <c r="G347" s="229" t="s">
        <v>301</v>
      </c>
      <c r="H347" s="230">
        <v>9.2599999999999998</v>
      </c>
      <c r="I347" s="231"/>
      <c r="J347" s="232">
        <f>ROUND(I347*H347,2)</f>
        <v>0</v>
      </c>
      <c r="K347" s="233"/>
      <c r="L347" s="43"/>
      <c r="M347" s="234" t="s">
        <v>1</v>
      </c>
      <c r="N347" s="235" t="s">
        <v>41</v>
      </c>
      <c r="O347" s="90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8" t="s">
        <v>136</v>
      </c>
      <c r="AT347" s="238" t="s">
        <v>132</v>
      </c>
      <c r="AU347" s="238" t="s">
        <v>85</v>
      </c>
      <c r="AY347" s="16" t="s">
        <v>129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6" t="s">
        <v>83</v>
      </c>
      <c r="BK347" s="239">
        <f>ROUND(I347*H347,2)</f>
        <v>0</v>
      </c>
      <c r="BL347" s="16" t="s">
        <v>136</v>
      </c>
      <c r="BM347" s="238" t="s">
        <v>579</v>
      </c>
    </row>
    <row r="348" s="12" customFormat="1" ht="22.8" customHeight="1">
      <c r="A348" s="12"/>
      <c r="B348" s="210"/>
      <c r="C348" s="211"/>
      <c r="D348" s="212" t="s">
        <v>75</v>
      </c>
      <c r="E348" s="224" t="s">
        <v>580</v>
      </c>
      <c r="F348" s="224" t="s">
        <v>581</v>
      </c>
      <c r="G348" s="211"/>
      <c r="H348" s="211"/>
      <c r="I348" s="214"/>
      <c r="J348" s="225">
        <f>BK348</f>
        <v>0</v>
      </c>
      <c r="K348" s="211"/>
      <c r="L348" s="216"/>
      <c r="M348" s="217"/>
      <c r="N348" s="218"/>
      <c r="O348" s="218"/>
      <c r="P348" s="219">
        <f>SUM(P349:P351)</f>
        <v>0</v>
      </c>
      <c r="Q348" s="218"/>
      <c r="R348" s="219">
        <f>SUM(R349:R351)</f>
        <v>0</v>
      </c>
      <c r="S348" s="218"/>
      <c r="T348" s="220">
        <f>SUM(T349:T351)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1" t="s">
        <v>83</v>
      </c>
      <c r="AT348" s="222" t="s">
        <v>75</v>
      </c>
      <c r="AU348" s="222" t="s">
        <v>83</v>
      </c>
      <c r="AY348" s="221" t="s">
        <v>129</v>
      </c>
      <c r="BK348" s="223">
        <f>SUM(BK349:BK351)</f>
        <v>0</v>
      </c>
    </row>
    <row r="349" s="2" customFormat="1" ht="14.4" customHeight="1">
      <c r="A349" s="37"/>
      <c r="B349" s="38"/>
      <c r="C349" s="226" t="s">
        <v>363</v>
      </c>
      <c r="D349" s="226" t="s">
        <v>132</v>
      </c>
      <c r="E349" s="227" t="s">
        <v>582</v>
      </c>
      <c r="F349" s="228" t="s">
        <v>583</v>
      </c>
      <c r="G349" s="229" t="s">
        <v>362</v>
      </c>
      <c r="H349" s="230">
        <v>14.880000000000001</v>
      </c>
      <c r="I349" s="231"/>
      <c r="J349" s="232">
        <f>ROUND(I349*H349,2)</f>
        <v>0</v>
      </c>
      <c r="K349" s="233"/>
      <c r="L349" s="43"/>
      <c r="M349" s="234" t="s">
        <v>1</v>
      </c>
      <c r="N349" s="235" t="s">
        <v>41</v>
      </c>
      <c r="O349" s="90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8" t="s">
        <v>136</v>
      </c>
      <c r="AT349" s="238" t="s">
        <v>132</v>
      </c>
      <c r="AU349" s="238" t="s">
        <v>85</v>
      </c>
      <c r="AY349" s="16" t="s">
        <v>129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6" t="s">
        <v>83</v>
      </c>
      <c r="BK349" s="239">
        <f>ROUND(I349*H349,2)</f>
        <v>0</v>
      </c>
      <c r="BL349" s="16" t="s">
        <v>136</v>
      </c>
      <c r="BM349" s="238" t="s">
        <v>584</v>
      </c>
    </row>
    <row r="350" s="2" customFormat="1" ht="14.4" customHeight="1">
      <c r="A350" s="37"/>
      <c r="B350" s="38"/>
      <c r="C350" s="226" t="s">
        <v>585</v>
      </c>
      <c r="D350" s="226" t="s">
        <v>132</v>
      </c>
      <c r="E350" s="227" t="s">
        <v>586</v>
      </c>
      <c r="F350" s="228" t="s">
        <v>587</v>
      </c>
      <c r="G350" s="229" t="s">
        <v>362</v>
      </c>
      <c r="H350" s="230">
        <v>64.174000000000007</v>
      </c>
      <c r="I350" s="231"/>
      <c r="J350" s="232">
        <f>ROUND(I350*H350,2)</f>
        <v>0</v>
      </c>
      <c r="K350" s="233"/>
      <c r="L350" s="43"/>
      <c r="M350" s="234" t="s">
        <v>1</v>
      </c>
      <c r="N350" s="235" t="s">
        <v>41</v>
      </c>
      <c r="O350" s="90"/>
      <c r="P350" s="236">
        <f>O350*H350</f>
        <v>0</v>
      </c>
      <c r="Q350" s="236">
        <v>0</v>
      </c>
      <c r="R350" s="236">
        <f>Q350*H350</f>
        <v>0</v>
      </c>
      <c r="S350" s="236">
        <v>0</v>
      </c>
      <c r="T350" s="23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8" t="s">
        <v>136</v>
      </c>
      <c r="AT350" s="238" t="s">
        <v>132</v>
      </c>
      <c r="AU350" s="238" t="s">
        <v>85</v>
      </c>
      <c r="AY350" s="16" t="s">
        <v>129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6" t="s">
        <v>83</v>
      </c>
      <c r="BK350" s="239">
        <f>ROUND(I350*H350,2)</f>
        <v>0</v>
      </c>
      <c r="BL350" s="16" t="s">
        <v>136</v>
      </c>
      <c r="BM350" s="238" t="s">
        <v>588</v>
      </c>
    </row>
    <row r="351" s="2" customFormat="1" ht="14.4" customHeight="1">
      <c r="A351" s="37"/>
      <c r="B351" s="38"/>
      <c r="C351" s="226" t="s">
        <v>367</v>
      </c>
      <c r="D351" s="226" t="s">
        <v>132</v>
      </c>
      <c r="E351" s="227" t="s">
        <v>589</v>
      </c>
      <c r="F351" s="228" t="s">
        <v>590</v>
      </c>
      <c r="G351" s="229" t="s">
        <v>362</v>
      </c>
      <c r="H351" s="230">
        <v>64.174000000000007</v>
      </c>
      <c r="I351" s="231"/>
      <c r="J351" s="232">
        <f>ROUND(I351*H351,2)</f>
        <v>0</v>
      </c>
      <c r="K351" s="233"/>
      <c r="L351" s="43"/>
      <c r="M351" s="234" t="s">
        <v>1</v>
      </c>
      <c r="N351" s="235" t="s">
        <v>41</v>
      </c>
      <c r="O351" s="90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8" t="s">
        <v>136</v>
      </c>
      <c r="AT351" s="238" t="s">
        <v>132</v>
      </c>
      <c r="AU351" s="238" t="s">
        <v>85</v>
      </c>
      <c r="AY351" s="16" t="s">
        <v>129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6" t="s">
        <v>83</v>
      </c>
      <c r="BK351" s="239">
        <f>ROUND(I351*H351,2)</f>
        <v>0</v>
      </c>
      <c r="BL351" s="16" t="s">
        <v>136</v>
      </c>
      <c r="BM351" s="238" t="s">
        <v>591</v>
      </c>
    </row>
    <row r="352" s="12" customFormat="1" ht="22.8" customHeight="1">
      <c r="A352" s="12"/>
      <c r="B352" s="210"/>
      <c r="C352" s="211"/>
      <c r="D352" s="212" t="s">
        <v>75</v>
      </c>
      <c r="E352" s="224" t="s">
        <v>592</v>
      </c>
      <c r="F352" s="224" t="s">
        <v>593</v>
      </c>
      <c r="G352" s="211"/>
      <c r="H352" s="211"/>
      <c r="I352" s="214"/>
      <c r="J352" s="225">
        <f>BK352</f>
        <v>0</v>
      </c>
      <c r="K352" s="211"/>
      <c r="L352" s="216"/>
      <c r="M352" s="217"/>
      <c r="N352" s="218"/>
      <c r="O352" s="218"/>
      <c r="P352" s="219">
        <f>SUM(P353:P355)</f>
        <v>0</v>
      </c>
      <c r="Q352" s="218"/>
      <c r="R352" s="219">
        <f>SUM(R353:R355)</f>
        <v>0</v>
      </c>
      <c r="S352" s="218"/>
      <c r="T352" s="220">
        <f>SUM(T353:T355)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1" t="s">
        <v>83</v>
      </c>
      <c r="AT352" s="222" t="s">
        <v>75</v>
      </c>
      <c r="AU352" s="222" t="s">
        <v>83</v>
      </c>
      <c r="AY352" s="221" t="s">
        <v>129</v>
      </c>
      <c r="BK352" s="223">
        <f>SUM(BK353:BK355)</f>
        <v>0</v>
      </c>
    </row>
    <row r="353" s="2" customFormat="1" ht="14.4" customHeight="1">
      <c r="A353" s="37"/>
      <c r="B353" s="38"/>
      <c r="C353" s="226" t="s">
        <v>594</v>
      </c>
      <c r="D353" s="226" t="s">
        <v>132</v>
      </c>
      <c r="E353" s="227" t="s">
        <v>595</v>
      </c>
      <c r="F353" s="228" t="s">
        <v>596</v>
      </c>
      <c r="G353" s="229" t="s">
        <v>370</v>
      </c>
      <c r="H353" s="230">
        <v>0.92500000000000004</v>
      </c>
      <c r="I353" s="231"/>
      <c r="J353" s="232">
        <f>ROUND(I353*H353,2)</f>
        <v>0</v>
      </c>
      <c r="K353" s="233"/>
      <c r="L353" s="43"/>
      <c r="M353" s="234" t="s">
        <v>1</v>
      </c>
      <c r="N353" s="235" t="s">
        <v>41</v>
      </c>
      <c r="O353" s="90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136</v>
      </c>
      <c r="AT353" s="238" t="s">
        <v>132</v>
      </c>
      <c r="AU353" s="238" t="s">
        <v>85</v>
      </c>
      <c r="AY353" s="16" t="s">
        <v>129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83</v>
      </c>
      <c r="BK353" s="239">
        <f>ROUND(I353*H353,2)</f>
        <v>0</v>
      </c>
      <c r="BL353" s="16" t="s">
        <v>136</v>
      </c>
      <c r="BM353" s="238" t="s">
        <v>597</v>
      </c>
    </row>
    <row r="354" s="2" customFormat="1" ht="14.4" customHeight="1">
      <c r="A354" s="37"/>
      <c r="B354" s="38"/>
      <c r="C354" s="226" t="s">
        <v>371</v>
      </c>
      <c r="D354" s="226" t="s">
        <v>132</v>
      </c>
      <c r="E354" s="227" t="s">
        <v>598</v>
      </c>
      <c r="F354" s="228" t="s">
        <v>599</v>
      </c>
      <c r="G354" s="229" t="s">
        <v>370</v>
      </c>
      <c r="H354" s="230">
        <v>1.3080000000000001</v>
      </c>
      <c r="I354" s="231"/>
      <c r="J354" s="232">
        <f>ROUND(I354*H354,2)</f>
        <v>0</v>
      </c>
      <c r="K354" s="233"/>
      <c r="L354" s="43"/>
      <c r="M354" s="234" t="s">
        <v>1</v>
      </c>
      <c r="N354" s="235" t="s">
        <v>41</v>
      </c>
      <c r="O354" s="90"/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8" t="s">
        <v>136</v>
      </c>
      <c r="AT354" s="238" t="s">
        <v>132</v>
      </c>
      <c r="AU354" s="238" t="s">
        <v>85</v>
      </c>
      <c r="AY354" s="16" t="s">
        <v>129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6" t="s">
        <v>83</v>
      </c>
      <c r="BK354" s="239">
        <f>ROUND(I354*H354,2)</f>
        <v>0</v>
      </c>
      <c r="BL354" s="16" t="s">
        <v>136</v>
      </c>
      <c r="BM354" s="238" t="s">
        <v>600</v>
      </c>
    </row>
    <row r="355" s="2" customFormat="1" ht="14.4" customHeight="1">
      <c r="A355" s="37"/>
      <c r="B355" s="38"/>
      <c r="C355" s="226" t="s">
        <v>601</v>
      </c>
      <c r="D355" s="226" t="s">
        <v>132</v>
      </c>
      <c r="E355" s="227" t="s">
        <v>602</v>
      </c>
      <c r="F355" s="228" t="s">
        <v>603</v>
      </c>
      <c r="G355" s="229" t="s">
        <v>362</v>
      </c>
      <c r="H355" s="230">
        <v>15.798</v>
      </c>
      <c r="I355" s="231"/>
      <c r="J355" s="232">
        <f>ROUND(I355*H355,2)</f>
        <v>0</v>
      </c>
      <c r="K355" s="233"/>
      <c r="L355" s="43"/>
      <c r="M355" s="234" t="s">
        <v>1</v>
      </c>
      <c r="N355" s="235" t="s">
        <v>41</v>
      </c>
      <c r="O355" s="90"/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8" t="s">
        <v>136</v>
      </c>
      <c r="AT355" s="238" t="s">
        <v>132</v>
      </c>
      <c r="AU355" s="238" t="s">
        <v>85</v>
      </c>
      <c r="AY355" s="16" t="s">
        <v>129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6" t="s">
        <v>83</v>
      </c>
      <c r="BK355" s="239">
        <f>ROUND(I355*H355,2)</f>
        <v>0</v>
      </c>
      <c r="BL355" s="16" t="s">
        <v>136</v>
      </c>
      <c r="BM355" s="238" t="s">
        <v>604</v>
      </c>
    </row>
    <row r="356" s="12" customFormat="1" ht="22.8" customHeight="1">
      <c r="A356" s="12"/>
      <c r="B356" s="210"/>
      <c r="C356" s="211"/>
      <c r="D356" s="212" t="s">
        <v>75</v>
      </c>
      <c r="E356" s="224" t="s">
        <v>605</v>
      </c>
      <c r="F356" s="224" t="s">
        <v>606</v>
      </c>
      <c r="G356" s="211"/>
      <c r="H356" s="211"/>
      <c r="I356" s="214"/>
      <c r="J356" s="225">
        <f>BK356</f>
        <v>0</v>
      </c>
      <c r="K356" s="211"/>
      <c r="L356" s="216"/>
      <c r="M356" s="217"/>
      <c r="N356" s="218"/>
      <c r="O356" s="218"/>
      <c r="P356" s="219">
        <f>SUM(P357:P361)</f>
        <v>0</v>
      </c>
      <c r="Q356" s="218"/>
      <c r="R356" s="219">
        <f>SUM(R357:R361)</f>
        <v>0</v>
      </c>
      <c r="S356" s="218"/>
      <c r="T356" s="220">
        <f>SUM(T357:T361)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1" t="s">
        <v>83</v>
      </c>
      <c r="AT356" s="222" t="s">
        <v>75</v>
      </c>
      <c r="AU356" s="222" t="s">
        <v>83</v>
      </c>
      <c r="AY356" s="221" t="s">
        <v>129</v>
      </c>
      <c r="BK356" s="223">
        <f>SUM(BK357:BK361)</f>
        <v>0</v>
      </c>
    </row>
    <row r="357" s="2" customFormat="1" ht="24.15" customHeight="1">
      <c r="A357" s="37"/>
      <c r="B357" s="38"/>
      <c r="C357" s="226" t="s">
        <v>607</v>
      </c>
      <c r="D357" s="226" t="s">
        <v>132</v>
      </c>
      <c r="E357" s="227" t="s">
        <v>608</v>
      </c>
      <c r="F357" s="228" t="s">
        <v>609</v>
      </c>
      <c r="G357" s="229" t="s">
        <v>225</v>
      </c>
      <c r="H357" s="230">
        <v>11.15</v>
      </c>
      <c r="I357" s="231"/>
      <c r="J357" s="232">
        <f>ROUND(I357*H357,2)</f>
        <v>0</v>
      </c>
      <c r="K357" s="233"/>
      <c r="L357" s="43"/>
      <c r="M357" s="234" t="s">
        <v>1</v>
      </c>
      <c r="N357" s="235" t="s">
        <v>41</v>
      </c>
      <c r="O357" s="90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8" t="s">
        <v>136</v>
      </c>
      <c r="AT357" s="238" t="s">
        <v>132</v>
      </c>
      <c r="AU357" s="238" t="s">
        <v>85</v>
      </c>
      <c r="AY357" s="16" t="s">
        <v>129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6" t="s">
        <v>83</v>
      </c>
      <c r="BK357" s="239">
        <f>ROUND(I357*H357,2)</f>
        <v>0</v>
      </c>
      <c r="BL357" s="16" t="s">
        <v>136</v>
      </c>
      <c r="BM357" s="238" t="s">
        <v>610</v>
      </c>
    </row>
    <row r="358" s="2" customFormat="1" ht="24.15" customHeight="1">
      <c r="A358" s="37"/>
      <c r="B358" s="38"/>
      <c r="C358" s="226" t="s">
        <v>611</v>
      </c>
      <c r="D358" s="226" t="s">
        <v>132</v>
      </c>
      <c r="E358" s="227" t="s">
        <v>612</v>
      </c>
      <c r="F358" s="228" t="s">
        <v>613</v>
      </c>
      <c r="G358" s="229" t="s">
        <v>225</v>
      </c>
      <c r="H358" s="230">
        <v>11.15</v>
      </c>
      <c r="I358" s="231"/>
      <c r="J358" s="232">
        <f>ROUND(I358*H358,2)</f>
        <v>0</v>
      </c>
      <c r="K358" s="233"/>
      <c r="L358" s="43"/>
      <c r="M358" s="234" t="s">
        <v>1</v>
      </c>
      <c r="N358" s="235" t="s">
        <v>41</v>
      </c>
      <c r="O358" s="90"/>
      <c r="P358" s="236">
        <f>O358*H358</f>
        <v>0</v>
      </c>
      <c r="Q358" s="236">
        <v>0</v>
      </c>
      <c r="R358" s="236">
        <f>Q358*H358</f>
        <v>0</v>
      </c>
      <c r="S358" s="236">
        <v>0</v>
      </c>
      <c r="T358" s="23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8" t="s">
        <v>136</v>
      </c>
      <c r="AT358" s="238" t="s">
        <v>132</v>
      </c>
      <c r="AU358" s="238" t="s">
        <v>85</v>
      </c>
      <c r="AY358" s="16" t="s">
        <v>129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6" t="s">
        <v>83</v>
      </c>
      <c r="BK358" s="239">
        <f>ROUND(I358*H358,2)</f>
        <v>0</v>
      </c>
      <c r="BL358" s="16" t="s">
        <v>136</v>
      </c>
      <c r="BM358" s="238" t="s">
        <v>614</v>
      </c>
    </row>
    <row r="359" s="2" customFormat="1" ht="14.4" customHeight="1">
      <c r="A359" s="37"/>
      <c r="B359" s="38"/>
      <c r="C359" s="226" t="s">
        <v>377</v>
      </c>
      <c r="D359" s="226" t="s">
        <v>132</v>
      </c>
      <c r="E359" s="227" t="s">
        <v>615</v>
      </c>
      <c r="F359" s="228" t="s">
        <v>616</v>
      </c>
      <c r="G359" s="229" t="s">
        <v>362</v>
      </c>
      <c r="H359" s="230">
        <v>11.15</v>
      </c>
      <c r="I359" s="231"/>
      <c r="J359" s="232">
        <f>ROUND(I359*H359,2)</f>
        <v>0</v>
      </c>
      <c r="K359" s="233"/>
      <c r="L359" s="43"/>
      <c r="M359" s="234" t="s">
        <v>1</v>
      </c>
      <c r="N359" s="235" t="s">
        <v>41</v>
      </c>
      <c r="O359" s="90"/>
      <c r="P359" s="236">
        <f>O359*H359</f>
        <v>0</v>
      </c>
      <c r="Q359" s="236">
        <v>0</v>
      </c>
      <c r="R359" s="236">
        <f>Q359*H359</f>
        <v>0</v>
      </c>
      <c r="S359" s="236">
        <v>0</v>
      </c>
      <c r="T359" s="23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8" t="s">
        <v>136</v>
      </c>
      <c r="AT359" s="238" t="s">
        <v>132</v>
      </c>
      <c r="AU359" s="238" t="s">
        <v>85</v>
      </c>
      <c r="AY359" s="16" t="s">
        <v>129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6" t="s">
        <v>83</v>
      </c>
      <c r="BK359" s="239">
        <f>ROUND(I359*H359,2)</f>
        <v>0</v>
      </c>
      <c r="BL359" s="16" t="s">
        <v>136</v>
      </c>
      <c r="BM359" s="238" t="s">
        <v>617</v>
      </c>
    </row>
    <row r="360" s="2" customFormat="1" ht="14.4" customHeight="1">
      <c r="A360" s="37"/>
      <c r="B360" s="38"/>
      <c r="C360" s="226" t="s">
        <v>618</v>
      </c>
      <c r="D360" s="226" t="s">
        <v>132</v>
      </c>
      <c r="E360" s="227" t="s">
        <v>619</v>
      </c>
      <c r="F360" s="228" t="s">
        <v>620</v>
      </c>
      <c r="G360" s="229" t="s">
        <v>244</v>
      </c>
      <c r="H360" s="230">
        <v>12.5</v>
      </c>
      <c r="I360" s="231"/>
      <c r="J360" s="232">
        <f>ROUND(I360*H360,2)</f>
        <v>0</v>
      </c>
      <c r="K360" s="233"/>
      <c r="L360" s="43"/>
      <c r="M360" s="234" t="s">
        <v>1</v>
      </c>
      <c r="N360" s="235" t="s">
        <v>41</v>
      </c>
      <c r="O360" s="90"/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8" t="s">
        <v>136</v>
      </c>
      <c r="AT360" s="238" t="s">
        <v>132</v>
      </c>
      <c r="AU360" s="238" t="s">
        <v>85</v>
      </c>
      <c r="AY360" s="16" t="s">
        <v>129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6" t="s">
        <v>83</v>
      </c>
      <c r="BK360" s="239">
        <f>ROUND(I360*H360,2)</f>
        <v>0</v>
      </c>
      <c r="BL360" s="16" t="s">
        <v>136</v>
      </c>
      <c r="BM360" s="238" t="s">
        <v>621</v>
      </c>
    </row>
    <row r="361" s="2" customFormat="1" ht="24.15" customHeight="1">
      <c r="A361" s="37"/>
      <c r="B361" s="38"/>
      <c r="C361" s="226" t="s">
        <v>382</v>
      </c>
      <c r="D361" s="226" t="s">
        <v>132</v>
      </c>
      <c r="E361" s="227" t="s">
        <v>622</v>
      </c>
      <c r="F361" s="228" t="s">
        <v>623</v>
      </c>
      <c r="G361" s="229" t="s">
        <v>284</v>
      </c>
      <c r="H361" s="230">
        <v>0.070000000000000007</v>
      </c>
      <c r="I361" s="231"/>
      <c r="J361" s="232">
        <f>ROUND(I361*H361,2)</f>
        <v>0</v>
      </c>
      <c r="K361" s="233"/>
      <c r="L361" s="43"/>
      <c r="M361" s="234" t="s">
        <v>1</v>
      </c>
      <c r="N361" s="235" t="s">
        <v>41</v>
      </c>
      <c r="O361" s="90"/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8" t="s">
        <v>136</v>
      </c>
      <c r="AT361" s="238" t="s">
        <v>132</v>
      </c>
      <c r="AU361" s="238" t="s">
        <v>85</v>
      </c>
      <c r="AY361" s="16" t="s">
        <v>129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6" t="s">
        <v>83</v>
      </c>
      <c r="BK361" s="239">
        <f>ROUND(I361*H361,2)</f>
        <v>0</v>
      </c>
      <c r="BL361" s="16" t="s">
        <v>136</v>
      </c>
      <c r="BM361" s="238" t="s">
        <v>624</v>
      </c>
    </row>
    <row r="362" s="12" customFormat="1" ht="22.8" customHeight="1">
      <c r="A362" s="12"/>
      <c r="B362" s="210"/>
      <c r="C362" s="211"/>
      <c r="D362" s="212" t="s">
        <v>75</v>
      </c>
      <c r="E362" s="224" t="s">
        <v>625</v>
      </c>
      <c r="F362" s="224" t="s">
        <v>626</v>
      </c>
      <c r="G362" s="211"/>
      <c r="H362" s="211"/>
      <c r="I362" s="214"/>
      <c r="J362" s="225">
        <f>BK362</f>
        <v>0</v>
      </c>
      <c r="K362" s="211"/>
      <c r="L362" s="216"/>
      <c r="M362" s="217"/>
      <c r="N362" s="218"/>
      <c r="O362" s="218"/>
      <c r="P362" s="219">
        <f>P363</f>
        <v>0</v>
      </c>
      <c r="Q362" s="218"/>
      <c r="R362" s="219">
        <f>R363</f>
        <v>0</v>
      </c>
      <c r="S362" s="218"/>
      <c r="T362" s="220">
        <f>T363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1" t="s">
        <v>83</v>
      </c>
      <c r="AT362" s="222" t="s">
        <v>75</v>
      </c>
      <c r="AU362" s="222" t="s">
        <v>83</v>
      </c>
      <c r="AY362" s="221" t="s">
        <v>129</v>
      </c>
      <c r="BK362" s="223">
        <f>BK363</f>
        <v>0</v>
      </c>
    </row>
    <row r="363" s="2" customFormat="1" ht="14.4" customHeight="1">
      <c r="A363" s="37"/>
      <c r="B363" s="38"/>
      <c r="C363" s="226" t="s">
        <v>627</v>
      </c>
      <c r="D363" s="226" t="s">
        <v>132</v>
      </c>
      <c r="E363" s="227" t="s">
        <v>628</v>
      </c>
      <c r="F363" s="228" t="s">
        <v>629</v>
      </c>
      <c r="G363" s="229" t="s">
        <v>244</v>
      </c>
      <c r="H363" s="230">
        <v>5.25</v>
      </c>
      <c r="I363" s="231"/>
      <c r="J363" s="232">
        <f>ROUND(I363*H363,2)</f>
        <v>0</v>
      </c>
      <c r="K363" s="233"/>
      <c r="L363" s="43"/>
      <c r="M363" s="234" t="s">
        <v>1</v>
      </c>
      <c r="N363" s="235" t="s">
        <v>41</v>
      </c>
      <c r="O363" s="90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8" t="s">
        <v>136</v>
      </c>
      <c r="AT363" s="238" t="s">
        <v>132</v>
      </c>
      <c r="AU363" s="238" t="s">
        <v>85</v>
      </c>
      <c r="AY363" s="16" t="s">
        <v>129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6" t="s">
        <v>83</v>
      </c>
      <c r="BK363" s="239">
        <f>ROUND(I363*H363,2)</f>
        <v>0</v>
      </c>
      <c r="BL363" s="16" t="s">
        <v>136</v>
      </c>
      <c r="BM363" s="238" t="s">
        <v>630</v>
      </c>
    </row>
    <row r="364" s="12" customFormat="1" ht="22.8" customHeight="1">
      <c r="A364" s="12"/>
      <c r="B364" s="210"/>
      <c r="C364" s="211"/>
      <c r="D364" s="212" t="s">
        <v>75</v>
      </c>
      <c r="E364" s="224" t="s">
        <v>230</v>
      </c>
      <c r="F364" s="224" t="s">
        <v>231</v>
      </c>
      <c r="G364" s="211"/>
      <c r="H364" s="211"/>
      <c r="I364" s="214"/>
      <c r="J364" s="225">
        <f>BK364</f>
        <v>0</v>
      </c>
      <c r="K364" s="211"/>
      <c r="L364" s="216"/>
      <c r="M364" s="217"/>
      <c r="N364" s="218"/>
      <c r="O364" s="218"/>
      <c r="P364" s="219">
        <f>SUM(P365:P377)</f>
        <v>0</v>
      </c>
      <c r="Q364" s="218"/>
      <c r="R364" s="219">
        <f>SUM(R365:R377)</f>
        <v>0</v>
      </c>
      <c r="S364" s="218"/>
      <c r="T364" s="220">
        <f>SUM(T365:T377)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1" t="s">
        <v>83</v>
      </c>
      <c r="AT364" s="222" t="s">
        <v>75</v>
      </c>
      <c r="AU364" s="222" t="s">
        <v>83</v>
      </c>
      <c r="AY364" s="221" t="s">
        <v>129</v>
      </c>
      <c r="BK364" s="223">
        <f>SUM(BK365:BK377)</f>
        <v>0</v>
      </c>
    </row>
    <row r="365" s="2" customFormat="1" ht="14.4" customHeight="1">
      <c r="A365" s="37"/>
      <c r="B365" s="38"/>
      <c r="C365" s="226" t="s">
        <v>386</v>
      </c>
      <c r="D365" s="226" t="s">
        <v>132</v>
      </c>
      <c r="E365" s="227" t="s">
        <v>631</v>
      </c>
      <c r="F365" s="228" t="s">
        <v>632</v>
      </c>
      <c r="G365" s="229" t="s">
        <v>244</v>
      </c>
      <c r="H365" s="230">
        <v>21.579999999999998</v>
      </c>
      <c r="I365" s="231"/>
      <c r="J365" s="232">
        <f>ROUND(I365*H365,2)</f>
        <v>0</v>
      </c>
      <c r="K365" s="233"/>
      <c r="L365" s="43"/>
      <c r="M365" s="234" t="s">
        <v>1</v>
      </c>
      <c r="N365" s="235" t="s">
        <v>41</v>
      </c>
      <c r="O365" s="90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8" t="s">
        <v>136</v>
      </c>
      <c r="AT365" s="238" t="s">
        <v>132</v>
      </c>
      <c r="AU365" s="238" t="s">
        <v>85</v>
      </c>
      <c r="AY365" s="16" t="s">
        <v>129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6" t="s">
        <v>83</v>
      </c>
      <c r="BK365" s="239">
        <f>ROUND(I365*H365,2)</f>
        <v>0</v>
      </c>
      <c r="BL365" s="16" t="s">
        <v>136</v>
      </c>
      <c r="BM365" s="238" t="s">
        <v>633</v>
      </c>
    </row>
    <row r="366" s="2" customFormat="1" ht="24.15" customHeight="1">
      <c r="A366" s="37"/>
      <c r="B366" s="38"/>
      <c r="C366" s="226" t="s">
        <v>634</v>
      </c>
      <c r="D366" s="226" t="s">
        <v>132</v>
      </c>
      <c r="E366" s="227" t="s">
        <v>635</v>
      </c>
      <c r="F366" s="228" t="s">
        <v>636</v>
      </c>
      <c r="G366" s="229" t="s">
        <v>238</v>
      </c>
      <c r="H366" s="230">
        <v>1</v>
      </c>
      <c r="I366" s="231"/>
      <c r="J366" s="232">
        <f>ROUND(I366*H366,2)</f>
        <v>0</v>
      </c>
      <c r="K366" s="233"/>
      <c r="L366" s="43"/>
      <c r="M366" s="234" t="s">
        <v>1</v>
      </c>
      <c r="N366" s="235" t="s">
        <v>41</v>
      </c>
      <c r="O366" s="90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8" t="s">
        <v>136</v>
      </c>
      <c r="AT366" s="238" t="s">
        <v>132</v>
      </c>
      <c r="AU366" s="238" t="s">
        <v>85</v>
      </c>
      <c r="AY366" s="16" t="s">
        <v>129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6" t="s">
        <v>83</v>
      </c>
      <c r="BK366" s="239">
        <f>ROUND(I366*H366,2)</f>
        <v>0</v>
      </c>
      <c r="BL366" s="16" t="s">
        <v>136</v>
      </c>
      <c r="BM366" s="238" t="s">
        <v>637</v>
      </c>
    </row>
    <row r="367" s="2" customFormat="1" ht="24.15" customHeight="1">
      <c r="A367" s="37"/>
      <c r="B367" s="38"/>
      <c r="C367" s="226" t="s">
        <v>389</v>
      </c>
      <c r="D367" s="226" t="s">
        <v>132</v>
      </c>
      <c r="E367" s="227" t="s">
        <v>638</v>
      </c>
      <c r="F367" s="228" t="s">
        <v>639</v>
      </c>
      <c r="G367" s="229" t="s">
        <v>238</v>
      </c>
      <c r="H367" s="230">
        <v>1</v>
      </c>
      <c r="I367" s="231"/>
      <c r="J367" s="232">
        <f>ROUND(I367*H367,2)</f>
        <v>0</v>
      </c>
      <c r="K367" s="233"/>
      <c r="L367" s="43"/>
      <c r="M367" s="234" t="s">
        <v>1</v>
      </c>
      <c r="N367" s="235" t="s">
        <v>41</v>
      </c>
      <c r="O367" s="90"/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8" t="s">
        <v>136</v>
      </c>
      <c r="AT367" s="238" t="s">
        <v>132</v>
      </c>
      <c r="AU367" s="238" t="s">
        <v>85</v>
      </c>
      <c r="AY367" s="16" t="s">
        <v>129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6" t="s">
        <v>83</v>
      </c>
      <c r="BK367" s="239">
        <f>ROUND(I367*H367,2)</f>
        <v>0</v>
      </c>
      <c r="BL367" s="16" t="s">
        <v>136</v>
      </c>
      <c r="BM367" s="238" t="s">
        <v>640</v>
      </c>
    </row>
    <row r="368" s="2" customFormat="1" ht="14.4" customHeight="1">
      <c r="A368" s="37"/>
      <c r="B368" s="38"/>
      <c r="C368" s="226" t="s">
        <v>641</v>
      </c>
      <c r="D368" s="226" t="s">
        <v>132</v>
      </c>
      <c r="E368" s="227" t="s">
        <v>642</v>
      </c>
      <c r="F368" s="228" t="s">
        <v>643</v>
      </c>
      <c r="G368" s="229" t="s">
        <v>644</v>
      </c>
      <c r="H368" s="230">
        <v>239.90000000000001</v>
      </c>
      <c r="I368" s="231"/>
      <c r="J368" s="232">
        <f>ROUND(I368*H368,2)</f>
        <v>0</v>
      </c>
      <c r="K368" s="233"/>
      <c r="L368" s="43"/>
      <c r="M368" s="234" t="s">
        <v>1</v>
      </c>
      <c r="N368" s="235" t="s">
        <v>41</v>
      </c>
      <c r="O368" s="90"/>
      <c r="P368" s="236">
        <f>O368*H368</f>
        <v>0</v>
      </c>
      <c r="Q368" s="236">
        <v>0</v>
      </c>
      <c r="R368" s="236">
        <f>Q368*H368</f>
        <v>0</v>
      </c>
      <c r="S368" s="236">
        <v>0</v>
      </c>
      <c r="T368" s="23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8" t="s">
        <v>136</v>
      </c>
      <c r="AT368" s="238" t="s">
        <v>132</v>
      </c>
      <c r="AU368" s="238" t="s">
        <v>85</v>
      </c>
      <c r="AY368" s="16" t="s">
        <v>129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6" t="s">
        <v>83</v>
      </c>
      <c r="BK368" s="239">
        <f>ROUND(I368*H368,2)</f>
        <v>0</v>
      </c>
      <c r="BL368" s="16" t="s">
        <v>136</v>
      </c>
      <c r="BM368" s="238" t="s">
        <v>645</v>
      </c>
    </row>
    <row r="369" s="2" customFormat="1" ht="14.4" customHeight="1">
      <c r="A369" s="37"/>
      <c r="B369" s="38"/>
      <c r="C369" s="226" t="s">
        <v>646</v>
      </c>
      <c r="D369" s="226" t="s">
        <v>132</v>
      </c>
      <c r="E369" s="227" t="s">
        <v>647</v>
      </c>
      <c r="F369" s="228" t="s">
        <v>648</v>
      </c>
      <c r="G369" s="229" t="s">
        <v>301</v>
      </c>
      <c r="H369" s="230">
        <v>0.029999999999999999</v>
      </c>
      <c r="I369" s="231"/>
      <c r="J369" s="232">
        <f>ROUND(I369*H369,2)</f>
        <v>0</v>
      </c>
      <c r="K369" s="233"/>
      <c r="L369" s="43"/>
      <c r="M369" s="234" t="s">
        <v>1</v>
      </c>
      <c r="N369" s="235" t="s">
        <v>41</v>
      </c>
      <c r="O369" s="90"/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7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8" t="s">
        <v>136</v>
      </c>
      <c r="AT369" s="238" t="s">
        <v>132</v>
      </c>
      <c r="AU369" s="238" t="s">
        <v>85</v>
      </c>
      <c r="AY369" s="16" t="s">
        <v>129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6" t="s">
        <v>83</v>
      </c>
      <c r="BK369" s="239">
        <f>ROUND(I369*H369,2)</f>
        <v>0</v>
      </c>
      <c r="BL369" s="16" t="s">
        <v>136</v>
      </c>
      <c r="BM369" s="238" t="s">
        <v>649</v>
      </c>
    </row>
    <row r="370" s="2" customFormat="1" ht="14.4" customHeight="1">
      <c r="A370" s="37"/>
      <c r="B370" s="38"/>
      <c r="C370" s="226" t="s">
        <v>650</v>
      </c>
      <c r="D370" s="226" t="s">
        <v>132</v>
      </c>
      <c r="E370" s="227" t="s">
        <v>651</v>
      </c>
      <c r="F370" s="228" t="s">
        <v>652</v>
      </c>
      <c r="G370" s="229" t="s">
        <v>301</v>
      </c>
      <c r="H370" s="230">
        <v>0.22</v>
      </c>
      <c r="I370" s="231"/>
      <c r="J370" s="232">
        <f>ROUND(I370*H370,2)</f>
        <v>0</v>
      </c>
      <c r="K370" s="233"/>
      <c r="L370" s="43"/>
      <c r="M370" s="234" t="s">
        <v>1</v>
      </c>
      <c r="N370" s="235" t="s">
        <v>41</v>
      </c>
      <c r="O370" s="90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8" t="s">
        <v>136</v>
      </c>
      <c r="AT370" s="238" t="s">
        <v>132</v>
      </c>
      <c r="AU370" s="238" t="s">
        <v>85</v>
      </c>
      <c r="AY370" s="16" t="s">
        <v>129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6" t="s">
        <v>83</v>
      </c>
      <c r="BK370" s="239">
        <f>ROUND(I370*H370,2)</f>
        <v>0</v>
      </c>
      <c r="BL370" s="16" t="s">
        <v>136</v>
      </c>
      <c r="BM370" s="238" t="s">
        <v>653</v>
      </c>
    </row>
    <row r="371" s="2" customFormat="1" ht="14.4" customHeight="1">
      <c r="A371" s="37"/>
      <c r="B371" s="38"/>
      <c r="C371" s="226" t="s">
        <v>395</v>
      </c>
      <c r="D371" s="226" t="s">
        <v>132</v>
      </c>
      <c r="E371" s="227" t="s">
        <v>654</v>
      </c>
      <c r="F371" s="228" t="s">
        <v>655</v>
      </c>
      <c r="G371" s="229" t="s">
        <v>644</v>
      </c>
      <c r="H371" s="230">
        <v>71.650000000000006</v>
      </c>
      <c r="I371" s="231"/>
      <c r="J371" s="232">
        <f>ROUND(I371*H371,2)</f>
        <v>0</v>
      </c>
      <c r="K371" s="233"/>
      <c r="L371" s="43"/>
      <c r="M371" s="234" t="s">
        <v>1</v>
      </c>
      <c r="N371" s="235" t="s">
        <v>41</v>
      </c>
      <c r="O371" s="90"/>
      <c r="P371" s="236">
        <f>O371*H371</f>
        <v>0</v>
      </c>
      <c r="Q371" s="236">
        <v>0</v>
      </c>
      <c r="R371" s="236">
        <f>Q371*H371</f>
        <v>0</v>
      </c>
      <c r="S371" s="236">
        <v>0</v>
      </c>
      <c r="T371" s="23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8" t="s">
        <v>136</v>
      </c>
      <c r="AT371" s="238" t="s">
        <v>132</v>
      </c>
      <c r="AU371" s="238" t="s">
        <v>85</v>
      </c>
      <c r="AY371" s="16" t="s">
        <v>129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6" t="s">
        <v>83</v>
      </c>
      <c r="BK371" s="239">
        <f>ROUND(I371*H371,2)</f>
        <v>0</v>
      </c>
      <c r="BL371" s="16" t="s">
        <v>136</v>
      </c>
      <c r="BM371" s="238" t="s">
        <v>656</v>
      </c>
    </row>
    <row r="372" s="2" customFormat="1" ht="14.4" customHeight="1">
      <c r="A372" s="37"/>
      <c r="B372" s="38"/>
      <c r="C372" s="226" t="s">
        <v>657</v>
      </c>
      <c r="D372" s="226" t="s">
        <v>132</v>
      </c>
      <c r="E372" s="227" t="s">
        <v>658</v>
      </c>
      <c r="F372" s="228" t="s">
        <v>659</v>
      </c>
      <c r="G372" s="229" t="s">
        <v>238</v>
      </c>
      <c r="H372" s="230">
        <v>5</v>
      </c>
      <c r="I372" s="231"/>
      <c r="J372" s="232">
        <f>ROUND(I372*H372,2)</f>
        <v>0</v>
      </c>
      <c r="K372" s="233"/>
      <c r="L372" s="43"/>
      <c r="M372" s="234" t="s">
        <v>1</v>
      </c>
      <c r="N372" s="235" t="s">
        <v>41</v>
      </c>
      <c r="O372" s="90"/>
      <c r="P372" s="236">
        <f>O372*H372</f>
        <v>0</v>
      </c>
      <c r="Q372" s="236">
        <v>0</v>
      </c>
      <c r="R372" s="236">
        <f>Q372*H372</f>
        <v>0</v>
      </c>
      <c r="S372" s="236">
        <v>0</v>
      </c>
      <c r="T372" s="237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8" t="s">
        <v>136</v>
      </c>
      <c r="AT372" s="238" t="s">
        <v>132</v>
      </c>
      <c r="AU372" s="238" t="s">
        <v>85</v>
      </c>
      <c r="AY372" s="16" t="s">
        <v>129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6" t="s">
        <v>83</v>
      </c>
      <c r="BK372" s="239">
        <f>ROUND(I372*H372,2)</f>
        <v>0</v>
      </c>
      <c r="BL372" s="16" t="s">
        <v>136</v>
      </c>
      <c r="BM372" s="238" t="s">
        <v>660</v>
      </c>
    </row>
    <row r="373" s="2" customFormat="1" ht="14.4" customHeight="1">
      <c r="A373" s="37"/>
      <c r="B373" s="38"/>
      <c r="C373" s="226" t="s">
        <v>398</v>
      </c>
      <c r="D373" s="226" t="s">
        <v>132</v>
      </c>
      <c r="E373" s="227" t="s">
        <v>661</v>
      </c>
      <c r="F373" s="228" t="s">
        <v>662</v>
      </c>
      <c r="G373" s="229" t="s">
        <v>301</v>
      </c>
      <c r="H373" s="230">
        <v>0.02</v>
      </c>
      <c r="I373" s="231"/>
      <c r="J373" s="232">
        <f>ROUND(I373*H373,2)</f>
        <v>0</v>
      </c>
      <c r="K373" s="233"/>
      <c r="L373" s="43"/>
      <c r="M373" s="234" t="s">
        <v>1</v>
      </c>
      <c r="N373" s="235" t="s">
        <v>41</v>
      </c>
      <c r="O373" s="90"/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8" t="s">
        <v>136</v>
      </c>
      <c r="AT373" s="238" t="s">
        <v>132</v>
      </c>
      <c r="AU373" s="238" t="s">
        <v>85</v>
      </c>
      <c r="AY373" s="16" t="s">
        <v>129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6" t="s">
        <v>83</v>
      </c>
      <c r="BK373" s="239">
        <f>ROUND(I373*H373,2)</f>
        <v>0</v>
      </c>
      <c r="BL373" s="16" t="s">
        <v>136</v>
      </c>
      <c r="BM373" s="238" t="s">
        <v>663</v>
      </c>
    </row>
    <row r="374" s="2" customFormat="1" ht="24.15" customHeight="1">
      <c r="A374" s="37"/>
      <c r="B374" s="38"/>
      <c r="C374" s="226" t="s">
        <v>664</v>
      </c>
      <c r="D374" s="226" t="s">
        <v>132</v>
      </c>
      <c r="E374" s="227" t="s">
        <v>665</v>
      </c>
      <c r="F374" s="228" t="s">
        <v>666</v>
      </c>
      <c r="G374" s="229" t="s">
        <v>238</v>
      </c>
      <c r="H374" s="230">
        <v>1</v>
      </c>
      <c r="I374" s="231"/>
      <c r="J374" s="232">
        <f>ROUND(I374*H374,2)</f>
        <v>0</v>
      </c>
      <c r="K374" s="233"/>
      <c r="L374" s="43"/>
      <c r="M374" s="234" t="s">
        <v>1</v>
      </c>
      <c r="N374" s="235" t="s">
        <v>41</v>
      </c>
      <c r="O374" s="90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8" t="s">
        <v>136</v>
      </c>
      <c r="AT374" s="238" t="s">
        <v>132</v>
      </c>
      <c r="AU374" s="238" t="s">
        <v>85</v>
      </c>
      <c r="AY374" s="16" t="s">
        <v>129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6" t="s">
        <v>83</v>
      </c>
      <c r="BK374" s="239">
        <f>ROUND(I374*H374,2)</f>
        <v>0</v>
      </c>
      <c r="BL374" s="16" t="s">
        <v>136</v>
      </c>
      <c r="BM374" s="238" t="s">
        <v>667</v>
      </c>
    </row>
    <row r="375" s="2" customFormat="1" ht="14.4" customHeight="1">
      <c r="A375" s="37"/>
      <c r="B375" s="38"/>
      <c r="C375" s="226" t="s">
        <v>402</v>
      </c>
      <c r="D375" s="226" t="s">
        <v>132</v>
      </c>
      <c r="E375" s="227" t="s">
        <v>668</v>
      </c>
      <c r="F375" s="228" t="s">
        <v>669</v>
      </c>
      <c r="G375" s="229" t="s">
        <v>301</v>
      </c>
      <c r="H375" s="230">
        <v>0.002</v>
      </c>
      <c r="I375" s="231"/>
      <c r="J375" s="232">
        <f>ROUND(I375*H375,2)</f>
        <v>0</v>
      </c>
      <c r="K375" s="233"/>
      <c r="L375" s="43"/>
      <c r="M375" s="234" t="s">
        <v>1</v>
      </c>
      <c r="N375" s="235" t="s">
        <v>41</v>
      </c>
      <c r="O375" s="90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8" t="s">
        <v>136</v>
      </c>
      <c r="AT375" s="238" t="s">
        <v>132</v>
      </c>
      <c r="AU375" s="238" t="s">
        <v>85</v>
      </c>
      <c r="AY375" s="16" t="s">
        <v>129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6" t="s">
        <v>83</v>
      </c>
      <c r="BK375" s="239">
        <f>ROUND(I375*H375,2)</f>
        <v>0</v>
      </c>
      <c r="BL375" s="16" t="s">
        <v>136</v>
      </c>
      <c r="BM375" s="238" t="s">
        <v>670</v>
      </c>
    </row>
    <row r="376" s="2" customFormat="1" ht="24.15" customHeight="1">
      <c r="A376" s="37"/>
      <c r="B376" s="38"/>
      <c r="C376" s="226" t="s">
        <v>671</v>
      </c>
      <c r="D376" s="226" t="s">
        <v>132</v>
      </c>
      <c r="E376" s="227" t="s">
        <v>672</v>
      </c>
      <c r="F376" s="228" t="s">
        <v>673</v>
      </c>
      <c r="G376" s="229" t="s">
        <v>238</v>
      </c>
      <c r="H376" s="230">
        <v>1</v>
      </c>
      <c r="I376" s="231"/>
      <c r="J376" s="232">
        <f>ROUND(I376*H376,2)</f>
        <v>0</v>
      </c>
      <c r="K376" s="233"/>
      <c r="L376" s="43"/>
      <c r="M376" s="234" t="s">
        <v>1</v>
      </c>
      <c r="N376" s="235" t="s">
        <v>41</v>
      </c>
      <c r="O376" s="90"/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8" t="s">
        <v>136</v>
      </c>
      <c r="AT376" s="238" t="s">
        <v>132</v>
      </c>
      <c r="AU376" s="238" t="s">
        <v>85</v>
      </c>
      <c r="AY376" s="16" t="s">
        <v>129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6" t="s">
        <v>83</v>
      </c>
      <c r="BK376" s="239">
        <f>ROUND(I376*H376,2)</f>
        <v>0</v>
      </c>
      <c r="BL376" s="16" t="s">
        <v>136</v>
      </c>
      <c r="BM376" s="238" t="s">
        <v>674</v>
      </c>
    </row>
    <row r="377" s="2" customFormat="1" ht="24.15" customHeight="1">
      <c r="A377" s="37"/>
      <c r="B377" s="38"/>
      <c r="C377" s="226" t="s">
        <v>407</v>
      </c>
      <c r="D377" s="226" t="s">
        <v>132</v>
      </c>
      <c r="E377" s="227" t="s">
        <v>675</v>
      </c>
      <c r="F377" s="228" t="s">
        <v>676</v>
      </c>
      <c r="G377" s="229" t="s">
        <v>677</v>
      </c>
      <c r="H377" s="268"/>
      <c r="I377" s="231"/>
      <c r="J377" s="232">
        <f>ROUND(I377*H377,2)</f>
        <v>0</v>
      </c>
      <c r="K377" s="233"/>
      <c r="L377" s="43"/>
      <c r="M377" s="234" t="s">
        <v>1</v>
      </c>
      <c r="N377" s="235" t="s">
        <v>41</v>
      </c>
      <c r="O377" s="90"/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8" t="s">
        <v>136</v>
      </c>
      <c r="AT377" s="238" t="s">
        <v>132</v>
      </c>
      <c r="AU377" s="238" t="s">
        <v>85</v>
      </c>
      <c r="AY377" s="16" t="s">
        <v>129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6" t="s">
        <v>83</v>
      </c>
      <c r="BK377" s="239">
        <f>ROUND(I377*H377,2)</f>
        <v>0</v>
      </c>
      <c r="BL377" s="16" t="s">
        <v>136</v>
      </c>
      <c r="BM377" s="238" t="s">
        <v>678</v>
      </c>
    </row>
    <row r="378" s="12" customFormat="1" ht="22.8" customHeight="1">
      <c r="A378" s="12"/>
      <c r="B378" s="210"/>
      <c r="C378" s="211"/>
      <c r="D378" s="212" t="s">
        <v>75</v>
      </c>
      <c r="E378" s="224" t="s">
        <v>679</v>
      </c>
      <c r="F378" s="224" t="s">
        <v>680</v>
      </c>
      <c r="G378" s="211"/>
      <c r="H378" s="211"/>
      <c r="I378" s="214"/>
      <c r="J378" s="225">
        <f>BK378</f>
        <v>0</v>
      </c>
      <c r="K378" s="211"/>
      <c r="L378" s="216"/>
      <c r="M378" s="217"/>
      <c r="N378" s="218"/>
      <c r="O378" s="218"/>
      <c r="P378" s="219">
        <f>SUM(P379:P381)</f>
        <v>0</v>
      </c>
      <c r="Q378" s="218"/>
      <c r="R378" s="219">
        <f>SUM(R379:R381)</f>
        <v>0</v>
      </c>
      <c r="S378" s="218"/>
      <c r="T378" s="220">
        <f>SUM(T379:T381)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1" t="s">
        <v>83</v>
      </c>
      <c r="AT378" s="222" t="s">
        <v>75</v>
      </c>
      <c r="AU378" s="222" t="s">
        <v>83</v>
      </c>
      <c r="AY378" s="221" t="s">
        <v>129</v>
      </c>
      <c r="BK378" s="223">
        <f>SUM(BK379:BK381)</f>
        <v>0</v>
      </c>
    </row>
    <row r="379" s="2" customFormat="1" ht="14.4" customHeight="1">
      <c r="A379" s="37"/>
      <c r="B379" s="38"/>
      <c r="C379" s="226" t="s">
        <v>681</v>
      </c>
      <c r="D379" s="226" t="s">
        <v>132</v>
      </c>
      <c r="E379" s="227" t="s">
        <v>682</v>
      </c>
      <c r="F379" s="228" t="s">
        <v>683</v>
      </c>
      <c r="G379" s="229" t="s">
        <v>238</v>
      </c>
      <c r="H379" s="230">
        <v>1</v>
      </c>
      <c r="I379" s="231"/>
      <c r="J379" s="232">
        <f>ROUND(I379*H379,2)</f>
        <v>0</v>
      </c>
      <c r="K379" s="233"/>
      <c r="L379" s="43"/>
      <c r="M379" s="234" t="s">
        <v>1</v>
      </c>
      <c r="N379" s="235" t="s">
        <v>41</v>
      </c>
      <c r="O379" s="90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7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8" t="s">
        <v>136</v>
      </c>
      <c r="AT379" s="238" t="s">
        <v>132</v>
      </c>
      <c r="AU379" s="238" t="s">
        <v>85</v>
      </c>
      <c r="AY379" s="16" t="s">
        <v>129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6" t="s">
        <v>83</v>
      </c>
      <c r="BK379" s="239">
        <f>ROUND(I379*H379,2)</f>
        <v>0</v>
      </c>
      <c r="BL379" s="16" t="s">
        <v>136</v>
      </c>
      <c r="BM379" s="238" t="s">
        <v>684</v>
      </c>
    </row>
    <row r="380" s="2" customFormat="1" ht="14.4" customHeight="1">
      <c r="A380" s="37"/>
      <c r="B380" s="38"/>
      <c r="C380" s="226" t="s">
        <v>411</v>
      </c>
      <c r="D380" s="226" t="s">
        <v>132</v>
      </c>
      <c r="E380" s="227" t="s">
        <v>685</v>
      </c>
      <c r="F380" s="228" t="s">
        <v>686</v>
      </c>
      <c r="G380" s="229" t="s">
        <v>238</v>
      </c>
      <c r="H380" s="230">
        <v>1</v>
      </c>
      <c r="I380" s="231"/>
      <c r="J380" s="232">
        <f>ROUND(I380*H380,2)</f>
        <v>0</v>
      </c>
      <c r="K380" s="233"/>
      <c r="L380" s="43"/>
      <c r="M380" s="234" t="s">
        <v>1</v>
      </c>
      <c r="N380" s="235" t="s">
        <v>41</v>
      </c>
      <c r="O380" s="90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8" t="s">
        <v>136</v>
      </c>
      <c r="AT380" s="238" t="s">
        <v>132</v>
      </c>
      <c r="AU380" s="238" t="s">
        <v>85</v>
      </c>
      <c r="AY380" s="16" t="s">
        <v>129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6" t="s">
        <v>83</v>
      </c>
      <c r="BK380" s="239">
        <f>ROUND(I380*H380,2)</f>
        <v>0</v>
      </c>
      <c r="BL380" s="16" t="s">
        <v>136</v>
      </c>
      <c r="BM380" s="238" t="s">
        <v>687</v>
      </c>
    </row>
    <row r="381" s="2" customFormat="1" ht="14.4" customHeight="1">
      <c r="A381" s="37"/>
      <c r="B381" s="38"/>
      <c r="C381" s="226" t="s">
        <v>688</v>
      </c>
      <c r="D381" s="226" t="s">
        <v>132</v>
      </c>
      <c r="E381" s="227" t="s">
        <v>689</v>
      </c>
      <c r="F381" s="228" t="s">
        <v>690</v>
      </c>
      <c r="G381" s="229" t="s">
        <v>524</v>
      </c>
      <c r="H381" s="230">
        <v>27</v>
      </c>
      <c r="I381" s="231"/>
      <c r="J381" s="232">
        <f>ROUND(I381*H381,2)</f>
        <v>0</v>
      </c>
      <c r="K381" s="233"/>
      <c r="L381" s="43"/>
      <c r="M381" s="234" t="s">
        <v>1</v>
      </c>
      <c r="N381" s="235" t="s">
        <v>41</v>
      </c>
      <c r="O381" s="90"/>
      <c r="P381" s="236">
        <f>O381*H381</f>
        <v>0</v>
      </c>
      <c r="Q381" s="236">
        <v>0</v>
      </c>
      <c r="R381" s="236">
        <f>Q381*H381</f>
        <v>0</v>
      </c>
      <c r="S381" s="236">
        <v>0</v>
      </c>
      <c r="T381" s="237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8" t="s">
        <v>136</v>
      </c>
      <c r="AT381" s="238" t="s">
        <v>132</v>
      </c>
      <c r="AU381" s="238" t="s">
        <v>85</v>
      </c>
      <c r="AY381" s="16" t="s">
        <v>129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6" t="s">
        <v>83</v>
      </c>
      <c r="BK381" s="239">
        <f>ROUND(I381*H381,2)</f>
        <v>0</v>
      </c>
      <c r="BL381" s="16" t="s">
        <v>136</v>
      </c>
      <c r="BM381" s="238" t="s">
        <v>691</v>
      </c>
    </row>
    <row r="382" s="12" customFormat="1" ht="22.8" customHeight="1">
      <c r="A382" s="12"/>
      <c r="B382" s="210"/>
      <c r="C382" s="211"/>
      <c r="D382" s="212" t="s">
        <v>75</v>
      </c>
      <c r="E382" s="224" t="s">
        <v>692</v>
      </c>
      <c r="F382" s="224" t="s">
        <v>693</v>
      </c>
      <c r="G382" s="211"/>
      <c r="H382" s="211"/>
      <c r="I382" s="214"/>
      <c r="J382" s="225">
        <f>BK382</f>
        <v>0</v>
      </c>
      <c r="K382" s="211"/>
      <c r="L382" s="216"/>
      <c r="M382" s="217"/>
      <c r="N382" s="218"/>
      <c r="O382" s="218"/>
      <c r="P382" s="219">
        <f>P383</f>
        <v>0</v>
      </c>
      <c r="Q382" s="218"/>
      <c r="R382" s="219">
        <f>R383</f>
        <v>0</v>
      </c>
      <c r="S382" s="218"/>
      <c r="T382" s="220">
        <f>T383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21" t="s">
        <v>83</v>
      </c>
      <c r="AT382" s="222" t="s">
        <v>75</v>
      </c>
      <c r="AU382" s="222" t="s">
        <v>83</v>
      </c>
      <c r="AY382" s="221" t="s">
        <v>129</v>
      </c>
      <c r="BK382" s="223">
        <f>BK383</f>
        <v>0</v>
      </c>
    </row>
    <row r="383" s="2" customFormat="1" ht="14.4" customHeight="1">
      <c r="A383" s="37"/>
      <c r="B383" s="38"/>
      <c r="C383" s="226" t="s">
        <v>414</v>
      </c>
      <c r="D383" s="226" t="s">
        <v>132</v>
      </c>
      <c r="E383" s="227" t="s">
        <v>694</v>
      </c>
      <c r="F383" s="228" t="s">
        <v>695</v>
      </c>
      <c r="G383" s="229" t="s">
        <v>244</v>
      </c>
      <c r="H383" s="230">
        <v>4.5999999999999996</v>
      </c>
      <c r="I383" s="231"/>
      <c r="J383" s="232">
        <f>ROUND(I383*H383,2)</f>
        <v>0</v>
      </c>
      <c r="K383" s="233"/>
      <c r="L383" s="43"/>
      <c r="M383" s="234" t="s">
        <v>1</v>
      </c>
      <c r="N383" s="235" t="s">
        <v>41</v>
      </c>
      <c r="O383" s="90"/>
      <c r="P383" s="236">
        <f>O383*H383</f>
        <v>0</v>
      </c>
      <c r="Q383" s="236">
        <v>0</v>
      </c>
      <c r="R383" s="236">
        <f>Q383*H383</f>
        <v>0</v>
      </c>
      <c r="S383" s="236">
        <v>0</v>
      </c>
      <c r="T383" s="23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8" t="s">
        <v>136</v>
      </c>
      <c r="AT383" s="238" t="s">
        <v>132</v>
      </c>
      <c r="AU383" s="238" t="s">
        <v>85</v>
      </c>
      <c r="AY383" s="16" t="s">
        <v>129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6" t="s">
        <v>83</v>
      </c>
      <c r="BK383" s="239">
        <f>ROUND(I383*H383,2)</f>
        <v>0</v>
      </c>
      <c r="BL383" s="16" t="s">
        <v>136</v>
      </c>
      <c r="BM383" s="238" t="s">
        <v>696</v>
      </c>
    </row>
    <row r="384" s="12" customFormat="1" ht="22.8" customHeight="1">
      <c r="A384" s="12"/>
      <c r="B384" s="210"/>
      <c r="C384" s="211"/>
      <c r="D384" s="212" t="s">
        <v>75</v>
      </c>
      <c r="E384" s="224" t="s">
        <v>697</v>
      </c>
      <c r="F384" s="224" t="s">
        <v>698</v>
      </c>
      <c r="G384" s="211"/>
      <c r="H384" s="211"/>
      <c r="I384" s="214"/>
      <c r="J384" s="225">
        <f>BK384</f>
        <v>0</v>
      </c>
      <c r="K384" s="211"/>
      <c r="L384" s="216"/>
      <c r="M384" s="217"/>
      <c r="N384" s="218"/>
      <c r="O384" s="218"/>
      <c r="P384" s="219">
        <f>P385</f>
        <v>0</v>
      </c>
      <c r="Q384" s="218"/>
      <c r="R384" s="219">
        <f>R385</f>
        <v>0</v>
      </c>
      <c r="S384" s="218"/>
      <c r="T384" s="220">
        <f>T385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21" t="s">
        <v>83</v>
      </c>
      <c r="AT384" s="222" t="s">
        <v>75</v>
      </c>
      <c r="AU384" s="222" t="s">
        <v>83</v>
      </c>
      <c r="AY384" s="221" t="s">
        <v>129</v>
      </c>
      <c r="BK384" s="223">
        <f>BK385</f>
        <v>0</v>
      </c>
    </row>
    <row r="385" s="2" customFormat="1" ht="14.4" customHeight="1">
      <c r="A385" s="37"/>
      <c r="B385" s="38"/>
      <c r="C385" s="226" t="s">
        <v>699</v>
      </c>
      <c r="D385" s="226" t="s">
        <v>132</v>
      </c>
      <c r="E385" s="227" t="s">
        <v>700</v>
      </c>
      <c r="F385" s="228" t="s">
        <v>701</v>
      </c>
      <c r="G385" s="229" t="s">
        <v>238</v>
      </c>
      <c r="H385" s="230">
        <v>2</v>
      </c>
      <c r="I385" s="231"/>
      <c r="J385" s="232">
        <f>ROUND(I385*H385,2)</f>
        <v>0</v>
      </c>
      <c r="K385" s="233"/>
      <c r="L385" s="43"/>
      <c r="M385" s="234" t="s">
        <v>1</v>
      </c>
      <c r="N385" s="235" t="s">
        <v>41</v>
      </c>
      <c r="O385" s="90"/>
      <c r="P385" s="236">
        <f>O385*H385</f>
        <v>0</v>
      </c>
      <c r="Q385" s="236">
        <v>0</v>
      </c>
      <c r="R385" s="236">
        <f>Q385*H385</f>
        <v>0</v>
      </c>
      <c r="S385" s="236">
        <v>0</v>
      </c>
      <c r="T385" s="23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8" t="s">
        <v>136</v>
      </c>
      <c r="AT385" s="238" t="s">
        <v>132</v>
      </c>
      <c r="AU385" s="238" t="s">
        <v>85</v>
      </c>
      <c r="AY385" s="16" t="s">
        <v>129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6" t="s">
        <v>83</v>
      </c>
      <c r="BK385" s="239">
        <f>ROUND(I385*H385,2)</f>
        <v>0</v>
      </c>
      <c r="BL385" s="16" t="s">
        <v>136</v>
      </c>
      <c r="BM385" s="238" t="s">
        <v>702</v>
      </c>
    </row>
    <row r="386" s="12" customFormat="1" ht="22.8" customHeight="1">
      <c r="A386" s="12"/>
      <c r="B386" s="210"/>
      <c r="C386" s="211"/>
      <c r="D386" s="212" t="s">
        <v>75</v>
      </c>
      <c r="E386" s="224" t="s">
        <v>703</v>
      </c>
      <c r="F386" s="224" t="s">
        <v>704</v>
      </c>
      <c r="G386" s="211"/>
      <c r="H386" s="211"/>
      <c r="I386" s="214"/>
      <c r="J386" s="225">
        <f>BK386</f>
        <v>0</v>
      </c>
      <c r="K386" s="211"/>
      <c r="L386" s="216"/>
      <c r="M386" s="217"/>
      <c r="N386" s="218"/>
      <c r="O386" s="218"/>
      <c r="P386" s="219">
        <f>P387</f>
        <v>0</v>
      </c>
      <c r="Q386" s="218"/>
      <c r="R386" s="219">
        <f>R387</f>
        <v>0</v>
      </c>
      <c r="S386" s="218"/>
      <c r="T386" s="220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1" t="s">
        <v>83</v>
      </c>
      <c r="AT386" s="222" t="s">
        <v>75</v>
      </c>
      <c r="AU386" s="222" t="s">
        <v>83</v>
      </c>
      <c r="AY386" s="221" t="s">
        <v>129</v>
      </c>
      <c r="BK386" s="223">
        <f>BK387</f>
        <v>0</v>
      </c>
    </row>
    <row r="387" s="2" customFormat="1" ht="24.15" customHeight="1">
      <c r="A387" s="37"/>
      <c r="B387" s="38"/>
      <c r="C387" s="226" t="s">
        <v>418</v>
      </c>
      <c r="D387" s="226" t="s">
        <v>132</v>
      </c>
      <c r="E387" s="227" t="s">
        <v>705</v>
      </c>
      <c r="F387" s="228" t="s">
        <v>706</v>
      </c>
      <c r="G387" s="229" t="s">
        <v>284</v>
      </c>
      <c r="H387" s="230">
        <v>84.950000000000003</v>
      </c>
      <c r="I387" s="231"/>
      <c r="J387" s="232">
        <f>ROUND(I387*H387,2)</f>
        <v>0</v>
      </c>
      <c r="K387" s="233"/>
      <c r="L387" s="43"/>
      <c r="M387" s="234" t="s">
        <v>1</v>
      </c>
      <c r="N387" s="235" t="s">
        <v>41</v>
      </c>
      <c r="O387" s="90"/>
      <c r="P387" s="236">
        <f>O387*H387</f>
        <v>0</v>
      </c>
      <c r="Q387" s="236">
        <v>0</v>
      </c>
      <c r="R387" s="236">
        <f>Q387*H387</f>
        <v>0</v>
      </c>
      <c r="S387" s="236">
        <v>0</v>
      </c>
      <c r="T387" s="237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8" t="s">
        <v>136</v>
      </c>
      <c r="AT387" s="238" t="s">
        <v>132</v>
      </c>
      <c r="AU387" s="238" t="s">
        <v>85</v>
      </c>
      <c r="AY387" s="16" t="s">
        <v>129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6" t="s">
        <v>83</v>
      </c>
      <c r="BK387" s="239">
        <f>ROUND(I387*H387,2)</f>
        <v>0</v>
      </c>
      <c r="BL387" s="16" t="s">
        <v>136</v>
      </c>
      <c r="BM387" s="238" t="s">
        <v>707</v>
      </c>
    </row>
    <row r="388" s="12" customFormat="1" ht="22.8" customHeight="1">
      <c r="A388" s="12"/>
      <c r="B388" s="210"/>
      <c r="C388" s="211"/>
      <c r="D388" s="212" t="s">
        <v>75</v>
      </c>
      <c r="E388" s="224" t="s">
        <v>708</v>
      </c>
      <c r="F388" s="224" t="s">
        <v>709</v>
      </c>
      <c r="G388" s="211"/>
      <c r="H388" s="211"/>
      <c r="I388" s="214"/>
      <c r="J388" s="225">
        <f>BK388</f>
        <v>0</v>
      </c>
      <c r="K388" s="211"/>
      <c r="L388" s="216"/>
      <c r="M388" s="217"/>
      <c r="N388" s="218"/>
      <c r="O388" s="218"/>
      <c r="P388" s="219">
        <f>P389</f>
        <v>0</v>
      </c>
      <c r="Q388" s="218"/>
      <c r="R388" s="219">
        <f>R389</f>
        <v>0</v>
      </c>
      <c r="S388" s="218"/>
      <c r="T388" s="220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1" t="s">
        <v>83</v>
      </c>
      <c r="AT388" s="222" t="s">
        <v>75</v>
      </c>
      <c r="AU388" s="222" t="s">
        <v>83</v>
      </c>
      <c r="AY388" s="221" t="s">
        <v>129</v>
      </c>
      <c r="BK388" s="223">
        <f>BK389</f>
        <v>0</v>
      </c>
    </row>
    <row r="389" s="2" customFormat="1" ht="24.15" customHeight="1">
      <c r="A389" s="37"/>
      <c r="B389" s="38"/>
      <c r="C389" s="226" t="s">
        <v>710</v>
      </c>
      <c r="D389" s="226" t="s">
        <v>132</v>
      </c>
      <c r="E389" s="227" t="s">
        <v>711</v>
      </c>
      <c r="F389" s="228" t="s">
        <v>712</v>
      </c>
      <c r="G389" s="229" t="s">
        <v>284</v>
      </c>
      <c r="H389" s="230">
        <v>80.5</v>
      </c>
      <c r="I389" s="231"/>
      <c r="J389" s="232">
        <f>ROUND(I389*H389,2)</f>
        <v>0</v>
      </c>
      <c r="K389" s="233"/>
      <c r="L389" s="43"/>
      <c r="M389" s="234" t="s">
        <v>1</v>
      </c>
      <c r="N389" s="235" t="s">
        <v>41</v>
      </c>
      <c r="O389" s="90"/>
      <c r="P389" s="236">
        <f>O389*H389</f>
        <v>0</v>
      </c>
      <c r="Q389" s="236">
        <v>0</v>
      </c>
      <c r="R389" s="236">
        <f>Q389*H389</f>
        <v>0</v>
      </c>
      <c r="S389" s="236">
        <v>0</v>
      </c>
      <c r="T389" s="237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8" t="s">
        <v>136</v>
      </c>
      <c r="AT389" s="238" t="s">
        <v>132</v>
      </c>
      <c r="AU389" s="238" t="s">
        <v>85</v>
      </c>
      <c r="AY389" s="16" t="s">
        <v>129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6" t="s">
        <v>83</v>
      </c>
      <c r="BK389" s="239">
        <f>ROUND(I389*H389,2)</f>
        <v>0</v>
      </c>
      <c r="BL389" s="16" t="s">
        <v>136</v>
      </c>
      <c r="BM389" s="238" t="s">
        <v>713</v>
      </c>
    </row>
    <row r="390" s="12" customFormat="1" ht="25.92" customHeight="1">
      <c r="A390" s="12"/>
      <c r="B390" s="210"/>
      <c r="C390" s="211"/>
      <c r="D390" s="212" t="s">
        <v>75</v>
      </c>
      <c r="E390" s="213" t="s">
        <v>714</v>
      </c>
      <c r="F390" s="213" t="s">
        <v>715</v>
      </c>
      <c r="G390" s="211"/>
      <c r="H390" s="211"/>
      <c r="I390" s="214"/>
      <c r="J390" s="215">
        <f>BK390</f>
        <v>0</v>
      </c>
      <c r="K390" s="211"/>
      <c r="L390" s="216"/>
      <c r="M390" s="217"/>
      <c r="N390" s="218"/>
      <c r="O390" s="218"/>
      <c r="P390" s="219">
        <f>P391+P393+P396+P398+P400+P404+P416</f>
        <v>0</v>
      </c>
      <c r="Q390" s="218"/>
      <c r="R390" s="219">
        <f>R391+R393+R396+R398+R400+R404+R416</f>
        <v>0</v>
      </c>
      <c r="S390" s="218"/>
      <c r="T390" s="220">
        <f>T391+T393+T396+T398+T400+T404+T416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1" t="s">
        <v>83</v>
      </c>
      <c r="AT390" s="222" t="s">
        <v>75</v>
      </c>
      <c r="AU390" s="222" t="s">
        <v>76</v>
      </c>
      <c r="AY390" s="221" t="s">
        <v>129</v>
      </c>
      <c r="BK390" s="223">
        <f>BK391+BK393+BK396+BK398+BK400+BK404+BK416</f>
        <v>0</v>
      </c>
    </row>
    <row r="391" s="12" customFormat="1" ht="22.8" customHeight="1">
      <c r="A391" s="12"/>
      <c r="B391" s="210"/>
      <c r="C391" s="211"/>
      <c r="D391" s="212" t="s">
        <v>75</v>
      </c>
      <c r="E391" s="224" t="s">
        <v>221</v>
      </c>
      <c r="F391" s="224" t="s">
        <v>222</v>
      </c>
      <c r="G391" s="211"/>
      <c r="H391" s="211"/>
      <c r="I391" s="214"/>
      <c r="J391" s="225">
        <f>BK391</f>
        <v>0</v>
      </c>
      <c r="K391" s="211"/>
      <c r="L391" s="216"/>
      <c r="M391" s="217"/>
      <c r="N391" s="218"/>
      <c r="O391" s="218"/>
      <c r="P391" s="219">
        <f>P392</f>
        <v>0</v>
      </c>
      <c r="Q391" s="218"/>
      <c r="R391" s="219">
        <f>R392</f>
        <v>0</v>
      </c>
      <c r="S391" s="218"/>
      <c r="T391" s="220">
        <f>T392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1" t="s">
        <v>83</v>
      </c>
      <c r="AT391" s="222" t="s">
        <v>75</v>
      </c>
      <c r="AU391" s="222" t="s">
        <v>83</v>
      </c>
      <c r="AY391" s="221" t="s">
        <v>129</v>
      </c>
      <c r="BK391" s="223">
        <f>BK392</f>
        <v>0</v>
      </c>
    </row>
    <row r="392" s="2" customFormat="1" ht="14.4" customHeight="1">
      <c r="A392" s="37"/>
      <c r="B392" s="38"/>
      <c r="C392" s="226" t="s">
        <v>423</v>
      </c>
      <c r="D392" s="226" t="s">
        <v>132</v>
      </c>
      <c r="E392" s="227" t="s">
        <v>400</v>
      </c>
      <c r="F392" s="228" t="s">
        <v>401</v>
      </c>
      <c r="G392" s="229" t="s">
        <v>370</v>
      </c>
      <c r="H392" s="230">
        <v>4.9109999999999996</v>
      </c>
      <c r="I392" s="231"/>
      <c r="J392" s="232">
        <f>ROUND(I392*H392,2)</f>
        <v>0</v>
      </c>
      <c r="K392" s="233"/>
      <c r="L392" s="43"/>
      <c r="M392" s="234" t="s">
        <v>1</v>
      </c>
      <c r="N392" s="235" t="s">
        <v>41</v>
      </c>
      <c r="O392" s="90"/>
      <c r="P392" s="236">
        <f>O392*H392</f>
        <v>0</v>
      </c>
      <c r="Q392" s="236">
        <v>0</v>
      </c>
      <c r="R392" s="236">
        <f>Q392*H392</f>
        <v>0</v>
      </c>
      <c r="S392" s="236">
        <v>0</v>
      </c>
      <c r="T392" s="237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8" t="s">
        <v>136</v>
      </c>
      <c r="AT392" s="238" t="s">
        <v>132</v>
      </c>
      <c r="AU392" s="238" t="s">
        <v>85</v>
      </c>
      <c r="AY392" s="16" t="s">
        <v>129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6" t="s">
        <v>83</v>
      </c>
      <c r="BK392" s="239">
        <f>ROUND(I392*H392,2)</f>
        <v>0</v>
      </c>
      <c r="BL392" s="16" t="s">
        <v>136</v>
      </c>
      <c r="BM392" s="238" t="s">
        <v>716</v>
      </c>
    </row>
    <row r="393" s="12" customFormat="1" ht="22.8" customHeight="1">
      <c r="A393" s="12"/>
      <c r="B393" s="210"/>
      <c r="C393" s="211"/>
      <c r="D393" s="212" t="s">
        <v>75</v>
      </c>
      <c r="E393" s="224" t="s">
        <v>378</v>
      </c>
      <c r="F393" s="224" t="s">
        <v>379</v>
      </c>
      <c r="G393" s="211"/>
      <c r="H393" s="211"/>
      <c r="I393" s="214"/>
      <c r="J393" s="225">
        <f>BK393</f>
        <v>0</v>
      </c>
      <c r="K393" s="211"/>
      <c r="L393" s="216"/>
      <c r="M393" s="217"/>
      <c r="N393" s="218"/>
      <c r="O393" s="218"/>
      <c r="P393" s="219">
        <f>SUM(P394:P395)</f>
        <v>0</v>
      </c>
      <c r="Q393" s="218"/>
      <c r="R393" s="219">
        <f>SUM(R394:R395)</f>
        <v>0</v>
      </c>
      <c r="S393" s="218"/>
      <c r="T393" s="220">
        <f>SUM(T394:T395)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21" t="s">
        <v>83</v>
      </c>
      <c r="AT393" s="222" t="s">
        <v>75</v>
      </c>
      <c r="AU393" s="222" t="s">
        <v>83</v>
      </c>
      <c r="AY393" s="221" t="s">
        <v>129</v>
      </c>
      <c r="BK393" s="223">
        <f>SUM(BK394:BK395)</f>
        <v>0</v>
      </c>
    </row>
    <row r="394" s="2" customFormat="1" ht="14.4" customHeight="1">
      <c r="A394" s="37"/>
      <c r="B394" s="38"/>
      <c r="C394" s="226" t="s">
        <v>717</v>
      </c>
      <c r="D394" s="226" t="s">
        <v>132</v>
      </c>
      <c r="E394" s="227" t="s">
        <v>380</v>
      </c>
      <c r="F394" s="228" t="s">
        <v>381</v>
      </c>
      <c r="G394" s="229" t="s">
        <v>370</v>
      </c>
      <c r="H394" s="230">
        <v>5.25</v>
      </c>
      <c r="I394" s="231"/>
      <c r="J394" s="232">
        <f>ROUND(I394*H394,2)</f>
        <v>0</v>
      </c>
      <c r="K394" s="233"/>
      <c r="L394" s="43"/>
      <c r="M394" s="234" t="s">
        <v>1</v>
      </c>
      <c r="N394" s="235" t="s">
        <v>41</v>
      </c>
      <c r="O394" s="90"/>
      <c r="P394" s="236">
        <f>O394*H394</f>
        <v>0</v>
      </c>
      <c r="Q394" s="236">
        <v>0</v>
      </c>
      <c r="R394" s="236">
        <f>Q394*H394</f>
        <v>0</v>
      </c>
      <c r="S394" s="236">
        <v>0</v>
      </c>
      <c r="T394" s="237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8" t="s">
        <v>136</v>
      </c>
      <c r="AT394" s="238" t="s">
        <v>132</v>
      </c>
      <c r="AU394" s="238" t="s">
        <v>85</v>
      </c>
      <c r="AY394" s="16" t="s">
        <v>129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6" t="s">
        <v>83</v>
      </c>
      <c r="BK394" s="239">
        <f>ROUND(I394*H394,2)</f>
        <v>0</v>
      </c>
      <c r="BL394" s="16" t="s">
        <v>136</v>
      </c>
      <c r="BM394" s="238" t="s">
        <v>718</v>
      </c>
    </row>
    <row r="395" s="2" customFormat="1" ht="14.4" customHeight="1">
      <c r="A395" s="37"/>
      <c r="B395" s="38"/>
      <c r="C395" s="226" t="s">
        <v>427</v>
      </c>
      <c r="D395" s="226" t="s">
        <v>132</v>
      </c>
      <c r="E395" s="227" t="s">
        <v>384</v>
      </c>
      <c r="F395" s="228" t="s">
        <v>385</v>
      </c>
      <c r="G395" s="229" t="s">
        <v>370</v>
      </c>
      <c r="H395" s="230">
        <v>5.25</v>
      </c>
      <c r="I395" s="231"/>
      <c r="J395" s="232">
        <f>ROUND(I395*H395,2)</f>
        <v>0</v>
      </c>
      <c r="K395" s="233"/>
      <c r="L395" s="43"/>
      <c r="M395" s="234" t="s">
        <v>1</v>
      </c>
      <c r="N395" s="235" t="s">
        <v>41</v>
      </c>
      <c r="O395" s="90"/>
      <c r="P395" s="236">
        <f>O395*H395</f>
        <v>0</v>
      </c>
      <c r="Q395" s="236">
        <v>0</v>
      </c>
      <c r="R395" s="236">
        <f>Q395*H395</f>
        <v>0</v>
      </c>
      <c r="S395" s="236">
        <v>0</v>
      </c>
      <c r="T395" s="23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8" t="s">
        <v>136</v>
      </c>
      <c r="AT395" s="238" t="s">
        <v>132</v>
      </c>
      <c r="AU395" s="238" t="s">
        <v>85</v>
      </c>
      <c r="AY395" s="16" t="s">
        <v>129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6" t="s">
        <v>83</v>
      </c>
      <c r="BK395" s="239">
        <f>ROUND(I395*H395,2)</f>
        <v>0</v>
      </c>
      <c r="BL395" s="16" t="s">
        <v>136</v>
      </c>
      <c r="BM395" s="238" t="s">
        <v>719</v>
      </c>
    </row>
    <row r="396" s="12" customFormat="1" ht="22.8" customHeight="1">
      <c r="A396" s="12"/>
      <c r="B396" s="210"/>
      <c r="C396" s="211"/>
      <c r="D396" s="212" t="s">
        <v>75</v>
      </c>
      <c r="E396" s="224" t="s">
        <v>390</v>
      </c>
      <c r="F396" s="224" t="s">
        <v>391</v>
      </c>
      <c r="G396" s="211"/>
      <c r="H396" s="211"/>
      <c r="I396" s="214"/>
      <c r="J396" s="225">
        <f>BK396</f>
        <v>0</v>
      </c>
      <c r="K396" s="211"/>
      <c r="L396" s="216"/>
      <c r="M396" s="217"/>
      <c r="N396" s="218"/>
      <c r="O396" s="218"/>
      <c r="P396" s="219">
        <f>P397</f>
        <v>0</v>
      </c>
      <c r="Q396" s="218"/>
      <c r="R396" s="219">
        <f>R397</f>
        <v>0</v>
      </c>
      <c r="S396" s="218"/>
      <c r="T396" s="220">
        <f>T397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21" t="s">
        <v>83</v>
      </c>
      <c r="AT396" s="222" t="s">
        <v>75</v>
      </c>
      <c r="AU396" s="222" t="s">
        <v>83</v>
      </c>
      <c r="AY396" s="221" t="s">
        <v>129</v>
      </c>
      <c r="BK396" s="223">
        <f>BK397</f>
        <v>0</v>
      </c>
    </row>
    <row r="397" s="2" customFormat="1" ht="14.4" customHeight="1">
      <c r="A397" s="37"/>
      <c r="B397" s="38"/>
      <c r="C397" s="226" t="s">
        <v>720</v>
      </c>
      <c r="D397" s="226" t="s">
        <v>132</v>
      </c>
      <c r="E397" s="227" t="s">
        <v>396</v>
      </c>
      <c r="F397" s="228" t="s">
        <v>397</v>
      </c>
      <c r="G397" s="229" t="s">
        <v>370</v>
      </c>
      <c r="H397" s="230">
        <v>6.4480000000000004</v>
      </c>
      <c r="I397" s="231"/>
      <c r="J397" s="232">
        <f>ROUND(I397*H397,2)</f>
        <v>0</v>
      </c>
      <c r="K397" s="233"/>
      <c r="L397" s="43"/>
      <c r="M397" s="234" t="s">
        <v>1</v>
      </c>
      <c r="N397" s="235" t="s">
        <v>41</v>
      </c>
      <c r="O397" s="90"/>
      <c r="P397" s="236">
        <f>O397*H397</f>
        <v>0</v>
      </c>
      <c r="Q397" s="236">
        <v>0</v>
      </c>
      <c r="R397" s="236">
        <f>Q397*H397</f>
        <v>0</v>
      </c>
      <c r="S397" s="236">
        <v>0</v>
      </c>
      <c r="T397" s="237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8" t="s">
        <v>136</v>
      </c>
      <c r="AT397" s="238" t="s">
        <v>132</v>
      </c>
      <c r="AU397" s="238" t="s">
        <v>85</v>
      </c>
      <c r="AY397" s="16" t="s">
        <v>129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6" t="s">
        <v>83</v>
      </c>
      <c r="BK397" s="239">
        <f>ROUND(I397*H397,2)</f>
        <v>0</v>
      </c>
      <c r="BL397" s="16" t="s">
        <v>136</v>
      </c>
      <c r="BM397" s="238" t="s">
        <v>721</v>
      </c>
    </row>
    <row r="398" s="12" customFormat="1" ht="22.8" customHeight="1">
      <c r="A398" s="12"/>
      <c r="B398" s="210"/>
      <c r="C398" s="211"/>
      <c r="D398" s="212" t="s">
        <v>75</v>
      </c>
      <c r="E398" s="224" t="s">
        <v>403</v>
      </c>
      <c r="F398" s="224" t="s">
        <v>404</v>
      </c>
      <c r="G398" s="211"/>
      <c r="H398" s="211"/>
      <c r="I398" s="214"/>
      <c r="J398" s="225">
        <f>BK398</f>
        <v>0</v>
      </c>
      <c r="K398" s="211"/>
      <c r="L398" s="216"/>
      <c r="M398" s="217"/>
      <c r="N398" s="218"/>
      <c r="O398" s="218"/>
      <c r="P398" s="219">
        <f>P399</f>
        <v>0</v>
      </c>
      <c r="Q398" s="218"/>
      <c r="R398" s="219">
        <f>R399</f>
        <v>0</v>
      </c>
      <c r="S398" s="218"/>
      <c r="T398" s="220">
        <f>T399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21" t="s">
        <v>83</v>
      </c>
      <c r="AT398" s="222" t="s">
        <v>75</v>
      </c>
      <c r="AU398" s="222" t="s">
        <v>83</v>
      </c>
      <c r="AY398" s="221" t="s">
        <v>129</v>
      </c>
      <c r="BK398" s="223">
        <f>BK399</f>
        <v>0</v>
      </c>
    </row>
    <row r="399" s="2" customFormat="1" ht="14.4" customHeight="1">
      <c r="A399" s="37"/>
      <c r="B399" s="38"/>
      <c r="C399" s="226" t="s">
        <v>430</v>
      </c>
      <c r="D399" s="226" t="s">
        <v>132</v>
      </c>
      <c r="E399" s="227" t="s">
        <v>416</v>
      </c>
      <c r="F399" s="228" t="s">
        <v>417</v>
      </c>
      <c r="G399" s="229" t="s">
        <v>370</v>
      </c>
      <c r="H399" s="230">
        <v>6.4480000000000004</v>
      </c>
      <c r="I399" s="231"/>
      <c r="J399" s="232">
        <f>ROUND(I399*H399,2)</f>
        <v>0</v>
      </c>
      <c r="K399" s="233"/>
      <c r="L399" s="43"/>
      <c r="M399" s="234" t="s">
        <v>1</v>
      </c>
      <c r="N399" s="235" t="s">
        <v>41</v>
      </c>
      <c r="O399" s="90"/>
      <c r="P399" s="236">
        <f>O399*H399</f>
        <v>0</v>
      </c>
      <c r="Q399" s="236">
        <v>0</v>
      </c>
      <c r="R399" s="236">
        <f>Q399*H399</f>
        <v>0</v>
      </c>
      <c r="S399" s="236">
        <v>0</v>
      </c>
      <c r="T399" s="237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8" t="s">
        <v>136</v>
      </c>
      <c r="AT399" s="238" t="s">
        <v>132</v>
      </c>
      <c r="AU399" s="238" t="s">
        <v>85</v>
      </c>
      <c r="AY399" s="16" t="s">
        <v>129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6" t="s">
        <v>83</v>
      </c>
      <c r="BK399" s="239">
        <f>ROUND(I399*H399,2)</f>
        <v>0</v>
      </c>
      <c r="BL399" s="16" t="s">
        <v>136</v>
      </c>
      <c r="BM399" s="238" t="s">
        <v>722</v>
      </c>
    </row>
    <row r="400" s="12" customFormat="1" ht="22.8" customHeight="1">
      <c r="A400" s="12"/>
      <c r="B400" s="210"/>
      <c r="C400" s="211"/>
      <c r="D400" s="212" t="s">
        <v>75</v>
      </c>
      <c r="E400" s="224" t="s">
        <v>457</v>
      </c>
      <c r="F400" s="224" t="s">
        <v>458</v>
      </c>
      <c r="G400" s="211"/>
      <c r="H400" s="211"/>
      <c r="I400" s="214"/>
      <c r="J400" s="225">
        <f>BK400</f>
        <v>0</v>
      </c>
      <c r="K400" s="211"/>
      <c r="L400" s="216"/>
      <c r="M400" s="217"/>
      <c r="N400" s="218"/>
      <c r="O400" s="218"/>
      <c r="P400" s="219">
        <f>SUM(P401:P403)</f>
        <v>0</v>
      </c>
      <c r="Q400" s="218"/>
      <c r="R400" s="219">
        <f>SUM(R401:R403)</f>
        <v>0</v>
      </c>
      <c r="S400" s="218"/>
      <c r="T400" s="220">
        <f>SUM(T401:T403)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21" t="s">
        <v>83</v>
      </c>
      <c r="AT400" s="222" t="s">
        <v>75</v>
      </c>
      <c r="AU400" s="222" t="s">
        <v>83</v>
      </c>
      <c r="AY400" s="221" t="s">
        <v>129</v>
      </c>
      <c r="BK400" s="223">
        <f>SUM(BK401:BK403)</f>
        <v>0</v>
      </c>
    </row>
    <row r="401" s="2" customFormat="1" ht="14.4" customHeight="1">
      <c r="A401" s="37"/>
      <c r="B401" s="38"/>
      <c r="C401" s="226" t="s">
        <v>723</v>
      </c>
      <c r="D401" s="226" t="s">
        <v>132</v>
      </c>
      <c r="E401" s="227" t="s">
        <v>480</v>
      </c>
      <c r="F401" s="228" t="s">
        <v>481</v>
      </c>
      <c r="G401" s="229" t="s">
        <v>254</v>
      </c>
      <c r="H401" s="230">
        <v>4.9109999999999996</v>
      </c>
      <c r="I401" s="231"/>
      <c r="J401" s="232">
        <f>ROUND(I401*H401,2)</f>
        <v>0</v>
      </c>
      <c r="K401" s="233"/>
      <c r="L401" s="43"/>
      <c r="M401" s="234" t="s">
        <v>1</v>
      </c>
      <c r="N401" s="235" t="s">
        <v>41</v>
      </c>
      <c r="O401" s="90"/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7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8" t="s">
        <v>136</v>
      </c>
      <c r="AT401" s="238" t="s">
        <v>132</v>
      </c>
      <c r="AU401" s="238" t="s">
        <v>85</v>
      </c>
      <c r="AY401" s="16" t="s">
        <v>129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6" t="s">
        <v>83</v>
      </c>
      <c r="BK401" s="239">
        <f>ROUND(I401*H401,2)</f>
        <v>0</v>
      </c>
      <c r="BL401" s="16" t="s">
        <v>136</v>
      </c>
      <c r="BM401" s="238" t="s">
        <v>724</v>
      </c>
    </row>
    <row r="402" s="2" customFormat="1" ht="14.4" customHeight="1">
      <c r="A402" s="37"/>
      <c r="B402" s="38"/>
      <c r="C402" s="226" t="s">
        <v>434</v>
      </c>
      <c r="D402" s="226" t="s">
        <v>132</v>
      </c>
      <c r="E402" s="227" t="s">
        <v>725</v>
      </c>
      <c r="F402" s="228" t="s">
        <v>726</v>
      </c>
      <c r="G402" s="229" t="s">
        <v>362</v>
      </c>
      <c r="H402" s="230">
        <v>4.9109999999999996</v>
      </c>
      <c r="I402" s="231"/>
      <c r="J402" s="232">
        <f>ROUND(I402*H402,2)</f>
        <v>0</v>
      </c>
      <c r="K402" s="233"/>
      <c r="L402" s="43"/>
      <c r="M402" s="234" t="s">
        <v>1</v>
      </c>
      <c r="N402" s="235" t="s">
        <v>41</v>
      </c>
      <c r="O402" s="90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8" t="s">
        <v>136</v>
      </c>
      <c r="AT402" s="238" t="s">
        <v>132</v>
      </c>
      <c r="AU402" s="238" t="s">
        <v>85</v>
      </c>
      <c r="AY402" s="16" t="s">
        <v>129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6" t="s">
        <v>83</v>
      </c>
      <c r="BK402" s="239">
        <f>ROUND(I402*H402,2)</f>
        <v>0</v>
      </c>
      <c r="BL402" s="16" t="s">
        <v>136</v>
      </c>
      <c r="BM402" s="238" t="s">
        <v>727</v>
      </c>
    </row>
    <row r="403" s="2" customFormat="1" ht="14.4" customHeight="1">
      <c r="A403" s="37"/>
      <c r="B403" s="38"/>
      <c r="C403" s="226" t="s">
        <v>728</v>
      </c>
      <c r="D403" s="226" t="s">
        <v>132</v>
      </c>
      <c r="E403" s="227" t="s">
        <v>729</v>
      </c>
      <c r="F403" s="228" t="s">
        <v>730</v>
      </c>
      <c r="G403" s="229" t="s">
        <v>362</v>
      </c>
      <c r="H403" s="230">
        <v>4.9109999999999996</v>
      </c>
      <c r="I403" s="231"/>
      <c r="J403" s="232">
        <f>ROUND(I403*H403,2)</f>
        <v>0</v>
      </c>
      <c r="K403" s="233"/>
      <c r="L403" s="43"/>
      <c r="M403" s="234" t="s">
        <v>1</v>
      </c>
      <c r="N403" s="235" t="s">
        <v>41</v>
      </c>
      <c r="O403" s="90"/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7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8" t="s">
        <v>136</v>
      </c>
      <c r="AT403" s="238" t="s">
        <v>132</v>
      </c>
      <c r="AU403" s="238" t="s">
        <v>85</v>
      </c>
      <c r="AY403" s="16" t="s">
        <v>129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6" t="s">
        <v>83</v>
      </c>
      <c r="BK403" s="239">
        <f>ROUND(I403*H403,2)</f>
        <v>0</v>
      </c>
      <c r="BL403" s="16" t="s">
        <v>136</v>
      </c>
      <c r="BM403" s="238" t="s">
        <v>731</v>
      </c>
    </row>
    <row r="404" s="12" customFormat="1" ht="22.8" customHeight="1">
      <c r="A404" s="12"/>
      <c r="B404" s="210"/>
      <c r="C404" s="211"/>
      <c r="D404" s="212" t="s">
        <v>75</v>
      </c>
      <c r="E404" s="224" t="s">
        <v>230</v>
      </c>
      <c r="F404" s="224" t="s">
        <v>231</v>
      </c>
      <c r="G404" s="211"/>
      <c r="H404" s="211"/>
      <c r="I404" s="214"/>
      <c r="J404" s="225">
        <f>BK404</f>
        <v>0</v>
      </c>
      <c r="K404" s="211"/>
      <c r="L404" s="216"/>
      <c r="M404" s="217"/>
      <c r="N404" s="218"/>
      <c r="O404" s="218"/>
      <c r="P404" s="219">
        <f>SUM(P405:P415)</f>
        <v>0</v>
      </c>
      <c r="Q404" s="218"/>
      <c r="R404" s="219">
        <f>SUM(R405:R415)</f>
        <v>0</v>
      </c>
      <c r="S404" s="218"/>
      <c r="T404" s="220">
        <f>SUM(T405:T415)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21" t="s">
        <v>83</v>
      </c>
      <c r="AT404" s="222" t="s">
        <v>75</v>
      </c>
      <c r="AU404" s="222" t="s">
        <v>83</v>
      </c>
      <c r="AY404" s="221" t="s">
        <v>129</v>
      </c>
      <c r="BK404" s="223">
        <f>SUM(BK405:BK415)</f>
        <v>0</v>
      </c>
    </row>
    <row r="405" s="2" customFormat="1" ht="24.15" customHeight="1">
      <c r="A405" s="37"/>
      <c r="B405" s="38"/>
      <c r="C405" s="226" t="s">
        <v>437</v>
      </c>
      <c r="D405" s="226" t="s">
        <v>132</v>
      </c>
      <c r="E405" s="227" t="s">
        <v>732</v>
      </c>
      <c r="F405" s="228" t="s">
        <v>733</v>
      </c>
      <c r="G405" s="229" t="s">
        <v>362</v>
      </c>
      <c r="H405" s="230">
        <v>37.5</v>
      </c>
      <c r="I405" s="231"/>
      <c r="J405" s="232">
        <f>ROUND(I405*H405,2)</f>
        <v>0</v>
      </c>
      <c r="K405" s="233"/>
      <c r="L405" s="43"/>
      <c r="M405" s="234" t="s">
        <v>1</v>
      </c>
      <c r="N405" s="235" t="s">
        <v>41</v>
      </c>
      <c r="O405" s="90"/>
      <c r="P405" s="236">
        <f>O405*H405</f>
        <v>0</v>
      </c>
      <c r="Q405" s="236">
        <v>0</v>
      </c>
      <c r="R405" s="236">
        <f>Q405*H405</f>
        <v>0</v>
      </c>
      <c r="S405" s="236">
        <v>0</v>
      </c>
      <c r="T405" s="237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8" t="s">
        <v>136</v>
      </c>
      <c r="AT405" s="238" t="s">
        <v>132</v>
      </c>
      <c r="AU405" s="238" t="s">
        <v>85</v>
      </c>
      <c r="AY405" s="16" t="s">
        <v>129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6" t="s">
        <v>83</v>
      </c>
      <c r="BK405" s="239">
        <f>ROUND(I405*H405,2)</f>
        <v>0</v>
      </c>
      <c r="BL405" s="16" t="s">
        <v>136</v>
      </c>
      <c r="BM405" s="238" t="s">
        <v>734</v>
      </c>
    </row>
    <row r="406" s="2" customFormat="1" ht="14.4" customHeight="1">
      <c r="A406" s="37"/>
      <c r="B406" s="38"/>
      <c r="C406" s="226" t="s">
        <v>735</v>
      </c>
      <c r="D406" s="226" t="s">
        <v>132</v>
      </c>
      <c r="E406" s="227" t="s">
        <v>736</v>
      </c>
      <c r="F406" s="228" t="s">
        <v>737</v>
      </c>
      <c r="G406" s="229" t="s">
        <v>362</v>
      </c>
      <c r="H406" s="230">
        <v>37.5</v>
      </c>
      <c r="I406" s="231"/>
      <c r="J406" s="232">
        <f>ROUND(I406*H406,2)</f>
        <v>0</v>
      </c>
      <c r="K406" s="233"/>
      <c r="L406" s="43"/>
      <c r="M406" s="234" t="s">
        <v>1</v>
      </c>
      <c r="N406" s="235" t="s">
        <v>41</v>
      </c>
      <c r="O406" s="90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8" t="s">
        <v>136</v>
      </c>
      <c r="AT406" s="238" t="s">
        <v>132</v>
      </c>
      <c r="AU406" s="238" t="s">
        <v>85</v>
      </c>
      <c r="AY406" s="16" t="s">
        <v>129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6" t="s">
        <v>83</v>
      </c>
      <c r="BK406" s="239">
        <f>ROUND(I406*H406,2)</f>
        <v>0</v>
      </c>
      <c r="BL406" s="16" t="s">
        <v>136</v>
      </c>
      <c r="BM406" s="238" t="s">
        <v>738</v>
      </c>
    </row>
    <row r="407" s="2" customFormat="1" ht="14.4" customHeight="1">
      <c r="A407" s="37"/>
      <c r="B407" s="38"/>
      <c r="C407" s="226" t="s">
        <v>441</v>
      </c>
      <c r="D407" s="226" t="s">
        <v>132</v>
      </c>
      <c r="E407" s="227" t="s">
        <v>642</v>
      </c>
      <c r="F407" s="228" t="s">
        <v>643</v>
      </c>
      <c r="G407" s="229" t="s">
        <v>644</v>
      </c>
      <c r="H407" s="230">
        <v>458.75</v>
      </c>
      <c r="I407" s="231"/>
      <c r="J407" s="232">
        <f>ROUND(I407*H407,2)</f>
        <v>0</v>
      </c>
      <c r="K407" s="233"/>
      <c r="L407" s="43"/>
      <c r="M407" s="234" t="s">
        <v>1</v>
      </c>
      <c r="N407" s="235" t="s">
        <v>41</v>
      </c>
      <c r="O407" s="90"/>
      <c r="P407" s="236">
        <f>O407*H407</f>
        <v>0</v>
      </c>
      <c r="Q407" s="236">
        <v>0</v>
      </c>
      <c r="R407" s="236">
        <f>Q407*H407</f>
        <v>0</v>
      </c>
      <c r="S407" s="236">
        <v>0</v>
      </c>
      <c r="T407" s="237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8" t="s">
        <v>136</v>
      </c>
      <c r="AT407" s="238" t="s">
        <v>132</v>
      </c>
      <c r="AU407" s="238" t="s">
        <v>85</v>
      </c>
      <c r="AY407" s="16" t="s">
        <v>129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6" t="s">
        <v>83</v>
      </c>
      <c r="BK407" s="239">
        <f>ROUND(I407*H407,2)</f>
        <v>0</v>
      </c>
      <c r="BL407" s="16" t="s">
        <v>136</v>
      </c>
      <c r="BM407" s="238" t="s">
        <v>739</v>
      </c>
    </row>
    <row r="408" s="2" customFormat="1" ht="14.4" customHeight="1">
      <c r="A408" s="37"/>
      <c r="B408" s="38"/>
      <c r="C408" s="226" t="s">
        <v>740</v>
      </c>
      <c r="D408" s="226" t="s">
        <v>132</v>
      </c>
      <c r="E408" s="227" t="s">
        <v>741</v>
      </c>
      <c r="F408" s="228" t="s">
        <v>742</v>
      </c>
      <c r="G408" s="229" t="s">
        <v>301</v>
      </c>
      <c r="H408" s="230">
        <v>0.45300000000000001</v>
      </c>
      <c r="I408" s="231"/>
      <c r="J408" s="232">
        <f>ROUND(I408*H408,2)</f>
        <v>0</v>
      </c>
      <c r="K408" s="233"/>
      <c r="L408" s="43"/>
      <c r="M408" s="234" t="s">
        <v>1</v>
      </c>
      <c r="N408" s="235" t="s">
        <v>41</v>
      </c>
      <c r="O408" s="90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8" t="s">
        <v>136</v>
      </c>
      <c r="AT408" s="238" t="s">
        <v>132</v>
      </c>
      <c r="AU408" s="238" t="s">
        <v>85</v>
      </c>
      <c r="AY408" s="16" t="s">
        <v>129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6" t="s">
        <v>83</v>
      </c>
      <c r="BK408" s="239">
        <f>ROUND(I408*H408,2)</f>
        <v>0</v>
      </c>
      <c r="BL408" s="16" t="s">
        <v>136</v>
      </c>
      <c r="BM408" s="238" t="s">
        <v>743</v>
      </c>
    </row>
    <row r="409" s="2" customFormat="1" ht="14.4" customHeight="1">
      <c r="A409" s="37"/>
      <c r="B409" s="38"/>
      <c r="C409" s="226" t="s">
        <v>444</v>
      </c>
      <c r="D409" s="226" t="s">
        <v>132</v>
      </c>
      <c r="E409" s="227" t="s">
        <v>744</v>
      </c>
      <c r="F409" s="228" t="s">
        <v>745</v>
      </c>
      <c r="G409" s="229" t="s">
        <v>284</v>
      </c>
      <c r="H409" s="230">
        <v>0.044999999999999998</v>
      </c>
      <c r="I409" s="231"/>
      <c r="J409" s="232">
        <f>ROUND(I409*H409,2)</f>
        <v>0</v>
      </c>
      <c r="K409" s="233"/>
      <c r="L409" s="43"/>
      <c r="M409" s="234" t="s">
        <v>1</v>
      </c>
      <c r="N409" s="235" t="s">
        <v>41</v>
      </c>
      <c r="O409" s="90"/>
      <c r="P409" s="236">
        <f>O409*H409</f>
        <v>0</v>
      </c>
      <c r="Q409" s="236">
        <v>0</v>
      </c>
      <c r="R409" s="236">
        <f>Q409*H409</f>
        <v>0</v>
      </c>
      <c r="S409" s="236">
        <v>0</v>
      </c>
      <c r="T409" s="23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8" t="s">
        <v>136</v>
      </c>
      <c r="AT409" s="238" t="s">
        <v>132</v>
      </c>
      <c r="AU409" s="238" t="s">
        <v>85</v>
      </c>
      <c r="AY409" s="16" t="s">
        <v>129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6" t="s">
        <v>83</v>
      </c>
      <c r="BK409" s="239">
        <f>ROUND(I409*H409,2)</f>
        <v>0</v>
      </c>
      <c r="BL409" s="16" t="s">
        <v>136</v>
      </c>
      <c r="BM409" s="238" t="s">
        <v>746</v>
      </c>
    </row>
    <row r="410" s="2" customFormat="1" ht="14.4" customHeight="1">
      <c r="A410" s="37"/>
      <c r="B410" s="38"/>
      <c r="C410" s="226" t="s">
        <v>747</v>
      </c>
      <c r="D410" s="226" t="s">
        <v>132</v>
      </c>
      <c r="E410" s="227" t="s">
        <v>748</v>
      </c>
      <c r="F410" s="228" t="s">
        <v>749</v>
      </c>
      <c r="G410" s="229" t="s">
        <v>277</v>
      </c>
      <c r="H410" s="230">
        <v>1</v>
      </c>
      <c r="I410" s="231"/>
      <c r="J410" s="232">
        <f>ROUND(I410*H410,2)</f>
        <v>0</v>
      </c>
      <c r="K410" s="233"/>
      <c r="L410" s="43"/>
      <c r="M410" s="234" t="s">
        <v>1</v>
      </c>
      <c r="N410" s="235" t="s">
        <v>41</v>
      </c>
      <c r="O410" s="90"/>
      <c r="P410" s="236">
        <f>O410*H410</f>
        <v>0</v>
      </c>
      <c r="Q410" s="236">
        <v>0</v>
      </c>
      <c r="R410" s="236">
        <f>Q410*H410</f>
        <v>0</v>
      </c>
      <c r="S410" s="236">
        <v>0</v>
      </c>
      <c r="T410" s="237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8" t="s">
        <v>136</v>
      </c>
      <c r="AT410" s="238" t="s">
        <v>132</v>
      </c>
      <c r="AU410" s="238" t="s">
        <v>85</v>
      </c>
      <c r="AY410" s="16" t="s">
        <v>129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6" t="s">
        <v>83</v>
      </c>
      <c r="BK410" s="239">
        <f>ROUND(I410*H410,2)</f>
        <v>0</v>
      </c>
      <c r="BL410" s="16" t="s">
        <v>136</v>
      </c>
      <c r="BM410" s="238" t="s">
        <v>750</v>
      </c>
    </row>
    <row r="411" s="2" customFormat="1" ht="14.4" customHeight="1">
      <c r="A411" s="37"/>
      <c r="B411" s="38"/>
      <c r="C411" s="226" t="s">
        <v>449</v>
      </c>
      <c r="D411" s="226" t="s">
        <v>132</v>
      </c>
      <c r="E411" s="227" t="s">
        <v>751</v>
      </c>
      <c r="F411" s="228" t="s">
        <v>752</v>
      </c>
      <c r="G411" s="229" t="s">
        <v>644</v>
      </c>
      <c r="H411" s="230">
        <v>458.75</v>
      </c>
      <c r="I411" s="231"/>
      <c r="J411" s="232">
        <f>ROUND(I411*H411,2)</f>
        <v>0</v>
      </c>
      <c r="K411" s="233"/>
      <c r="L411" s="43"/>
      <c r="M411" s="234" t="s">
        <v>1</v>
      </c>
      <c r="N411" s="235" t="s">
        <v>41</v>
      </c>
      <c r="O411" s="90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8" t="s">
        <v>136</v>
      </c>
      <c r="AT411" s="238" t="s">
        <v>132</v>
      </c>
      <c r="AU411" s="238" t="s">
        <v>85</v>
      </c>
      <c r="AY411" s="16" t="s">
        <v>129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6" t="s">
        <v>83</v>
      </c>
      <c r="BK411" s="239">
        <f>ROUND(I411*H411,2)</f>
        <v>0</v>
      </c>
      <c r="BL411" s="16" t="s">
        <v>136</v>
      </c>
      <c r="BM411" s="238" t="s">
        <v>753</v>
      </c>
    </row>
    <row r="412" s="2" customFormat="1" ht="14.4" customHeight="1">
      <c r="A412" s="37"/>
      <c r="B412" s="38"/>
      <c r="C412" s="226" t="s">
        <v>754</v>
      </c>
      <c r="D412" s="226" t="s">
        <v>132</v>
      </c>
      <c r="E412" s="227" t="s">
        <v>755</v>
      </c>
      <c r="F412" s="228" t="s">
        <v>756</v>
      </c>
      <c r="G412" s="229" t="s">
        <v>277</v>
      </c>
      <c r="H412" s="230">
        <v>1</v>
      </c>
      <c r="I412" s="231"/>
      <c r="J412" s="232">
        <f>ROUND(I412*H412,2)</f>
        <v>0</v>
      </c>
      <c r="K412" s="233"/>
      <c r="L412" s="43"/>
      <c r="M412" s="234" t="s">
        <v>1</v>
      </c>
      <c r="N412" s="235" t="s">
        <v>41</v>
      </c>
      <c r="O412" s="90"/>
      <c r="P412" s="236">
        <f>O412*H412</f>
        <v>0</v>
      </c>
      <c r="Q412" s="236">
        <v>0</v>
      </c>
      <c r="R412" s="236">
        <f>Q412*H412</f>
        <v>0</v>
      </c>
      <c r="S412" s="236">
        <v>0</v>
      </c>
      <c r="T412" s="23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8" t="s">
        <v>136</v>
      </c>
      <c r="AT412" s="238" t="s">
        <v>132</v>
      </c>
      <c r="AU412" s="238" t="s">
        <v>85</v>
      </c>
      <c r="AY412" s="16" t="s">
        <v>129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6" t="s">
        <v>83</v>
      </c>
      <c r="BK412" s="239">
        <f>ROUND(I412*H412,2)</f>
        <v>0</v>
      </c>
      <c r="BL412" s="16" t="s">
        <v>136</v>
      </c>
      <c r="BM412" s="238" t="s">
        <v>757</v>
      </c>
    </row>
    <row r="413" s="2" customFormat="1" ht="24.15" customHeight="1">
      <c r="A413" s="37"/>
      <c r="B413" s="38"/>
      <c r="C413" s="226" t="s">
        <v>450</v>
      </c>
      <c r="D413" s="226" t="s">
        <v>132</v>
      </c>
      <c r="E413" s="227" t="s">
        <v>675</v>
      </c>
      <c r="F413" s="228" t="s">
        <v>676</v>
      </c>
      <c r="G413" s="229" t="s">
        <v>677</v>
      </c>
      <c r="H413" s="268"/>
      <c r="I413" s="231"/>
      <c r="J413" s="232">
        <f>ROUND(I413*H413,2)</f>
        <v>0</v>
      </c>
      <c r="K413" s="233"/>
      <c r="L413" s="43"/>
      <c r="M413" s="234" t="s">
        <v>1</v>
      </c>
      <c r="N413" s="235" t="s">
        <v>41</v>
      </c>
      <c r="O413" s="90"/>
      <c r="P413" s="236">
        <f>O413*H413</f>
        <v>0</v>
      </c>
      <c r="Q413" s="236">
        <v>0</v>
      </c>
      <c r="R413" s="236">
        <f>Q413*H413</f>
        <v>0</v>
      </c>
      <c r="S413" s="236">
        <v>0</v>
      </c>
      <c r="T413" s="237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38" t="s">
        <v>136</v>
      </c>
      <c r="AT413" s="238" t="s">
        <v>132</v>
      </c>
      <c r="AU413" s="238" t="s">
        <v>85</v>
      </c>
      <c r="AY413" s="16" t="s">
        <v>129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6" t="s">
        <v>83</v>
      </c>
      <c r="BK413" s="239">
        <f>ROUND(I413*H413,2)</f>
        <v>0</v>
      </c>
      <c r="BL413" s="16" t="s">
        <v>136</v>
      </c>
      <c r="BM413" s="238" t="s">
        <v>758</v>
      </c>
    </row>
    <row r="414" s="13" customFormat="1">
      <c r="A414" s="13"/>
      <c r="B414" s="245"/>
      <c r="C414" s="246"/>
      <c r="D414" s="247" t="s">
        <v>246</v>
      </c>
      <c r="E414" s="248" t="s">
        <v>1</v>
      </c>
      <c r="F414" s="249" t="s">
        <v>759</v>
      </c>
      <c r="G414" s="246"/>
      <c r="H414" s="250">
        <v>2288.8249999999998</v>
      </c>
      <c r="I414" s="251"/>
      <c r="J414" s="246"/>
      <c r="K414" s="246"/>
      <c r="L414" s="252"/>
      <c r="M414" s="253"/>
      <c r="N414" s="254"/>
      <c r="O414" s="254"/>
      <c r="P414" s="254"/>
      <c r="Q414" s="254"/>
      <c r="R414" s="254"/>
      <c r="S414" s="254"/>
      <c r="T414" s="25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6" t="s">
        <v>246</v>
      </c>
      <c r="AU414" s="256" t="s">
        <v>85</v>
      </c>
      <c r="AV414" s="13" t="s">
        <v>85</v>
      </c>
      <c r="AW414" s="13" t="s">
        <v>32</v>
      </c>
      <c r="AX414" s="13" t="s">
        <v>76</v>
      </c>
      <c r="AY414" s="256" t="s">
        <v>129</v>
      </c>
    </row>
    <row r="415" s="14" customFormat="1">
      <c r="A415" s="14"/>
      <c r="B415" s="257"/>
      <c r="C415" s="258"/>
      <c r="D415" s="247" t="s">
        <v>246</v>
      </c>
      <c r="E415" s="259" t="s">
        <v>1</v>
      </c>
      <c r="F415" s="260" t="s">
        <v>248</v>
      </c>
      <c r="G415" s="258"/>
      <c r="H415" s="261">
        <v>2288.8249999999998</v>
      </c>
      <c r="I415" s="262"/>
      <c r="J415" s="258"/>
      <c r="K415" s="258"/>
      <c r="L415" s="263"/>
      <c r="M415" s="264"/>
      <c r="N415" s="265"/>
      <c r="O415" s="265"/>
      <c r="P415" s="265"/>
      <c r="Q415" s="265"/>
      <c r="R415" s="265"/>
      <c r="S415" s="265"/>
      <c r="T415" s="26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7" t="s">
        <v>246</v>
      </c>
      <c r="AU415" s="267" t="s">
        <v>85</v>
      </c>
      <c r="AV415" s="14" t="s">
        <v>136</v>
      </c>
      <c r="AW415" s="14" t="s">
        <v>32</v>
      </c>
      <c r="AX415" s="14" t="s">
        <v>83</v>
      </c>
      <c r="AY415" s="267" t="s">
        <v>129</v>
      </c>
    </row>
    <row r="416" s="12" customFormat="1" ht="22.8" customHeight="1">
      <c r="A416" s="12"/>
      <c r="B416" s="210"/>
      <c r="C416" s="211"/>
      <c r="D416" s="212" t="s">
        <v>75</v>
      </c>
      <c r="E416" s="224" t="s">
        <v>703</v>
      </c>
      <c r="F416" s="224" t="s">
        <v>704</v>
      </c>
      <c r="G416" s="211"/>
      <c r="H416" s="211"/>
      <c r="I416" s="214"/>
      <c r="J416" s="225">
        <f>BK416</f>
        <v>0</v>
      </c>
      <c r="K416" s="211"/>
      <c r="L416" s="216"/>
      <c r="M416" s="217"/>
      <c r="N416" s="218"/>
      <c r="O416" s="218"/>
      <c r="P416" s="219">
        <f>P417</f>
        <v>0</v>
      </c>
      <c r="Q416" s="218"/>
      <c r="R416" s="219">
        <f>R417</f>
        <v>0</v>
      </c>
      <c r="S416" s="218"/>
      <c r="T416" s="220">
        <f>T417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21" t="s">
        <v>83</v>
      </c>
      <c r="AT416" s="222" t="s">
        <v>75</v>
      </c>
      <c r="AU416" s="222" t="s">
        <v>83</v>
      </c>
      <c r="AY416" s="221" t="s">
        <v>129</v>
      </c>
      <c r="BK416" s="223">
        <f>BK417</f>
        <v>0</v>
      </c>
    </row>
    <row r="417" s="2" customFormat="1" ht="14.4" customHeight="1">
      <c r="A417" s="37"/>
      <c r="B417" s="38"/>
      <c r="C417" s="226" t="s">
        <v>760</v>
      </c>
      <c r="D417" s="226" t="s">
        <v>132</v>
      </c>
      <c r="E417" s="227" t="s">
        <v>761</v>
      </c>
      <c r="F417" s="228" t="s">
        <v>762</v>
      </c>
      <c r="G417" s="229" t="s">
        <v>301</v>
      </c>
      <c r="H417" s="230">
        <v>16.863</v>
      </c>
      <c r="I417" s="231"/>
      <c r="J417" s="232">
        <f>ROUND(I417*H417,2)</f>
        <v>0</v>
      </c>
      <c r="K417" s="233"/>
      <c r="L417" s="43"/>
      <c r="M417" s="234" t="s">
        <v>1</v>
      </c>
      <c r="N417" s="235" t="s">
        <v>41</v>
      </c>
      <c r="O417" s="90"/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7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8" t="s">
        <v>136</v>
      </c>
      <c r="AT417" s="238" t="s">
        <v>132</v>
      </c>
      <c r="AU417" s="238" t="s">
        <v>85</v>
      </c>
      <c r="AY417" s="16" t="s">
        <v>129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6" t="s">
        <v>83</v>
      </c>
      <c r="BK417" s="239">
        <f>ROUND(I417*H417,2)</f>
        <v>0</v>
      </c>
      <c r="BL417" s="16" t="s">
        <v>136</v>
      </c>
      <c r="BM417" s="238" t="s">
        <v>763</v>
      </c>
    </row>
    <row r="418" s="12" customFormat="1" ht="25.92" customHeight="1">
      <c r="A418" s="12"/>
      <c r="B418" s="210"/>
      <c r="C418" s="211"/>
      <c r="D418" s="212" t="s">
        <v>75</v>
      </c>
      <c r="E418" s="213" t="s">
        <v>764</v>
      </c>
      <c r="F418" s="213" t="s">
        <v>765</v>
      </c>
      <c r="G418" s="211"/>
      <c r="H418" s="211"/>
      <c r="I418" s="214"/>
      <c r="J418" s="215">
        <f>BK418</f>
        <v>0</v>
      </c>
      <c r="K418" s="211"/>
      <c r="L418" s="216"/>
      <c r="M418" s="217"/>
      <c r="N418" s="218"/>
      <c r="O418" s="218"/>
      <c r="P418" s="219">
        <f>P419+P421+P424+P427+P431+P434+P436+P446+P451+P455+P458+P462+P469+P473+P476+P481+P484+P491+P494+P496</f>
        <v>0</v>
      </c>
      <c r="Q418" s="218"/>
      <c r="R418" s="219">
        <f>R419+R421+R424+R427+R431+R434+R436+R446+R451+R455+R458+R462+R469+R473+R476+R481+R484+R491+R494+R496</f>
        <v>0</v>
      </c>
      <c r="S418" s="218"/>
      <c r="T418" s="220">
        <f>T419+T421+T424+T427+T431+T434+T436+T446+T451+T455+T458+T462+T469+T473+T476+T481+T484+T491+T494+T496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21" t="s">
        <v>83</v>
      </c>
      <c r="AT418" s="222" t="s">
        <v>75</v>
      </c>
      <c r="AU418" s="222" t="s">
        <v>76</v>
      </c>
      <c r="AY418" s="221" t="s">
        <v>129</v>
      </c>
      <c r="BK418" s="223">
        <f>BK419+BK421+BK424+BK427+BK431+BK434+BK436+BK446+BK451+BK455+BK458+BK462+BK469+BK473+BK476+BK481+BK484+BK491+BK494+BK496</f>
        <v>0</v>
      </c>
    </row>
    <row r="419" s="12" customFormat="1" ht="22.8" customHeight="1">
      <c r="A419" s="12"/>
      <c r="B419" s="210"/>
      <c r="C419" s="211"/>
      <c r="D419" s="212" t="s">
        <v>75</v>
      </c>
      <c r="E419" s="224" t="s">
        <v>221</v>
      </c>
      <c r="F419" s="224" t="s">
        <v>222</v>
      </c>
      <c r="G419" s="211"/>
      <c r="H419" s="211"/>
      <c r="I419" s="214"/>
      <c r="J419" s="225">
        <f>BK419</f>
        <v>0</v>
      </c>
      <c r="K419" s="211"/>
      <c r="L419" s="216"/>
      <c r="M419" s="217"/>
      <c r="N419" s="218"/>
      <c r="O419" s="218"/>
      <c r="P419" s="219">
        <f>P420</f>
        <v>0</v>
      </c>
      <c r="Q419" s="218"/>
      <c r="R419" s="219">
        <f>R420</f>
        <v>0</v>
      </c>
      <c r="S419" s="218"/>
      <c r="T419" s="220">
        <f>T420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21" t="s">
        <v>83</v>
      </c>
      <c r="AT419" s="222" t="s">
        <v>75</v>
      </c>
      <c r="AU419" s="222" t="s">
        <v>83</v>
      </c>
      <c r="AY419" s="221" t="s">
        <v>129</v>
      </c>
      <c r="BK419" s="223">
        <f>BK420</f>
        <v>0</v>
      </c>
    </row>
    <row r="420" s="2" customFormat="1" ht="14.4" customHeight="1">
      <c r="A420" s="37"/>
      <c r="B420" s="38"/>
      <c r="C420" s="226" t="s">
        <v>456</v>
      </c>
      <c r="D420" s="226" t="s">
        <v>132</v>
      </c>
      <c r="E420" s="227" t="s">
        <v>766</v>
      </c>
      <c r="F420" s="228" t="s">
        <v>767</v>
      </c>
      <c r="G420" s="229" t="s">
        <v>277</v>
      </c>
      <c r="H420" s="230">
        <v>1</v>
      </c>
      <c r="I420" s="231"/>
      <c r="J420" s="232">
        <f>ROUND(I420*H420,2)</f>
        <v>0</v>
      </c>
      <c r="K420" s="233"/>
      <c r="L420" s="43"/>
      <c r="M420" s="234" t="s">
        <v>1</v>
      </c>
      <c r="N420" s="235" t="s">
        <v>41</v>
      </c>
      <c r="O420" s="90"/>
      <c r="P420" s="236">
        <f>O420*H420</f>
        <v>0</v>
      </c>
      <c r="Q420" s="236">
        <v>0</v>
      </c>
      <c r="R420" s="236">
        <f>Q420*H420</f>
        <v>0</v>
      </c>
      <c r="S420" s="236">
        <v>0</v>
      </c>
      <c r="T420" s="237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8" t="s">
        <v>136</v>
      </c>
      <c r="AT420" s="238" t="s">
        <v>132</v>
      </c>
      <c r="AU420" s="238" t="s">
        <v>85</v>
      </c>
      <c r="AY420" s="16" t="s">
        <v>129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6" t="s">
        <v>83</v>
      </c>
      <c r="BK420" s="239">
        <f>ROUND(I420*H420,2)</f>
        <v>0</v>
      </c>
      <c r="BL420" s="16" t="s">
        <v>136</v>
      </c>
      <c r="BM420" s="238" t="s">
        <v>768</v>
      </c>
    </row>
    <row r="421" s="12" customFormat="1" ht="22.8" customHeight="1">
      <c r="A421" s="12"/>
      <c r="B421" s="210"/>
      <c r="C421" s="211"/>
      <c r="D421" s="212" t="s">
        <v>75</v>
      </c>
      <c r="E421" s="224" t="s">
        <v>372</v>
      </c>
      <c r="F421" s="224" t="s">
        <v>373</v>
      </c>
      <c r="G421" s="211"/>
      <c r="H421" s="211"/>
      <c r="I421" s="214"/>
      <c r="J421" s="225">
        <f>BK421</f>
        <v>0</v>
      </c>
      <c r="K421" s="211"/>
      <c r="L421" s="216"/>
      <c r="M421" s="217"/>
      <c r="N421" s="218"/>
      <c r="O421" s="218"/>
      <c r="P421" s="219">
        <f>SUM(P422:P423)</f>
        <v>0</v>
      </c>
      <c r="Q421" s="218"/>
      <c r="R421" s="219">
        <f>SUM(R422:R423)</f>
        <v>0</v>
      </c>
      <c r="S421" s="218"/>
      <c r="T421" s="220">
        <f>SUM(T422:T423)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21" t="s">
        <v>83</v>
      </c>
      <c r="AT421" s="222" t="s">
        <v>75</v>
      </c>
      <c r="AU421" s="222" t="s">
        <v>83</v>
      </c>
      <c r="AY421" s="221" t="s">
        <v>129</v>
      </c>
      <c r="BK421" s="223">
        <f>SUM(BK422:BK423)</f>
        <v>0</v>
      </c>
    </row>
    <row r="422" s="2" customFormat="1" ht="14.4" customHeight="1">
      <c r="A422" s="37"/>
      <c r="B422" s="38"/>
      <c r="C422" s="226" t="s">
        <v>769</v>
      </c>
      <c r="D422" s="226" t="s">
        <v>132</v>
      </c>
      <c r="E422" s="227" t="s">
        <v>770</v>
      </c>
      <c r="F422" s="228" t="s">
        <v>771</v>
      </c>
      <c r="G422" s="229" t="s">
        <v>370</v>
      </c>
      <c r="H422" s="230">
        <v>23.719999999999999</v>
      </c>
      <c r="I422" s="231"/>
      <c r="J422" s="232">
        <f>ROUND(I422*H422,2)</f>
        <v>0</v>
      </c>
      <c r="K422" s="233"/>
      <c r="L422" s="43"/>
      <c r="M422" s="234" t="s">
        <v>1</v>
      </c>
      <c r="N422" s="235" t="s">
        <v>41</v>
      </c>
      <c r="O422" s="90"/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7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8" t="s">
        <v>136</v>
      </c>
      <c r="AT422" s="238" t="s">
        <v>132</v>
      </c>
      <c r="AU422" s="238" t="s">
        <v>85</v>
      </c>
      <c r="AY422" s="16" t="s">
        <v>129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6" t="s">
        <v>83</v>
      </c>
      <c r="BK422" s="239">
        <f>ROUND(I422*H422,2)</f>
        <v>0</v>
      </c>
      <c r="BL422" s="16" t="s">
        <v>136</v>
      </c>
      <c r="BM422" s="238" t="s">
        <v>772</v>
      </c>
    </row>
    <row r="423" s="2" customFormat="1" ht="14.4" customHeight="1">
      <c r="A423" s="37"/>
      <c r="B423" s="38"/>
      <c r="C423" s="226" t="s">
        <v>461</v>
      </c>
      <c r="D423" s="226" t="s">
        <v>132</v>
      </c>
      <c r="E423" s="227" t="s">
        <v>773</v>
      </c>
      <c r="F423" s="228" t="s">
        <v>774</v>
      </c>
      <c r="G423" s="229" t="s">
        <v>370</v>
      </c>
      <c r="H423" s="230">
        <v>23.719999999999999</v>
      </c>
      <c r="I423" s="231"/>
      <c r="J423" s="232">
        <f>ROUND(I423*H423,2)</f>
        <v>0</v>
      </c>
      <c r="K423" s="233"/>
      <c r="L423" s="43"/>
      <c r="M423" s="234" t="s">
        <v>1</v>
      </c>
      <c r="N423" s="235" t="s">
        <v>41</v>
      </c>
      <c r="O423" s="90"/>
      <c r="P423" s="236">
        <f>O423*H423</f>
        <v>0</v>
      </c>
      <c r="Q423" s="236">
        <v>0</v>
      </c>
      <c r="R423" s="236">
        <f>Q423*H423</f>
        <v>0</v>
      </c>
      <c r="S423" s="236">
        <v>0</v>
      </c>
      <c r="T423" s="237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8" t="s">
        <v>136</v>
      </c>
      <c r="AT423" s="238" t="s">
        <v>132</v>
      </c>
      <c r="AU423" s="238" t="s">
        <v>85</v>
      </c>
      <c r="AY423" s="16" t="s">
        <v>129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6" t="s">
        <v>83</v>
      </c>
      <c r="BK423" s="239">
        <f>ROUND(I423*H423,2)</f>
        <v>0</v>
      </c>
      <c r="BL423" s="16" t="s">
        <v>136</v>
      </c>
      <c r="BM423" s="238" t="s">
        <v>775</v>
      </c>
    </row>
    <row r="424" s="12" customFormat="1" ht="22.8" customHeight="1">
      <c r="A424" s="12"/>
      <c r="B424" s="210"/>
      <c r="C424" s="211"/>
      <c r="D424" s="212" t="s">
        <v>75</v>
      </c>
      <c r="E424" s="224" t="s">
        <v>378</v>
      </c>
      <c r="F424" s="224" t="s">
        <v>379</v>
      </c>
      <c r="G424" s="211"/>
      <c r="H424" s="211"/>
      <c r="I424" s="214"/>
      <c r="J424" s="225">
        <f>BK424</f>
        <v>0</v>
      </c>
      <c r="K424" s="211"/>
      <c r="L424" s="216"/>
      <c r="M424" s="217"/>
      <c r="N424" s="218"/>
      <c r="O424" s="218"/>
      <c r="P424" s="219">
        <f>SUM(P425:P426)</f>
        <v>0</v>
      </c>
      <c r="Q424" s="218"/>
      <c r="R424" s="219">
        <f>SUM(R425:R426)</f>
        <v>0</v>
      </c>
      <c r="S424" s="218"/>
      <c r="T424" s="220">
        <f>SUM(T425:T426)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21" t="s">
        <v>83</v>
      </c>
      <c r="AT424" s="222" t="s">
        <v>75</v>
      </c>
      <c r="AU424" s="222" t="s">
        <v>83</v>
      </c>
      <c r="AY424" s="221" t="s">
        <v>129</v>
      </c>
      <c r="BK424" s="223">
        <f>SUM(BK425:BK426)</f>
        <v>0</v>
      </c>
    </row>
    <row r="425" s="2" customFormat="1" ht="14.4" customHeight="1">
      <c r="A425" s="37"/>
      <c r="B425" s="38"/>
      <c r="C425" s="226" t="s">
        <v>776</v>
      </c>
      <c r="D425" s="226" t="s">
        <v>132</v>
      </c>
      <c r="E425" s="227" t="s">
        <v>380</v>
      </c>
      <c r="F425" s="228" t="s">
        <v>381</v>
      </c>
      <c r="G425" s="229" t="s">
        <v>370</v>
      </c>
      <c r="H425" s="230">
        <v>6.5499999999999998</v>
      </c>
      <c r="I425" s="231"/>
      <c r="J425" s="232">
        <f>ROUND(I425*H425,2)</f>
        <v>0</v>
      </c>
      <c r="K425" s="233"/>
      <c r="L425" s="43"/>
      <c r="M425" s="234" t="s">
        <v>1</v>
      </c>
      <c r="N425" s="235" t="s">
        <v>41</v>
      </c>
      <c r="O425" s="90"/>
      <c r="P425" s="236">
        <f>O425*H425</f>
        <v>0</v>
      </c>
      <c r="Q425" s="236">
        <v>0</v>
      </c>
      <c r="R425" s="236">
        <f>Q425*H425</f>
        <v>0</v>
      </c>
      <c r="S425" s="236">
        <v>0</v>
      </c>
      <c r="T425" s="237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8" t="s">
        <v>136</v>
      </c>
      <c r="AT425" s="238" t="s">
        <v>132</v>
      </c>
      <c r="AU425" s="238" t="s">
        <v>85</v>
      </c>
      <c r="AY425" s="16" t="s">
        <v>129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6" t="s">
        <v>83</v>
      </c>
      <c r="BK425" s="239">
        <f>ROUND(I425*H425,2)</f>
        <v>0</v>
      </c>
      <c r="BL425" s="16" t="s">
        <v>136</v>
      </c>
      <c r="BM425" s="238" t="s">
        <v>777</v>
      </c>
    </row>
    <row r="426" s="2" customFormat="1" ht="14.4" customHeight="1">
      <c r="A426" s="37"/>
      <c r="B426" s="38"/>
      <c r="C426" s="226" t="s">
        <v>465</v>
      </c>
      <c r="D426" s="226" t="s">
        <v>132</v>
      </c>
      <c r="E426" s="227" t="s">
        <v>384</v>
      </c>
      <c r="F426" s="228" t="s">
        <v>385</v>
      </c>
      <c r="G426" s="229" t="s">
        <v>370</v>
      </c>
      <c r="H426" s="230">
        <v>6.5499999999999998</v>
      </c>
      <c r="I426" s="231"/>
      <c r="J426" s="232">
        <f>ROUND(I426*H426,2)</f>
        <v>0</v>
      </c>
      <c r="K426" s="233"/>
      <c r="L426" s="43"/>
      <c r="M426" s="234" t="s">
        <v>1</v>
      </c>
      <c r="N426" s="235" t="s">
        <v>41</v>
      </c>
      <c r="O426" s="90"/>
      <c r="P426" s="236">
        <f>O426*H426</f>
        <v>0</v>
      </c>
      <c r="Q426" s="236">
        <v>0</v>
      </c>
      <c r="R426" s="236">
        <f>Q426*H426</f>
        <v>0</v>
      </c>
      <c r="S426" s="236">
        <v>0</v>
      </c>
      <c r="T426" s="237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8" t="s">
        <v>136</v>
      </c>
      <c r="AT426" s="238" t="s">
        <v>132</v>
      </c>
      <c r="AU426" s="238" t="s">
        <v>85</v>
      </c>
      <c r="AY426" s="16" t="s">
        <v>129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6" t="s">
        <v>83</v>
      </c>
      <c r="BK426" s="239">
        <f>ROUND(I426*H426,2)</f>
        <v>0</v>
      </c>
      <c r="BL426" s="16" t="s">
        <v>136</v>
      </c>
      <c r="BM426" s="238" t="s">
        <v>778</v>
      </c>
    </row>
    <row r="427" s="12" customFormat="1" ht="22.8" customHeight="1">
      <c r="A427" s="12"/>
      <c r="B427" s="210"/>
      <c r="C427" s="211"/>
      <c r="D427" s="212" t="s">
        <v>75</v>
      </c>
      <c r="E427" s="224" t="s">
        <v>390</v>
      </c>
      <c r="F427" s="224" t="s">
        <v>391</v>
      </c>
      <c r="G427" s="211"/>
      <c r="H427" s="211"/>
      <c r="I427" s="214"/>
      <c r="J427" s="225">
        <f>BK427</f>
        <v>0</v>
      </c>
      <c r="K427" s="211"/>
      <c r="L427" s="216"/>
      <c r="M427" s="217"/>
      <c r="N427" s="218"/>
      <c r="O427" s="218"/>
      <c r="P427" s="219">
        <f>SUM(P428:P430)</f>
        <v>0</v>
      </c>
      <c r="Q427" s="218"/>
      <c r="R427" s="219">
        <f>SUM(R428:R430)</f>
        <v>0</v>
      </c>
      <c r="S427" s="218"/>
      <c r="T427" s="220">
        <f>SUM(T428:T430)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21" t="s">
        <v>83</v>
      </c>
      <c r="AT427" s="222" t="s">
        <v>75</v>
      </c>
      <c r="AU427" s="222" t="s">
        <v>83</v>
      </c>
      <c r="AY427" s="221" t="s">
        <v>129</v>
      </c>
      <c r="BK427" s="223">
        <f>SUM(BK428:BK430)</f>
        <v>0</v>
      </c>
    </row>
    <row r="428" s="2" customFormat="1" ht="14.4" customHeight="1">
      <c r="A428" s="37"/>
      <c r="B428" s="38"/>
      <c r="C428" s="226" t="s">
        <v>779</v>
      </c>
      <c r="D428" s="226" t="s">
        <v>132</v>
      </c>
      <c r="E428" s="227" t="s">
        <v>393</v>
      </c>
      <c r="F428" s="228" t="s">
        <v>394</v>
      </c>
      <c r="G428" s="229" t="s">
        <v>370</v>
      </c>
      <c r="H428" s="230">
        <v>23.719999999999999</v>
      </c>
      <c r="I428" s="231"/>
      <c r="J428" s="232">
        <f>ROUND(I428*H428,2)</f>
        <v>0</v>
      </c>
      <c r="K428" s="233"/>
      <c r="L428" s="43"/>
      <c r="M428" s="234" t="s">
        <v>1</v>
      </c>
      <c r="N428" s="235" t="s">
        <v>41</v>
      </c>
      <c r="O428" s="90"/>
      <c r="P428" s="236">
        <f>O428*H428</f>
        <v>0</v>
      </c>
      <c r="Q428" s="236">
        <v>0</v>
      </c>
      <c r="R428" s="236">
        <f>Q428*H428</f>
        <v>0</v>
      </c>
      <c r="S428" s="236">
        <v>0</v>
      </c>
      <c r="T428" s="237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38" t="s">
        <v>136</v>
      </c>
      <c r="AT428" s="238" t="s">
        <v>132</v>
      </c>
      <c r="AU428" s="238" t="s">
        <v>85</v>
      </c>
      <c r="AY428" s="16" t="s">
        <v>129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6" t="s">
        <v>83</v>
      </c>
      <c r="BK428" s="239">
        <f>ROUND(I428*H428,2)</f>
        <v>0</v>
      </c>
      <c r="BL428" s="16" t="s">
        <v>136</v>
      </c>
      <c r="BM428" s="238" t="s">
        <v>780</v>
      </c>
    </row>
    <row r="429" s="2" customFormat="1" ht="14.4" customHeight="1">
      <c r="A429" s="37"/>
      <c r="B429" s="38"/>
      <c r="C429" s="226" t="s">
        <v>468</v>
      </c>
      <c r="D429" s="226" t="s">
        <v>132</v>
      </c>
      <c r="E429" s="227" t="s">
        <v>396</v>
      </c>
      <c r="F429" s="228" t="s">
        <v>397</v>
      </c>
      <c r="G429" s="229" t="s">
        <v>370</v>
      </c>
      <c r="H429" s="230">
        <v>26.370000000000001</v>
      </c>
      <c r="I429" s="231"/>
      <c r="J429" s="232">
        <f>ROUND(I429*H429,2)</f>
        <v>0</v>
      </c>
      <c r="K429" s="233"/>
      <c r="L429" s="43"/>
      <c r="M429" s="234" t="s">
        <v>1</v>
      </c>
      <c r="N429" s="235" t="s">
        <v>41</v>
      </c>
      <c r="O429" s="90"/>
      <c r="P429" s="236">
        <f>O429*H429</f>
        <v>0</v>
      </c>
      <c r="Q429" s="236">
        <v>0</v>
      </c>
      <c r="R429" s="236">
        <f>Q429*H429</f>
        <v>0</v>
      </c>
      <c r="S429" s="236">
        <v>0</v>
      </c>
      <c r="T429" s="23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8" t="s">
        <v>136</v>
      </c>
      <c r="AT429" s="238" t="s">
        <v>132</v>
      </c>
      <c r="AU429" s="238" t="s">
        <v>85</v>
      </c>
      <c r="AY429" s="16" t="s">
        <v>129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6" t="s">
        <v>83</v>
      </c>
      <c r="BK429" s="239">
        <f>ROUND(I429*H429,2)</f>
        <v>0</v>
      </c>
      <c r="BL429" s="16" t="s">
        <v>136</v>
      </c>
      <c r="BM429" s="238" t="s">
        <v>781</v>
      </c>
    </row>
    <row r="430" s="2" customFormat="1" ht="14.4" customHeight="1">
      <c r="A430" s="37"/>
      <c r="B430" s="38"/>
      <c r="C430" s="226" t="s">
        <v>782</v>
      </c>
      <c r="D430" s="226" t="s">
        <v>132</v>
      </c>
      <c r="E430" s="227" t="s">
        <v>400</v>
      </c>
      <c r="F430" s="228" t="s">
        <v>401</v>
      </c>
      <c r="G430" s="229" t="s">
        <v>370</v>
      </c>
      <c r="H430" s="230">
        <v>26.370000000000001</v>
      </c>
      <c r="I430" s="231"/>
      <c r="J430" s="232">
        <f>ROUND(I430*H430,2)</f>
        <v>0</v>
      </c>
      <c r="K430" s="233"/>
      <c r="L430" s="43"/>
      <c r="M430" s="234" t="s">
        <v>1</v>
      </c>
      <c r="N430" s="235" t="s">
        <v>41</v>
      </c>
      <c r="O430" s="90"/>
      <c r="P430" s="236">
        <f>O430*H430</f>
        <v>0</v>
      </c>
      <c r="Q430" s="236">
        <v>0</v>
      </c>
      <c r="R430" s="236">
        <f>Q430*H430</f>
        <v>0</v>
      </c>
      <c r="S430" s="236">
        <v>0</v>
      </c>
      <c r="T430" s="237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8" t="s">
        <v>136</v>
      </c>
      <c r="AT430" s="238" t="s">
        <v>132</v>
      </c>
      <c r="AU430" s="238" t="s">
        <v>85</v>
      </c>
      <c r="AY430" s="16" t="s">
        <v>129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6" t="s">
        <v>83</v>
      </c>
      <c r="BK430" s="239">
        <f>ROUND(I430*H430,2)</f>
        <v>0</v>
      </c>
      <c r="BL430" s="16" t="s">
        <v>136</v>
      </c>
      <c r="BM430" s="238" t="s">
        <v>783</v>
      </c>
    </row>
    <row r="431" s="12" customFormat="1" ht="22.8" customHeight="1">
      <c r="A431" s="12"/>
      <c r="B431" s="210"/>
      <c r="C431" s="211"/>
      <c r="D431" s="212" t="s">
        <v>75</v>
      </c>
      <c r="E431" s="224" t="s">
        <v>403</v>
      </c>
      <c r="F431" s="224" t="s">
        <v>404</v>
      </c>
      <c r="G431" s="211"/>
      <c r="H431" s="211"/>
      <c r="I431" s="214"/>
      <c r="J431" s="225">
        <f>BK431</f>
        <v>0</v>
      </c>
      <c r="K431" s="211"/>
      <c r="L431" s="216"/>
      <c r="M431" s="217"/>
      <c r="N431" s="218"/>
      <c r="O431" s="218"/>
      <c r="P431" s="219">
        <f>SUM(P432:P433)</f>
        <v>0</v>
      </c>
      <c r="Q431" s="218"/>
      <c r="R431" s="219">
        <f>SUM(R432:R433)</f>
        <v>0</v>
      </c>
      <c r="S431" s="218"/>
      <c r="T431" s="220">
        <f>SUM(T432:T433)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21" t="s">
        <v>83</v>
      </c>
      <c r="AT431" s="222" t="s">
        <v>75</v>
      </c>
      <c r="AU431" s="222" t="s">
        <v>83</v>
      </c>
      <c r="AY431" s="221" t="s">
        <v>129</v>
      </c>
      <c r="BK431" s="223">
        <f>SUM(BK432:BK433)</f>
        <v>0</v>
      </c>
    </row>
    <row r="432" s="2" customFormat="1" ht="14.4" customHeight="1">
      <c r="A432" s="37"/>
      <c r="B432" s="38"/>
      <c r="C432" s="226" t="s">
        <v>472</v>
      </c>
      <c r="D432" s="226" t="s">
        <v>132</v>
      </c>
      <c r="E432" s="227" t="s">
        <v>416</v>
      </c>
      <c r="F432" s="228" t="s">
        <v>417</v>
      </c>
      <c r="G432" s="229" t="s">
        <v>370</v>
      </c>
      <c r="H432" s="230">
        <v>26.370000000000001</v>
      </c>
      <c r="I432" s="231"/>
      <c r="J432" s="232">
        <f>ROUND(I432*H432,2)</f>
        <v>0</v>
      </c>
      <c r="K432" s="233"/>
      <c r="L432" s="43"/>
      <c r="M432" s="234" t="s">
        <v>1</v>
      </c>
      <c r="N432" s="235" t="s">
        <v>41</v>
      </c>
      <c r="O432" s="90"/>
      <c r="P432" s="236">
        <f>O432*H432</f>
        <v>0</v>
      </c>
      <c r="Q432" s="236">
        <v>0</v>
      </c>
      <c r="R432" s="236">
        <f>Q432*H432</f>
        <v>0</v>
      </c>
      <c r="S432" s="236">
        <v>0</v>
      </c>
      <c r="T432" s="237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8" t="s">
        <v>136</v>
      </c>
      <c r="AT432" s="238" t="s">
        <v>132</v>
      </c>
      <c r="AU432" s="238" t="s">
        <v>85</v>
      </c>
      <c r="AY432" s="16" t="s">
        <v>129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6" t="s">
        <v>83</v>
      </c>
      <c r="BK432" s="239">
        <f>ROUND(I432*H432,2)</f>
        <v>0</v>
      </c>
      <c r="BL432" s="16" t="s">
        <v>136</v>
      </c>
      <c r="BM432" s="238" t="s">
        <v>784</v>
      </c>
    </row>
    <row r="433" s="2" customFormat="1" ht="14.4" customHeight="1">
      <c r="A433" s="37"/>
      <c r="B433" s="38"/>
      <c r="C433" s="226" t="s">
        <v>785</v>
      </c>
      <c r="D433" s="226" t="s">
        <v>132</v>
      </c>
      <c r="E433" s="227" t="s">
        <v>786</v>
      </c>
      <c r="F433" s="228" t="s">
        <v>787</v>
      </c>
      <c r="G433" s="229" t="s">
        <v>370</v>
      </c>
      <c r="H433" s="230">
        <v>3.8999999999999999</v>
      </c>
      <c r="I433" s="231"/>
      <c r="J433" s="232">
        <f>ROUND(I433*H433,2)</f>
        <v>0</v>
      </c>
      <c r="K433" s="233"/>
      <c r="L433" s="43"/>
      <c r="M433" s="234" t="s">
        <v>1</v>
      </c>
      <c r="N433" s="235" t="s">
        <v>41</v>
      </c>
      <c r="O433" s="90"/>
      <c r="P433" s="236">
        <f>O433*H433</f>
        <v>0</v>
      </c>
      <c r="Q433" s="236">
        <v>0</v>
      </c>
      <c r="R433" s="236">
        <f>Q433*H433</f>
        <v>0</v>
      </c>
      <c r="S433" s="236">
        <v>0</v>
      </c>
      <c r="T433" s="237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8" t="s">
        <v>136</v>
      </c>
      <c r="AT433" s="238" t="s">
        <v>132</v>
      </c>
      <c r="AU433" s="238" t="s">
        <v>85</v>
      </c>
      <c r="AY433" s="16" t="s">
        <v>129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6" t="s">
        <v>83</v>
      </c>
      <c r="BK433" s="239">
        <f>ROUND(I433*H433,2)</f>
        <v>0</v>
      </c>
      <c r="BL433" s="16" t="s">
        <v>136</v>
      </c>
      <c r="BM433" s="238" t="s">
        <v>788</v>
      </c>
    </row>
    <row r="434" s="12" customFormat="1" ht="22.8" customHeight="1">
      <c r="A434" s="12"/>
      <c r="B434" s="210"/>
      <c r="C434" s="211"/>
      <c r="D434" s="212" t="s">
        <v>75</v>
      </c>
      <c r="E434" s="224" t="s">
        <v>419</v>
      </c>
      <c r="F434" s="224" t="s">
        <v>420</v>
      </c>
      <c r="G434" s="211"/>
      <c r="H434" s="211"/>
      <c r="I434" s="214"/>
      <c r="J434" s="225">
        <f>BK434</f>
        <v>0</v>
      </c>
      <c r="K434" s="211"/>
      <c r="L434" s="216"/>
      <c r="M434" s="217"/>
      <c r="N434" s="218"/>
      <c r="O434" s="218"/>
      <c r="P434" s="219">
        <f>P435</f>
        <v>0</v>
      </c>
      <c r="Q434" s="218"/>
      <c r="R434" s="219">
        <f>R435</f>
        <v>0</v>
      </c>
      <c r="S434" s="218"/>
      <c r="T434" s="220">
        <f>T435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21" t="s">
        <v>83</v>
      </c>
      <c r="AT434" s="222" t="s">
        <v>75</v>
      </c>
      <c r="AU434" s="222" t="s">
        <v>83</v>
      </c>
      <c r="AY434" s="221" t="s">
        <v>129</v>
      </c>
      <c r="BK434" s="223">
        <f>BK435</f>
        <v>0</v>
      </c>
    </row>
    <row r="435" s="2" customFormat="1" ht="14.4" customHeight="1">
      <c r="A435" s="37"/>
      <c r="B435" s="38"/>
      <c r="C435" s="226" t="s">
        <v>475</v>
      </c>
      <c r="D435" s="226" t="s">
        <v>132</v>
      </c>
      <c r="E435" s="227" t="s">
        <v>425</v>
      </c>
      <c r="F435" s="228" t="s">
        <v>426</v>
      </c>
      <c r="G435" s="229" t="s">
        <v>362</v>
      </c>
      <c r="H435" s="230">
        <v>39</v>
      </c>
      <c r="I435" s="231"/>
      <c r="J435" s="232">
        <f>ROUND(I435*H435,2)</f>
        <v>0</v>
      </c>
      <c r="K435" s="233"/>
      <c r="L435" s="43"/>
      <c r="M435" s="234" t="s">
        <v>1</v>
      </c>
      <c r="N435" s="235" t="s">
        <v>41</v>
      </c>
      <c r="O435" s="90"/>
      <c r="P435" s="236">
        <f>O435*H435</f>
        <v>0</v>
      </c>
      <c r="Q435" s="236">
        <v>0</v>
      </c>
      <c r="R435" s="236">
        <f>Q435*H435</f>
        <v>0</v>
      </c>
      <c r="S435" s="236">
        <v>0</v>
      </c>
      <c r="T435" s="237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8" t="s">
        <v>136</v>
      </c>
      <c r="AT435" s="238" t="s">
        <v>132</v>
      </c>
      <c r="AU435" s="238" t="s">
        <v>85</v>
      </c>
      <c r="AY435" s="16" t="s">
        <v>129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6" t="s">
        <v>83</v>
      </c>
      <c r="BK435" s="239">
        <f>ROUND(I435*H435,2)</f>
        <v>0</v>
      </c>
      <c r="BL435" s="16" t="s">
        <v>136</v>
      </c>
      <c r="BM435" s="238" t="s">
        <v>789</v>
      </c>
    </row>
    <row r="436" s="12" customFormat="1" ht="22.8" customHeight="1">
      <c r="A436" s="12"/>
      <c r="B436" s="210"/>
      <c r="C436" s="211"/>
      <c r="D436" s="212" t="s">
        <v>75</v>
      </c>
      <c r="E436" s="224" t="s">
        <v>457</v>
      </c>
      <c r="F436" s="224" t="s">
        <v>458</v>
      </c>
      <c r="G436" s="211"/>
      <c r="H436" s="211"/>
      <c r="I436" s="214"/>
      <c r="J436" s="225">
        <f>BK436</f>
        <v>0</v>
      </c>
      <c r="K436" s="211"/>
      <c r="L436" s="216"/>
      <c r="M436" s="217"/>
      <c r="N436" s="218"/>
      <c r="O436" s="218"/>
      <c r="P436" s="219">
        <f>SUM(P437:P445)</f>
        <v>0</v>
      </c>
      <c r="Q436" s="218"/>
      <c r="R436" s="219">
        <f>SUM(R437:R445)</f>
        <v>0</v>
      </c>
      <c r="S436" s="218"/>
      <c r="T436" s="220">
        <f>SUM(T437:T445)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21" t="s">
        <v>83</v>
      </c>
      <c r="AT436" s="222" t="s">
        <v>75</v>
      </c>
      <c r="AU436" s="222" t="s">
        <v>83</v>
      </c>
      <c r="AY436" s="221" t="s">
        <v>129</v>
      </c>
      <c r="BK436" s="223">
        <f>SUM(BK437:BK445)</f>
        <v>0</v>
      </c>
    </row>
    <row r="437" s="2" customFormat="1" ht="14.4" customHeight="1">
      <c r="A437" s="37"/>
      <c r="B437" s="38"/>
      <c r="C437" s="226" t="s">
        <v>790</v>
      </c>
      <c r="D437" s="226" t="s">
        <v>132</v>
      </c>
      <c r="E437" s="227" t="s">
        <v>791</v>
      </c>
      <c r="F437" s="228" t="s">
        <v>792</v>
      </c>
      <c r="G437" s="229" t="s">
        <v>370</v>
      </c>
      <c r="H437" s="230">
        <v>5</v>
      </c>
      <c r="I437" s="231"/>
      <c r="J437" s="232">
        <f>ROUND(I437*H437,2)</f>
        <v>0</v>
      </c>
      <c r="K437" s="233"/>
      <c r="L437" s="43"/>
      <c r="M437" s="234" t="s">
        <v>1</v>
      </c>
      <c r="N437" s="235" t="s">
        <v>41</v>
      </c>
      <c r="O437" s="90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7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8" t="s">
        <v>136</v>
      </c>
      <c r="AT437" s="238" t="s">
        <v>132</v>
      </c>
      <c r="AU437" s="238" t="s">
        <v>85</v>
      </c>
      <c r="AY437" s="16" t="s">
        <v>129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6" t="s">
        <v>83</v>
      </c>
      <c r="BK437" s="239">
        <f>ROUND(I437*H437,2)</f>
        <v>0</v>
      </c>
      <c r="BL437" s="16" t="s">
        <v>136</v>
      </c>
      <c r="BM437" s="238" t="s">
        <v>793</v>
      </c>
    </row>
    <row r="438" s="2" customFormat="1" ht="14.4" customHeight="1">
      <c r="A438" s="37"/>
      <c r="B438" s="38"/>
      <c r="C438" s="226" t="s">
        <v>479</v>
      </c>
      <c r="D438" s="226" t="s">
        <v>132</v>
      </c>
      <c r="E438" s="227" t="s">
        <v>725</v>
      </c>
      <c r="F438" s="228" t="s">
        <v>726</v>
      </c>
      <c r="G438" s="229" t="s">
        <v>362</v>
      </c>
      <c r="H438" s="230">
        <v>1.8999999999999999</v>
      </c>
      <c r="I438" s="231"/>
      <c r="J438" s="232">
        <f>ROUND(I438*H438,2)</f>
        <v>0</v>
      </c>
      <c r="K438" s="233"/>
      <c r="L438" s="43"/>
      <c r="M438" s="234" t="s">
        <v>1</v>
      </c>
      <c r="N438" s="235" t="s">
        <v>41</v>
      </c>
      <c r="O438" s="90"/>
      <c r="P438" s="236">
        <f>O438*H438</f>
        <v>0</v>
      </c>
      <c r="Q438" s="236">
        <v>0</v>
      </c>
      <c r="R438" s="236">
        <f>Q438*H438</f>
        <v>0</v>
      </c>
      <c r="S438" s="236">
        <v>0</v>
      </c>
      <c r="T438" s="237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8" t="s">
        <v>136</v>
      </c>
      <c r="AT438" s="238" t="s">
        <v>132</v>
      </c>
      <c r="AU438" s="238" t="s">
        <v>85</v>
      </c>
      <c r="AY438" s="16" t="s">
        <v>129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6" t="s">
        <v>83</v>
      </c>
      <c r="BK438" s="239">
        <f>ROUND(I438*H438,2)</f>
        <v>0</v>
      </c>
      <c r="BL438" s="16" t="s">
        <v>136</v>
      </c>
      <c r="BM438" s="238" t="s">
        <v>794</v>
      </c>
    </row>
    <row r="439" s="2" customFormat="1" ht="14.4" customHeight="1">
      <c r="A439" s="37"/>
      <c r="B439" s="38"/>
      <c r="C439" s="226" t="s">
        <v>795</v>
      </c>
      <c r="D439" s="226" t="s">
        <v>132</v>
      </c>
      <c r="E439" s="227" t="s">
        <v>729</v>
      </c>
      <c r="F439" s="228" t="s">
        <v>730</v>
      </c>
      <c r="G439" s="229" t="s">
        <v>362</v>
      </c>
      <c r="H439" s="230">
        <v>1.8999999999999999</v>
      </c>
      <c r="I439" s="231"/>
      <c r="J439" s="232">
        <f>ROUND(I439*H439,2)</f>
        <v>0</v>
      </c>
      <c r="K439" s="233"/>
      <c r="L439" s="43"/>
      <c r="M439" s="234" t="s">
        <v>1</v>
      </c>
      <c r="N439" s="235" t="s">
        <v>41</v>
      </c>
      <c r="O439" s="90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8" t="s">
        <v>136</v>
      </c>
      <c r="AT439" s="238" t="s">
        <v>132</v>
      </c>
      <c r="AU439" s="238" t="s">
        <v>85</v>
      </c>
      <c r="AY439" s="16" t="s">
        <v>129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6" t="s">
        <v>83</v>
      </c>
      <c r="BK439" s="239">
        <f>ROUND(I439*H439,2)</f>
        <v>0</v>
      </c>
      <c r="BL439" s="16" t="s">
        <v>136</v>
      </c>
      <c r="BM439" s="238" t="s">
        <v>796</v>
      </c>
    </row>
    <row r="440" s="2" customFormat="1" ht="14.4" customHeight="1">
      <c r="A440" s="37"/>
      <c r="B440" s="38"/>
      <c r="C440" s="226" t="s">
        <v>482</v>
      </c>
      <c r="D440" s="226" t="s">
        <v>132</v>
      </c>
      <c r="E440" s="227" t="s">
        <v>797</v>
      </c>
      <c r="F440" s="228" t="s">
        <v>798</v>
      </c>
      <c r="G440" s="229" t="s">
        <v>370</v>
      </c>
      <c r="H440" s="230">
        <v>2.8700000000000001</v>
      </c>
      <c r="I440" s="231"/>
      <c r="J440" s="232">
        <f>ROUND(I440*H440,2)</f>
        <v>0</v>
      </c>
      <c r="K440" s="233"/>
      <c r="L440" s="43"/>
      <c r="M440" s="234" t="s">
        <v>1</v>
      </c>
      <c r="N440" s="235" t="s">
        <v>41</v>
      </c>
      <c r="O440" s="90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38" t="s">
        <v>136</v>
      </c>
      <c r="AT440" s="238" t="s">
        <v>132</v>
      </c>
      <c r="AU440" s="238" t="s">
        <v>85</v>
      </c>
      <c r="AY440" s="16" t="s">
        <v>129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6" t="s">
        <v>83</v>
      </c>
      <c r="BK440" s="239">
        <f>ROUND(I440*H440,2)</f>
        <v>0</v>
      </c>
      <c r="BL440" s="16" t="s">
        <v>136</v>
      </c>
      <c r="BM440" s="238" t="s">
        <v>799</v>
      </c>
    </row>
    <row r="441" s="2" customFormat="1" ht="14.4" customHeight="1">
      <c r="A441" s="37"/>
      <c r="B441" s="38"/>
      <c r="C441" s="226" t="s">
        <v>800</v>
      </c>
      <c r="D441" s="226" t="s">
        <v>132</v>
      </c>
      <c r="E441" s="227" t="s">
        <v>801</v>
      </c>
      <c r="F441" s="228" t="s">
        <v>802</v>
      </c>
      <c r="G441" s="229" t="s">
        <v>370</v>
      </c>
      <c r="H441" s="230">
        <v>2.8700000000000001</v>
      </c>
      <c r="I441" s="231"/>
      <c r="J441" s="232">
        <f>ROUND(I441*H441,2)</f>
        <v>0</v>
      </c>
      <c r="K441" s="233"/>
      <c r="L441" s="43"/>
      <c r="M441" s="234" t="s">
        <v>1</v>
      </c>
      <c r="N441" s="235" t="s">
        <v>41</v>
      </c>
      <c r="O441" s="90"/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7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8" t="s">
        <v>136</v>
      </c>
      <c r="AT441" s="238" t="s">
        <v>132</v>
      </c>
      <c r="AU441" s="238" t="s">
        <v>85</v>
      </c>
      <c r="AY441" s="16" t="s">
        <v>129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6" t="s">
        <v>83</v>
      </c>
      <c r="BK441" s="239">
        <f>ROUND(I441*H441,2)</f>
        <v>0</v>
      </c>
      <c r="BL441" s="16" t="s">
        <v>136</v>
      </c>
      <c r="BM441" s="238" t="s">
        <v>803</v>
      </c>
    </row>
    <row r="442" s="2" customFormat="1" ht="14.4" customHeight="1">
      <c r="A442" s="37"/>
      <c r="B442" s="38"/>
      <c r="C442" s="226" t="s">
        <v>486</v>
      </c>
      <c r="D442" s="226" t="s">
        <v>132</v>
      </c>
      <c r="E442" s="227" t="s">
        <v>487</v>
      </c>
      <c r="F442" s="228" t="s">
        <v>488</v>
      </c>
      <c r="G442" s="229" t="s">
        <v>301</v>
      </c>
      <c r="H442" s="230">
        <v>0.070000000000000007</v>
      </c>
      <c r="I442" s="231"/>
      <c r="J442" s="232">
        <f>ROUND(I442*H442,2)</f>
        <v>0</v>
      </c>
      <c r="K442" s="233"/>
      <c r="L442" s="43"/>
      <c r="M442" s="234" t="s">
        <v>1</v>
      </c>
      <c r="N442" s="235" t="s">
        <v>41</v>
      </c>
      <c r="O442" s="90"/>
      <c r="P442" s="236">
        <f>O442*H442</f>
        <v>0</v>
      </c>
      <c r="Q442" s="236">
        <v>0</v>
      </c>
      <c r="R442" s="236">
        <f>Q442*H442</f>
        <v>0</v>
      </c>
      <c r="S442" s="236">
        <v>0</v>
      </c>
      <c r="T442" s="237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8" t="s">
        <v>136</v>
      </c>
      <c r="AT442" s="238" t="s">
        <v>132</v>
      </c>
      <c r="AU442" s="238" t="s">
        <v>85</v>
      </c>
      <c r="AY442" s="16" t="s">
        <v>129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6" t="s">
        <v>83</v>
      </c>
      <c r="BK442" s="239">
        <f>ROUND(I442*H442,2)</f>
        <v>0</v>
      </c>
      <c r="BL442" s="16" t="s">
        <v>136</v>
      </c>
      <c r="BM442" s="238" t="s">
        <v>804</v>
      </c>
    </row>
    <row r="443" s="2" customFormat="1" ht="14.4" customHeight="1">
      <c r="A443" s="37"/>
      <c r="B443" s="38"/>
      <c r="C443" s="226" t="s">
        <v>805</v>
      </c>
      <c r="D443" s="226" t="s">
        <v>132</v>
      </c>
      <c r="E443" s="227" t="s">
        <v>477</v>
      </c>
      <c r="F443" s="228" t="s">
        <v>478</v>
      </c>
      <c r="G443" s="229" t="s">
        <v>225</v>
      </c>
      <c r="H443" s="230">
        <v>3.5</v>
      </c>
      <c r="I443" s="231"/>
      <c r="J443" s="232">
        <f>ROUND(I443*H443,2)</f>
        <v>0</v>
      </c>
      <c r="K443" s="233"/>
      <c r="L443" s="43"/>
      <c r="M443" s="234" t="s">
        <v>1</v>
      </c>
      <c r="N443" s="235" t="s">
        <v>41</v>
      </c>
      <c r="O443" s="90"/>
      <c r="P443" s="236">
        <f>O443*H443</f>
        <v>0</v>
      </c>
      <c r="Q443" s="236">
        <v>0</v>
      </c>
      <c r="R443" s="236">
        <f>Q443*H443</f>
        <v>0</v>
      </c>
      <c r="S443" s="236">
        <v>0</v>
      </c>
      <c r="T443" s="237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8" t="s">
        <v>136</v>
      </c>
      <c r="AT443" s="238" t="s">
        <v>132</v>
      </c>
      <c r="AU443" s="238" t="s">
        <v>85</v>
      </c>
      <c r="AY443" s="16" t="s">
        <v>129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6" t="s">
        <v>83</v>
      </c>
      <c r="BK443" s="239">
        <f>ROUND(I443*H443,2)</f>
        <v>0</v>
      </c>
      <c r="BL443" s="16" t="s">
        <v>136</v>
      </c>
      <c r="BM443" s="238" t="s">
        <v>806</v>
      </c>
    </row>
    <row r="444" s="2" customFormat="1" ht="24.15" customHeight="1">
      <c r="A444" s="37"/>
      <c r="B444" s="38"/>
      <c r="C444" s="226" t="s">
        <v>489</v>
      </c>
      <c r="D444" s="226" t="s">
        <v>132</v>
      </c>
      <c r="E444" s="227" t="s">
        <v>473</v>
      </c>
      <c r="F444" s="228" t="s">
        <v>474</v>
      </c>
      <c r="G444" s="229" t="s">
        <v>254</v>
      </c>
      <c r="H444" s="230">
        <v>2.8700000000000001</v>
      </c>
      <c r="I444" s="231"/>
      <c r="J444" s="232">
        <f>ROUND(I444*H444,2)</f>
        <v>0</v>
      </c>
      <c r="K444" s="233"/>
      <c r="L444" s="43"/>
      <c r="M444" s="234" t="s">
        <v>1</v>
      </c>
      <c r="N444" s="235" t="s">
        <v>41</v>
      </c>
      <c r="O444" s="90"/>
      <c r="P444" s="236">
        <f>O444*H444</f>
        <v>0</v>
      </c>
      <c r="Q444" s="236">
        <v>0</v>
      </c>
      <c r="R444" s="236">
        <f>Q444*H444</f>
        <v>0</v>
      </c>
      <c r="S444" s="236">
        <v>0</v>
      </c>
      <c r="T444" s="237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38" t="s">
        <v>136</v>
      </c>
      <c r="AT444" s="238" t="s">
        <v>132</v>
      </c>
      <c r="AU444" s="238" t="s">
        <v>85</v>
      </c>
      <c r="AY444" s="16" t="s">
        <v>129</v>
      </c>
      <c r="BE444" s="239">
        <f>IF(N444="základní",J444,0)</f>
        <v>0</v>
      </c>
      <c r="BF444" s="239">
        <f>IF(N444="snížená",J444,0)</f>
        <v>0</v>
      </c>
      <c r="BG444" s="239">
        <f>IF(N444="zákl. přenesená",J444,0)</f>
        <v>0</v>
      </c>
      <c r="BH444" s="239">
        <f>IF(N444="sníž. přenesená",J444,0)</f>
        <v>0</v>
      </c>
      <c r="BI444" s="239">
        <f>IF(N444="nulová",J444,0)</f>
        <v>0</v>
      </c>
      <c r="BJ444" s="16" t="s">
        <v>83</v>
      </c>
      <c r="BK444" s="239">
        <f>ROUND(I444*H444,2)</f>
        <v>0</v>
      </c>
      <c r="BL444" s="16" t="s">
        <v>136</v>
      </c>
      <c r="BM444" s="238" t="s">
        <v>807</v>
      </c>
    </row>
    <row r="445" s="2" customFormat="1" ht="14.4" customHeight="1">
      <c r="A445" s="37"/>
      <c r="B445" s="38"/>
      <c r="C445" s="226" t="s">
        <v>808</v>
      </c>
      <c r="D445" s="226" t="s">
        <v>132</v>
      </c>
      <c r="E445" s="227" t="s">
        <v>809</v>
      </c>
      <c r="F445" s="228" t="s">
        <v>810</v>
      </c>
      <c r="G445" s="229" t="s">
        <v>370</v>
      </c>
      <c r="H445" s="230">
        <v>2.5</v>
      </c>
      <c r="I445" s="231"/>
      <c r="J445" s="232">
        <f>ROUND(I445*H445,2)</f>
        <v>0</v>
      </c>
      <c r="K445" s="233"/>
      <c r="L445" s="43"/>
      <c r="M445" s="234" t="s">
        <v>1</v>
      </c>
      <c r="N445" s="235" t="s">
        <v>41</v>
      </c>
      <c r="O445" s="90"/>
      <c r="P445" s="236">
        <f>O445*H445</f>
        <v>0</v>
      </c>
      <c r="Q445" s="236">
        <v>0</v>
      </c>
      <c r="R445" s="236">
        <f>Q445*H445</f>
        <v>0</v>
      </c>
      <c r="S445" s="236">
        <v>0</v>
      </c>
      <c r="T445" s="237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8" t="s">
        <v>136</v>
      </c>
      <c r="AT445" s="238" t="s">
        <v>132</v>
      </c>
      <c r="AU445" s="238" t="s">
        <v>85</v>
      </c>
      <c r="AY445" s="16" t="s">
        <v>129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6" t="s">
        <v>83</v>
      </c>
      <c r="BK445" s="239">
        <f>ROUND(I445*H445,2)</f>
        <v>0</v>
      </c>
      <c r="BL445" s="16" t="s">
        <v>136</v>
      </c>
      <c r="BM445" s="238" t="s">
        <v>811</v>
      </c>
    </row>
    <row r="446" s="12" customFormat="1" ht="22.8" customHeight="1">
      <c r="A446" s="12"/>
      <c r="B446" s="210"/>
      <c r="C446" s="211"/>
      <c r="D446" s="212" t="s">
        <v>75</v>
      </c>
      <c r="E446" s="224" t="s">
        <v>497</v>
      </c>
      <c r="F446" s="224" t="s">
        <v>498</v>
      </c>
      <c r="G446" s="211"/>
      <c r="H446" s="211"/>
      <c r="I446" s="214"/>
      <c r="J446" s="225">
        <f>BK446</f>
        <v>0</v>
      </c>
      <c r="K446" s="211"/>
      <c r="L446" s="216"/>
      <c r="M446" s="217"/>
      <c r="N446" s="218"/>
      <c r="O446" s="218"/>
      <c r="P446" s="219">
        <f>SUM(P447:P450)</f>
        <v>0</v>
      </c>
      <c r="Q446" s="218"/>
      <c r="R446" s="219">
        <f>SUM(R447:R450)</f>
        <v>0</v>
      </c>
      <c r="S446" s="218"/>
      <c r="T446" s="220">
        <f>SUM(T447:T450)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21" t="s">
        <v>83</v>
      </c>
      <c r="AT446" s="222" t="s">
        <v>75</v>
      </c>
      <c r="AU446" s="222" t="s">
        <v>83</v>
      </c>
      <c r="AY446" s="221" t="s">
        <v>129</v>
      </c>
      <c r="BK446" s="223">
        <f>SUM(BK447:BK450)</f>
        <v>0</v>
      </c>
    </row>
    <row r="447" s="2" customFormat="1" ht="14.4" customHeight="1">
      <c r="A447" s="37"/>
      <c r="B447" s="38"/>
      <c r="C447" s="226" t="s">
        <v>493</v>
      </c>
      <c r="D447" s="226" t="s">
        <v>132</v>
      </c>
      <c r="E447" s="227" t="s">
        <v>812</v>
      </c>
      <c r="F447" s="228" t="s">
        <v>813</v>
      </c>
      <c r="G447" s="229" t="s">
        <v>370</v>
      </c>
      <c r="H447" s="230">
        <v>0.32000000000000001</v>
      </c>
      <c r="I447" s="231"/>
      <c r="J447" s="232">
        <f>ROUND(I447*H447,2)</f>
        <v>0</v>
      </c>
      <c r="K447" s="233"/>
      <c r="L447" s="43"/>
      <c r="M447" s="234" t="s">
        <v>1</v>
      </c>
      <c r="N447" s="235" t="s">
        <v>41</v>
      </c>
      <c r="O447" s="90"/>
      <c r="P447" s="236">
        <f>O447*H447</f>
        <v>0</v>
      </c>
      <c r="Q447" s="236">
        <v>0</v>
      </c>
      <c r="R447" s="236">
        <f>Q447*H447</f>
        <v>0</v>
      </c>
      <c r="S447" s="236">
        <v>0</v>
      </c>
      <c r="T447" s="237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38" t="s">
        <v>136</v>
      </c>
      <c r="AT447" s="238" t="s">
        <v>132</v>
      </c>
      <c r="AU447" s="238" t="s">
        <v>85</v>
      </c>
      <c r="AY447" s="16" t="s">
        <v>129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6" t="s">
        <v>83</v>
      </c>
      <c r="BK447" s="239">
        <f>ROUND(I447*H447,2)</f>
        <v>0</v>
      </c>
      <c r="BL447" s="16" t="s">
        <v>136</v>
      </c>
      <c r="BM447" s="238" t="s">
        <v>814</v>
      </c>
    </row>
    <row r="448" s="2" customFormat="1" ht="14.4" customHeight="1">
      <c r="A448" s="37"/>
      <c r="B448" s="38"/>
      <c r="C448" s="226" t="s">
        <v>815</v>
      </c>
      <c r="D448" s="226" t="s">
        <v>132</v>
      </c>
      <c r="E448" s="227" t="s">
        <v>510</v>
      </c>
      <c r="F448" s="228" t="s">
        <v>511</v>
      </c>
      <c r="G448" s="229" t="s">
        <v>362</v>
      </c>
      <c r="H448" s="230">
        <v>1.9099999999999999</v>
      </c>
      <c r="I448" s="231"/>
      <c r="J448" s="232">
        <f>ROUND(I448*H448,2)</f>
        <v>0</v>
      </c>
      <c r="K448" s="233"/>
      <c r="L448" s="43"/>
      <c r="M448" s="234" t="s">
        <v>1</v>
      </c>
      <c r="N448" s="235" t="s">
        <v>41</v>
      </c>
      <c r="O448" s="90"/>
      <c r="P448" s="236">
        <f>O448*H448</f>
        <v>0</v>
      </c>
      <c r="Q448" s="236">
        <v>0</v>
      </c>
      <c r="R448" s="236">
        <f>Q448*H448</f>
        <v>0</v>
      </c>
      <c r="S448" s="236">
        <v>0</v>
      </c>
      <c r="T448" s="237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8" t="s">
        <v>136</v>
      </c>
      <c r="AT448" s="238" t="s">
        <v>132</v>
      </c>
      <c r="AU448" s="238" t="s">
        <v>85</v>
      </c>
      <c r="AY448" s="16" t="s">
        <v>129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6" t="s">
        <v>83</v>
      </c>
      <c r="BK448" s="239">
        <f>ROUND(I448*H448,2)</f>
        <v>0</v>
      </c>
      <c r="BL448" s="16" t="s">
        <v>136</v>
      </c>
      <c r="BM448" s="238" t="s">
        <v>816</v>
      </c>
    </row>
    <row r="449" s="2" customFormat="1" ht="14.4" customHeight="1">
      <c r="A449" s="37"/>
      <c r="B449" s="38"/>
      <c r="C449" s="226" t="s">
        <v>496</v>
      </c>
      <c r="D449" s="226" t="s">
        <v>132</v>
      </c>
      <c r="E449" s="227" t="s">
        <v>514</v>
      </c>
      <c r="F449" s="228" t="s">
        <v>515</v>
      </c>
      <c r="G449" s="229" t="s">
        <v>362</v>
      </c>
      <c r="H449" s="230">
        <v>1.9099999999999999</v>
      </c>
      <c r="I449" s="231"/>
      <c r="J449" s="232">
        <f>ROUND(I449*H449,2)</f>
        <v>0</v>
      </c>
      <c r="K449" s="233"/>
      <c r="L449" s="43"/>
      <c r="M449" s="234" t="s">
        <v>1</v>
      </c>
      <c r="N449" s="235" t="s">
        <v>41</v>
      </c>
      <c r="O449" s="90"/>
      <c r="P449" s="236">
        <f>O449*H449</f>
        <v>0</v>
      </c>
      <c r="Q449" s="236">
        <v>0</v>
      </c>
      <c r="R449" s="236">
        <f>Q449*H449</f>
        <v>0</v>
      </c>
      <c r="S449" s="236">
        <v>0</v>
      </c>
      <c r="T449" s="237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8" t="s">
        <v>136</v>
      </c>
      <c r="AT449" s="238" t="s">
        <v>132</v>
      </c>
      <c r="AU449" s="238" t="s">
        <v>85</v>
      </c>
      <c r="AY449" s="16" t="s">
        <v>129</v>
      </c>
      <c r="BE449" s="239">
        <f>IF(N449="základní",J449,0)</f>
        <v>0</v>
      </c>
      <c r="BF449" s="239">
        <f>IF(N449="snížená",J449,0)</f>
        <v>0</v>
      </c>
      <c r="BG449" s="239">
        <f>IF(N449="zákl. přenesená",J449,0)</f>
        <v>0</v>
      </c>
      <c r="BH449" s="239">
        <f>IF(N449="sníž. přenesená",J449,0)</f>
        <v>0</v>
      </c>
      <c r="BI449" s="239">
        <f>IF(N449="nulová",J449,0)</f>
        <v>0</v>
      </c>
      <c r="BJ449" s="16" t="s">
        <v>83</v>
      </c>
      <c r="BK449" s="239">
        <f>ROUND(I449*H449,2)</f>
        <v>0</v>
      </c>
      <c r="BL449" s="16" t="s">
        <v>136</v>
      </c>
      <c r="BM449" s="238" t="s">
        <v>817</v>
      </c>
    </row>
    <row r="450" s="2" customFormat="1" ht="14.4" customHeight="1">
      <c r="A450" s="37"/>
      <c r="B450" s="38"/>
      <c r="C450" s="226" t="s">
        <v>818</v>
      </c>
      <c r="D450" s="226" t="s">
        <v>132</v>
      </c>
      <c r="E450" s="227" t="s">
        <v>503</v>
      </c>
      <c r="F450" s="228" t="s">
        <v>504</v>
      </c>
      <c r="G450" s="229" t="s">
        <v>301</v>
      </c>
      <c r="H450" s="230">
        <v>0.040000000000000001</v>
      </c>
      <c r="I450" s="231"/>
      <c r="J450" s="232">
        <f>ROUND(I450*H450,2)</f>
        <v>0</v>
      </c>
      <c r="K450" s="233"/>
      <c r="L450" s="43"/>
      <c r="M450" s="234" t="s">
        <v>1</v>
      </c>
      <c r="N450" s="235" t="s">
        <v>41</v>
      </c>
      <c r="O450" s="90"/>
      <c r="P450" s="236">
        <f>O450*H450</f>
        <v>0</v>
      </c>
      <c r="Q450" s="236">
        <v>0</v>
      </c>
      <c r="R450" s="236">
        <f>Q450*H450</f>
        <v>0</v>
      </c>
      <c r="S450" s="236">
        <v>0</v>
      </c>
      <c r="T450" s="237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8" t="s">
        <v>136</v>
      </c>
      <c r="AT450" s="238" t="s">
        <v>132</v>
      </c>
      <c r="AU450" s="238" t="s">
        <v>85</v>
      </c>
      <c r="AY450" s="16" t="s">
        <v>129</v>
      </c>
      <c r="BE450" s="239">
        <f>IF(N450="základní",J450,0)</f>
        <v>0</v>
      </c>
      <c r="BF450" s="239">
        <f>IF(N450="snížená",J450,0)</f>
        <v>0</v>
      </c>
      <c r="BG450" s="239">
        <f>IF(N450="zákl. přenesená",J450,0)</f>
        <v>0</v>
      </c>
      <c r="BH450" s="239">
        <f>IF(N450="sníž. přenesená",J450,0)</f>
        <v>0</v>
      </c>
      <c r="BI450" s="239">
        <f>IF(N450="nulová",J450,0)</f>
        <v>0</v>
      </c>
      <c r="BJ450" s="16" t="s">
        <v>83</v>
      </c>
      <c r="BK450" s="239">
        <f>ROUND(I450*H450,2)</f>
        <v>0</v>
      </c>
      <c r="BL450" s="16" t="s">
        <v>136</v>
      </c>
      <c r="BM450" s="238" t="s">
        <v>819</v>
      </c>
    </row>
    <row r="451" s="12" customFormat="1" ht="22.8" customHeight="1">
      <c r="A451" s="12"/>
      <c r="B451" s="210"/>
      <c r="C451" s="211"/>
      <c r="D451" s="212" t="s">
        <v>75</v>
      </c>
      <c r="E451" s="224" t="s">
        <v>530</v>
      </c>
      <c r="F451" s="224" t="s">
        <v>531</v>
      </c>
      <c r="G451" s="211"/>
      <c r="H451" s="211"/>
      <c r="I451" s="214"/>
      <c r="J451" s="225">
        <f>BK451</f>
        <v>0</v>
      </c>
      <c r="K451" s="211"/>
      <c r="L451" s="216"/>
      <c r="M451" s="217"/>
      <c r="N451" s="218"/>
      <c r="O451" s="218"/>
      <c r="P451" s="219">
        <f>SUM(P452:P454)</f>
        <v>0</v>
      </c>
      <c r="Q451" s="218"/>
      <c r="R451" s="219">
        <f>SUM(R452:R454)</f>
        <v>0</v>
      </c>
      <c r="S451" s="218"/>
      <c r="T451" s="220">
        <f>SUM(T452:T454)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1" t="s">
        <v>83</v>
      </c>
      <c r="AT451" s="222" t="s">
        <v>75</v>
      </c>
      <c r="AU451" s="222" t="s">
        <v>83</v>
      </c>
      <c r="AY451" s="221" t="s">
        <v>129</v>
      </c>
      <c r="BK451" s="223">
        <f>SUM(BK452:BK454)</f>
        <v>0</v>
      </c>
    </row>
    <row r="452" s="2" customFormat="1" ht="14.4" customHeight="1">
      <c r="A452" s="37"/>
      <c r="B452" s="38"/>
      <c r="C452" s="226" t="s">
        <v>502</v>
      </c>
      <c r="D452" s="226" t="s">
        <v>132</v>
      </c>
      <c r="E452" s="227" t="s">
        <v>820</v>
      </c>
      <c r="F452" s="228" t="s">
        <v>821</v>
      </c>
      <c r="G452" s="229" t="s">
        <v>258</v>
      </c>
      <c r="H452" s="230">
        <v>33.600000000000001</v>
      </c>
      <c r="I452" s="231"/>
      <c r="J452" s="232">
        <f>ROUND(I452*H452,2)</f>
        <v>0</v>
      </c>
      <c r="K452" s="233"/>
      <c r="L452" s="43"/>
      <c r="M452" s="234" t="s">
        <v>1</v>
      </c>
      <c r="N452" s="235" t="s">
        <v>41</v>
      </c>
      <c r="O452" s="90"/>
      <c r="P452" s="236">
        <f>O452*H452</f>
        <v>0</v>
      </c>
      <c r="Q452" s="236">
        <v>0</v>
      </c>
      <c r="R452" s="236">
        <f>Q452*H452</f>
        <v>0</v>
      </c>
      <c r="S452" s="236">
        <v>0</v>
      </c>
      <c r="T452" s="237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38" t="s">
        <v>136</v>
      </c>
      <c r="AT452" s="238" t="s">
        <v>132</v>
      </c>
      <c r="AU452" s="238" t="s">
        <v>85</v>
      </c>
      <c r="AY452" s="16" t="s">
        <v>129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6" t="s">
        <v>83</v>
      </c>
      <c r="BK452" s="239">
        <f>ROUND(I452*H452,2)</f>
        <v>0</v>
      </c>
      <c r="BL452" s="16" t="s">
        <v>136</v>
      </c>
      <c r="BM452" s="238" t="s">
        <v>822</v>
      </c>
    </row>
    <row r="453" s="2" customFormat="1" ht="14.4" customHeight="1">
      <c r="A453" s="37"/>
      <c r="B453" s="38"/>
      <c r="C453" s="226" t="s">
        <v>823</v>
      </c>
      <c r="D453" s="226" t="s">
        <v>132</v>
      </c>
      <c r="E453" s="227" t="s">
        <v>824</v>
      </c>
      <c r="F453" s="228" t="s">
        <v>825</v>
      </c>
      <c r="G453" s="229" t="s">
        <v>225</v>
      </c>
      <c r="H453" s="230">
        <v>4.7000000000000002</v>
      </c>
      <c r="I453" s="231"/>
      <c r="J453" s="232">
        <f>ROUND(I453*H453,2)</f>
        <v>0</v>
      </c>
      <c r="K453" s="233"/>
      <c r="L453" s="43"/>
      <c r="M453" s="234" t="s">
        <v>1</v>
      </c>
      <c r="N453" s="235" t="s">
        <v>41</v>
      </c>
      <c r="O453" s="90"/>
      <c r="P453" s="236">
        <f>O453*H453</f>
        <v>0</v>
      </c>
      <c r="Q453" s="236">
        <v>0</v>
      </c>
      <c r="R453" s="236">
        <f>Q453*H453</f>
        <v>0</v>
      </c>
      <c r="S453" s="236">
        <v>0</v>
      </c>
      <c r="T453" s="237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38" t="s">
        <v>136</v>
      </c>
      <c r="AT453" s="238" t="s">
        <v>132</v>
      </c>
      <c r="AU453" s="238" t="s">
        <v>85</v>
      </c>
      <c r="AY453" s="16" t="s">
        <v>129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6" t="s">
        <v>83</v>
      </c>
      <c r="BK453" s="239">
        <f>ROUND(I453*H453,2)</f>
        <v>0</v>
      </c>
      <c r="BL453" s="16" t="s">
        <v>136</v>
      </c>
      <c r="BM453" s="238" t="s">
        <v>826</v>
      </c>
    </row>
    <row r="454" s="2" customFormat="1" ht="14.4" customHeight="1">
      <c r="A454" s="37"/>
      <c r="B454" s="38"/>
      <c r="C454" s="226" t="s">
        <v>505</v>
      </c>
      <c r="D454" s="226" t="s">
        <v>132</v>
      </c>
      <c r="E454" s="227" t="s">
        <v>827</v>
      </c>
      <c r="F454" s="228" t="s">
        <v>828</v>
      </c>
      <c r="G454" s="229" t="s">
        <v>225</v>
      </c>
      <c r="H454" s="230">
        <v>4.7000000000000002</v>
      </c>
      <c r="I454" s="231"/>
      <c r="J454" s="232">
        <f>ROUND(I454*H454,2)</f>
        <v>0</v>
      </c>
      <c r="K454" s="233"/>
      <c r="L454" s="43"/>
      <c r="M454" s="234" t="s">
        <v>1</v>
      </c>
      <c r="N454" s="235" t="s">
        <v>41</v>
      </c>
      <c r="O454" s="90"/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8" t="s">
        <v>136</v>
      </c>
      <c r="AT454" s="238" t="s">
        <v>132</v>
      </c>
      <c r="AU454" s="238" t="s">
        <v>85</v>
      </c>
      <c r="AY454" s="16" t="s">
        <v>129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6" t="s">
        <v>83</v>
      </c>
      <c r="BK454" s="239">
        <f>ROUND(I454*H454,2)</f>
        <v>0</v>
      </c>
      <c r="BL454" s="16" t="s">
        <v>136</v>
      </c>
      <c r="BM454" s="238" t="s">
        <v>829</v>
      </c>
    </row>
    <row r="455" s="12" customFormat="1" ht="22.8" customHeight="1">
      <c r="A455" s="12"/>
      <c r="B455" s="210"/>
      <c r="C455" s="211"/>
      <c r="D455" s="212" t="s">
        <v>75</v>
      </c>
      <c r="E455" s="224" t="s">
        <v>592</v>
      </c>
      <c r="F455" s="224" t="s">
        <v>593</v>
      </c>
      <c r="G455" s="211"/>
      <c r="H455" s="211"/>
      <c r="I455" s="214"/>
      <c r="J455" s="225">
        <f>BK455</f>
        <v>0</v>
      </c>
      <c r="K455" s="211"/>
      <c r="L455" s="216"/>
      <c r="M455" s="217"/>
      <c r="N455" s="218"/>
      <c r="O455" s="218"/>
      <c r="P455" s="219">
        <f>SUM(P456:P457)</f>
        <v>0</v>
      </c>
      <c r="Q455" s="218"/>
      <c r="R455" s="219">
        <f>SUM(R456:R457)</f>
        <v>0</v>
      </c>
      <c r="S455" s="218"/>
      <c r="T455" s="220">
        <f>SUM(T456:T457)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21" t="s">
        <v>83</v>
      </c>
      <c r="AT455" s="222" t="s">
        <v>75</v>
      </c>
      <c r="AU455" s="222" t="s">
        <v>83</v>
      </c>
      <c r="AY455" s="221" t="s">
        <v>129</v>
      </c>
      <c r="BK455" s="223">
        <f>SUM(BK456:BK457)</f>
        <v>0</v>
      </c>
    </row>
    <row r="456" s="2" customFormat="1" ht="14.4" customHeight="1">
      <c r="A456" s="37"/>
      <c r="B456" s="38"/>
      <c r="C456" s="226" t="s">
        <v>830</v>
      </c>
      <c r="D456" s="226" t="s">
        <v>132</v>
      </c>
      <c r="E456" s="227" t="s">
        <v>595</v>
      </c>
      <c r="F456" s="228" t="s">
        <v>596</v>
      </c>
      <c r="G456" s="229" t="s">
        <v>370</v>
      </c>
      <c r="H456" s="230">
        <v>2.6699999999999999</v>
      </c>
      <c r="I456" s="231"/>
      <c r="J456" s="232">
        <f>ROUND(I456*H456,2)</f>
        <v>0</v>
      </c>
      <c r="K456" s="233"/>
      <c r="L456" s="43"/>
      <c r="M456" s="234" t="s">
        <v>1</v>
      </c>
      <c r="N456" s="235" t="s">
        <v>41</v>
      </c>
      <c r="O456" s="90"/>
      <c r="P456" s="236">
        <f>O456*H456</f>
        <v>0</v>
      </c>
      <c r="Q456" s="236">
        <v>0</v>
      </c>
      <c r="R456" s="236">
        <f>Q456*H456</f>
        <v>0</v>
      </c>
      <c r="S456" s="236">
        <v>0</v>
      </c>
      <c r="T456" s="237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38" t="s">
        <v>136</v>
      </c>
      <c r="AT456" s="238" t="s">
        <v>132</v>
      </c>
      <c r="AU456" s="238" t="s">
        <v>85</v>
      </c>
      <c r="AY456" s="16" t="s">
        <v>129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6" t="s">
        <v>83</v>
      </c>
      <c r="BK456" s="239">
        <f>ROUND(I456*H456,2)</f>
        <v>0</v>
      </c>
      <c r="BL456" s="16" t="s">
        <v>136</v>
      </c>
      <c r="BM456" s="238" t="s">
        <v>831</v>
      </c>
    </row>
    <row r="457" s="2" customFormat="1" ht="14.4" customHeight="1">
      <c r="A457" s="37"/>
      <c r="B457" s="38"/>
      <c r="C457" s="226" t="s">
        <v>509</v>
      </c>
      <c r="D457" s="226" t="s">
        <v>132</v>
      </c>
      <c r="E457" s="227" t="s">
        <v>832</v>
      </c>
      <c r="F457" s="228" t="s">
        <v>833</v>
      </c>
      <c r="G457" s="229" t="s">
        <v>254</v>
      </c>
      <c r="H457" s="230">
        <v>0.93000000000000005</v>
      </c>
      <c r="I457" s="231"/>
      <c r="J457" s="232">
        <f>ROUND(I457*H457,2)</f>
        <v>0</v>
      </c>
      <c r="K457" s="233"/>
      <c r="L457" s="43"/>
      <c r="M457" s="234" t="s">
        <v>1</v>
      </c>
      <c r="N457" s="235" t="s">
        <v>41</v>
      </c>
      <c r="O457" s="90"/>
      <c r="P457" s="236">
        <f>O457*H457</f>
        <v>0</v>
      </c>
      <c r="Q457" s="236">
        <v>0</v>
      </c>
      <c r="R457" s="236">
        <f>Q457*H457</f>
        <v>0</v>
      </c>
      <c r="S457" s="236">
        <v>0</v>
      </c>
      <c r="T457" s="237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8" t="s">
        <v>136</v>
      </c>
      <c r="AT457" s="238" t="s">
        <v>132</v>
      </c>
      <c r="AU457" s="238" t="s">
        <v>85</v>
      </c>
      <c r="AY457" s="16" t="s">
        <v>129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6" t="s">
        <v>83</v>
      </c>
      <c r="BK457" s="239">
        <f>ROUND(I457*H457,2)</f>
        <v>0</v>
      </c>
      <c r="BL457" s="16" t="s">
        <v>136</v>
      </c>
      <c r="BM457" s="238" t="s">
        <v>834</v>
      </c>
    </row>
    <row r="458" s="12" customFormat="1" ht="22.8" customHeight="1">
      <c r="A458" s="12"/>
      <c r="B458" s="210"/>
      <c r="C458" s="211"/>
      <c r="D458" s="212" t="s">
        <v>75</v>
      </c>
      <c r="E458" s="224" t="s">
        <v>605</v>
      </c>
      <c r="F458" s="224" t="s">
        <v>606</v>
      </c>
      <c r="G458" s="211"/>
      <c r="H458" s="211"/>
      <c r="I458" s="214"/>
      <c r="J458" s="225">
        <f>BK458</f>
        <v>0</v>
      </c>
      <c r="K458" s="211"/>
      <c r="L458" s="216"/>
      <c r="M458" s="217"/>
      <c r="N458" s="218"/>
      <c r="O458" s="218"/>
      <c r="P458" s="219">
        <f>SUM(P459:P461)</f>
        <v>0</v>
      </c>
      <c r="Q458" s="218"/>
      <c r="R458" s="219">
        <f>SUM(R459:R461)</f>
        <v>0</v>
      </c>
      <c r="S458" s="218"/>
      <c r="T458" s="220">
        <f>SUM(T459:T461)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21" t="s">
        <v>83</v>
      </c>
      <c r="AT458" s="222" t="s">
        <v>75</v>
      </c>
      <c r="AU458" s="222" t="s">
        <v>83</v>
      </c>
      <c r="AY458" s="221" t="s">
        <v>129</v>
      </c>
      <c r="BK458" s="223">
        <f>SUM(BK459:BK461)</f>
        <v>0</v>
      </c>
    </row>
    <row r="459" s="2" customFormat="1" ht="24.15" customHeight="1">
      <c r="A459" s="37"/>
      <c r="B459" s="38"/>
      <c r="C459" s="226" t="s">
        <v>835</v>
      </c>
      <c r="D459" s="226" t="s">
        <v>132</v>
      </c>
      <c r="E459" s="227" t="s">
        <v>836</v>
      </c>
      <c r="F459" s="228" t="s">
        <v>837</v>
      </c>
      <c r="G459" s="229" t="s">
        <v>225</v>
      </c>
      <c r="H459" s="230">
        <v>24.800000000000001</v>
      </c>
      <c r="I459" s="231"/>
      <c r="J459" s="232">
        <f>ROUND(I459*H459,2)</f>
        <v>0</v>
      </c>
      <c r="K459" s="233"/>
      <c r="L459" s="43"/>
      <c r="M459" s="234" t="s">
        <v>1</v>
      </c>
      <c r="N459" s="235" t="s">
        <v>41</v>
      </c>
      <c r="O459" s="90"/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38" t="s">
        <v>136</v>
      </c>
      <c r="AT459" s="238" t="s">
        <v>132</v>
      </c>
      <c r="AU459" s="238" t="s">
        <v>85</v>
      </c>
      <c r="AY459" s="16" t="s">
        <v>129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6" t="s">
        <v>83</v>
      </c>
      <c r="BK459" s="239">
        <f>ROUND(I459*H459,2)</f>
        <v>0</v>
      </c>
      <c r="BL459" s="16" t="s">
        <v>136</v>
      </c>
      <c r="BM459" s="238" t="s">
        <v>838</v>
      </c>
    </row>
    <row r="460" s="2" customFormat="1" ht="24.15" customHeight="1">
      <c r="A460" s="37"/>
      <c r="B460" s="38"/>
      <c r="C460" s="226" t="s">
        <v>512</v>
      </c>
      <c r="D460" s="226" t="s">
        <v>132</v>
      </c>
      <c r="E460" s="227" t="s">
        <v>839</v>
      </c>
      <c r="F460" s="228" t="s">
        <v>840</v>
      </c>
      <c r="G460" s="229" t="s">
        <v>225</v>
      </c>
      <c r="H460" s="230">
        <v>24.800000000000001</v>
      </c>
      <c r="I460" s="231"/>
      <c r="J460" s="232">
        <f>ROUND(I460*H460,2)</f>
        <v>0</v>
      </c>
      <c r="K460" s="233"/>
      <c r="L460" s="43"/>
      <c r="M460" s="234" t="s">
        <v>1</v>
      </c>
      <c r="N460" s="235" t="s">
        <v>41</v>
      </c>
      <c r="O460" s="90"/>
      <c r="P460" s="236">
        <f>O460*H460</f>
        <v>0</v>
      </c>
      <c r="Q460" s="236">
        <v>0</v>
      </c>
      <c r="R460" s="236">
        <f>Q460*H460</f>
        <v>0</v>
      </c>
      <c r="S460" s="236">
        <v>0</v>
      </c>
      <c r="T460" s="23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8" t="s">
        <v>136</v>
      </c>
      <c r="AT460" s="238" t="s">
        <v>132</v>
      </c>
      <c r="AU460" s="238" t="s">
        <v>85</v>
      </c>
      <c r="AY460" s="16" t="s">
        <v>129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6" t="s">
        <v>83</v>
      </c>
      <c r="BK460" s="239">
        <f>ROUND(I460*H460,2)</f>
        <v>0</v>
      </c>
      <c r="BL460" s="16" t="s">
        <v>136</v>
      </c>
      <c r="BM460" s="238" t="s">
        <v>841</v>
      </c>
    </row>
    <row r="461" s="2" customFormat="1" ht="24.15" customHeight="1">
      <c r="A461" s="37"/>
      <c r="B461" s="38"/>
      <c r="C461" s="226" t="s">
        <v>842</v>
      </c>
      <c r="D461" s="226" t="s">
        <v>132</v>
      </c>
      <c r="E461" s="227" t="s">
        <v>622</v>
      </c>
      <c r="F461" s="228" t="s">
        <v>623</v>
      </c>
      <c r="G461" s="229" t="s">
        <v>284</v>
      </c>
      <c r="H461" s="230">
        <v>0.13</v>
      </c>
      <c r="I461" s="231"/>
      <c r="J461" s="232">
        <f>ROUND(I461*H461,2)</f>
        <v>0</v>
      </c>
      <c r="K461" s="233"/>
      <c r="L461" s="43"/>
      <c r="M461" s="234" t="s">
        <v>1</v>
      </c>
      <c r="N461" s="235" t="s">
        <v>41</v>
      </c>
      <c r="O461" s="90"/>
      <c r="P461" s="236">
        <f>O461*H461</f>
        <v>0</v>
      </c>
      <c r="Q461" s="236">
        <v>0</v>
      </c>
      <c r="R461" s="236">
        <f>Q461*H461</f>
        <v>0</v>
      </c>
      <c r="S461" s="236">
        <v>0</v>
      </c>
      <c r="T461" s="237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8" t="s">
        <v>136</v>
      </c>
      <c r="AT461" s="238" t="s">
        <v>132</v>
      </c>
      <c r="AU461" s="238" t="s">
        <v>85</v>
      </c>
      <c r="AY461" s="16" t="s">
        <v>129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6" t="s">
        <v>83</v>
      </c>
      <c r="BK461" s="239">
        <f>ROUND(I461*H461,2)</f>
        <v>0</v>
      </c>
      <c r="BL461" s="16" t="s">
        <v>136</v>
      </c>
      <c r="BM461" s="238" t="s">
        <v>843</v>
      </c>
    </row>
    <row r="462" s="12" customFormat="1" ht="22.8" customHeight="1">
      <c r="A462" s="12"/>
      <c r="B462" s="210"/>
      <c r="C462" s="211"/>
      <c r="D462" s="212" t="s">
        <v>75</v>
      </c>
      <c r="E462" s="224" t="s">
        <v>844</v>
      </c>
      <c r="F462" s="224" t="s">
        <v>845</v>
      </c>
      <c r="G462" s="211"/>
      <c r="H462" s="211"/>
      <c r="I462" s="214"/>
      <c r="J462" s="225">
        <f>BK462</f>
        <v>0</v>
      </c>
      <c r="K462" s="211"/>
      <c r="L462" s="216"/>
      <c r="M462" s="217"/>
      <c r="N462" s="218"/>
      <c r="O462" s="218"/>
      <c r="P462" s="219">
        <f>SUM(P463:P468)</f>
        <v>0</v>
      </c>
      <c r="Q462" s="218"/>
      <c r="R462" s="219">
        <f>SUM(R463:R468)</f>
        <v>0</v>
      </c>
      <c r="S462" s="218"/>
      <c r="T462" s="220">
        <f>SUM(T463:T468)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21" t="s">
        <v>83</v>
      </c>
      <c r="AT462" s="222" t="s">
        <v>75</v>
      </c>
      <c r="AU462" s="222" t="s">
        <v>83</v>
      </c>
      <c r="AY462" s="221" t="s">
        <v>129</v>
      </c>
      <c r="BK462" s="223">
        <f>SUM(BK463:BK468)</f>
        <v>0</v>
      </c>
    </row>
    <row r="463" s="2" customFormat="1" ht="14.4" customHeight="1">
      <c r="A463" s="37"/>
      <c r="B463" s="38"/>
      <c r="C463" s="226" t="s">
        <v>516</v>
      </c>
      <c r="D463" s="226" t="s">
        <v>132</v>
      </c>
      <c r="E463" s="227" t="s">
        <v>846</v>
      </c>
      <c r="F463" s="228" t="s">
        <v>847</v>
      </c>
      <c r="G463" s="229" t="s">
        <v>370</v>
      </c>
      <c r="H463" s="230">
        <v>1.78</v>
      </c>
      <c r="I463" s="231"/>
      <c r="J463" s="232">
        <f>ROUND(I463*H463,2)</f>
        <v>0</v>
      </c>
      <c r="K463" s="233"/>
      <c r="L463" s="43"/>
      <c r="M463" s="234" t="s">
        <v>1</v>
      </c>
      <c r="N463" s="235" t="s">
        <v>41</v>
      </c>
      <c r="O463" s="90"/>
      <c r="P463" s="236">
        <f>O463*H463</f>
        <v>0</v>
      </c>
      <c r="Q463" s="236">
        <v>0</v>
      </c>
      <c r="R463" s="236">
        <f>Q463*H463</f>
        <v>0</v>
      </c>
      <c r="S463" s="236">
        <v>0</v>
      </c>
      <c r="T463" s="237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38" t="s">
        <v>136</v>
      </c>
      <c r="AT463" s="238" t="s">
        <v>132</v>
      </c>
      <c r="AU463" s="238" t="s">
        <v>85</v>
      </c>
      <c r="AY463" s="16" t="s">
        <v>129</v>
      </c>
      <c r="BE463" s="239">
        <f>IF(N463="základní",J463,0)</f>
        <v>0</v>
      </c>
      <c r="BF463" s="239">
        <f>IF(N463="snížená",J463,0)</f>
        <v>0</v>
      </c>
      <c r="BG463" s="239">
        <f>IF(N463="zákl. přenesená",J463,0)</f>
        <v>0</v>
      </c>
      <c r="BH463" s="239">
        <f>IF(N463="sníž. přenesená",J463,0)</f>
        <v>0</v>
      </c>
      <c r="BI463" s="239">
        <f>IF(N463="nulová",J463,0)</f>
        <v>0</v>
      </c>
      <c r="BJ463" s="16" t="s">
        <v>83</v>
      </c>
      <c r="BK463" s="239">
        <f>ROUND(I463*H463,2)</f>
        <v>0</v>
      </c>
      <c r="BL463" s="16" t="s">
        <v>136</v>
      </c>
      <c r="BM463" s="238" t="s">
        <v>848</v>
      </c>
    </row>
    <row r="464" s="2" customFormat="1" ht="24.15" customHeight="1">
      <c r="A464" s="37"/>
      <c r="B464" s="38"/>
      <c r="C464" s="226" t="s">
        <v>849</v>
      </c>
      <c r="D464" s="226" t="s">
        <v>132</v>
      </c>
      <c r="E464" s="227" t="s">
        <v>850</v>
      </c>
      <c r="F464" s="228" t="s">
        <v>851</v>
      </c>
      <c r="G464" s="229" t="s">
        <v>254</v>
      </c>
      <c r="H464" s="230">
        <v>0.87</v>
      </c>
      <c r="I464" s="231"/>
      <c r="J464" s="232">
        <f>ROUND(I464*H464,2)</f>
        <v>0</v>
      </c>
      <c r="K464" s="233"/>
      <c r="L464" s="43"/>
      <c r="M464" s="234" t="s">
        <v>1</v>
      </c>
      <c r="N464" s="235" t="s">
        <v>41</v>
      </c>
      <c r="O464" s="90"/>
      <c r="P464" s="236">
        <f>O464*H464</f>
        <v>0</v>
      </c>
      <c r="Q464" s="236">
        <v>0</v>
      </c>
      <c r="R464" s="236">
        <f>Q464*H464</f>
        <v>0</v>
      </c>
      <c r="S464" s="236">
        <v>0</v>
      </c>
      <c r="T464" s="237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38" t="s">
        <v>136</v>
      </c>
      <c r="AT464" s="238" t="s">
        <v>132</v>
      </c>
      <c r="AU464" s="238" t="s">
        <v>85</v>
      </c>
      <c r="AY464" s="16" t="s">
        <v>129</v>
      </c>
      <c r="BE464" s="239">
        <f>IF(N464="základní",J464,0)</f>
        <v>0</v>
      </c>
      <c r="BF464" s="239">
        <f>IF(N464="snížená",J464,0)</f>
        <v>0</v>
      </c>
      <c r="BG464" s="239">
        <f>IF(N464="zákl. přenesená",J464,0)</f>
        <v>0</v>
      </c>
      <c r="BH464" s="239">
        <f>IF(N464="sníž. přenesená",J464,0)</f>
        <v>0</v>
      </c>
      <c r="BI464" s="239">
        <f>IF(N464="nulová",J464,0)</f>
        <v>0</v>
      </c>
      <c r="BJ464" s="16" t="s">
        <v>83</v>
      </c>
      <c r="BK464" s="239">
        <f>ROUND(I464*H464,2)</f>
        <v>0</v>
      </c>
      <c r="BL464" s="16" t="s">
        <v>136</v>
      </c>
      <c r="BM464" s="238" t="s">
        <v>852</v>
      </c>
    </row>
    <row r="465" s="2" customFormat="1" ht="24.15" customHeight="1">
      <c r="A465" s="37"/>
      <c r="B465" s="38"/>
      <c r="C465" s="226" t="s">
        <v>517</v>
      </c>
      <c r="D465" s="226" t="s">
        <v>132</v>
      </c>
      <c r="E465" s="227" t="s">
        <v>853</v>
      </c>
      <c r="F465" s="228" t="s">
        <v>854</v>
      </c>
      <c r="G465" s="229" t="s">
        <v>258</v>
      </c>
      <c r="H465" s="230">
        <v>77.400000000000006</v>
      </c>
      <c r="I465" s="231"/>
      <c r="J465" s="232">
        <f>ROUND(I465*H465,2)</f>
        <v>0</v>
      </c>
      <c r="K465" s="233"/>
      <c r="L465" s="43"/>
      <c r="M465" s="234" t="s">
        <v>1</v>
      </c>
      <c r="N465" s="235" t="s">
        <v>41</v>
      </c>
      <c r="O465" s="90"/>
      <c r="P465" s="236">
        <f>O465*H465</f>
        <v>0</v>
      </c>
      <c r="Q465" s="236">
        <v>0</v>
      </c>
      <c r="R465" s="236">
        <f>Q465*H465</f>
        <v>0</v>
      </c>
      <c r="S465" s="236">
        <v>0</v>
      </c>
      <c r="T465" s="237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38" t="s">
        <v>136</v>
      </c>
      <c r="AT465" s="238" t="s">
        <v>132</v>
      </c>
      <c r="AU465" s="238" t="s">
        <v>85</v>
      </c>
      <c r="AY465" s="16" t="s">
        <v>129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6" t="s">
        <v>83</v>
      </c>
      <c r="BK465" s="239">
        <f>ROUND(I465*H465,2)</f>
        <v>0</v>
      </c>
      <c r="BL465" s="16" t="s">
        <v>136</v>
      </c>
      <c r="BM465" s="238" t="s">
        <v>855</v>
      </c>
    </row>
    <row r="466" s="2" customFormat="1" ht="14.4" customHeight="1">
      <c r="A466" s="37"/>
      <c r="B466" s="38"/>
      <c r="C466" s="226" t="s">
        <v>856</v>
      </c>
      <c r="D466" s="226" t="s">
        <v>132</v>
      </c>
      <c r="E466" s="227" t="s">
        <v>857</v>
      </c>
      <c r="F466" s="228" t="s">
        <v>858</v>
      </c>
      <c r="G466" s="229" t="s">
        <v>244</v>
      </c>
      <c r="H466" s="230">
        <v>81.599999999999994</v>
      </c>
      <c r="I466" s="231"/>
      <c r="J466" s="232">
        <f>ROUND(I466*H466,2)</f>
        <v>0</v>
      </c>
      <c r="K466" s="233"/>
      <c r="L466" s="43"/>
      <c r="M466" s="234" t="s">
        <v>1</v>
      </c>
      <c r="N466" s="235" t="s">
        <v>41</v>
      </c>
      <c r="O466" s="90"/>
      <c r="P466" s="236">
        <f>O466*H466</f>
        <v>0</v>
      </c>
      <c r="Q466" s="236">
        <v>0</v>
      </c>
      <c r="R466" s="236">
        <f>Q466*H466</f>
        <v>0</v>
      </c>
      <c r="S466" s="236">
        <v>0</v>
      </c>
      <c r="T466" s="237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8" t="s">
        <v>136</v>
      </c>
      <c r="AT466" s="238" t="s">
        <v>132</v>
      </c>
      <c r="AU466" s="238" t="s">
        <v>85</v>
      </c>
      <c r="AY466" s="16" t="s">
        <v>129</v>
      </c>
      <c r="BE466" s="239">
        <f>IF(N466="základní",J466,0)</f>
        <v>0</v>
      </c>
      <c r="BF466" s="239">
        <f>IF(N466="snížená",J466,0)</f>
        <v>0</v>
      </c>
      <c r="BG466" s="239">
        <f>IF(N466="zákl. přenesená",J466,0)</f>
        <v>0</v>
      </c>
      <c r="BH466" s="239">
        <f>IF(N466="sníž. přenesená",J466,0)</f>
        <v>0</v>
      </c>
      <c r="BI466" s="239">
        <f>IF(N466="nulová",J466,0)</f>
        <v>0</v>
      </c>
      <c r="BJ466" s="16" t="s">
        <v>83</v>
      </c>
      <c r="BK466" s="239">
        <f>ROUND(I466*H466,2)</f>
        <v>0</v>
      </c>
      <c r="BL466" s="16" t="s">
        <v>136</v>
      </c>
      <c r="BM466" s="238" t="s">
        <v>859</v>
      </c>
    </row>
    <row r="467" s="2" customFormat="1" ht="24.15" customHeight="1">
      <c r="A467" s="37"/>
      <c r="B467" s="38"/>
      <c r="C467" s="226" t="s">
        <v>519</v>
      </c>
      <c r="D467" s="226" t="s">
        <v>132</v>
      </c>
      <c r="E467" s="227" t="s">
        <v>860</v>
      </c>
      <c r="F467" s="228" t="s">
        <v>861</v>
      </c>
      <c r="G467" s="229" t="s">
        <v>254</v>
      </c>
      <c r="H467" s="230">
        <v>0.91000000000000003</v>
      </c>
      <c r="I467" s="231"/>
      <c r="J467" s="232">
        <f>ROUND(I467*H467,2)</f>
        <v>0</v>
      </c>
      <c r="K467" s="233"/>
      <c r="L467" s="43"/>
      <c r="M467" s="234" t="s">
        <v>1</v>
      </c>
      <c r="N467" s="235" t="s">
        <v>41</v>
      </c>
      <c r="O467" s="90"/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7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8" t="s">
        <v>136</v>
      </c>
      <c r="AT467" s="238" t="s">
        <v>132</v>
      </c>
      <c r="AU467" s="238" t="s">
        <v>85</v>
      </c>
      <c r="AY467" s="16" t="s">
        <v>129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6" t="s">
        <v>83</v>
      </c>
      <c r="BK467" s="239">
        <f>ROUND(I467*H467,2)</f>
        <v>0</v>
      </c>
      <c r="BL467" s="16" t="s">
        <v>136</v>
      </c>
      <c r="BM467" s="238" t="s">
        <v>862</v>
      </c>
    </row>
    <row r="468" s="2" customFormat="1" ht="24.15" customHeight="1">
      <c r="A468" s="37"/>
      <c r="B468" s="38"/>
      <c r="C468" s="226" t="s">
        <v>863</v>
      </c>
      <c r="D468" s="226" t="s">
        <v>132</v>
      </c>
      <c r="E468" s="227" t="s">
        <v>864</v>
      </c>
      <c r="F468" s="228" t="s">
        <v>865</v>
      </c>
      <c r="G468" s="229" t="s">
        <v>284</v>
      </c>
      <c r="H468" s="230">
        <v>1.0900000000000001</v>
      </c>
      <c r="I468" s="231"/>
      <c r="J468" s="232">
        <f>ROUND(I468*H468,2)</f>
        <v>0</v>
      </c>
      <c r="K468" s="233"/>
      <c r="L468" s="43"/>
      <c r="M468" s="234" t="s">
        <v>1</v>
      </c>
      <c r="N468" s="235" t="s">
        <v>41</v>
      </c>
      <c r="O468" s="90"/>
      <c r="P468" s="236">
        <f>O468*H468</f>
        <v>0</v>
      </c>
      <c r="Q468" s="236">
        <v>0</v>
      </c>
      <c r="R468" s="236">
        <f>Q468*H468</f>
        <v>0</v>
      </c>
      <c r="S468" s="236">
        <v>0</v>
      </c>
      <c r="T468" s="237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38" t="s">
        <v>136</v>
      </c>
      <c r="AT468" s="238" t="s">
        <v>132</v>
      </c>
      <c r="AU468" s="238" t="s">
        <v>85</v>
      </c>
      <c r="AY468" s="16" t="s">
        <v>129</v>
      </c>
      <c r="BE468" s="239">
        <f>IF(N468="základní",J468,0)</f>
        <v>0</v>
      </c>
      <c r="BF468" s="239">
        <f>IF(N468="snížená",J468,0)</f>
        <v>0</v>
      </c>
      <c r="BG468" s="239">
        <f>IF(N468="zákl. přenesená",J468,0)</f>
        <v>0</v>
      </c>
      <c r="BH468" s="239">
        <f>IF(N468="sníž. přenesená",J468,0)</f>
        <v>0</v>
      </c>
      <c r="BI468" s="239">
        <f>IF(N468="nulová",J468,0)</f>
        <v>0</v>
      </c>
      <c r="BJ468" s="16" t="s">
        <v>83</v>
      </c>
      <c r="BK468" s="239">
        <f>ROUND(I468*H468,2)</f>
        <v>0</v>
      </c>
      <c r="BL468" s="16" t="s">
        <v>136</v>
      </c>
      <c r="BM468" s="238" t="s">
        <v>866</v>
      </c>
    </row>
    <row r="469" s="12" customFormat="1" ht="22.8" customHeight="1">
      <c r="A469" s="12"/>
      <c r="B469" s="210"/>
      <c r="C469" s="211"/>
      <c r="D469" s="212" t="s">
        <v>75</v>
      </c>
      <c r="E469" s="224" t="s">
        <v>867</v>
      </c>
      <c r="F469" s="224" t="s">
        <v>868</v>
      </c>
      <c r="G469" s="211"/>
      <c r="H469" s="211"/>
      <c r="I469" s="214"/>
      <c r="J469" s="225">
        <f>BK469</f>
        <v>0</v>
      </c>
      <c r="K469" s="211"/>
      <c r="L469" s="216"/>
      <c r="M469" s="217"/>
      <c r="N469" s="218"/>
      <c r="O469" s="218"/>
      <c r="P469" s="219">
        <f>SUM(P470:P472)</f>
        <v>0</v>
      </c>
      <c r="Q469" s="218"/>
      <c r="R469" s="219">
        <f>SUM(R470:R472)</f>
        <v>0</v>
      </c>
      <c r="S469" s="218"/>
      <c r="T469" s="220">
        <f>SUM(T470:T472)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1" t="s">
        <v>83</v>
      </c>
      <c r="AT469" s="222" t="s">
        <v>75</v>
      </c>
      <c r="AU469" s="222" t="s">
        <v>83</v>
      </c>
      <c r="AY469" s="221" t="s">
        <v>129</v>
      </c>
      <c r="BK469" s="223">
        <f>SUM(BK470:BK472)</f>
        <v>0</v>
      </c>
    </row>
    <row r="470" s="2" customFormat="1" ht="14.4" customHeight="1">
      <c r="A470" s="37"/>
      <c r="B470" s="38"/>
      <c r="C470" s="226" t="s">
        <v>525</v>
      </c>
      <c r="D470" s="226" t="s">
        <v>132</v>
      </c>
      <c r="E470" s="227" t="s">
        <v>869</v>
      </c>
      <c r="F470" s="228" t="s">
        <v>870</v>
      </c>
      <c r="G470" s="229" t="s">
        <v>244</v>
      </c>
      <c r="H470" s="230">
        <v>24.280000000000001</v>
      </c>
      <c r="I470" s="231"/>
      <c r="J470" s="232">
        <f>ROUND(I470*H470,2)</f>
        <v>0</v>
      </c>
      <c r="K470" s="233"/>
      <c r="L470" s="43"/>
      <c r="M470" s="234" t="s">
        <v>1</v>
      </c>
      <c r="N470" s="235" t="s">
        <v>41</v>
      </c>
      <c r="O470" s="90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38" t="s">
        <v>136</v>
      </c>
      <c r="AT470" s="238" t="s">
        <v>132</v>
      </c>
      <c r="AU470" s="238" t="s">
        <v>85</v>
      </c>
      <c r="AY470" s="16" t="s">
        <v>129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6" t="s">
        <v>83</v>
      </c>
      <c r="BK470" s="239">
        <f>ROUND(I470*H470,2)</f>
        <v>0</v>
      </c>
      <c r="BL470" s="16" t="s">
        <v>136</v>
      </c>
      <c r="BM470" s="238" t="s">
        <v>871</v>
      </c>
    </row>
    <row r="471" s="2" customFormat="1" ht="14.4" customHeight="1">
      <c r="A471" s="37"/>
      <c r="B471" s="38"/>
      <c r="C471" s="226" t="s">
        <v>872</v>
      </c>
      <c r="D471" s="226" t="s">
        <v>132</v>
      </c>
      <c r="E471" s="227" t="s">
        <v>873</v>
      </c>
      <c r="F471" s="228" t="s">
        <v>874</v>
      </c>
      <c r="G471" s="229" t="s">
        <v>244</v>
      </c>
      <c r="H471" s="230">
        <v>6.6799999999999997</v>
      </c>
      <c r="I471" s="231"/>
      <c r="J471" s="232">
        <f>ROUND(I471*H471,2)</f>
        <v>0</v>
      </c>
      <c r="K471" s="233"/>
      <c r="L471" s="43"/>
      <c r="M471" s="234" t="s">
        <v>1</v>
      </c>
      <c r="N471" s="235" t="s">
        <v>41</v>
      </c>
      <c r="O471" s="90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8" t="s">
        <v>136</v>
      </c>
      <c r="AT471" s="238" t="s">
        <v>132</v>
      </c>
      <c r="AU471" s="238" t="s">
        <v>85</v>
      </c>
      <c r="AY471" s="16" t="s">
        <v>129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6" t="s">
        <v>83</v>
      </c>
      <c r="BK471" s="239">
        <f>ROUND(I471*H471,2)</f>
        <v>0</v>
      </c>
      <c r="BL471" s="16" t="s">
        <v>136</v>
      </c>
      <c r="BM471" s="238" t="s">
        <v>875</v>
      </c>
    </row>
    <row r="472" s="2" customFormat="1" ht="24.15" customHeight="1">
      <c r="A472" s="37"/>
      <c r="B472" s="38"/>
      <c r="C472" s="226" t="s">
        <v>529</v>
      </c>
      <c r="D472" s="226" t="s">
        <v>132</v>
      </c>
      <c r="E472" s="227" t="s">
        <v>876</v>
      </c>
      <c r="F472" s="228" t="s">
        <v>877</v>
      </c>
      <c r="G472" s="229" t="s">
        <v>677</v>
      </c>
      <c r="H472" s="268"/>
      <c r="I472" s="231"/>
      <c r="J472" s="232">
        <f>ROUND(I472*H472,2)</f>
        <v>0</v>
      </c>
      <c r="K472" s="233"/>
      <c r="L472" s="43"/>
      <c r="M472" s="234" t="s">
        <v>1</v>
      </c>
      <c r="N472" s="235" t="s">
        <v>41</v>
      </c>
      <c r="O472" s="90"/>
      <c r="P472" s="236">
        <f>O472*H472</f>
        <v>0</v>
      </c>
      <c r="Q472" s="236">
        <v>0</v>
      </c>
      <c r="R472" s="236">
        <f>Q472*H472</f>
        <v>0</v>
      </c>
      <c r="S472" s="236">
        <v>0</v>
      </c>
      <c r="T472" s="237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38" t="s">
        <v>136</v>
      </c>
      <c r="AT472" s="238" t="s">
        <v>132</v>
      </c>
      <c r="AU472" s="238" t="s">
        <v>85</v>
      </c>
      <c r="AY472" s="16" t="s">
        <v>129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6" t="s">
        <v>83</v>
      </c>
      <c r="BK472" s="239">
        <f>ROUND(I472*H472,2)</f>
        <v>0</v>
      </c>
      <c r="BL472" s="16" t="s">
        <v>136</v>
      </c>
      <c r="BM472" s="238" t="s">
        <v>878</v>
      </c>
    </row>
    <row r="473" s="12" customFormat="1" ht="22.8" customHeight="1">
      <c r="A473" s="12"/>
      <c r="B473" s="210"/>
      <c r="C473" s="211"/>
      <c r="D473" s="212" t="s">
        <v>75</v>
      </c>
      <c r="E473" s="224" t="s">
        <v>879</v>
      </c>
      <c r="F473" s="224" t="s">
        <v>880</v>
      </c>
      <c r="G473" s="211"/>
      <c r="H473" s="211"/>
      <c r="I473" s="214"/>
      <c r="J473" s="225">
        <f>BK473</f>
        <v>0</v>
      </c>
      <c r="K473" s="211"/>
      <c r="L473" s="216"/>
      <c r="M473" s="217"/>
      <c r="N473" s="218"/>
      <c r="O473" s="218"/>
      <c r="P473" s="219">
        <f>SUM(P474:P475)</f>
        <v>0</v>
      </c>
      <c r="Q473" s="218"/>
      <c r="R473" s="219">
        <f>SUM(R474:R475)</f>
        <v>0</v>
      </c>
      <c r="S473" s="218"/>
      <c r="T473" s="220">
        <f>SUM(T474:T475)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1" t="s">
        <v>83</v>
      </c>
      <c r="AT473" s="222" t="s">
        <v>75</v>
      </c>
      <c r="AU473" s="222" t="s">
        <v>83</v>
      </c>
      <c r="AY473" s="221" t="s">
        <v>129</v>
      </c>
      <c r="BK473" s="223">
        <f>SUM(BK474:BK475)</f>
        <v>0</v>
      </c>
    </row>
    <row r="474" s="2" customFormat="1" ht="14.4" customHeight="1">
      <c r="A474" s="37"/>
      <c r="B474" s="38"/>
      <c r="C474" s="226" t="s">
        <v>881</v>
      </c>
      <c r="D474" s="226" t="s">
        <v>132</v>
      </c>
      <c r="E474" s="227" t="s">
        <v>882</v>
      </c>
      <c r="F474" s="228" t="s">
        <v>883</v>
      </c>
      <c r="G474" s="229" t="s">
        <v>244</v>
      </c>
      <c r="H474" s="230">
        <v>11</v>
      </c>
      <c r="I474" s="231"/>
      <c r="J474" s="232">
        <f>ROUND(I474*H474,2)</f>
        <v>0</v>
      </c>
      <c r="K474" s="233"/>
      <c r="L474" s="43"/>
      <c r="M474" s="234" t="s">
        <v>1</v>
      </c>
      <c r="N474" s="235" t="s">
        <v>41</v>
      </c>
      <c r="O474" s="90"/>
      <c r="P474" s="236">
        <f>O474*H474</f>
        <v>0</v>
      </c>
      <c r="Q474" s="236">
        <v>0</v>
      </c>
      <c r="R474" s="236">
        <f>Q474*H474</f>
        <v>0</v>
      </c>
      <c r="S474" s="236">
        <v>0</v>
      </c>
      <c r="T474" s="237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8" t="s">
        <v>136</v>
      </c>
      <c r="AT474" s="238" t="s">
        <v>132</v>
      </c>
      <c r="AU474" s="238" t="s">
        <v>85</v>
      </c>
      <c r="AY474" s="16" t="s">
        <v>129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6" t="s">
        <v>83</v>
      </c>
      <c r="BK474" s="239">
        <f>ROUND(I474*H474,2)</f>
        <v>0</v>
      </c>
      <c r="BL474" s="16" t="s">
        <v>136</v>
      </c>
      <c r="BM474" s="238" t="s">
        <v>884</v>
      </c>
    </row>
    <row r="475" s="2" customFormat="1" ht="24.15" customHeight="1">
      <c r="A475" s="37"/>
      <c r="B475" s="38"/>
      <c r="C475" s="226" t="s">
        <v>534</v>
      </c>
      <c r="D475" s="226" t="s">
        <v>132</v>
      </c>
      <c r="E475" s="227" t="s">
        <v>885</v>
      </c>
      <c r="F475" s="228" t="s">
        <v>886</v>
      </c>
      <c r="G475" s="229" t="s">
        <v>677</v>
      </c>
      <c r="H475" s="268"/>
      <c r="I475" s="231"/>
      <c r="J475" s="232">
        <f>ROUND(I475*H475,2)</f>
        <v>0</v>
      </c>
      <c r="K475" s="233"/>
      <c r="L475" s="43"/>
      <c r="M475" s="234" t="s">
        <v>1</v>
      </c>
      <c r="N475" s="235" t="s">
        <v>41</v>
      </c>
      <c r="O475" s="90"/>
      <c r="P475" s="236">
        <f>O475*H475</f>
        <v>0</v>
      </c>
      <c r="Q475" s="236">
        <v>0</v>
      </c>
      <c r="R475" s="236">
        <f>Q475*H475</f>
        <v>0</v>
      </c>
      <c r="S475" s="236">
        <v>0</v>
      </c>
      <c r="T475" s="237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38" t="s">
        <v>136</v>
      </c>
      <c r="AT475" s="238" t="s">
        <v>132</v>
      </c>
      <c r="AU475" s="238" t="s">
        <v>85</v>
      </c>
      <c r="AY475" s="16" t="s">
        <v>129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6" t="s">
        <v>83</v>
      </c>
      <c r="BK475" s="239">
        <f>ROUND(I475*H475,2)</f>
        <v>0</v>
      </c>
      <c r="BL475" s="16" t="s">
        <v>136</v>
      </c>
      <c r="BM475" s="238" t="s">
        <v>887</v>
      </c>
    </row>
    <row r="476" s="12" customFormat="1" ht="22.8" customHeight="1">
      <c r="A476" s="12"/>
      <c r="B476" s="210"/>
      <c r="C476" s="211"/>
      <c r="D476" s="212" t="s">
        <v>75</v>
      </c>
      <c r="E476" s="224" t="s">
        <v>230</v>
      </c>
      <c r="F476" s="224" t="s">
        <v>231</v>
      </c>
      <c r="G476" s="211"/>
      <c r="H476" s="211"/>
      <c r="I476" s="214"/>
      <c r="J476" s="225">
        <f>BK476</f>
        <v>0</v>
      </c>
      <c r="K476" s="211"/>
      <c r="L476" s="216"/>
      <c r="M476" s="217"/>
      <c r="N476" s="218"/>
      <c r="O476" s="218"/>
      <c r="P476" s="219">
        <f>SUM(P477:P480)</f>
        <v>0</v>
      </c>
      <c r="Q476" s="218"/>
      <c r="R476" s="219">
        <f>SUM(R477:R480)</f>
        <v>0</v>
      </c>
      <c r="S476" s="218"/>
      <c r="T476" s="220">
        <f>SUM(T477:T480)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21" t="s">
        <v>83</v>
      </c>
      <c r="AT476" s="222" t="s">
        <v>75</v>
      </c>
      <c r="AU476" s="222" t="s">
        <v>83</v>
      </c>
      <c r="AY476" s="221" t="s">
        <v>129</v>
      </c>
      <c r="BK476" s="223">
        <f>SUM(BK477:BK480)</f>
        <v>0</v>
      </c>
    </row>
    <row r="477" s="2" customFormat="1" ht="14.4" customHeight="1">
      <c r="A477" s="37"/>
      <c r="B477" s="38"/>
      <c r="C477" s="226" t="s">
        <v>888</v>
      </c>
      <c r="D477" s="226" t="s">
        <v>132</v>
      </c>
      <c r="E477" s="227" t="s">
        <v>889</v>
      </c>
      <c r="F477" s="228" t="s">
        <v>890</v>
      </c>
      <c r="G477" s="229" t="s">
        <v>301</v>
      </c>
      <c r="H477" s="230">
        <v>0.72999999999999998</v>
      </c>
      <c r="I477" s="231"/>
      <c r="J477" s="232">
        <f>ROUND(I477*H477,2)</f>
        <v>0</v>
      </c>
      <c r="K477" s="233"/>
      <c r="L477" s="43"/>
      <c r="M477" s="234" t="s">
        <v>1</v>
      </c>
      <c r="N477" s="235" t="s">
        <v>41</v>
      </c>
      <c r="O477" s="90"/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8" t="s">
        <v>136</v>
      </c>
      <c r="AT477" s="238" t="s">
        <v>132</v>
      </c>
      <c r="AU477" s="238" t="s">
        <v>85</v>
      </c>
      <c r="AY477" s="16" t="s">
        <v>129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6" t="s">
        <v>83</v>
      </c>
      <c r="BK477" s="239">
        <f>ROUND(I477*H477,2)</f>
        <v>0</v>
      </c>
      <c r="BL477" s="16" t="s">
        <v>136</v>
      </c>
      <c r="BM477" s="238" t="s">
        <v>891</v>
      </c>
    </row>
    <row r="478" s="2" customFormat="1" ht="14.4" customHeight="1">
      <c r="A478" s="37"/>
      <c r="B478" s="38"/>
      <c r="C478" s="226" t="s">
        <v>540</v>
      </c>
      <c r="D478" s="226" t="s">
        <v>132</v>
      </c>
      <c r="E478" s="227" t="s">
        <v>892</v>
      </c>
      <c r="F478" s="228" t="s">
        <v>893</v>
      </c>
      <c r="G478" s="229" t="s">
        <v>362</v>
      </c>
      <c r="H478" s="230">
        <v>86.75</v>
      </c>
      <c r="I478" s="231"/>
      <c r="J478" s="232">
        <f>ROUND(I478*H478,2)</f>
        <v>0</v>
      </c>
      <c r="K478" s="233"/>
      <c r="L478" s="43"/>
      <c r="M478" s="234" t="s">
        <v>1</v>
      </c>
      <c r="N478" s="235" t="s">
        <v>41</v>
      </c>
      <c r="O478" s="90"/>
      <c r="P478" s="236">
        <f>O478*H478</f>
        <v>0</v>
      </c>
      <c r="Q478" s="236">
        <v>0</v>
      </c>
      <c r="R478" s="236">
        <f>Q478*H478</f>
        <v>0</v>
      </c>
      <c r="S478" s="236">
        <v>0</v>
      </c>
      <c r="T478" s="237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38" t="s">
        <v>136</v>
      </c>
      <c r="AT478" s="238" t="s">
        <v>132</v>
      </c>
      <c r="AU478" s="238" t="s">
        <v>85</v>
      </c>
      <c r="AY478" s="16" t="s">
        <v>129</v>
      </c>
      <c r="BE478" s="239">
        <f>IF(N478="základní",J478,0)</f>
        <v>0</v>
      </c>
      <c r="BF478" s="239">
        <f>IF(N478="snížená",J478,0)</f>
        <v>0</v>
      </c>
      <c r="BG478" s="239">
        <f>IF(N478="zákl. přenesená",J478,0)</f>
        <v>0</v>
      </c>
      <c r="BH478" s="239">
        <f>IF(N478="sníž. přenesená",J478,0)</f>
        <v>0</v>
      </c>
      <c r="BI478" s="239">
        <f>IF(N478="nulová",J478,0)</f>
        <v>0</v>
      </c>
      <c r="BJ478" s="16" t="s">
        <v>83</v>
      </c>
      <c r="BK478" s="239">
        <f>ROUND(I478*H478,2)</f>
        <v>0</v>
      </c>
      <c r="BL478" s="16" t="s">
        <v>136</v>
      </c>
      <c r="BM478" s="238" t="s">
        <v>894</v>
      </c>
    </row>
    <row r="479" s="2" customFormat="1" ht="24.15" customHeight="1">
      <c r="A479" s="37"/>
      <c r="B479" s="38"/>
      <c r="C479" s="226" t="s">
        <v>895</v>
      </c>
      <c r="D479" s="226" t="s">
        <v>132</v>
      </c>
      <c r="E479" s="227" t="s">
        <v>896</v>
      </c>
      <c r="F479" s="228" t="s">
        <v>897</v>
      </c>
      <c r="G479" s="229" t="s">
        <v>362</v>
      </c>
      <c r="H479" s="230">
        <v>82.620000000000005</v>
      </c>
      <c r="I479" s="231"/>
      <c r="J479" s="232">
        <f>ROUND(I479*H479,2)</f>
        <v>0</v>
      </c>
      <c r="K479" s="233"/>
      <c r="L479" s="43"/>
      <c r="M479" s="234" t="s">
        <v>1</v>
      </c>
      <c r="N479" s="235" t="s">
        <v>41</v>
      </c>
      <c r="O479" s="90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38" t="s">
        <v>136</v>
      </c>
      <c r="AT479" s="238" t="s">
        <v>132</v>
      </c>
      <c r="AU479" s="238" t="s">
        <v>85</v>
      </c>
      <c r="AY479" s="16" t="s">
        <v>129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6" t="s">
        <v>83</v>
      </c>
      <c r="BK479" s="239">
        <f>ROUND(I479*H479,2)</f>
        <v>0</v>
      </c>
      <c r="BL479" s="16" t="s">
        <v>136</v>
      </c>
      <c r="BM479" s="238" t="s">
        <v>898</v>
      </c>
    </row>
    <row r="480" s="2" customFormat="1" ht="24.15" customHeight="1">
      <c r="A480" s="37"/>
      <c r="B480" s="38"/>
      <c r="C480" s="226" t="s">
        <v>545</v>
      </c>
      <c r="D480" s="226" t="s">
        <v>132</v>
      </c>
      <c r="E480" s="227" t="s">
        <v>675</v>
      </c>
      <c r="F480" s="228" t="s">
        <v>676</v>
      </c>
      <c r="G480" s="229" t="s">
        <v>677</v>
      </c>
      <c r="H480" s="268"/>
      <c r="I480" s="231"/>
      <c r="J480" s="232">
        <f>ROUND(I480*H480,2)</f>
        <v>0</v>
      </c>
      <c r="K480" s="233"/>
      <c r="L480" s="43"/>
      <c r="M480" s="234" t="s">
        <v>1</v>
      </c>
      <c r="N480" s="235" t="s">
        <v>41</v>
      </c>
      <c r="O480" s="90"/>
      <c r="P480" s="236">
        <f>O480*H480</f>
        <v>0</v>
      </c>
      <c r="Q480" s="236">
        <v>0</v>
      </c>
      <c r="R480" s="236">
        <f>Q480*H480</f>
        <v>0</v>
      </c>
      <c r="S480" s="236">
        <v>0</v>
      </c>
      <c r="T480" s="237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8" t="s">
        <v>136</v>
      </c>
      <c r="AT480" s="238" t="s">
        <v>132</v>
      </c>
      <c r="AU480" s="238" t="s">
        <v>85</v>
      </c>
      <c r="AY480" s="16" t="s">
        <v>129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6" t="s">
        <v>83</v>
      </c>
      <c r="BK480" s="239">
        <f>ROUND(I480*H480,2)</f>
        <v>0</v>
      </c>
      <c r="BL480" s="16" t="s">
        <v>136</v>
      </c>
      <c r="BM480" s="238" t="s">
        <v>899</v>
      </c>
    </row>
    <row r="481" s="12" customFormat="1" ht="22.8" customHeight="1">
      <c r="A481" s="12"/>
      <c r="B481" s="210"/>
      <c r="C481" s="211"/>
      <c r="D481" s="212" t="s">
        <v>75</v>
      </c>
      <c r="E481" s="224" t="s">
        <v>900</v>
      </c>
      <c r="F481" s="224" t="s">
        <v>901</v>
      </c>
      <c r="G481" s="211"/>
      <c r="H481" s="211"/>
      <c r="I481" s="214"/>
      <c r="J481" s="225">
        <f>BK481</f>
        <v>0</v>
      </c>
      <c r="K481" s="211"/>
      <c r="L481" s="216"/>
      <c r="M481" s="217"/>
      <c r="N481" s="218"/>
      <c r="O481" s="218"/>
      <c r="P481" s="219">
        <f>SUM(P482:P483)</f>
        <v>0</v>
      </c>
      <c r="Q481" s="218"/>
      <c r="R481" s="219">
        <f>SUM(R482:R483)</f>
        <v>0</v>
      </c>
      <c r="S481" s="218"/>
      <c r="T481" s="220">
        <f>SUM(T482:T483)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21" t="s">
        <v>83</v>
      </c>
      <c r="AT481" s="222" t="s">
        <v>75</v>
      </c>
      <c r="AU481" s="222" t="s">
        <v>83</v>
      </c>
      <c r="AY481" s="221" t="s">
        <v>129</v>
      </c>
      <c r="BK481" s="223">
        <f>SUM(BK482:BK483)</f>
        <v>0</v>
      </c>
    </row>
    <row r="482" s="2" customFormat="1" ht="14.4" customHeight="1">
      <c r="A482" s="37"/>
      <c r="B482" s="38"/>
      <c r="C482" s="226" t="s">
        <v>902</v>
      </c>
      <c r="D482" s="226" t="s">
        <v>132</v>
      </c>
      <c r="E482" s="227" t="s">
        <v>903</v>
      </c>
      <c r="F482" s="228" t="s">
        <v>904</v>
      </c>
      <c r="G482" s="229" t="s">
        <v>362</v>
      </c>
      <c r="H482" s="230">
        <v>69.950000000000003</v>
      </c>
      <c r="I482" s="231"/>
      <c r="J482" s="232">
        <f>ROUND(I482*H482,2)</f>
        <v>0</v>
      </c>
      <c r="K482" s="233"/>
      <c r="L482" s="43"/>
      <c r="M482" s="234" t="s">
        <v>1</v>
      </c>
      <c r="N482" s="235" t="s">
        <v>41</v>
      </c>
      <c r="O482" s="90"/>
      <c r="P482" s="236">
        <f>O482*H482</f>
        <v>0</v>
      </c>
      <c r="Q482" s="236">
        <v>0</v>
      </c>
      <c r="R482" s="236">
        <f>Q482*H482</f>
        <v>0</v>
      </c>
      <c r="S482" s="236">
        <v>0</v>
      </c>
      <c r="T482" s="237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8" t="s">
        <v>136</v>
      </c>
      <c r="AT482" s="238" t="s">
        <v>132</v>
      </c>
      <c r="AU482" s="238" t="s">
        <v>85</v>
      </c>
      <c r="AY482" s="16" t="s">
        <v>129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6" t="s">
        <v>83</v>
      </c>
      <c r="BK482" s="239">
        <f>ROUND(I482*H482,2)</f>
        <v>0</v>
      </c>
      <c r="BL482" s="16" t="s">
        <v>136</v>
      </c>
      <c r="BM482" s="238" t="s">
        <v>905</v>
      </c>
    </row>
    <row r="483" s="2" customFormat="1" ht="14.4" customHeight="1">
      <c r="A483" s="37"/>
      <c r="B483" s="38"/>
      <c r="C483" s="226" t="s">
        <v>549</v>
      </c>
      <c r="D483" s="226" t="s">
        <v>132</v>
      </c>
      <c r="E483" s="227" t="s">
        <v>906</v>
      </c>
      <c r="F483" s="228" t="s">
        <v>907</v>
      </c>
      <c r="G483" s="229" t="s">
        <v>362</v>
      </c>
      <c r="H483" s="230">
        <v>69.950000000000003</v>
      </c>
      <c r="I483" s="231"/>
      <c r="J483" s="232">
        <f>ROUND(I483*H483,2)</f>
        <v>0</v>
      </c>
      <c r="K483" s="233"/>
      <c r="L483" s="43"/>
      <c r="M483" s="234" t="s">
        <v>1</v>
      </c>
      <c r="N483" s="235" t="s">
        <v>41</v>
      </c>
      <c r="O483" s="90"/>
      <c r="P483" s="236">
        <f>O483*H483</f>
        <v>0</v>
      </c>
      <c r="Q483" s="236">
        <v>0</v>
      </c>
      <c r="R483" s="236">
        <f>Q483*H483</f>
        <v>0</v>
      </c>
      <c r="S483" s="236">
        <v>0</v>
      </c>
      <c r="T483" s="237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38" t="s">
        <v>136</v>
      </c>
      <c r="AT483" s="238" t="s">
        <v>132</v>
      </c>
      <c r="AU483" s="238" t="s">
        <v>85</v>
      </c>
      <c r="AY483" s="16" t="s">
        <v>129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6" t="s">
        <v>83</v>
      </c>
      <c r="BK483" s="239">
        <f>ROUND(I483*H483,2)</f>
        <v>0</v>
      </c>
      <c r="BL483" s="16" t="s">
        <v>136</v>
      </c>
      <c r="BM483" s="238" t="s">
        <v>908</v>
      </c>
    </row>
    <row r="484" s="12" customFormat="1" ht="22.8" customHeight="1">
      <c r="A484" s="12"/>
      <c r="B484" s="210"/>
      <c r="C484" s="211"/>
      <c r="D484" s="212" t="s">
        <v>75</v>
      </c>
      <c r="E484" s="224" t="s">
        <v>909</v>
      </c>
      <c r="F484" s="224" t="s">
        <v>910</v>
      </c>
      <c r="G484" s="211"/>
      <c r="H484" s="211"/>
      <c r="I484" s="214"/>
      <c r="J484" s="225">
        <f>BK484</f>
        <v>0</v>
      </c>
      <c r="K484" s="211"/>
      <c r="L484" s="216"/>
      <c r="M484" s="217"/>
      <c r="N484" s="218"/>
      <c r="O484" s="218"/>
      <c r="P484" s="219">
        <f>SUM(P485:P490)</f>
        <v>0</v>
      </c>
      <c r="Q484" s="218"/>
      <c r="R484" s="219">
        <f>SUM(R485:R490)</f>
        <v>0</v>
      </c>
      <c r="S484" s="218"/>
      <c r="T484" s="220">
        <f>SUM(T485:T490)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21" t="s">
        <v>83</v>
      </c>
      <c r="AT484" s="222" t="s">
        <v>75</v>
      </c>
      <c r="AU484" s="222" t="s">
        <v>83</v>
      </c>
      <c r="AY484" s="221" t="s">
        <v>129</v>
      </c>
      <c r="BK484" s="223">
        <f>SUM(BK485:BK490)</f>
        <v>0</v>
      </c>
    </row>
    <row r="485" s="2" customFormat="1" ht="14.4" customHeight="1">
      <c r="A485" s="37"/>
      <c r="B485" s="38"/>
      <c r="C485" s="226" t="s">
        <v>911</v>
      </c>
      <c r="D485" s="226" t="s">
        <v>132</v>
      </c>
      <c r="E485" s="227" t="s">
        <v>912</v>
      </c>
      <c r="F485" s="228" t="s">
        <v>913</v>
      </c>
      <c r="G485" s="229" t="s">
        <v>370</v>
      </c>
      <c r="H485" s="230">
        <v>93.099999999999994</v>
      </c>
      <c r="I485" s="231"/>
      <c r="J485" s="232">
        <f>ROUND(I485*H485,2)</f>
        <v>0</v>
      </c>
      <c r="K485" s="233"/>
      <c r="L485" s="43"/>
      <c r="M485" s="234" t="s">
        <v>1</v>
      </c>
      <c r="N485" s="235" t="s">
        <v>41</v>
      </c>
      <c r="O485" s="90"/>
      <c r="P485" s="236">
        <f>O485*H485</f>
        <v>0</v>
      </c>
      <c r="Q485" s="236">
        <v>0</v>
      </c>
      <c r="R485" s="236">
        <f>Q485*H485</f>
        <v>0</v>
      </c>
      <c r="S485" s="236">
        <v>0</v>
      </c>
      <c r="T485" s="237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38" t="s">
        <v>136</v>
      </c>
      <c r="AT485" s="238" t="s">
        <v>132</v>
      </c>
      <c r="AU485" s="238" t="s">
        <v>85</v>
      </c>
      <c r="AY485" s="16" t="s">
        <v>129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6" t="s">
        <v>83</v>
      </c>
      <c r="BK485" s="239">
        <f>ROUND(I485*H485,2)</f>
        <v>0</v>
      </c>
      <c r="BL485" s="16" t="s">
        <v>136</v>
      </c>
      <c r="BM485" s="238" t="s">
        <v>914</v>
      </c>
    </row>
    <row r="486" s="2" customFormat="1" ht="14.4" customHeight="1">
      <c r="A486" s="37"/>
      <c r="B486" s="38"/>
      <c r="C486" s="226" t="s">
        <v>552</v>
      </c>
      <c r="D486" s="226" t="s">
        <v>132</v>
      </c>
      <c r="E486" s="227" t="s">
        <v>915</v>
      </c>
      <c r="F486" s="228" t="s">
        <v>916</v>
      </c>
      <c r="G486" s="229" t="s">
        <v>370</v>
      </c>
      <c r="H486" s="230">
        <v>93.099999999999994</v>
      </c>
      <c r="I486" s="231"/>
      <c r="J486" s="232">
        <f>ROUND(I486*H486,2)</f>
        <v>0</v>
      </c>
      <c r="K486" s="233"/>
      <c r="L486" s="43"/>
      <c r="M486" s="234" t="s">
        <v>1</v>
      </c>
      <c r="N486" s="235" t="s">
        <v>41</v>
      </c>
      <c r="O486" s="90"/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7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8" t="s">
        <v>136</v>
      </c>
      <c r="AT486" s="238" t="s">
        <v>132</v>
      </c>
      <c r="AU486" s="238" t="s">
        <v>85</v>
      </c>
      <c r="AY486" s="16" t="s">
        <v>129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6" t="s">
        <v>83</v>
      </c>
      <c r="BK486" s="239">
        <f>ROUND(I486*H486,2)</f>
        <v>0</v>
      </c>
      <c r="BL486" s="16" t="s">
        <v>136</v>
      </c>
      <c r="BM486" s="238" t="s">
        <v>917</v>
      </c>
    </row>
    <row r="487" s="2" customFormat="1" ht="14.4" customHeight="1">
      <c r="A487" s="37"/>
      <c r="B487" s="38"/>
      <c r="C487" s="226" t="s">
        <v>918</v>
      </c>
      <c r="D487" s="226" t="s">
        <v>132</v>
      </c>
      <c r="E487" s="227" t="s">
        <v>919</v>
      </c>
      <c r="F487" s="228" t="s">
        <v>920</v>
      </c>
      <c r="G487" s="229" t="s">
        <v>370</v>
      </c>
      <c r="H487" s="230">
        <v>93.099999999999994</v>
      </c>
      <c r="I487" s="231"/>
      <c r="J487" s="232">
        <f>ROUND(I487*H487,2)</f>
        <v>0</v>
      </c>
      <c r="K487" s="233"/>
      <c r="L487" s="43"/>
      <c r="M487" s="234" t="s">
        <v>1</v>
      </c>
      <c r="N487" s="235" t="s">
        <v>41</v>
      </c>
      <c r="O487" s="90"/>
      <c r="P487" s="236">
        <f>O487*H487</f>
        <v>0</v>
      </c>
      <c r="Q487" s="236">
        <v>0</v>
      </c>
      <c r="R487" s="236">
        <f>Q487*H487</f>
        <v>0</v>
      </c>
      <c r="S487" s="236">
        <v>0</v>
      </c>
      <c r="T487" s="237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38" t="s">
        <v>136</v>
      </c>
      <c r="AT487" s="238" t="s">
        <v>132</v>
      </c>
      <c r="AU487" s="238" t="s">
        <v>85</v>
      </c>
      <c r="AY487" s="16" t="s">
        <v>129</v>
      </c>
      <c r="BE487" s="239">
        <f>IF(N487="základní",J487,0)</f>
        <v>0</v>
      </c>
      <c r="BF487" s="239">
        <f>IF(N487="snížená",J487,0)</f>
        <v>0</v>
      </c>
      <c r="BG487" s="239">
        <f>IF(N487="zákl. přenesená",J487,0)</f>
        <v>0</v>
      </c>
      <c r="BH487" s="239">
        <f>IF(N487="sníž. přenesená",J487,0)</f>
        <v>0</v>
      </c>
      <c r="BI487" s="239">
        <f>IF(N487="nulová",J487,0)</f>
        <v>0</v>
      </c>
      <c r="BJ487" s="16" t="s">
        <v>83</v>
      </c>
      <c r="BK487" s="239">
        <f>ROUND(I487*H487,2)</f>
        <v>0</v>
      </c>
      <c r="BL487" s="16" t="s">
        <v>136</v>
      </c>
      <c r="BM487" s="238" t="s">
        <v>921</v>
      </c>
    </row>
    <row r="488" s="2" customFormat="1" ht="14.4" customHeight="1">
      <c r="A488" s="37"/>
      <c r="B488" s="38"/>
      <c r="C488" s="226" t="s">
        <v>556</v>
      </c>
      <c r="D488" s="226" t="s">
        <v>132</v>
      </c>
      <c r="E488" s="227" t="s">
        <v>922</v>
      </c>
      <c r="F488" s="228" t="s">
        <v>923</v>
      </c>
      <c r="G488" s="229" t="s">
        <v>362</v>
      </c>
      <c r="H488" s="230">
        <v>26.600000000000001</v>
      </c>
      <c r="I488" s="231"/>
      <c r="J488" s="232">
        <f>ROUND(I488*H488,2)</f>
        <v>0</v>
      </c>
      <c r="K488" s="233"/>
      <c r="L488" s="43"/>
      <c r="M488" s="234" t="s">
        <v>1</v>
      </c>
      <c r="N488" s="235" t="s">
        <v>41</v>
      </c>
      <c r="O488" s="90"/>
      <c r="P488" s="236">
        <f>O488*H488</f>
        <v>0</v>
      </c>
      <c r="Q488" s="236">
        <v>0</v>
      </c>
      <c r="R488" s="236">
        <f>Q488*H488</f>
        <v>0</v>
      </c>
      <c r="S488" s="236">
        <v>0</v>
      </c>
      <c r="T488" s="237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38" t="s">
        <v>136</v>
      </c>
      <c r="AT488" s="238" t="s">
        <v>132</v>
      </c>
      <c r="AU488" s="238" t="s">
        <v>85</v>
      </c>
      <c r="AY488" s="16" t="s">
        <v>129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6" t="s">
        <v>83</v>
      </c>
      <c r="BK488" s="239">
        <f>ROUND(I488*H488,2)</f>
        <v>0</v>
      </c>
      <c r="BL488" s="16" t="s">
        <v>136</v>
      </c>
      <c r="BM488" s="238" t="s">
        <v>924</v>
      </c>
    </row>
    <row r="489" s="2" customFormat="1" ht="14.4" customHeight="1">
      <c r="A489" s="37"/>
      <c r="B489" s="38"/>
      <c r="C489" s="226" t="s">
        <v>925</v>
      </c>
      <c r="D489" s="226" t="s">
        <v>132</v>
      </c>
      <c r="E489" s="227" t="s">
        <v>926</v>
      </c>
      <c r="F489" s="228" t="s">
        <v>927</v>
      </c>
      <c r="G489" s="229" t="s">
        <v>362</v>
      </c>
      <c r="H489" s="230">
        <v>26.600000000000001</v>
      </c>
      <c r="I489" s="231"/>
      <c r="J489" s="232">
        <f>ROUND(I489*H489,2)</f>
        <v>0</v>
      </c>
      <c r="K489" s="233"/>
      <c r="L489" s="43"/>
      <c r="M489" s="234" t="s">
        <v>1</v>
      </c>
      <c r="N489" s="235" t="s">
        <v>41</v>
      </c>
      <c r="O489" s="90"/>
      <c r="P489" s="236">
        <f>O489*H489</f>
        <v>0</v>
      </c>
      <c r="Q489" s="236">
        <v>0</v>
      </c>
      <c r="R489" s="236">
        <f>Q489*H489</f>
        <v>0</v>
      </c>
      <c r="S489" s="236">
        <v>0</v>
      </c>
      <c r="T489" s="237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8" t="s">
        <v>136</v>
      </c>
      <c r="AT489" s="238" t="s">
        <v>132</v>
      </c>
      <c r="AU489" s="238" t="s">
        <v>85</v>
      </c>
      <c r="AY489" s="16" t="s">
        <v>129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6" t="s">
        <v>83</v>
      </c>
      <c r="BK489" s="239">
        <f>ROUND(I489*H489,2)</f>
        <v>0</v>
      </c>
      <c r="BL489" s="16" t="s">
        <v>136</v>
      </c>
      <c r="BM489" s="238" t="s">
        <v>928</v>
      </c>
    </row>
    <row r="490" s="2" customFormat="1" ht="14.4" customHeight="1">
      <c r="A490" s="37"/>
      <c r="B490" s="38"/>
      <c r="C490" s="226" t="s">
        <v>559</v>
      </c>
      <c r="D490" s="226" t="s">
        <v>132</v>
      </c>
      <c r="E490" s="227" t="s">
        <v>929</v>
      </c>
      <c r="F490" s="228" t="s">
        <v>930</v>
      </c>
      <c r="G490" s="229" t="s">
        <v>362</v>
      </c>
      <c r="H490" s="230">
        <v>26.600000000000001</v>
      </c>
      <c r="I490" s="231"/>
      <c r="J490" s="232">
        <f>ROUND(I490*H490,2)</f>
        <v>0</v>
      </c>
      <c r="K490" s="233"/>
      <c r="L490" s="43"/>
      <c r="M490" s="234" t="s">
        <v>1</v>
      </c>
      <c r="N490" s="235" t="s">
        <v>41</v>
      </c>
      <c r="O490" s="90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8" t="s">
        <v>136</v>
      </c>
      <c r="AT490" s="238" t="s">
        <v>132</v>
      </c>
      <c r="AU490" s="238" t="s">
        <v>85</v>
      </c>
      <c r="AY490" s="16" t="s">
        <v>129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6" t="s">
        <v>83</v>
      </c>
      <c r="BK490" s="239">
        <f>ROUND(I490*H490,2)</f>
        <v>0</v>
      </c>
      <c r="BL490" s="16" t="s">
        <v>136</v>
      </c>
      <c r="BM490" s="238" t="s">
        <v>931</v>
      </c>
    </row>
    <row r="491" s="12" customFormat="1" ht="22.8" customHeight="1">
      <c r="A491" s="12"/>
      <c r="B491" s="210"/>
      <c r="C491" s="211"/>
      <c r="D491" s="212" t="s">
        <v>75</v>
      </c>
      <c r="E491" s="224" t="s">
        <v>679</v>
      </c>
      <c r="F491" s="224" t="s">
        <v>680</v>
      </c>
      <c r="G491" s="211"/>
      <c r="H491" s="211"/>
      <c r="I491" s="214"/>
      <c r="J491" s="225">
        <f>BK491</f>
        <v>0</v>
      </c>
      <c r="K491" s="211"/>
      <c r="L491" s="216"/>
      <c r="M491" s="217"/>
      <c r="N491" s="218"/>
      <c r="O491" s="218"/>
      <c r="P491" s="219">
        <f>SUM(P492:P493)</f>
        <v>0</v>
      </c>
      <c r="Q491" s="218"/>
      <c r="R491" s="219">
        <f>SUM(R492:R493)</f>
        <v>0</v>
      </c>
      <c r="S491" s="218"/>
      <c r="T491" s="220">
        <f>SUM(T492:T493)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21" t="s">
        <v>83</v>
      </c>
      <c r="AT491" s="222" t="s">
        <v>75</v>
      </c>
      <c r="AU491" s="222" t="s">
        <v>83</v>
      </c>
      <c r="AY491" s="221" t="s">
        <v>129</v>
      </c>
      <c r="BK491" s="223">
        <f>SUM(BK492:BK493)</f>
        <v>0</v>
      </c>
    </row>
    <row r="492" s="2" customFormat="1" ht="14.4" customHeight="1">
      <c r="A492" s="37"/>
      <c r="B492" s="38"/>
      <c r="C492" s="226" t="s">
        <v>932</v>
      </c>
      <c r="D492" s="226" t="s">
        <v>132</v>
      </c>
      <c r="E492" s="227" t="s">
        <v>933</v>
      </c>
      <c r="F492" s="228" t="s">
        <v>934</v>
      </c>
      <c r="G492" s="229" t="s">
        <v>234</v>
      </c>
      <c r="H492" s="230">
        <v>1</v>
      </c>
      <c r="I492" s="231"/>
      <c r="J492" s="232">
        <f>ROUND(I492*H492,2)</f>
        <v>0</v>
      </c>
      <c r="K492" s="233"/>
      <c r="L492" s="43"/>
      <c r="M492" s="234" t="s">
        <v>1</v>
      </c>
      <c r="N492" s="235" t="s">
        <v>41</v>
      </c>
      <c r="O492" s="90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7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8" t="s">
        <v>136</v>
      </c>
      <c r="AT492" s="238" t="s">
        <v>132</v>
      </c>
      <c r="AU492" s="238" t="s">
        <v>85</v>
      </c>
      <c r="AY492" s="16" t="s">
        <v>129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6" t="s">
        <v>83</v>
      </c>
      <c r="BK492" s="239">
        <f>ROUND(I492*H492,2)</f>
        <v>0</v>
      </c>
      <c r="BL492" s="16" t="s">
        <v>136</v>
      </c>
      <c r="BM492" s="238" t="s">
        <v>935</v>
      </c>
    </row>
    <row r="493" s="2" customFormat="1" ht="14.4" customHeight="1">
      <c r="A493" s="37"/>
      <c r="B493" s="38"/>
      <c r="C493" s="226" t="s">
        <v>565</v>
      </c>
      <c r="D493" s="226" t="s">
        <v>132</v>
      </c>
      <c r="E493" s="227" t="s">
        <v>936</v>
      </c>
      <c r="F493" s="228" t="s">
        <v>937</v>
      </c>
      <c r="G493" s="229" t="s">
        <v>234</v>
      </c>
      <c r="H493" s="230">
        <v>1</v>
      </c>
      <c r="I493" s="231"/>
      <c r="J493" s="232">
        <f>ROUND(I493*H493,2)</f>
        <v>0</v>
      </c>
      <c r="K493" s="233"/>
      <c r="L493" s="43"/>
      <c r="M493" s="234" t="s">
        <v>1</v>
      </c>
      <c r="N493" s="235" t="s">
        <v>41</v>
      </c>
      <c r="O493" s="90"/>
      <c r="P493" s="236">
        <f>O493*H493</f>
        <v>0</v>
      </c>
      <c r="Q493" s="236">
        <v>0</v>
      </c>
      <c r="R493" s="236">
        <f>Q493*H493</f>
        <v>0</v>
      </c>
      <c r="S493" s="236">
        <v>0</v>
      </c>
      <c r="T493" s="237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38" t="s">
        <v>136</v>
      </c>
      <c r="AT493" s="238" t="s">
        <v>132</v>
      </c>
      <c r="AU493" s="238" t="s">
        <v>85</v>
      </c>
      <c r="AY493" s="16" t="s">
        <v>129</v>
      </c>
      <c r="BE493" s="239">
        <f>IF(N493="základní",J493,0)</f>
        <v>0</v>
      </c>
      <c r="BF493" s="239">
        <f>IF(N493="snížená",J493,0)</f>
        <v>0</v>
      </c>
      <c r="BG493" s="239">
        <f>IF(N493="zákl. přenesená",J493,0)</f>
        <v>0</v>
      </c>
      <c r="BH493" s="239">
        <f>IF(N493="sníž. přenesená",J493,0)</f>
        <v>0</v>
      </c>
      <c r="BI493" s="239">
        <f>IF(N493="nulová",J493,0)</f>
        <v>0</v>
      </c>
      <c r="BJ493" s="16" t="s">
        <v>83</v>
      </c>
      <c r="BK493" s="239">
        <f>ROUND(I493*H493,2)</f>
        <v>0</v>
      </c>
      <c r="BL493" s="16" t="s">
        <v>136</v>
      </c>
      <c r="BM493" s="238" t="s">
        <v>938</v>
      </c>
    </row>
    <row r="494" s="12" customFormat="1" ht="22.8" customHeight="1">
      <c r="A494" s="12"/>
      <c r="B494" s="210"/>
      <c r="C494" s="211"/>
      <c r="D494" s="212" t="s">
        <v>75</v>
      </c>
      <c r="E494" s="224" t="s">
        <v>692</v>
      </c>
      <c r="F494" s="224" t="s">
        <v>693</v>
      </c>
      <c r="G494" s="211"/>
      <c r="H494" s="211"/>
      <c r="I494" s="214"/>
      <c r="J494" s="225">
        <f>BK494</f>
        <v>0</v>
      </c>
      <c r="K494" s="211"/>
      <c r="L494" s="216"/>
      <c r="M494" s="217"/>
      <c r="N494" s="218"/>
      <c r="O494" s="218"/>
      <c r="P494" s="219">
        <f>P495</f>
        <v>0</v>
      </c>
      <c r="Q494" s="218"/>
      <c r="R494" s="219">
        <f>R495</f>
        <v>0</v>
      </c>
      <c r="S494" s="218"/>
      <c r="T494" s="220">
        <f>T495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21" t="s">
        <v>83</v>
      </c>
      <c r="AT494" s="222" t="s">
        <v>75</v>
      </c>
      <c r="AU494" s="222" t="s">
        <v>83</v>
      </c>
      <c r="AY494" s="221" t="s">
        <v>129</v>
      </c>
      <c r="BK494" s="223">
        <f>BK495</f>
        <v>0</v>
      </c>
    </row>
    <row r="495" s="2" customFormat="1" ht="14.4" customHeight="1">
      <c r="A495" s="37"/>
      <c r="B495" s="38"/>
      <c r="C495" s="226" t="s">
        <v>939</v>
      </c>
      <c r="D495" s="226" t="s">
        <v>132</v>
      </c>
      <c r="E495" s="227" t="s">
        <v>694</v>
      </c>
      <c r="F495" s="228" t="s">
        <v>695</v>
      </c>
      <c r="G495" s="229" t="s">
        <v>244</v>
      </c>
      <c r="H495" s="230">
        <v>7.2000000000000002</v>
      </c>
      <c r="I495" s="231"/>
      <c r="J495" s="232">
        <f>ROUND(I495*H495,2)</f>
        <v>0</v>
      </c>
      <c r="K495" s="233"/>
      <c r="L495" s="43"/>
      <c r="M495" s="234" t="s">
        <v>1</v>
      </c>
      <c r="N495" s="235" t="s">
        <v>41</v>
      </c>
      <c r="O495" s="90"/>
      <c r="P495" s="236">
        <f>O495*H495</f>
        <v>0</v>
      </c>
      <c r="Q495" s="236">
        <v>0</v>
      </c>
      <c r="R495" s="236">
        <f>Q495*H495</f>
        <v>0</v>
      </c>
      <c r="S495" s="236">
        <v>0</v>
      </c>
      <c r="T495" s="237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38" t="s">
        <v>136</v>
      </c>
      <c r="AT495" s="238" t="s">
        <v>132</v>
      </c>
      <c r="AU495" s="238" t="s">
        <v>85</v>
      </c>
      <c r="AY495" s="16" t="s">
        <v>129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6" t="s">
        <v>83</v>
      </c>
      <c r="BK495" s="239">
        <f>ROUND(I495*H495,2)</f>
        <v>0</v>
      </c>
      <c r="BL495" s="16" t="s">
        <v>136</v>
      </c>
      <c r="BM495" s="238" t="s">
        <v>940</v>
      </c>
    </row>
    <row r="496" s="12" customFormat="1" ht="22.8" customHeight="1">
      <c r="A496" s="12"/>
      <c r="B496" s="210"/>
      <c r="C496" s="211"/>
      <c r="D496" s="212" t="s">
        <v>75</v>
      </c>
      <c r="E496" s="224" t="s">
        <v>941</v>
      </c>
      <c r="F496" s="224" t="s">
        <v>942</v>
      </c>
      <c r="G496" s="211"/>
      <c r="H496" s="211"/>
      <c r="I496" s="214"/>
      <c r="J496" s="225">
        <f>BK496</f>
        <v>0</v>
      </c>
      <c r="K496" s="211"/>
      <c r="L496" s="216"/>
      <c r="M496" s="217"/>
      <c r="N496" s="218"/>
      <c r="O496" s="218"/>
      <c r="P496" s="219">
        <f>P497</f>
        <v>0</v>
      </c>
      <c r="Q496" s="218"/>
      <c r="R496" s="219">
        <f>R497</f>
        <v>0</v>
      </c>
      <c r="S496" s="218"/>
      <c r="T496" s="220">
        <f>T497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21" t="s">
        <v>83</v>
      </c>
      <c r="AT496" s="222" t="s">
        <v>75</v>
      </c>
      <c r="AU496" s="222" t="s">
        <v>83</v>
      </c>
      <c r="AY496" s="221" t="s">
        <v>129</v>
      </c>
      <c r="BK496" s="223">
        <f>BK497</f>
        <v>0</v>
      </c>
    </row>
    <row r="497" s="2" customFormat="1" ht="14.4" customHeight="1">
      <c r="A497" s="37"/>
      <c r="B497" s="38"/>
      <c r="C497" s="226" t="s">
        <v>568</v>
      </c>
      <c r="D497" s="226" t="s">
        <v>132</v>
      </c>
      <c r="E497" s="227" t="s">
        <v>943</v>
      </c>
      <c r="F497" s="228" t="s">
        <v>944</v>
      </c>
      <c r="G497" s="229" t="s">
        <v>284</v>
      </c>
      <c r="H497" s="230">
        <v>38.579999999999998</v>
      </c>
      <c r="I497" s="231"/>
      <c r="J497" s="232">
        <f>ROUND(I497*H497,2)</f>
        <v>0</v>
      </c>
      <c r="K497" s="233"/>
      <c r="L497" s="43"/>
      <c r="M497" s="234" t="s">
        <v>1</v>
      </c>
      <c r="N497" s="235" t="s">
        <v>41</v>
      </c>
      <c r="O497" s="90"/>
      <c r="P497" s="236">
        <f>O497*H497</f>
        <v>0</v>
      </c>
      <c r="Q497" s="236">
        <v>0</v>
      </c>
      <c r="R497" s="236">
        <f>Q497*H497</f>
        <v>0</v>
      </c>
      <c r="S497" s="236">
        <v>0</v>
      </c>
      <c r="T497" s="237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38" t="s">
        <v>136</v>
      </c>
      <c r="AT497" s="238" t="s">
        <v>132</v>
      </c>
      <c r="AU497" s="238" t="s">
        <v>85</v>
      </c>
      <c r="AY497" s="16" t="s">
        <v>129</v>
      </c>
      <c r="BE497" s="239">
        <f>IF(N497="základní",J497,0)</f>
        <v>0</v>
      </c>
      <c r="BF497" s="239">
        <f>IF(N497="snížená",J497,0)</f>
        <v>0</v>
      </c>
      <c r="BG497" s="239">
        <f>IF(N497="zákl. přenesená",J497,0)</f>
        <v>0</v>
      </c>
      <c r="BH497" s="239">
        <f>IF(N497="sníž. přenesená",J497,0)</f>
        <v>0</v>
      </c>
      <c r="BI497" s="239">
        <f>IF(N497="nulová",J497,0)</f>
        <v>0</v>
      </c>
      <c r="BJ497" s="16" t="s">
        <v>83</v>
      </c>
      <c r="BK497" s="239">
        <f>ROUND(I497*H497,2)</f>
        <v>0</v>
      </c>
      <c r="BL497" s="16" t="s">
        <v>136</v>
      </c>
      <c r="BM497" s="238" t="s">
        <v>945</v>
      </c>
    </row>
    <row r="498" s="12" customFormat="1" ht="25.92" customHeight="1">
      <c r="A498" s="12"/>
      <c r="B498" s="210"/>
      <c r="C498" s="211"/>
      <c r="D498" s="212" t="s">
        <v>75</v>
      </c>
      <c r="E498" s="213" t="s">
        <v>946</v>
      </c>
      <c r="F498" s="213" t="s">
        <v>947</v>
      </c>
      <c r="G498" s="211"/>
      <c r="H498" s="211"/>
      <c r="I498" s="214"/>
      <c r="J498" s="215">
        <f>BK498</f>
        <v>0</v>
      </c>
      <c r="K498" s="211"/>
      <c r="L498" s="216"/>
      <c r="M498" s="217"/>
      <c r="N498" s="218"/>
      <c r="O498" s="218"/>
      <c r="P498" s="219">
        <f>P499+P502+P508+P513+P517+P520+P522+P526+P530+P535+P537+P540+P543+P550+P556+P560+P566+P579+P581+P584+P586+P588</f>
        <v>0</v>
      </c>
      <c r="Q498" s="218"/>
      <c r="R498" s="219">
        <f>R499+R502+R508+R513+R517+R520+R522+R526+R530+R535+R537+R540+R543+R550+R556+R560+R566+R579+R581+R584+R586+R588</f>
        <v>0</v>
      </c>
      <c r="S498" s="218"/>
      <c r="T498" s="220">
        <f>T499+T502+T508+T513+T517+T520+T522+T526+T530+T535+T537+T540+T543+T550+T556+T560+T566+T579+T581+T584+T586+T588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21" t="s">
        <v>83</v>
      </c>
      <c r="AT498" s="222" t="s">
        <v>75</v>
      </c>
      <c r="AU498" s="222" t="s">
        <v>76</v>
      </c>
      <c r="AY498" s="221" t="s">
        <v>129</v>
      </c>
      <c r="BK498" s="223">
        <f>BK499+BK502+BK508+BK513+BK517+BK520+BK522+BK526+BK530+BK535+BK537+BK540+BK543+BK550+BK556+BK560+BK566+BK579+BK581+BK584+BK586+BK588</f>
        <v>0</v>
      </c>
    </row>
    <row r="499" s="12" customFormat="1" ht="22.8" customHeight="1">
      <c r="A499" s="12"/>
      <c r="B499" s="210"/>
      <c r="C499" s="211"/>
      <c r="D499" s="212" t="s">
        <v>75</v>
      </c>
      <c r="E499" s="224" t="s">
        <v>372</v>
      </c>
      <c r="F499" s="224" t="s">
        <v>373</v>
      </c>
      <c r="G499" s="211"/>
      <c r="H499" s="211"/>
      <c r="I499" s="214"/>
      <c r="J499" s="225">
        <f>BK499</f>
        <v>0</v>
      </c>
      <c r="K499" s="211"/>
      <c r="L499" s="216"/>
      <c r="M499" s="217"/>
      <c r="N499" s="218"/>
      <c r="O499" s="218"/>
      <c r="P499" s="219">
        <f>SUM(P500:P501)</f>
        <v>0</v>
      </c>
      <c r="Q499" s="218"/>
      <c r="R499" s="219">
        <f>SUM(R500:R501)</f>
        <v>0</v>
      </c>
      <c r="S499" s="218"/>
      <c r="T499" s="220">
        <f>SUM(T500:T501)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21" t="s">
        <v>83</v>
      </c>
      <c r="AT499" s="222" t="s">
        <v>75</v>
      </c>
      <c r="AU499" s="222" t="s">
        <v>83</v>
      </c>
      <c r="AY499" s="221" t="s">
        <v>129</v>
      </c>
      <c r="BK499" s="223">
        <f>SUM(BK500:BK501)</f>
        <v>0</v>
      </c>
    </row>
    <row r="500" s="2" customFormat="1" ht="14.4" customHeight="1">
      <c r="A500" s="37"/>
      <c r="B500" s="38"/>
      <c r="C500" s="226" t="s">
        <v>948</v>
      </c>
      <c r="D500" s="226" t="s">
        <v>132</v>
      </c>
      <c r="E500" s="227" t="s">
        <v>770</v>
      </c>
      <c r="F500" s="228" t="s">
        <v>771</v>
      </c>
      <c r="G500" s="229" t="s">
        <v>370</v>
      </c>
      <c r="H500" s="230">
        <v>5.9100000000000001</v>
      </c>
      <c r="I500" s="231"/>
      <c r="J500" s="232">
        <f>ROUND(I500*H500,2)</f>
        <v>0</v>
      </c>
      <c r="K500" s="233"/>
      <c r="L500" s="43"/>
      <c r="M500" s="234" t="s">
        <v>1</v>
      </c>
      <c r="N500" s="235" t="s">
        <v>41</v>
      </c>
      <c r="O500" s="90"/>
      <c r="P500" s="236">
        <f>O500*H500</f>
        <v>0</v>
      </c>
      <c r="Q500" s="236">
        <v>0</v>
      </c>
      <c r="R500" s="236">
        <f>Q500*H500</f>
        <v>0</v>
      </c>
      <c r="S500" s="236">
        <v>0</v>
      </c>
      <c r="T500" s="237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38" t="s">
        <v>136</v>
      </c>
      <c r="AT500" s="238" t="s">
        <v>132</v>
      </c>
      <c r="AU500" s="238" t="s">
        <v>85</v>
      </c>
      <c r="AY500" s="16" t="s">
        <v>129</v>
      </c>
      <c r="BE500" s="239">
        <f>IF(N500="základní",J500,0)</f>
        <v>0</v>
      </c>
      <c r="BF500" s="239">
        <f>IF(N500="snížená",J500,0)</f>
        <v>0</v>
      </c>
      <c r="BG500" s="239">
        <f>IF(N500="zákl. přenesená",J500,0)</f>
        <v>0</v>
      </c>
      <c r="BH500" s="239">
        <f>IF(N500="sníž. přenesená",J500,0)</f>
        <v>0</v>
      </c>
      <c r="BI500" s="239">
        <f>IF(N500="nulová",J500,0)</f>
        <v>0</v>
      </c>
      <c r="BJ500" s="16" t="s">
        <v>83</v>
      </c>
      <c r="BK500" s="239">
        <f>ROUND(I500*H500,2)</f>
        <v>0</v>
      </c>
      <c r="BL500" s="16" t="s">
        <v>136</v>
      </c>
      <c r="BM500" s="238" t="s">
        <v>949</v>
      </c>
    </row>
    <row r="501" s="2" customFormat="1" ht="14.4" customHeight="1">
      <c r="A501" s="37"/>
      <c r="B501" s="38"/>
      <c r="C501" s="226" t="s">
        <v>572</v>
      </c>
      <c r="D501" s="226" t="s">
        <v>132</v>
      </c>
      <c r="E501" s="227" t="s">
        <v>773</v>
      </c>
      <c r="F501" s="228" t="s">
        <v>774</v>
      </c>
      <c r="G501" s="229" t="s">
        <v>370</v>
      </c>
      <c r="H501" s="230">
        <v>5.9100000000000001</v>
      </c>
      <c r="I501" s="231"/>
      <c r="J501" s="232">
        <f>ROUND(I501*H501,2)</f>
        <v>0</v>
      </c>
      <c r="K501" s="233"/>
      <c r="L501" s="43"/>
      <c r="M501" s="234" t="s">
        <v>1</v>
      </c>
      <c r="N501" s="235" t="s">
        <v>41</v>
      </c>
      <c r="O501" s="90"/>
      <c r="P501" s="236">
        <f>O501*H501</f>
        <v>0</v>
      </c>
      <c r="Q501" s="236">
        <v>0</v>
      </c>
      <c r="R501" s="236">
        <f>Q501*H501</f>
        <v>0</v>
      </c>
      <c r="S501" s="236">
        <v>0</v>
      </c>
      <c r="T501" s="237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38" t="s">
        <v>136</v>
      </c>
      <c r="AT501" s="238" t="s">
        <v>132</v>
      </c>
      <c r="AU501" s="238" t="s">
        <v>85</v>
      </c>
      <c r="AY501" s="16" t="s">
        <v>129</v>
      </c>
      <c r="BE501" s="239">
        <f>IF(N501="základní",J501,0)</f>
        <v>0</v>
      </c>
      <c r="BF501" s="239">
        <f>IF(N501="snížená",J501,0)</f>
        <v>0</v>
      </c>
      <c r="BG501" s="239">
        <f>IF(N501="zákl. přenesená",J501,0)</f>
        <v>0</v>
      </c>
      <c r="BH501" s="239">
        <f>IF(N501="sníž. přenesená",J501,0)</f>
        <v>0</v>
      </c>
      <c r="BI501" s="239">
        <f>IF(N501="nulová",J501,0)</f>
        <v>0</v>
      </c>
      <c r="BJ501" s="16" t="s">
        <v>83</v>
      </c>
      <c r="BK501" s="239">
        <f>ROUND(I501*H501,2)</f>
        <v>0</v>
      </c>
      <c r="BL501" s="16" t="s">
        <v>136</v>
      </c>
      <c r="BM501" s="238" t="s">
        <v>950</v>
      </c>
    </row>
    <row r="502" s="12" customFormat="1" ht="22.8" customHeight="1">
      <c r="A502" s="12"/>
      <c r="B502" s="210"/>
      <c r="C502" s="211"/>
      <c r="D502" s="212" t="s">
        <v>75</v>
      </c>
      <c r="E502" s="224" t="s">
        <v>378</v>
      </c>
      <c r="F502" s="224" t="s">
        <v>379</v>
      </c>
      <c r="G502" s="211"/>
      <c r="H502" s="211"/>
      <c r="I502" s="214"/>
      <c r="J502" s="225">
        <f>BK502</f>
        <v>0</v>
      </c>
      <c r="K502" s="211"/>
      <c r="L502" s="216"/>
      <c r="M502" s="217"/>
      <c r="N502" s="218"/>
      <c r="O502" s="218"/>
      <c r="P502" s="219">
        <f>SUM(P503:P507)</f>
        <v>0</v>
      </c>
      <c r="Q502" s="218"/>
      <c r="R502" s="219">
        <f>SUM(R503:R507)</f>
        <v>0</v>
      </c>
      <c r="S502" s="218"/>
      <c r="T502" s="220">
        <f>SUM(T503:T507)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21" t="s">
        <v>83</v>
      </c>
      <c r="AT502" s="222" t="s">
        <v>75</v>
      </c>
      <c r="AU502" s="222" t="s">
        <v>83</v>
      </c>
      <c r="AY502" s="221" t="s">
        <v>129</v>
      </c>
      <c r="BK502" s="223">
        <f>SUM(BK503:BK507)</f>
        <v>0</v>
      </c>
    </row>
    <row r="503" s="2" customFormat="1" ht="14.4" customHeight="1">
      <c r="A503" s="37"/>
      <c r="B503" s="38"/>
      <c r="C503" s="226" t="s">
        <v>951</v>
      </c>
      <c r="D503" s="226" t="s">
        <v>132</v>
      </c>
      <c r="E503" s="227" t="s">
        <v>952</v>
      </c>
      <c r="F503" s="228" t="s">
        <v>953</v>
      </c>
      <c r="G503" s="229" t="s">
        <v>370</v>
      </c>
      <c r="H503" s="230">
        <v>5.9900000000000002</v>
      </c>
      <c r="I503" s="231"/>
      <c r="J503" s="232">
        <f>ROUND(I503*H503,2)</f>
        <v>0</v>
      </c>
      <c r="K503" s="233"/>
      <c r="L503" s="43"/>
      <c r="M503" s="234" t="s">
        <v>1</v>
      </c>
      <c r="N503" s="235" t="s">
        <v>41</v>
      </c>
      <c r="O503" s="90"/>
      <c r="P503" s="236">
        <f>O503*H503</f>
        <v>0</v>
      </c>
      <c r="Q503" s="236">
        <v>0</v>
      </c>
      <c r="R503" s="236">
        <f>Q503*H503</f>
        <v>0</v>
      </c>
      <c r="S503" s="236">
        <v>0</v>
      </c>
      <c r="T503" s="237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38" t="s">
        <v>136</v>
      </c>
      <c r="AT503" s="238" t="s">
        <v>132</v>
      </c>
      <c r="AU503" s="238" t="s">
        <v>85</v>
      </c>
      <c r="AY503" s="16" t="s">
        <v>129</v>
      </c>
      <c r="BE503" s="239">
        <f>IF(N503="základní",J503,0)</f>
        <v>0</v>
      </c>
      <c r="BF503" s="239">
        <f>IF(N503="snížená",J503,0)</f>
        <v>0</v>
      </c>
      <c r="BG503" s="239">
        <f>IF(N503="zákl. přenesená",J503,0)</f>
        <v>0</v>
      </c>
      <c r="BH503" s="239">
        <f>IF(N503="sníž. přenesená",J503,0)</f>
        <v>0</v>
      </c>
      <c r="BI503" s="239">
        <f>IF(N503="nulová",J503,0)</f>
        <v>0</v>
      </c>
      <c r="BJ503" s="16" t="s">
        <v>83</v>
      </c>
      <c r="BK503" s="239">
        <f>ROUND(I503*H503,2)</f>
        <v>0</v>
      </c>
      <c r="BL503" s="16" t="s">
        <v>136</v>
      </c>
      <c r="BM503" s="238" t="s">
        <v>954</v>
      </c>
    </row>
    <row r="504" s="2" customFormat="1" ht="14.4" customHeight="1">
      <c r="A504" s="37"/>
      <c r="B504" s="38"/>
      <c r="C504" s="226" t="s">
        <v>575</v>
      </c>
      <c r="D504" s="226" t="s">
        <v>132</v>
      </c>
      <c r="E504" s="227" t="s">
        <v>955</v>
      </c>
      <c r="F504" s="228" t="s">
        <v>956</v>
      </c>
      <c r="G504" s="229" t="s">
        <v>370</v>
      </c>
      <c r="H504" s="230">
        <v>0.91000000000000003</v>
      </c>
      <c r="I504" s="231"/>
      <c r="J504" s="232">
        <f>ROUND(I504*H504,2)</f>
        <v>0</v>
      </c>
      <c r="K504" s="233"/>
      <c r="L504" s="43"/>
      <c r="M504" s="234" t="s">
        <v>1</v>
      </c>
      <c r="N504" s="235" t="s">
        <v>41</v>
      </c>
      <c r="O504" s="90"/>
      <c r="P504" s="236">
        <f>O504*H504</f>
        <v>0</v>
      </c>
      <c r="Q504" s="236">
        <v>0</v>
      </c>
      <c r="R504" s="236">
        <f>Q504*H504</f>
        <v>0</v>
      </c>
      <c r="S504" s="236">
        <v>0</v>
      </c>
      <c r="T504" s="237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8" t="s">
        <v>136</v>
      </c>
      <c r="AT504" s="238" t="s">
        <v>132</v>
      </c>
      <c r="AU504" s="238" t="s">
        <v>85</v>
      </c>
      <c r="AY504" s="16" t="s">
        <v>129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6" t="s">
        <v>83</v>
      </c>
      <c r="BK504" s="239">
        <f>ROUND(I504*H504,2)</f>
        <v>0</v>
      </c>
      <c r="BL504" s="16" t="s">
        <v>136</v>
      </c>
      <c r="BM504" s="238" t="s">
        <v>957</v>
      </c>
    </row>
    <row r="505" s="2" customFormat="1" ht="14.4" customHeight="1">
      <c r="A505" s="37"/>
      <c r="B505" s="38"/>
      <c r="C505" s="226" t="s">
        <v>958</v>
      </c>
      <c r="D505" s="226" t="s">
        <v>132</v>
      </c>
      <c r="E505" s="227" t="s">
        <v>959</v>
      </c>
      <c r="F505" s="228" t="s">
        <v>960</v>
      </c>
      <c r="G505" s="229" t="s">
        <v>370</v>
      </c>
      <c r="H505" s="230">
        <v>0.91000000000000003</v>
      </c>
      <c r="I505" s="231"/>
      <c r="J505" s="232">
        <f>ROUND(I505*H505,2)</f>
        <v>0</v>
      </c>
      <c r="K505" s="233"/>
      <c r="L505" s="43"/>
      <c r="M505" s="234" t="s">
        <v>1</v>
      </c>
      <c r="N505" s="235" t="s">
        <v>41</v>
      </c>
      <c r="O505" s="90"/>
      <c r="P505" s="236">
        <f>O505*H505</f>
        <v>0</v>
      </c>
      <c r="Q505" s="236">
        <v>0</v>
      </c>
      <c r="R505" s="236">
        <f>Q505*H505</f>
        <v>0</v>
      </c>
      <c r="S505" s="236">
        <v>0</v>
      </c>
      <c r="T505" s="237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8" t="s">
        <v>136</v>
      </c>
      <c r="AT505" s="238" t="s">
        <v>132</v>
      </c>
      <c r="AU505" s="238" t="s">
        <v>85</v>
      </c>
      <c r="AY505" s="16" t="s">
        <v>129</v>
      </c>
      <c r="BE505" s="239">
        <f>IF(N505="základní",J505,0)</f>
        <v>0</v>
      </c>
      <c r="BF505" s="239">
        <f>IF(N505="snížená",J505,0)</f>
        <v>0</v>
      </c>
      <c r="BG505" s="239">
        <f>IF(N505="zákl. přenesená",J505,0)</f>
        <v>0</v>
      </c>
      <c r="BH505" s="239">
        <f>IF(N505="sníž. přenesená",J505,0)</f>
        <v>0</v>
      </c>
      <c r="BI505" s="239">
        <f>IF(N505="nulová",J505,0)</f>
        <v>0</v>
      </c>
      <c r="BJ505" s="16" t="s">
        <v>83</v>
      </c>
      <c r="BK505" s="239">
        <f>ROUND(I505*H505,2)</f>
        <v>0</v>
      </c>
      <c r="BL505" s="16" t="s">
        <v>136</v>
      </c>
      <c r="BM505" s="238" t="s">
        <v>961</v>
      </c>
    </row>
    <row r="506" s="2" customFormat="1" ht="14.4" customHeight="1">
      <c r="A506" s="37"/>
      <c r="B506" s="38"/>
      <c r="C506" s="226" t="s">
        <v>579</v>
      </c>
      <c r="D506" s="226" t="s">
        <v>132</v>
      </c>
      <c r="E506" s="227" t="s">
        <v>380</v>
      </c>
      <c r="F506" s="228" t="s">
        <v>381</v>
      </c>
      <c r="G506" s="229" t="s">
        <v>370</v>
      </c>
      <c r="H506" s="230">
        <v>5.0999999999999996</v>
      </c>
      <c r="I506" s="231"/>
      <c r="J506" s="232">
        <f>ROUND(I506*H506,2)</f>
        <v>0</v>
      </c>
      <c r="K506" s="233"/>
      <c r="L506" s="43"/>
      <c r="M506" s="234" t="s">
        <v>1</v>
      </c>
      <c r="N506" s="235" t="s">
        <v>41</v>
      </c>
      <c r="O506" s="90"/>
      <c r="P506" s="236">
        <f>O506*H506</f>
        <v>0</v>
      </c>
      <c r="Q506" s="236">
        <v>0</v>
      </c>
      <c r="R506" s="236">
        <f>Q506*H506</f>
        <v>0</v>
      </c>
      <c r="S506" s="236">
        <v>0</v>
      </c>
      <c r="T506" s="237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8" t="s">
        <v>136</v>
      </c>
      <c r="AT506" s="238" t="s">
        <v>132</v>
      </c>
      <c r="AU506" s="238" t="s">
        <v>85</v>
      </c>
      <c r="AY506" s="16" t="s">
        <v>129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6" t="s">
        <v>83</v>
      </c>
      <c r="BK506" s="239">
        <f>ROUND(I506*H506,2)</f>
        <v>0</v>
      </c>
      <c r="BL506" s="16" t="s">
        <v>136</v>
      </c>
      <c r="BM506" s="238" t="s">
        <v>962</v>
      </c>
    </row>
    <row r="507" s="2" customFormat="1" ht="14.4" customHeight="1">
      <c r="A507" s="37"/>
      <c r="B507" s="38"/>
      <c r="C507" s="226" t="s">
        <v>963</v>
      </c>
      <c r="D507" s="226" t="s">
        <v>132</v>
      </c>
      <c r="E507" s="227" t="s">
        <v>384</v>
      </c>
      <c r="F507" s="228" t="s">
        <v>385</v>
      </c>
      <c r="G507" s="229" t="s">
        <v>370</v>
      </c>
      <c r="H507" s="230">
        <v>5.0999999999999996</v>
      </c>
      <c r="I507" s="231"/>
      <c r="J507" s="232">
        <f>ROUND(I507*H507,2)</f>
        <v>0</v>
      </c>
      <c r="K507" s="233"/>
      <c r="L507" s="43"/>
      <c r="M507" s="234" t="s">
        <v>1</v>
      </c>
      <c r="N507" s="235" t="s">
        <v>41</v>
      </c>
      <c r="O507" s="90"/>
      <c r="P507" s="236">
        <f>O507*H507</f>
        <v>0</v>
      </c>
      <c r="Q507" s="236">
        <v>0</v>
      </c>
      <c r="R507" s="236">
        <f>Q507*H507</f>
        <v>0</v>
      </c>
      <c r="S507" s="236">
        <v>0</v>
      </c>
      <c r="T507" s="237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38" t="s">
        <v>136</v>
      </c>
      <c r="AT507" s="238" t="s">
        <v>132</v>
      </c>
      <c r="AU507" s="238" t="s">
        <v>85</v>
      </c>
      <c r="AY507" s="16" t="s">
        <v>129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6" t="s">
        <v>83</v>
      </c>
      <c r="BK507" s="239">
        <f>ROUND(I507*H507,2)</f>
        <v>0</v>
      </c>
      <c r="BL507" s="16" t="s">
        <v>136</v>
      </c>
      <c r="BM507" s="238" t="s">
        <v>964</v>
      </c>
    </row>
    <row r="508" s="12" customFormat="1" ht="22.8" customHeight="1">
      <c r="A508" s="12"/>
      <c r="B508" s="210"/>
      <c r="C508" s="211"/>
      <c r="D508" s="212" t="s">
        <v>75</v>
      </c>
      <c r="E508" s="224" t="s">
        <v>965</v>
      </c>
      <c r="F508" s="224" t="s">
        <v>966</v>
      </c>
      <c r="G508" s="211"/>
      <c r="H508" s="211"/>
      <c r="I508" s="214"/>
      <c r="J508" s="225">
        <f>BK508</f>
        <v>0</v>
      </c>
      <c r="K508" s="211"/>
      <c r="L508" s="216"/>
      <c r="M508" s="217"/>
      <c r="N508" s="218"/>
      <c r="O508" s="218"/>
      <c r="P508" s="219">
        <f>SUM(P509:P512)</f>
        <v>0</v>
      </c>
      <c r="Q508" s="218"/>
      <c r="R508" s="219">
        <f>SUM(R509:R512)</f>
        <v>0</v>
      </c>
      <c r="S508" s="218"/>
      <c r="T508" s="220">
        <f>SUM(T509:T512)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21" t="s">
        <v>83</v>
      </c>
      <c r="AT508" s="222" t="s">
        <v>75</v>
      </c>
      <c r="AU508" s="222" t="s">
        <v>83</v>
      </c>
      <c r="AY508" s="221" t="s">
        <v>129</v>
      </c>
      <c r="BK508" s="223">
        <f>SUM(BK509:BK512)</f>
        <v>0</v>
      </c>
    </row>
    <row r="509" s="2" customFormat="1" ht="14.4" customHeight="1">
      <c r="A509" s="37"/>
      <c r="B509" s="38"/>
      <c r="C509" s="226" t="s">
        <v>584</v>
      </c>
      <c r="D509" s="226" t="s">
        <v>132</v>
      </c>
      <c r="E509" s="227" t="s">
        <v>967</v>
      </c>
      <c r="F509" s="228" t="s">
        <v>968</v>
      </c>
      <c r="G509" s="229" t="s">
        <v>225</v>
      </c>
      <c r="H509" s="230">
        <v>5.7000000000000002</v>
      </c>
      <c r="I509" s="231"/>
      <c r="J509" s="232">
        <f>ROUND(I509*H509,2)</f>
        <v>0</v>
      </c>
      <c r="K509" s="233"/>
      <c r="L509" s="43"/>
      <c r="M509" s="234" t="s">
        <v>1</v>
      </c>
      <c r="N509" s="235" t="s">
        <v>41</v>
      </c>
      <c r="O509" s="90"/>
      <c r="P509" s="236">
        <f>O509*H509</f>
        <v>0</v>
      </c>
      <c r="Q509" s="236">
        <v>0</v>
      </c>
      <c r="R509" s="236">
        <f>Q509*H509</f>
        <v>0</v>
      </c>
      <c r="S509" s="236">
        <v>0</v>
      </c>
      <c r="T509" s="237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38" t="s">
        <v>136</v>
      </c>
      <c r="AT509" s="238" t="s">
        <v>132</v>
      </c>
      <c r="AU509" s="238" t="s">
        <v>85</v>
      </c>
      <c r="AY509" s="16" t="s">
        <v>129</v>
      </c>
      <c r="BE509" s="239">
        <f>IF(N509="základní",J509,0)</f>
        <v>0</v>
      </c>
      <c r="BF509" s="239">
        <f>IF(N509="snížená",J509,0)</f>
        <v>0</v>
      </c>
      <c r="BG509" s="239">
        <f>IF(N509="zákl. přenesená",J509,0)</f>
        <v>0</v>
      </c>
      <c r="BH509" s="239">
        <f>IF(N509="sníž. přenesená",J509,0)</f>
        <v>0</v>
      </c>
      <c r="BI509" s="239">
        <f>IF(N509="nulová",J509,0)</f>
        <v>0</v>
      </c>
      <c r="BJ509" s="16" t="s">
        <v>83</v>
      </c>
      <c r="BK509" s="239">
        <f>ROUND(I509*H509,2)</f>
        <v>0</v>
      </c>
      <c r="BL509" s="16" t="s">
        <v>136</v>
      </c>
      <c r="BM509" s="238" t="s">
        <v>969</v>
      </c>
    </row>
    <row r="510" s="2" customFormat="1" ht="24.15" customHeight="1">
      <c r="A510" s="37"/>
      <c r="B510" s="38"/>
      <c r="C510" s="226" t="s">
        <v>970</v>
      </c>
      <c r="D510" s="226" t="s">
        <v>132</v>
      </c>
      <c r="E510" s="227" t="s">
        <v>971</v>
      </c>
      <c r="F510" s="228" t="s">
        <v>972</v>
      </c>
      <c r="G510" s="229" t="s">
        <v>225</v>
      </c>
      <c r="H510" s="230">
        <v>5.7000000000000002</v>
      </c>
      <c r="I510" s="231"/>
      <c r="J510" s="232">
        <f>ROUND(I510*H510,2)</f>
        <v>0</v>
      </c>
      <c r="K510" s="233"/>
      <c r="L510" s="43"/>
      <c r="M510" s="234" t="s">
        <v>1</v>
      </c>
      <c r="N510" s="235" t="s">
        <v>41</v>
      </c>
      <c r="O510" s="90"/>
      <c r="P510" s="236">
        <f>O510*H510</f>
        <v>0</v>
      </c>
      <c r="Q510" s="236">
        <v>0</v>
      </c>
      <c r="R510" s="236">
        <f>Q510*H510</f>
        <v>0</v>
      </c>
      <c r="S510" s="236">
        <v>0</v>
      </c>
      <c r="T510" s="237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38" t="s">
        <v>136</v>
      </c>
      <c r="AT510" s="238" t="s">
        <v>132</v>
      </c>
      <c r="AU510" s="238" t="s">
        <v>85</v>
      </c>
      <c r="AY510" s="16" t="s">
        <v>129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6" t="s">
        <v>83</v>
      </c>
      <c r="BK510" s="239">
        <f>ROUND(I510*H510,2)</f>
        <v>0</v>
      </c>
      <c r="BL510" s="16" t="s">
        <v>136</v>
      </c>
      <c r="BM510" s="238" t="s">
        <v>973</v>
      </c>
    </row>
    <row r="511" s="2" customFormat="1" ht="14.4" customHeight="1">
      <c r="A511" s="37"/>
      <c r="B511" s="38"/>
      <c r="C511" s="226" t="s">
        <v>588</v>
      </c>
      <c r="D511" s="226" t="s">
        <v>132</v>
      </c>
      <c r="E511" s="227" t="s">
        <v>974</v>
      </c>
      <c r="F511" s="228" t="s">
        <v>975</v>
      </c>
      <c r="G511" s="229" t="s">
        <v>225</v>
      </c>
      <c r="H511" s="230">
        <v>5.7000000000000002</v>
      </c>
      <c r="I511" s="231"/>
      <c r="J511" s="232">
        <f>ROUND(I511*H511,2)</f>
        <v>0</v>
      </c>
      <c r="K511" s="233"/>
      <c r="L511" s="43"/>
      <c r="M511" s="234" t="s">
        <v>1</v>
      </c>
      <c r="N511" s="235" t="s">
        <v>41</v>
      </c>
      <c r="O511" s="90"/>
      <c r="P511" s="236">
        <f>O511*H511</f>
        <v>0</v>
      </c>
      <c r="Q511" s="236">
        <v>0</v>
      </c>
      <c r="R511" s="236">
        <f>Q511*H511</f>
        <v>0</v>
      </c>
      <c r="S511" s="236">
        <v>0</v>
      </c>
      <c r="T511" s="237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38" t="s">
        <v>136</v>
      </c>
      <c r="AT511" s="238" t="s">
        <v>132</v>
      </c>
      <c r="AU511" s="238" t="s">
        <v>85</v>
      </c>
      <c r="AY511" s="16" t="s">
        <v>129</v>
      </c>
      <c r="BE511" s="239">
        <f>IF(N511="základní",J511,0)</f>
        <v>0</v>
      </c>
      <c r="BF511" s="239">
        <f>IF(N511="snížená",J511,0)</f>
        <v>0</v>
      </c>
      <c r="BG511" s="239">
        <f>IF(N511="zákl. přenesená",J511,0)</f>
        <v>0</v>
      </c>
      <c r="BH511" s="239">
        <f>IF(N511="sníž. přenesená",J511,0)</f>
        <v>0</v>
      </c>
      <c r="BI511" s="239">
        <f>IF(N511="nulová",J511,0)</f>
        <v>0</v>
      </c>
      <c r="BJ511" s="16" t="s">
        <v>83</v>
      </c>
      <c r="BK511" s="239">
        <f>ROUND(I511*H511,2)</f>
        <v>0</v>
      </c>
      <c r="BL511" s="16" t="s">
        <v>136</v>
      </c>
      <c r="BM511" s="238" t="s">
        <v>976</v>
      </c>
    </row>
    <row r="512" s="2" customFormat="1" ht="24.15" customHeight="1">
      <c r="A512" s="37"/>
      <c r="B512" s="38"/>
      <c r="C512" s="226" t="s">
        <v>977</v>
      </c>
      <c r="D512" s="226" t="s">
        <v>132</v>
      </c>
      <c r="E512" s="227" t="s">
        <v>978</v>
      </c>
      <c r="F512" s="228" t="s">
        <v>979</v>
      </c>
      <c r="G512" s="229" t="s">
        <v>225</v>
      </c>
      <c r="H512" s="230">
        <v>5.7000000000000002</v>
      </c>
      <c r="I512" s="231"/>
      <c r="J512" s="232">
        <f>ROUND(I512*H512,2)</f>
        <v>0</v>
      </c>
      <c r="K512" s="233"/>
      <c r="L512" s="43"/>
      <c r="M512" s="234" t="s">
        <v>1</v>
      </c>
      <c r="N512" s="235" t="s">
        <v>41</v>
      </c>
      <c r="O512" s="90"/>
      <c r="P512" s="236">
        <f>O512*H512</f>
        <v>0</v>
      </c>
      <c r="Q512" s="236">
        <v>0</v>
      </c>
      <c r="R512" s="236">
        <f>Q512*H512</f>
        <v>0</v>
      </c>
      <c r="S512" s="236">
        <v>0</v>
      </c>
      <c r="T512" s="237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8" t="s">
        <v>136</v>
      </c>
      <c r="AT512" s="238" t="s">
        <v>132</v>
      </c>
      <c r="AU512" s="238" t="s">
        <v>85</v>
      </c>
      <c r="AY512" s="16" t="s">
        <v>129</v>
      </c>
      <c r="BE512" s="239">
        <f>IF(N512="základní",J512,0)</f>
        <v>0</v>
      </c>
      <c r="BF512" s="239">
        <f>IF(N512="snížená",J512,0)</f>
        <v>0</v>
      </c>
      <c r="BG512" s="239">
        <f>IF(N512="zákl. přenesená",J512,0)</f>
        <v>0</v>
      </c>
      <c r="BH512" s="239">
        <f>IF(N512="sníž. přenesená",J512,0)</f>
        <v>0</v>
      </c>
      <c r="BI512" s="239">
        <f>IF(N512="nulová",J512,0)</f>
        <v>0</v>
      </c>
      <c r="BJ512" s="16" t="s">
        <v>83</v>
      </c>
      <c r="BK512" s="239">
        <f>ROUND(I512*H512,2)</f>
        <v>0</v>
      </c>
      <c r="BL512" s="16" t="s">
        <v>136</v>
      </c>
      <c r="BM512" s="238" t="s">
        <v>980</v>
      </c>
    </row>
    <row r="513" s="12" customFormat="1" ht="22.8" customHeight="1">
      <c r="A513" s="12"/>
      <c r="B513" s="210"/>
      <c r="C513" s="211"/>
      <c r="D513" s="212" t="s">
        <v>75</v>
      </c>
      <c r="E513" s="224" t="s">
        <v>390</v>
      </c>
      <c r="F513" s="224" t="s">
        <v>391</v>
      </c>
      <c r="G513" s="211"/>
      <c r="H513" s="211"/>
      <c r="I513" s="214"/>
      <c r="J513" s="225">
        <f>BK513</f>
        <v>0</v>
      </c>
      <c r="K513" s="211"/>
      <c r="L513" s="216"/>
      <c r="M513" s="217"/>
      <c r="N513" s="218"/>
      <c r="O513" s="218"/>
      <c r="P513" s="219">
        <f>SUM(P514:P516)</f>
        <v>0</v>
      </c>
      <c r="Q513" s="218"/>
      <c r="R513" s="219">
        <f>SUM(R514:R516)</f>
        <v>0</v>
      </c>
      <c r="S513" s="218"/>
      <c r="T513" s="220">
        <f>SUM(T514:T516)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21" t="s">
        <v>83</v>
      </c>
      <c r="AT513" s="222" t="s">
        <v>75</v>
      </c>
      <c r="AU513" s="222" t="s">
        <v>83</v>
      </c>
      <c r="AY513" s="221" t="s">
        <v>129</v>
      </c>
      <c r="BK513" s="223">
        <f>SUM(BK514:BK516)</f>
        <v>0</v>
      </c>
    </row>
    <row r="514" s="2" customFormat="1" ht="14.4" customHeight="1">
      <c r="A514" s="37"/>
      <c r="B514" s="38"/>
      <c r="C514" s="226" t="s">
        <v>591</v>
      </c>
      <c r="D514" s="226" t="s">
        <v>132</v>
      </c>
      <c r="E514" s="227" t="s">
        <v>393</v>
      </c>
      <c r="F514" s="228" t="s">
        <v>394</v>
      </c>
      <c r="G514" s="229" t="s">
        <v>370</v>
      </c>
      <c r="H514" s="230">
        <v>5.9100000000000001</v>
      </c>
      <c r="I514" s="231"/>
      <c r="J514" s="232">
        <f>ROUND(I514*H514,2)</f>
        <v>0</v>
      </c>
      <c r="K514" s="233"/>
      <c r="L514" s="43"/>
      <c r="M514" s="234" t="s">
        <v>1</v>
      </c>
      <c r="N514" s="235" t="s">
        <v>41</v>
      </c>
      <c r="O514" s="90"/>
      <c r="P514" s="236">
        <f>O514*H514</f>
        <v>0</v>
      </c>
      <c r="Q514" s="236">
        <v>0</v>
      </c>
      <c r="R514" s="236">
        <f>Q514*H514</f>
        <v>0</v>
      </c>
      <c r="S514" s="236">
        <v>0</v>
      </c>
      <c r="T514" s="237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8" t="s">
        <v>136</v>
      </c>
      <c r="AT514" s="238" t="s">
        <v>132</v>
      </c>
      <c r="AU514" s="238" t="s">
        <v>85</v>
      </c>
      <c r="AY514" s="16" t="s">
        <v>129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6" t="s">
        <v>83</v>
      </c>
      <c r="BK514" s="239">
        <f>ROUND(I514*H514,2)</f>
        <v>0</v>
      </c>
      <c r="BL514" s="16" t="s">
        <v>136</v>
      </c>
      <c r="BM514" s="238" t="s">
        <v>981</v>
      </c>
    </row>
    <row r="515" s="2" customFormat="1" ht="14.4" customHeight="1">
      <c r="A515" s="37"/>
      <c r="B515" s="38"/>
      <c r="C515" s="226" t="s">
        <v>982</v>
      </c>
      <c r="D515" s="226" t="s">
        <v>132</v>
      </c>
      <c r="E515" s="227" t="s">
        <v>396</v>
      </c>
      <c r="F515" s="228" t="s">
        <v>397</v>
      </c>
      <c r="G515" s="229" t="s">
        <v>370</v>
      </c>
      <c r="H515" s="230">
        <v>11.92</v>
      </c>
      <c r="I515" s="231"/>
      <c r="J515" s="232">
        <f>ROUND(I515*H515,2)</f>
        <v>0</v>
      </c>
      <c r="K515" s="233"/>
      <c r="L515" s="43"/>
      <c r="M515" s="234" t="s">
        <v>1</v>
      </c>
      <c r="N515" s="235" t="s">
        <v>41</v>
      </c>
      <c r="O515" s="90"/>
      <c r="P515" s="236">
        <f>O515*H515</f>
        <v>0</v>
      </c>
      <c r="Q515" s="236">
        <v>0</v>
      </c>
      <c r="R515" s="236">
        <f>Q515*H515</f>
        <v>0</v>
      </c>
      <c r="S515" s="236">
        <v>0</v>
      </c>
      <c r="T515" s="237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8" t="s">
        <v>136</v>
      </c>
      <c r="AT515" s="238" t="s">
        <v>132</v>
      </c>
      <c r="AU515" s="238" t="s">
        <v>85</v>
      </c>
      <c r="AY515" s="16" t="s">
        <v>129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6" t="s">
        <v>83</v>
      </c>
      <c r="BK515" s="239">
        <f>ROUND(I515*H515,2)</f>
        <v>0</v>
      </c>
      <c r="BL515" s="16" t="s">
        <v>136</v>
      </c>
      <c r="BM515" s="238" t="s">
        <v>983</v>
      </c>
    </row>
    <row r="516" s="2" customFormat="1" ht="14.4" customHeight="1">
      <c r="A516" s="37"/>
      <c r="B516" s="38"/>
      <c r="C516" s="226" t="s">
        <v>597</v>
      </c>
      <c r="D516" s="226" t="s">
        <v>132</v>
      </c>
      <c r="E516" s="227" t="s">
        <v>400</v>
      </c>
      <c r="F516" s="228" t="s">
        <v>401</v>
      </c>
      <c r="G516" s="229" t="s">
        <v>370</v>
      </c>
      <c r="H516" s="230">
        <v>11.92</v>
      </c>
      <c r="I516" s="231"/>
      <c r="J516" s="232">
        <f>ROUND(I516*H516,2)</f>
        <v>0</v>
      </c>
      <c r="K516" s="233"/>
      <c r="L516" s="43"/>
      <c r="M516" s="234" t="s">
        <v>1</v>
      </c>
      <c r="N516" s="235" t="s">
        <v>41</v>
      </c>
      <c r="O516" s="90"/>
      <c r="P516" s="236">
        <f>O516*H516</f>
        <v>0</v>
      </c>
      <c r="Q516" s="236">
        <v>0</v>
      </c>
      <c r="R516" s="236">
        <f>Q516*H516</f>
        <v>0</v>
      </c>
      <c r="S516" s="236">
        <v>0</v>
      </c>
      <c r="T516" s="237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38" t="s">
        <v>136</v>
      </c>
      <c r="AT516" s="238" t="s">
        <v>132</v>
      </c>
      <c r="AU516" s="238" t="s">
        <v>85</v>
      </c>
      <c r="AY516" s="16" t="s">
        <v>129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6" t="s">
        <v>83</v>
      </c>
      <c r="BK516" s="239">
        <f>ROUND(I516*H516,2)</f>
        <v>0</v>
      </c>
      <c r="BL516" s="16" t="s">
        <v>136</v>
      </c>
      <c r="BM516" s="238" t="s">
        <v>984</v>
      </c>
    </row>
    <row r="517" s="12" customFormat="1" ht="22.8" customHeight="1">
      <c r="A517" s="12"/>
      <c r="B517" s="210"/>
      <c r="C517" s="211"/>
      <c r="D517" s="212" t="s">
        <v>75</v>
      </c>
      <c r="E517" s="224" t="s">
        <v>403</v>
      </c>
      <c r="F517" s="224" t="s">
        <v>404</v>
      </c>
      <c r="G517" s="211"/>
      <c r="H517" s="211"/>
      <c r="I517" s="214"/>
      <c r="J517" s="225">
        <f>BK517</f>
        <v>0</v>
      </c>
      <c r="K517" s="211"/>
      <c r="L517" s="216"/>
      <c r="M517" s="217"/>
      <c r="N517" s="218"/>
      <c r="O517" s="218"/>
      <c r="P517" s="219">
        <f>SUM(P518:P519)</f>
        <v>0</v>
      </c>
      <c r="Q517" s="218"/>
      <c r="R517" s="219">
        <f>SUM(R518:R519)</f>
        <v>0</v>
      </c>
      <c r="S517" s="218"/>
      <c r="T517" s="220">
        <f>SUM(T518:T519)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21" t="s">
        <v>83</v>
      </c>
      <c r="AT517" s="222" t="s">
        <v>75</v>
      </c>
      <c r="AU517" s="222" t="s">
        <v>83</v>
      </c>
      <c r="AY517" s="221" t="s">
        <v>129</v>
      </c>
      <c r="BK517" s="223">
        <f>SUM(BK518:BK519)</f>
        <v>0</v>
      </c>
    </row>
    <row r="518" s="2" customFormat="1" ht="14.4" customHeight="1">
      <c r="A518" s="37"/>
      <c r="B518" s="38"/>
      <c r="C518" s="226" t="s">
        <v>985</v>
      </c>
      <c r="D518" s="226" t="s">
        <v>132</v>
      </c>
      <c r="E518" s="227" t="s">
        <v>986</v>
      </c>
      <c r="F518" s="228" t="s">
        <v>987</v>
      </c>
      <c r="G518" s="229" t="s">
        <v>370</v>
      </c>
      <c r="H518" s="230">
        <v>4.3700000000000001</v>
      </c>
      <c r="I518" s="231"/>
      <c r="J518" s="232">
        <f>ROUND(I518*H518,2)</f>
        <v>0</v>
      </c>
      <c r="K518" s="233"/>
      <c r="L518" s="43"/>
      <c r="M518" s="234" t="s">
        <v>1</v>
      </c>
      <c r="N518" s="235" t="s">
        <v>41</v>
      </c>
      <c r="O518" s="90"/>
      <c r="P518" s="236">
        <f>O518*H518</f>
        <v>0</v>
      </c>
      <c r="Q518" s="236">
        <v>0</v>
      </c>
      <c r="R518" s="236">
        <f>Q518*H518</f>
        <v>0</v>
      </c>
      <c r="S518" s="236">
        <v>0</v>
      </c>
      <c r="T518" s="237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38" t="s">
        <v>136</v>
      </c>
      <c r="AT518" s="238" t="s">
        <v>132</v>
      </c>
      <c r="AU518" s="238" t="s">
        <v>85</v>
      </c>
      <c r="AY518" s="16" t="s">
        <v>129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6" t="s">
        <v>83</v>
      </c>
      <c r="BK518" s="239">
        <f>ROUND(I518*H518,2)</f>
        <v>0</v>
      </c>
      <c r="BL518" s="16" t="s">
        <v>136</v>
      </c>
      <c r="BM518" s="238" t="s">
        <v>988</v>
      </c>
    </row>
    <row r="519" s="2" customFormat="1" ht="14.4" customHeight="1">
      <c r="A519" s="37"/>
      <c r="B519" s="38"/>
      <c r="C519" s="226" t="s">
        <v>600</v>
      </c>
      <c r="D519" s="226" t="s">
        <v>132</v>
      </c>
      <c r="E519" s="227" t="s">
        <v>989</v>
      </c>
      <c r="F519" s="228" t="s">
        <v>990</v>
      </c>
      <c r="G519" s="229" t="s">
        <v>301</v>
      </c>
      <c r="H519" s="230">
        <v>8.0800000000000001</v>
      </c>
      <c r="I519" s="231"/>
      <c r="J519" s="232">
        <f>ROUND(I519*H519,2)</f>
        <v>0</v>
      </c>
      <c r="K519" s="233"/>
      <c r="L519" s="43"/>
      <c r="M519" s="234" t="s">
        <v>1</v>
      </c>
      <c r="N519" s="235" t="s">
        <v>41</v>
      </c>
      <c r="O519" s="90"/>
      <c r="P519" s="236">
        <f>O519*H519</f>
        <v>0</v>
      </c>
      <c r="Q519" s="236">
        <v>0</v>
      </c>
      <c r="R519" s="236">
        <f>Q519*H519</f>
        <v>0</v>
      </c>
      <c r="S519" s="236">
        <v>0</v>
      </c>
      <c r="T519" s="237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38" t="s">
        <v>136</v>
      </c>
      <c r="AT519" s="238" t="s">
        <v>132</v>
      </c>
      <c r="AU519" s="238" t="s">
        <v>85</v>
      </c>
      <c r="AY519" s="16" t="s">
        <v>129</v>
      </c>
      <c r="BE519" s="239">
        <f>IF(N519="základní",J519,0)</f>
        <v>0</v>
      </c>
      <c r="BF519" s="239">
        <f>IF(N519="snížená",J519,0)</f>
        <v>0</v>
      </c>
      <c r="BG519" s="239">
        <f>IF(N519="zákl. přenesená",J519,0)</f>
        <v>0</v>
      </c>
      <c r="BH519" s="239">
        <f>IF(N519="sníž. přenesená",J519,0)</f>
        <v>0</v>
      </c>
      <c r="BI519" s="239">
        <f>IF(N519="nulová",J519,0)</f>
        <v>0</v>
      </c>
      <c r="BJ519" s="16" t="s">
        <v>83</v>
      </c>
      <c r="BK519" s="239">
        <f>ROUND(I519*H519,2)</f>
        <v>0</v>
      </c>
      <c r="BL519" s="16" t="s">
        <v>136</v>
      </c>
      <c r="BM519" s="238" t="s">
        <v>991</v>
      </c>
    </row>
    <row r="520" s="12" customFormat="1" ht="22.8" customHeight="1">
      <c r="A520" s="12"/>
      <c r="B520" s="210"/>
      <c r="C520" s="211"/>
      <c r="D520" s="212" t="s">
        <v>75</v>
      </c>
      <c r="E520" s="224" t="s">
        <v>451</v>
      </c>
      <c r="F520" s="224" t="s">
        <v>452</v>
      </c>
      <c r="G520" s="211"/>
      <c r="H520" s="211"/>
      <c r="I520" s="214"/>
      <c r="J520" s="225">
        <f>BK520</f>
        <v>0</v>
      </c>
      <c r="K520" s="211"/>
      <c r="L520" s="216"/>
      <c r="M520" s="217"/>
      <c r="N520" s="218"/>
      <c r="O520" s="218"/>
      <c r="P520" s="219">
        <f>P521</f>
        <v>0</v>
      </c>
      <c r="Q520" s="218"/>
      <c r="R520" s="219">
        <f>R521</f>
        <v>0</v>
      </c>
      <c r="S520" s="218"/>
      <c r="T520" s="220">
        <f>T521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21" t="s">
        <v>83</v>
      </c>
      <c r="AT520" s="222" t="s">
        <v>75</v>
      </c>
      <c r="AU520" s="222" t="s">
        <v>83</v>
      </c>
      <c r="AY520" s="221" t="s">
        <v>129</v>
      </c>
      <c r="BK520" s="223">
        <f>BK521</f>
        <v>0</v>
      </c>
    </row>
    <row r="521" s="2" customFormat="1" ht="14.4" customHeight="1">
      <c r="A521" s="37"/>
      <c r="B521" s="38"/>
      <c r="C521" s="226" t="s">
        <v>992</v>
      </c>
      <c r="D521" s="226" t="s">
        <v>132</v>
      </c>
      <c r="E521" s="227" t="s">
        <v>993</v>
      </c>
      <c r="F521" s="228" t="s">
        <v>994</v>
      </c>
      <c r="G521" s="229" t="s">
        <v>362</v>
      </c>
      <c r="H521" s="230">
        <v>8.8399999999999999</v>
      </c>
      <c r="I521" s="231"/>
      <c r="J521" s="232">
        <f>ROUND(I521*H521,2)</f>
        <v>0</v>
      </c>
      <c r="K521" s="233"/>
      <c r="L521" s="43"/>
      <c r="M521" s="234" t="s">
        <v>1</v>
      </c>
      <c r="N521" s="235" t="s">
        <v>41</v>
      </c>
      <c r="O521" s="90"/>
      <c r="P521" s="236">
        <f>O521*H521</f>
        <v>0</v>
      </c>
      <c r="Q521" s="236">
        <v>0</v>
      </c>
      <c r="R521" s="236">
        <f>Q521*H521</f>
        <v>0</v>
      </c>
      <c r="S521" s="236">
        <v>0</v>
      </c>
      <c r="T521" s="237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38" t="s">
        <v>136</v>
      </c>
      <c r="AT521" s="238" t="s">
        <v>132</v>
      </c>
      <c r="AU521" s="238" t="s">
        <v>85</v>
      </c>
      <c r="AY521" s="16" t="s">
        <v>129</v>
      </c>
      <c r="BE521" s="239">
        <f>IF(N521="základní",J521,0)</f>
        <v>0</v>
      </c>
      <c r="BF521" s="239">
        <f>IF(N521="snížená",J521,0)</f>
        <v>0</v>
      </c>
      <c r="BG521" s="239">
        <f>IF(N521="zákl. přenesená",J521,0)</f>
        <v>0</v>
      </c>
      <c r="BH521" s="239">
        <f>IF(N521="sníž. přenesená",J521,0)</f>
        <v>0</v>
      </c>
      <c r="BI521" s="239">
        <f>IF(N521="nulová",J521,0)</f>
        <v>0</v>
      </c>
      <c r="BJ521" s="16" t="s">
        <v>83</v>
      </c>
      <c r="BK521" s="239">
        <f>ROUND(I521*H521,2)</f>
        <v>0</v>
      </c>
      <c r="BL521" s="16" t="s">
        <v>136</v>
      </c>
      <c r="BM521" s="238" t="s">
        <v>995</v>
      </c>
    </row>
    <row r="522" s="12" customFormat="1" ht="22.8" customHeight="1">
      <c r="A522" s="12"/>
      <c r="B522" s="210"/>
      <c r="C522" s="211"/>
      <c r="D522" s="212" t="s">
        <v>75</v>
      </c>
      <c r="E522" s="224" t="s">
        <v>457</v>
      </c>
      <c r="F522" s="224" t="s">
        <v>458</v>
      </c>
      <c r="G522" s="211"/>
      <c r="H522" s="211"/>
      <c r="I522" s="214"/>
      <c r="J522" s="225">
        <f>BK522</f>
        <v>0</v>
      </c>
      <c r="K522" s="211"/>
      <c r="L522" s="216"/>
      <c r="M522" s="217"/>
      <c r="N522" s="218"/>
      <c r="O522" s="218"/>
      <c r="P522" s="219">
        <f>SUM(P523:P525)</f>
        <v>0</v>
      </c>
      <c r="Q522" s="218"/>
      <c r="R522" s="219">
        <f>SUM(R523:R525)</f>
        <v>0</v>
      </c>
      <c r="S522" s="218"/>
      <c r="T522" s="220">
        <f>SUM(T523:T525)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21" t="s">
        <v>83</v>
      </c>
      <c r="AT522" s="222" t="s">
        <v>75</v>
      </c>
      <c r="AU522" s="222" t="s">
        <v>83</v>
      </c>
      <c r="AY522" s="221" t="s">
        <v>129</v>
      </c>
      <c r="BK522" s="223">
        <f>SUM(BK523:BK525)</f>
        <v>0</v>
      </c>
    </row>
    <row r="523" s="2" customFormat="1" ht="14.4" customHeight="1">
      <c r="A523" s="37"/>
      <c r="B523" s="38"/>
      <c r="C523" s="226" t="s">
        <v>604</v>
      </c>
      <c r="D523" s="226" t="s">
        <v>132</v>
      </c>
      <c r="E523" s="227" t="s">
        <v>791</v>
      </c>
      <c r="F523" s="228" t="s">
        <v>792</v>
      </c>
      <c r="G523" s="229" t="s">
        <v>370</v>
      </c>
      <c r="H523" s="230">
        <v>7.1399999999999997</v>
      </c>
      <c r="I523" s="231"/>
      <c r="J523" s="232">
        <f>ROUND(I523*H523,2)</f>
        <v>0</v>
      </c>
      <c r="K523" s="233"/>
      <c r="L523" s="43"/>
      <c r="M523" s="234" t="s">
        <v>1</v>
      </c>
      <c r="N523" s="235" t="s">
        <v>41</v>
      </c>
      <c r="O523" s="90"/>
      <c r="P523" s="236">
        <f>O523*H523</f>
        <v>0</v>
      </c>
      <c r="Q523" s="236">
        <v>0</v>
      </c>
      <c r="R523" s="236">
        <f>Q523*H523</f>
        <v>0</v>
      </c>
      <c r="S523" s="236">
        <v>0</v>
      </c>
      <c r="T523" s="237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38" t="s">
        <v>136</v>
      </c>
      <c r="AT523" s="238" t="s">
        <v>132</v>
      </c>
      <c r="AU523" s="238" t="s">
        <v>85</v>
      </c>
      <c r="AY523" s="16" t="s">
        <v>129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6" t="s">
        <v>83</v>
      </c>
      <c r="BK523" s="239">
        <f>ROUND(I523*H523,2)</f>
        <v>0</v>
      </c>
      <c r="BL523" s="16" t="s">
        <v>136</v>
      </c>
      <c r="BM523" s="238" t="s">
        <v>996</v>
      </c>
    </row>
    <row r="524" s="2" customFormat="1" ht="14.4" customHeight="1">
      <c r="A524" s="37"/>
      <c r="B524" s="38"/>
      <c r="C524" s="226" t="s">
        <v>997</v>
      </c>
      <c r="D524" s="226" t="s">
        <v>132</v>
      </c>
      <c r="E524" s="227" t="s">
        <v>725</v>
      </c>
      <c r="F524" s="228" t="s">
        <v>726</v>
      </c>
      <c r="G524" s="229" t="s">
        <v>362</v>
      </c>
      <c r="H524" s="230">
        <v>17.039999999999999</v>
      </c>
      <c r="I524" s="231"/>
      <c r="J524" s="232">
        <f>ROUND(I524*H524,2)</f>
        <v>0</v>
      </c>
      <c r="K524" s="233"/>
      <c r="L524" s="43"/>
      <c r="M524" s="234" t="s">
        <v>1</v>
      </c>
      <c r="N524" s="235" t="s">
        <v>41</v>
      </c>
      <c r="O524" s="90"/>
      <c r="P524" s="236">
        <f>O524*H524</f>
        <v>0</v>
      </c>
      <c r="Q524" s="236">
        <v>0</v>
      </c>
      <c r="R524" s="236">
        <f>Q524*H524</f>
        <v>0</v>
      </c>
      <c r="S524" s="236">
        <v>0</v>
      </c>
      <c r="T524" s="237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38" t="s">
        <v>136</v>
      </c>
      <c r="AT524" s="238" t="s">
        <v>132</v>
      </c>
      <c r="AU524" s="238" t="s">
        <v>85</v>
      </c>
      <c r="AY524" s="16" t="s">
        <v>129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6" t="s">
        <v>83</v>
      </c>
      <c r="BK524" s="239">
        <f>ROUND(I524*H524,2)</f>
        <v>0</v>
      </c>
      <c r="BL524" s="16" t="s">
        <v>136</v>
      </c>
      <c r="BM524" s="238" t="s">
        <v>998</v>
      </c>
    </row>
    <row r="525" s="2" customFormat="1" ht="14.4" customHeight="1">
      <c r="A525" s="37"/>
      <c r="B525" s="38"/>
      <c r="C525" s="226" t="s">
        <v>610</v>
      </c>
      <c r="D525" s="226" t="s">
        <v>132</v>
      </c>
      <c r="E525" s="227" t="s">
        <v>729</v>
      </c>
      <c r="F525" s="228" t="s">
        <v>730</v>
      </c>
      <c r="G525" s="229" t="s">
        <v>362</v>
      </c>
      <c r="H525" s="230">
        <v>17.039999999999999</v>
      </c>
      <c r="I525" s="231"/>
      <c r="J525" s="232">
        <f>ROUND(I525*H525,2)</f>
        <v>0</v>
      </c>
      <c r="K525" s="233"/>
      <c r="L525" s="43"/>
      <c r="M525" s="234" t="s">
        <v>1</v>
      </c>
      <c r="N525" s="235" t="s">
        <v>41</v>
      </c>
      <c r="O525" s="90"/>
      <c r="P525" s="236">
        <f>O525*H525</f>
        <v>0</v>
      </c>
      <c r="Q525" s="236">
        <v>0</v>
      </c>
      <c r="R525" s="236">
        <f>Q525*H525</f>
        <v>0</v>
      </c>
      <c r="S525" s="236">
        <v>0</v>
      </c>
      <c r="T525" s="237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8" t="s">
        <v>136</v>
      </c>
      <c r="AT525" s="238" t="s">
        <v>132</v>
      </c>
      <c r="AU525" s="238" t="s">
        <v>85</v>
      </c>
      <c r="AY525" s="16" t="s">
        <v>129</v>
      </c>
      <c r="BE525" s="239">
        <f>IF(N525="základní",J525,0)</f>
        <v>0</v>
      </c>
      <c r="BF525" s="239">
        <f>IF(N525="snížená",J525,0)</f>
        <v>0</v>
      </c>
      <c r="BG525" s="239">
        <f>IF(N525="zákl. přenesená",J525,0)</f>
        <v>0</v>
      </c>
      <c r="BH525" s="239">
        <f>IF(N525="sníž. přenesená",J525,0)</f>
        <v>0</v>
      </c>
      <c r="BI525" s="239">
        <f>IF(N525="nulová",J525,0)</f>
        <v>0</v>
      </c>
      <c r="BJ525" s="16" t="s">
        <v>83</v>
      </c>
      <c r="BK525" s="239">
        <f>ROUND(I525*H525,2)</f>
        <v>0</v>
      </c>
      <c r="BL525" s="16" t="s">
        <v>136</v>
      </c>
      <c r="BM525" s="238" t="s">
        <v>999</v>
      </c>
    </row>
    <row r="526" s="12" customFormat="1" ht="22.8" customHeight="1">
      <c r="A526" s="12"/>
      <c r="B526" s="210"/>
      <c r="C526" s="211"/>
      <c r="D526" s="212" t="s">
        <v>75</v>
      </c>
      <c r="E526" s="224" t="s">
        <v>497</v>
      </c>
      <c r="F526" s="224" t="s">
        <v>498</v>
      </c>
      <c r="G526" s="211"/>
      <c r="H526" s="211"/>
      <c r="I526" s="214"/>
      <c r="J526" s="225">
        <f>BK526</f>
        <v>0</v>
      </c>
      <c r="K526" s="211"/>
      <c r="L526" s="216"/>
      <c r="M526" s="217"/>
      <c r="N526" s="218"/>
      <c r="O526" s="218"/>
      <c r="P526" s="219">
        <f>SUM(P527:P529)</f>
        <v>0</v>
      </c>
      <c r="Q526" s="218"/>
      <c r="R526" s="219">
        <f>SUM(R527:R529)</f>
        <v>0</v>
      </c>
      <c r="S526" s="218"/>
      <c r="T526" s="220">
        <f>SUM(T527:T529)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21" t="s">
        <v>83</v>
      </c>
      <c r="AT526" s="222" t="s">
        <v>75</v>
      </c>
      <c r="AU526" s="222" t="s">
        <v>83</v>
      </c>
      <c r="AY526" s="221" t="s">
        <v>129</v>
      </c>
      <c r="BK526" s="223">
        <f>SUM(BK527:BK529)</f>
        <v>0</v>
      </c>
    </row>
    <row r="527" s="2" customFormat="1" ht="14.4" customHeight="1">
      <c r="A527" s="37"/>
      <c r="B527" s="38"/>
      <c r="C527" s="226" t="s">
        <v>1000</v>
      </c>
      <c r="D527" s="226" t="s">
        <v>132</v>
      </c>
      <c r="E527" s="227" t="s">
        <v>1001</v>
      </c>
      <c r="F527" s="228" t="s">
        <v>1002</v>
      </c>
      <c r="G527" s="229" t="s">
        <v>362</v>
      </c>
      <c r="H527" s="230">
        <v>45.340000000000003</v>
      </c>
      <c r="I527" s="231"/>
      <c r="J527" s="232">
        <f>ROUND(I527*H527,2)</f>
        <v>0</v>
      </c>
      <c r="K527" s="233"/>
      <c r="L527" s="43"/>
      <c r="M527" s="234" t="s">
        <v>1</v>
      </c>
      <c r="N527" s="235" t="s">
        <v>41</v>
      </c>
      <c r="O527" s="90"/>
      <c r="P527" s="236">
        <f>O527*H527</f>
        <v>0</v>
      </c>
      <c r="Q527" s="236">
        <v>0</v>
      </c>
      <c r="R527" s="236">
        <f>Q527*H527</f>
        <v>0</v>
      </c>
      <c r="S527" s="236">
        <v>0</v>
      </c>
      <c r="T527" s="237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38" t="s">
        <v>136</v>
      </c>
      <c r="AT527" s="238" t="s">
        <v>132</v>
      </c>
      <c r="AU527" s="238" t="s">
        <v>85</v>
      </c>
      <c r="AY527" s="16" t="s">
        <v>129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6" t="s">
        <v>83</v>
      </c>
      <c r="BK527" s="239">
        <f>ROUND(I527*H527,2)</f>
        <v>0</v>
      </c>
      <c r="BL527" s="16" t="s">
        <v>136</v>
      </c>
      <c r="BM527" s="238" t="s">
        <v>1003</v>
      </c>
    </row>
    <row r="528" s="2" customFormat="1" ht="14.4" customHeight="1">
      <c r="A528" s="37"/>
      <c r="B528" s="38"/>
      <c r="C528" s="226" t="s">
        <v>614</v>
      </c>
      <c r="D528" s="226" t="s">
        <v>132</v>
      </c>
      <c r="E528" s="227" t="s">
        <v>503</v>
      </c>
      <c r="F528" s="228" t="s">
        <v>504</v>
      </c>
      <c r="G528" s="229" t="s">
        <v>301</v>
      </c>
      <c r="H528" s="230">
        <v>0.17000000000000001</v>
      </c>
      <c r="I528" s="231"/>
      <c r="J528" s="232">
        <f>ROUND(I528*H528,2)</f>
        <v>0</v>
      </c>
      <c r="K528" s="233"/>
      <c r="L528" s="43"/>
      <c r="M528" s="234" t="s">
        <v>1</v>
      </c>
      <c r="N528" s="235" t="s">
        <v>41</v>
      </c>
      <c r="O528" s="90"/>
      <c r="P528" s="236">
        <f>O528*H528</f>
        <v>0</v>
      </c>
      <c r="Q528" s="236">
        <v>0</v>
      </c>
      <c r="R528" s="236">
        <f>Q528*H528</f>
        <v>0</v>
      </c>
      <c r="S528" s="236">
        <v>0</v>
      </c>
      <c r="T528" s="237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38" t="s">
        <v>136</v>
      </c>
      <c r="AT528" s="238" t="s">
        <v>132</v>
      </c>
      <c r="AU528" s="238" t="s">
        <v>85</v>
      </c>
      <c r="AY528" s="16" t="s">
        <v>129</v>
      </c>
      <c r="BE528" s="239">
        <f>IF(N528="základní",J528,0)</f>
        <v>0</v>
      </c>
      <c r="BF528" s="239">
        <f>IF(N528="snížená",J528,0)</f>
        <v>0</v>
      </c>
      <c r="BG528" s="239">
        <f>IF(N528="zákl. přenesená",J528,0)</f>
        <v>0</v>
      </c>
      <c r="BH528" s="239">
        <f>IF(N528="sníž. přenesená",J528,0)</f>
        <v>0</v>
      </c>
      <c r="BI528" s="239">
        <f>IF(N528="nulová",J528,0)</f>
        <v>0</v>
      </c>
      <c r="BJ528" s="16" t="s">
        <v>83</v>
      </c>
      <c r="BK528" s="239">
        <f>ROUND(I528*H528,2)</f>
        <v>0</v>
      </c>
      <c r="BL528" s="16" t="s">
        <v>136</v>
      </c>
      <c r="BM528" s="238" t="s">
        <v>1004</v>
      </c>
    </row>
    <row r="529" s="2" customFormat="1" ht="14.4" customHeight="1">
      <c r="A529" s="37"/>
      <c r="B529" s="38"/>
      <c r="C529" s="226" t="s">
        <v>1005</v>
      </c>
      <c r="D529" s="226" t="s">
        <v>132</v>
      </c>
      <c r="E529" s="227" t="s">
        <v>1006</v>
      </c>
      <c r="F529" s="228" t="s">
        <v>1007</v>
      </c>
      <c r="G529" s="229" t="s">
        <v>234</v>
      </c>
      <c r="H529" s="230">
        <v>7</v>
      </c>
      <c r="I529" s="231"/>
      <c r="J529" s="232">
        <f>ROUND(I529*H529,2)</f>
        <v>0</v>
      </c>
      <c r="K529" s="233"/>
      <c r="L529" s="43"/>
      <c r="M529" s="234" t="s">
        <v>1</v>
      </c>
      <c r="N529" s="235" t="s">
        <v>41</v>
      </c>
      <c r="O529" s="90"/>
      <c r="P529" s="236">
        <f>O529*H529</f>
        <v>0</v>
      </c>
      <c r="Q529" s="236">
        <v>0</v>
      </c>
      <c r="R529" s="236">
        <f>Q529*H529</f>
        <v>0</v>
      </c>
      <c r="S529" s="236">
        <v>0</v>
      </c>
      <c r="T529" s="237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38" t="s">
        <v>136</v>
      </c>
      <c r="AT529" s="238" t="s">
        <v>132</v>
      </c>
      <c r="AU529" s="238" t="s">
        <v>85</v>
      </c>
      <c r="AY529" s="16" t="s">
        <v>129</v>
      </c>
      <c r="BE529" s="239">
        <f>IF(N529="základní",J529,0)</f>
        <v>0</v>
      </c>
      <c r="BF529" s="239">
        <f>IF(N529="snížená",J529,0)</f>
        <v>0</v>
      </c>
      <c r="BG529" s="239">
        <f>IF(N529="zákl. přenesená",J529,0)</f>
        <v>0</v>
      </c>
      <c r="BH529" s="239">
        <f>IF(N529="sníž. přenesená",J529,0)</f>
        <v>0</v>
      </c>
      <c r="BI529" s="239">
        <f>IF(N529="nulová",J529,0)</f>
        <v>0</v>
      </c>
      <c r="BJ529" s="16" t="s">
        <v>83</v>
      </c>
      <c r="BK529" s="239">
        <f>ROUND(I529*H529,2)</f>
        <v>0</v>
      </c>
      <c r="BL529" s="16" t="s">
        <v>136</v>
      </c>
      <c r="BM529" s="238" t="s">
        <v>1008</v>
      </c>
    </row>
    <row r="530" s="12" customFormat="1" ht="22.8" customHeight="1">
      <c r="A530" s="12"/>
      <c r="B530" s="210"/>
      <c r="C530" s="211"/>
      <c r="D530" s="212" t="s">
        <v>75</v>
      </c>
      <c r="E530" s="224" t="s">
        <v>520</v>
      </c>
      <c r="F530" s="224" t="s">
        <v>521</v>
      </c>
      <c r="G530" s="211"/>
      <c r="H530" s="211"/>
      <c r="I530" s="214"/>
      <c r="J530" s="225">
        <f>BK530</f>
        <v>0</v>
      </c>
      <c r="K530" s="211"/>
      <c r="L530" s="216"/>
      <c r="M530" s="217"/>
      <c r="N530" s="218"/>
      <c r="O530" s="218"/>
      <c r="P530" s="219">
        <f>SUM(P531:P534)</f>
        <v>0</v>
      </c>
      <c r="Q530" s="218"/>
      <c r="R530" s="219">
        <f>SUM(R531:R534)</f>
        <v>0</v>
      </c>
      <c r="S530" s="218"/>
      <c r="T530" s="220">
        <f>SUM(T531:T534)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21" t="s">
        <v>83</v>
      </c>
      <c r="AT530" s="222" t="s">
        <v>75</v>
      </c>
      <c r="AU530" s="222" t="s">
        <v>83</v>
      </c>
      <c r="AY530" s="221" t="s">
        <v>129</v>
      </c>
      <c r="BK530" s="223">
        <f>SUM(BK531:BK534)</f>
        <v>0</v>
      </c>
    </row>
    <row r="531" s="2" customFormat="1" ht="14.4" customHeight="1">
      <c r="A531" s="37"/>
      <c r="B531" s="38"/>
      <c r="C531" s="226" t="s">
        <v>617</v>
      </c>
      <c r="D531" s="226" t="s">
        <v>132</v>
      </c>
      <c r="E531" s="227" t="s">
        <v>1009</v>
      </c>
      <c r="F531" s="228" t="s">
        <v>1010</v>
      </c>
      <c r="G531" s="229" t="s">
        <v>362</v>
      </c>
      <c r="H531" s="230">
        <v>0.48999999999999999</v>
      </c>
      <c r="I531" s="231"/>
      <c r="J531" s="232">
        <f>ROUND(I531*H531,2)</f>
        <v>0</v>
      </c>
      <c r="K531" s="233"/>
      <c r="L531" s="43"/>
      <c r="M531" s="234" t="s">
        <v>1</v>
      </c>
      <c r="N531" s="235" t="s">
        <v>41</v>
      </c>
      <c r="O531" s="90"/>
      <c r="P531" s="236">
        <f>O531*H531</f>
        <v>0</v>
      </c>
      <c r="Q531" s="236">
        <v>0</v>
      </c>
      <c r="R531" s="236">
        <f>Q531*H531</f>
        <v>0</v>
      </c>
      <c r="S531" s="236">
        <v>0</v>
      </c>
      <c r="T531" s="237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38" t="s">
        <v>136</v>
      </c>
      <c r="AT531" s="238" t="s">
        <v>132</v>
      </c>
      <c r="AU531" s="238" t="s">
        <v>85</v>
      </c>
      <c r="AY531" s="16" t="s">
        <v>129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6" t="s">
        <v>83</v>
      </c>
      <c r="BK531" s="239">
        <f>ROUND(I531*H531,2)</f>
        <v>0</v>
      </c>
      <c r="BL531" s="16" t="s">
        <v>136</v>
      </c>
      <c r="BM531" s="238" t="s">
        <v>1011</v>
      </c>
    </row>
    <row r="532" s="2" customFormat="1" ht="14.4" customHeight="1">
      <c r="A532" s="37"/>
      <c r="B532" s="38"/>
      <c r="C532" s="226" t="s">
        <v>1012</v>
      </c>
      <c r="D532" s="226" t="s">
        <v>132</v>
      </c>
      <c r="E532" s="227" t="s">
        <v>1013</v>
      </c>
      <c r="F532" s="228" t="s">
        <v>1014</v>
      </c>
      <c r="G532" s="229" t="s">
        <v>362</v>
      </c>
      <c r="H532" s="230">
        <v>0.48999999999999999</v>
      </c>
      <c r="I532" s="231"/>
      <c r="J532" s="232">
        <f>ROUND(I532*H532,2)</f>
        <v>0</v>
      </c>
      <c r="K532" s="233"/>
      <c r="L532" s="43"/>
      <c r="M532" s="234" t="s">
        <v>1</v>
      </c>
      <c r="N532" s="235" t="s">
        <v>41</v>
      </c>
      <c r="O532" s="90"/>
      <c r="P532" s="236">
        <f>O532*H532</f>
        <v>0</v>
      </c>
      <c r="Q532" s="236">
        <v>0</v>
      </c>
      <c r="R532" s="236">
        <f>Q532*H532</f>
        <v>0</v>
      </c>
      <c r="S532" s="236">
        <v>0</v>
      </c>
      <c r="T532" s="237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38" t="s">
        <v>136</v>
      </c>
      <c r="AT532" s="238" t="s">
        <v>132</v>
      </c>
      <c r="AU532" s="238" t="s">
        <v>85</v>
      </c>
      <c r="AY532" s="16" t="s">
        <v>129</v>
      </c>
      <c r="BE532" s="239">
        <f>IF(N532="základní",J532,0)</f>
        <v>0</v>
      </c>
      <c r="BF532" s="239">
        <f>IF(N532="snížená",J532,0)</f>
        <v>0</v>
      </c>
      <c r="BG532" s="239">
        <f>IF(N532="zákl. přenesená",J532,0)</f>
        <v>0</v>
      </c>
      <c r="BH532" s="239">
        <f>IF(N532="sníž. přenesená",J532,0)</f>
        <v>0</v>
      </c>
      <c r="BI532" s="239">
        <f>IF(N532="nulová",J532,0)</f>
        <v>0</v>
      </c>
      <c r="BJ532" s="16" t="s">
        <v>83</v>
      </c>
      <c r="BK532" s="239">
        <f>ROUND(I532*H532,2)</f>
        <v>0</v>
      </c>
      <c r="BL532" s="16" t="s">
        <v>136</v>
      </c>
      <c r="BM532" s="238" t="s">
        <v>1015</v>
      </c>
    </row>
    <row r="533" s="2" customFormat="1" ht="14.4" customHeight="1">
      <c r="A533" s="37"/>
      <c r="B533" s="38"/>
      <c r="C533" s="226" t="s">
        <v>621</v>
      </c>
      <c r="D533" s="226" t="s">
        <v>132</v>
      </c>
      <c r="E533" s="227" t="s">
        <v>1016</v>
      </c>
      <c r="F533" s="228" t="s">
        <v>1017</v>
      </c>
      <c r="G533" s="229" t="s">
        <v>362</v>
      </c>
      <c r="H533" s="230">
        <v>0.48999999999999999</v>
      </c>
      <c r="I533" s="231"/>
      <c r="J533" s="232">
        <f>ROUND(I533*H533,2)</f>
        <v>0</v>
      </c>
      <c r="K533" s="233"/>
      <c r="L533" s="43"/>
      <c r="M533" s="234" t="s">
        <v>1</v>
      </c>
      <c r="N533" s="235" t="s">
        <v>41</v>
      </c>
      <c r="O533" s="90"/>
      <c r="P533" s="236">
        <f>O533*H533</f>
        <v>0</v>
      </c>
      <c r="Q533" s="236">
        <v>0</v>
      </c>
      <c r="R533" s="236">
        <f>Q533*H533</f>
        <v>0</v>
      </c>
      <c r="S533" s="236">
        <v>0</v>
      </c>
      <c r="T533" s="237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38" t="s">
        <v>136</v>
      </c>
      <c r="AT533" s="238" t="s">
        <v>132</v>
      </c>
      <c r="AU533" s="238" t="s">
        <v>85</v>
      </c>
      <c r="AY533" s="16" t="s">
        <v>129</v>
      </c>
      <c r="BE533" s="239">
        <f>IF(N533="základní",J533,0)</f>
        <v>0</v>
      </c>
      <c r="BF533" s="239">
        <f>IF(N533="snížená",J533,0)</f>
        <v>0</v>
      </c>
      <c r="BG533" s="239">
        <f>IF(N533="zákl. přenesená",J533,0)</f>
        <v>0</v>
      </c>
      <c r="BH533" s="239">
        <f>IF(N533="sníž. přenesená",J533,0)</f>
        <v>0</v>
      </c>
      <c r="BI533" s="239">
        <f>IF(N533="nulová",J533,0)</f>
        <v>0</v>
      </c>
      <c r="BJ533" s="16" t="s">
        <v>83</v>
      </c>
      <c r="BK533" s="239">
        <f>ROUND(I533*H533,2)</f>
        <v>0</v>
      </c>
      <c r="BL533" s="16" t="s">
        <v>136</v>
      </c>
      <c r="BM533" s="238" t="s">
        <v>1018</v>
      </c>
    </row>
    <row r="534" s="2" customFormat="1" ht="14.4" customHeight="1">
      <c r="A534" s="37"/>
      <c r="B534" s="38"/>
      <c r="C534" s="226" t="s">
        <v>1019</v>
      </c>
      <c r="D534" s="226" t="s">
        <v>132</v>
      </c>
      <c r="E534" s="227" t="s">
        <v>1020</v>
      </c>
      <c r="F534" s="228" t="s">
        <v>1021</v>
      </c>
      <c r="G534" s="229" t="s">
        <v>362</v>
      </c>
      <c r="H534" s="230">
        <v>0.48999999999999999</v>
      </c>
      <c r="I534" s="231"/>
      <c r="J534" s="232">
        <f>ROUND(I534*H534,2)</f>
        <v>0</v>
      </c>
      <c r="K534" s="233"/>
      <c r="L534" s="43"/>
      <c r="M534" s="234" t="s">
        <v>1</v>
      </c>
      <c r="N534" s="235" t="s">
        <v>41</v>
      </c>
      <c r="O534" s="90"/>
      <c r="P534" s="236">
        <f>O534*H534</f>
        <v>0</v>
      </c>
      <c r="Q534" s="236">
        <v>0</v>
      </c>
      <c r="R534" s="236">
        <f>Q534*H534</f>
        <v>0</v>
      </c>
      <c r="S534" s="236">
        <v>0</v>
      </c>
      <c r="T534" s="237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8" t="s">
        <v>136</v>
      </c>
      <c r="AT534" s="238" t="s">
        <v>132</v>
      </c>
      <c r="AU534" s="238" t="s">
        <v>85</v>
      </c>
      <c r="AY534" s="16" t="s">
        <v>129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6" t="s">
        <v>83</v>
      </c>
      <c r="BK534" s="239">
        <f>ROUND(I534*H534,2)</f>
        <v>0</v>
      </c>
      <c r="BL534" s="16" t="s">
        <v>136</v>
      </c>
      <c r="BM534" s="238" t="s">
        <v>1022</v>
      </c>
    </row>
    <row r="535" s="12" customFormat="1" ht="22.8" customHeight="1">
      <c r="A535" s="12"/>
      <c r="B535" s="210"/>
      <c r="C535" s="211"/>
      <c r="D535" s="212" t="s">
        <v>75</v>
      </c>
      <c r="E535" s="224" t="s">
        <v>541</v>
      </c>
      <c r="F535" s="224" t="s">
        <v>542</v>
      </c>
      <c r="G535" s="211"/>
      <c r="H535" s="211"/>
      <c r="I535" s="214"/>
      <c r="J535" s="225">
        <f>BK535</f>
        <v>0</v>
      </c>
      <c r="K535" s="211"/>
      <c r="L535" s="216"/>
      <c r="M535" s="217"/>
      <c r="N535" s="218"/>
      <c r="O535" s="218"/>
      <c r="P535" s="219">
        <f>P536</f>
        <v>0</v>
      </c>
      <c r="Q535" s="218"/>
      <c r="R535" s="219">
        <f>R536</f>
        <v>0</v>
      </c>
      <c r="S535" s="218"/>
      <c r="T535" s="220">
        <f>T536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21" t="s">
        <v>83</v>
      </c>
      <c r="AT535" s="222" t="s">
        <v>75</v>
      </c>
      <c r="AU535" s="222" t="s">
        <v>83</v>
      </c>
      <c r="AY535" s="221" t="s">
        <v>129</v>
      </c>
      <c r="BK535" s="223">
        <f>BK536</f>
        <v>0</v>
      </c>
    </row>
    <row r="536" s="2" customFormat="1" ht="24.15" customHeight="1">
      <c r="A536" s="37"/>
      <c r="B536" s="38"/>
      <c r="C536" s="226" t="s">
        <v>624</v>
      </c>
      <c r="D536" s="226" t="s">
        <v>132</v>
      </c>
      <c r="E536" s="227" t="s">
        <v>557</v>
      </c>
      <c r="F536" s="228" t="s">
        <v>558</v>
      </c>
      <c r="G536" s="229" t="s">
        <v>225</v>
      </c>
      <c r="H536" s="230">
        <v>8.8399999999999999</v>
      </c>
      <c r="I536" s="231"/>
      <c r="J536" s="232">
        <f>ROUND(I536*H536,2)</f>
        <v>0</v>
      </c>
      <c r="K536" s="233"/>
      <c r="L536" s="43"/>
      <c r="M536" s="234" t="s">
        <v>1</v>
      </c>
      <c r="N536" s="235" t="s">
        <v>41</v>
      </c>
      <c r="O536" s="90"/>
      <c r="P536" s="236">
        <f>O536*H536</f>
        <v>0</v>
      </c>
      <c r="Q536" s="236">
        <v>0</v>
      </c>
      <c r="R536" s="236">
        <f>Q536*H536</f>
        <v>0</v>
      </c>
      <c r="S536" s="236">
        <v>0</v>
      </c>
      <c r="T536" s="237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38" t="s">
        <v>136</v>
      </c>
      <c r="AT536" s="238" t="s">
        <v>132</v>
      </c>
      <c r="AU536" s="238" t="s">
        <v>85</v>
      </c>
      <c r="AY536" s="16" t="s">
        <v>129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6" t="s">
        <v>83</v>
      </c>
      <c r="BK536" s="239">
        <f>ROUND(I536*H536,2)</f>
        <v>0</v>
      </c>
      <c r="BL536" s="16" t="s">
        <v>136</v>
      </c>
      <c r="BM536" s="238" t="s">
        <v>1023</v>
      </c>
    </row>
    <row r="537" s="12" customFormat="1" ht="22.8" customHeight="1">
      <c r="A537" s="12"/>
      <c r="B537" s="210"/>
      <c r="C537" s="211"/>
      <c r="D537" s="212" t="s">
        <v>75</v>
      </c>
      <c r="E537" s="224" t="s">
        <v>560</v>
      </c>
      <c r="F537" s="224" t="s">
        <v>561</v>
      </c>
      <c r="G537" s="211"/>
      <c r="H537" s="211"/>
      <c r="I537" s="214"/>
      <c r="J537" s="225">
        <f>BK537</f>
        <v>0</v>
      </c>
      <c r="K537" s="211"/>
      <c r="L537" s="216"/>
      <c r="M537" s="217"/>
      <c r="N537" s="218"/>
      <c r="O537" s="218"/>
      <c r="P537" s="219">
        <f>SUM(P538:P539)</f>
        <v>0</v>
      </c>
      <c r="Q537" s="218"/>
      <c r="R537" s="219">
        <f>SUM(R538:R539)</f>
        <v>0</v>
      </c>
      <c r="S537" s="218"/>
      <c r="T537" s="220">
        <f>SUM(T538:T539)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21" t="s">
        <v>83</v>
      </c>
      <c r="AT537" s="222" t="s">
        <v>75</v>
      </c>
      <c r="AU537" s="222" t="s">
        <v>83</v>
      </c>
      <c r="AY537" s="221" t="s">
        <v>129</v>
      </c>
      <c r="BK537" s="223">
        <f>SUM(BK538:BK539)</f>
        <v>0</v>
      </c>
    </row>
    <row r="538" s="2" customFormat="1" ht="24.15" customHeight="1">
      <c r="A538" s="37"/>
      <c r="B538" s="38"/>
      <c r="C538" s="226" t="s">
        <v>1024</v>
      </c>
      <c r="D538" s="226" t="s">
        <v>132</v>
      </c>
      <c r="E538" s="227" t="s">
        <v>573</v>
      </c>
      <c r="F538" s="228" t="s">
        <v>574</v>
      </c>
      <c r="G538" s="229" t="s">
        <v>225</v>
      </c>
      <c r="H538" s="230">
        <v>8.8399999999999999</v>
      </c>
      <c r="I538" s="231"/>
      <c r="J538" s="232">
        <f>ROUND(I538*H538,2)</f>
        <v>0</v>
      </c>
      <c r="K538" s="233"/>
      <c r="L538" s="43"/>
      <c r="M538" s="234" t="s">
        <v>1</v>
      </c>
      <c r="N538" s="235" t="s">
        <v>41</v>
      </c>
      <c r="O538" s="90"/>
      <c r="P538" s="236">
        <f>O538*H538</f>
        <v>0</v>
      </c>
      <c r="Q538" s="236">
        <v>0</v>
      </c>
      <c r="R538" s="236">
        <f>Q538*H538</f>
        <v>0</v>
      </c>
      <c r="S538" s="236">
        <v>0</v>
      </c>
      <c r="T538" s="237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8" t="s">
        <v>136</v>
      </c>
      <c r="AT538" s="238" t="s">
        <v>132</v>
      </c>
      <c r="AU538" s="238" t="s">
        <v>85</v>
      </c>
      <c r="AY538" s="16" t="s">
        <v>129</v>
      </c>
      <c r="BE538" s="239">
        <f>IF(N538="základní",J538,0)</f>
        <v>0</v>
      </c>
      <c r="BF538" s="239">
        <f>IF(N538="snížená",J538,0)</f>
        <v>0</v>
      </c>
      <c r="BG538" s="239">
        <f>IF(N538="zákl. přenesená",J538,0)</f>
        <v>0</v>
      </c>
      <c r="BH538" s="239">
        <f>IF(N538="sníž. přenesená",J538,0)</f>
        <v>0</v>
      </c>
      <c r="BI538" s="239">
        <f>IF(N538="nulová",J538,0)</f>
        <v>0</v>
      </c>
      <c r="BJ538" s="16" t="s">
        <v>83</v>
      </c>
      <c r="BK538" s="239">
        <f>ROUND(I538*H538,2)</f>
        <v>0</v>
      </c>
      <c r="BL538" s="16" t="s">
        <v>136</v>
      </c>
      <c r="BM538" s="238" t="s">
        <v>1025</v>
      </c>
    </row>
    <row r="539" s="2" customFormat="1" ht="14.4" customHeight="1">
      <c r="A539" s="37"/>
      <c r="B539" s="38"/>
      <c r="C539" s="226" t="s">
        <v>630</v>
      </c>
      <c r="D539" s="226" t="s">
        <v>132</v>
      </c>
      <c r="E539" s="227" t="s">
        <v>577</v>
      </c>
      <c r="F539" s="228" t="s">
        <v>578</v>
      </c>
      <c r="G539" s="229" t="s">
        <v>301</v>
      </c>
      <c r="H539" s="230">
        <v>1.1100000000000001</v>
      </c>
      <c r="I539" s="231"/>
      <c r="J539" s="232">
        <f>ROUND(I539*H539,2)</f>
        <v>0</v>
      </c>
      <c r="K539" s="233"/>
      <c r="L539" s="43"/>
      <c r="M539" s="234" t="s">
        <v>1</v>
      </c>
      <c r="N539" s="235" t="s">
        <v>41</v>
      </c>
      <c r="O539" s="90"/>
      <c r="P539" s="236">
        <f>O539*H539</f>
        <v>0</v>
      </c>
      <c r="Q539" s="236">
        <v>0</v>
      </c>
      <c r="R539" s="236">
        <f>Q539*H539</f>
        <v>0</v>
      </c>
      <c r="S539" s="236">
        <v>0</v>
      </c>
      <c r="T539" s="237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8" t="s">
        <v>136</v>
      </c>
      <c r="AT539" s="238" t="s">
        <v>132</v>
      </c>
      <c r="AU539" s="238" t="s">
        <v>85</v>
      </c>
      <c r="AY539" s="16" t="s">
        <v>129</v>
      </c>
      <c r="BE539" s="239">
        <f>IF(N539="základní",J539,0)</f>
        <v>0</v>
      </c>
      <c r="BF539" s="239">
        <f>IF(N539="snížená",J539,0)</f>
        <v>0</v>
      </c>
      <c r="BG539" s="239">
        <f>IF(N539="zákl. přenesená",J539,0)</f>
        <v>0</v>
      </c>
      <c r="BH539" s="239">
        <f>IF(N539="sníž. přenesená",J539,0)</f>
        <v>0</v>
      </c>
      <c r="BI539" s="239">
        <f>IF(N539="nulová",J539,0)</f>
        <v>0</v>
      </c>
      <c r="BJ539" s="16" t="s">
        <v>83</v>
      </c>
      <c r="BK539" s="239">
        <f>ROUND(I539*H539,2)</f>
        <v>0</v>
      </c>
      <c r="BL539" s="16" t="s">
        <v>136</v>
      </c>
      <c r="BM539" s="238" t="s">
        <v>1026</v>
      </c>
    </row>
    <row r="540" s="12" customFormat="1" ht="22.8" customHeight="1">
      <c r="A540" s="12"/>
      <c r="B540" s="210"/>
      <c r="C540" s="211"/>
      <c r="D540" s="212" t="s">
        <v>75</v>
      </c>
      <c r="E540" s="224" t="s">
        <v>580</v>
      </c>
      <c r="F540" s="224" t="s">
        <v>581</v>
      </c>
      <c r="G540" s="211"/>
      <c r="H540" s="211"/>
      <c r="I540" s="214"/>
      <c r="J540" s="225">
        <f>BK540</f>
        <v>0</v>
      </c>
      <c r="K540" s="211"/>
      <c r="L540" s="216"/>
      <c r="M540" s="217"/>
      <c r="N540" s="218"/>
      <c r="O540" s="218"/>
      <c r="P540" s="219">
        <f>SUM(P541:P542)</f>
        <v>0</v>
      </c>
      <c r="Q540" s="218"/>
      <c r="R540" s="219">
        <f>SUM(R541:R542)</f>
        <v>0</v>
      </c>
      <c r="S540" s="218"/>
      <c r="T540" s="220">
        <f>SUM(T541:T542)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21" t="s">
        <v>83</v>
      </c>
      <c r="AT540" s="222" t="s">
        <v>75</v>
      </c>
      <c r="AU540" s="222" t="s">
        <v>83</v>
      </c>
      <c r="AY540" s="221" t="s">
        <v>129</v>
      </c>
      <c r="BK540" s="223">
        <f>SUM(BK541:BK542)</f>
        <v>0</v>
      </c>
    </row>
    <row r="541" s="2" customFormat="1" ht="14.4" customHeight="1">
      <c r="A541" s="37"/>
      <c r="B541" s="38"/>
      <c r="C541" s="226" t="s">
        <v>1027</v>
      </c>
      <c r="D541" s="226" t="s">
        <v>132</v>
      </c>
      <c r="E541" s="227" t="s">
        <v>586</v>
      </c>
      <c r="F541" s="228" t="s">
        <v>587</v>
      </c>
      <c r="G541" s="229" t="s">
        <v>362</v>
      </c>
      <c r="H541" s="230">
        <v>76.450000000000003</v>
      </c>
      <c r="I541" s="231"/>
      <c r="J541" s="232">
        <f>ROUND(I541*H541,2)</f>
        <v>0</v>
      </c>
      <c r="K541" s="233"/>
      <c r="L541" s="43"/>
      <c r="M541" s="234" t="s">
        <v>1</v>
      </c>
      <c r="N541" s="235" t="s">
        <v>41</v>
      </c>
      <c r="O541" s="90"/>
      <c r="P541" s="236">
        <f>O541*H541</f>
        <v>0</v>
      </c>
      <c r="Q541" s="236">
        <v>0</v>
      </c>
      <c r="R541" s="236">
        <f>Q541*H541</f>
        <v>0</v>
      </c>
      <c r="S541" s="236">
        <v>0</v>
      </c>
      <c r="T541" s="237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38" t="s">
        <v>136</v>
      </c>
      <c r="AT541" s="238" t="s">
        <v>132</v>
      </c>
      <c r="AU541" s="238" t="s">
        <v>85</v>
      </c>
      <c r="AY541" s="16" t="s">
        <v>129</v>
      </c>
      <c r="BE541" s="239">
        <f>IF(N541="základní",J541,0)</f>
        <v>0</v>
      </c>
      <c r="BF541" s="239">
        <f>IF(N541="snížená",J541,0)</f>
        <v>0</v>
      </c>
      <c r="BG541" s="239">
        <f>IF(N541="zákl. přenesená",J541,0)</f>
        <v>0</v>
      </c>
      <c r="BH541" s="239">
        <f>IF(N541="sníž. přenesená",J541,0)</f>
        <v>0</v>
      </c>
      <c r="BI541" s="239">
        <f>IF(N541="nulová",J541,0)</f>
        <v>0</v>
      </c>
      <c r="BJ541" s="16" t="s">
        <v>83</v>
      </c>
      <c r="BK541" s="239">
        <f>ROUND(I541*H541,2)</f>
        <v>0</v>
      </c>
      <c r="BL541" s="16" t="s">
        <v>136</v>
      </c>
      <c r="BM541" s="238" t="s">
        <v>1028</v>
      </c>
    </row>
    <row r="542" s="2" customFormat="1" ht="14.4" customHeight="1">
      <c r="A542" s="37"/>
      <c r="B542" s="38"/>
      <c r="C542" s="226" t="s">
        <v>633</v>
      </c>
      <c r="D542" s="226" t="s">
        <v>132</v>
      </c>
      <c r="E542" s="227" t="s">
        <v>589</v>
      </c>
      <c r="F542" s="228" t="s">
        <v>590</v>
      </c>
      <c r="G542" s="229" t="s">
        <v>362</v>
      </c>
      <c r="H542" s="230">
        <v>76.450000000000003</v>
      </c>
      <c r="I542" s="231"/>
      <c r="J542" s="232">
        <f>ROUND(I542*H542,2)</f>
        <v>0</v>
      </c>
      <c r="K542" s="233"/>
      <c r="L542" s="43"/>
      <c r="M542" s="234" t="s">
        <v>1</v>
      </c>
      <c r="N542" s="235" t="s">
        <v>41</v>
      </c>
      <c r="O542" s="90"/>
      <c r="P542" s="236">
        <f>O542*H542</f>
        <v>0</v>
      </c>
      <c r="Q542" s="236">
        <v>0</v>
      </c>
      <c r="R542" s="236">
        <f>Q542*H542</f>
        <v>0</v>
      </c>
      <c r="S542" s="236">
        <v>0</v>
      </c>
      <c r="T542" s="237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8" t="s">
        <v>136</v>
      </c>
      <c r="AT542" s="238" t="s">
        <v>132</v>
      </c>
      <c r="AU542" s="238" t="s">
        <v>85</v>
      </c>
      <c r="AY542" s="16" t="s">
        <v>129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6" t="s">
        <v>83</v>
      </c>
      <c r="BK542" s="239">
        <f>ROUND(I542*H542,2)</f>
        <v>0</v>
      </c>
      <c r="BL542" s="16" t="s">
        <v>136</v>
      </c>
      <c r="BM542" s="238" t="s">
        <v>1029</v>
      </c>
    </row>
    <row r="543" s="12" customFormat="1" ht="22.8" customHeight="1">
      <c r="A543" s="12"/>
      <c r="B543" s="210"/>
      <c r="C543" s="211"/>
      <c r="D543" s="212" t="s">
        <v>75</v>
      </c>
      <c r="E543" s="224" t="s">
        <v>592</v>
      </c>
      <c r="F543" s="224" t="s">
        <v>593</v>
      </c>
      <c r="G543" s="211"/>
      <c r="H543" s="211"/>
      <c r="I543" s="214"/>
      <c r="J543" s="225">
        <f>BK543</f>
        <v>0</v>
      </c>
      <c r="K543" s="211"/>
      <c r="L543" s="216"/>
      <c r="M543" s="217"/>
      <c r="N543" s="218"/>
      <c r="O543" s="218"/>
      <c r="P543" s="219">
        <f>SUM(P544:P549)</f>
        <v>0</v>
      </c>
      <c r="Q543" s="218"/>
      <c r="R543" s="219">
        <f>SUM(R544:R549)</f>
        <v>0</v>
      </c>
      <c r="S543" s="218"/>
      <c r="T543" s="220">
        <f>SUM(T544:T549)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21" t="s">
        <v>83</v>
      </c>
      <c r="AT543" s="222" t="s">
        <v>75</v>
      </c>
      <c r="AU543" s="222" t="s">
        <v>83</v>
      </c>
      <c r="AY543" s="221" t="s">
        <v>129</v>
      </c>
      <c r="BK543" s="223">
        <f>SUM(BK544:BK549)</f>
        <v>0</v>
      </c>
    </row>
    <row r="544" s="2" customFormat="1" ht="14.4" customHeight="1">
      <c r="A544" s="37"/>
      <c r="B544" s="38"/>
      <c r="C544" s="226" t="s">
        <v>1030</v>
      </c>
      <c r="D544" s="226" t="s">
        <v>132</v>
      </c>
      <c r="E544" s="227" t="s">
        <v>598</v>
      </c>
      <c r="F544" s="228" t="s">
        <v>599</v>
      </c>
      <c r="G544" s="229" t="s">
        <v>370</v>
      </c>
      <c r="H544" s="230">
        <v>1.5</v>
      </c>
      <c r="I544" s="231"/>
      <c r="J544" s="232">
        <f>ROUND(I544*H544,2)</f>
        <v>0</v>
      </c>
      <c r="K544" s="233"/>
      <c r="L544" s="43"/>
      <c r="M544" s="234" t="s">
        <v>1</v>
      </c>
      <c r="N544" s="235" t="s">
        <v>41</v>
      </c>
      <c r="O544" s="90"/>
      <c r="P544" s="236">
        <f>O544*H544</f>
        <v>0</v>
      </c>
      <c r="Q544" s="236">
        <v>0</v>
      </c>
      <c r="R544" s="236">
        <f>Q544*H544</f>
        <v>0</v>
      </c>
      <c r="S544" s="236">
        <v>0</v>
      </c>
      <c r="T544" s="237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38" t="s">
        <v>136</v>
      </c>
      <c r="AT544" s="238" t="s">
        <v>132</v>
      </c>
      <c r="AU544" s="238" t="s">
        <v>85</v>
      </c>
      <c r="AY544" s="16" t="s">
        <v>129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6" t="s">
        <v>83</v>
      </c>
      <c r="BK544" s="239">
        <f>ROUND(I544*H544,2)</f>
        <v>0</v>
      </c>
      <c r="BL544" s="16" t="s">
        <v>136</v>
      </c>
      <c r="BM544" s="238" t="s">
        <v>1031</v>
      </c>
    </row>
    <row r="545" s="2" customFormat="1" ht="14.4" customHeight="1">
      <c r="A545" s="37"/>
      <c r="B545" s="38"/>
      <c r="C545" s="226" t="s">
        <v>637</v>
      </c>
      <c r="D545" s="226" t="s">
        <v>132</v>
      </c>
      <c r="E545" s="227" t="s">
        <v>1032</v>
      </c>
      <c r="F545" s="228" t="s">
        <v>1033</v>
      </c>
      <c r="G545" s="229" t="s">
        <v>370</v>
      </c>
      <c r="H545" s="230">
        <v>1.5</v>
      </c>
      <c r="I545" s="231"/>
      <c r="J545" s="232">
        <f>ROUND(I545*H545,2)</f>
        <v>0</v>
      </c>
      <c r="K545" s="233"/>
      <c r="L545" s="43"/>
      <c r="M545" s="234" t="s">
        <v>1</v>
      </c>
      <c r="N545" s="235" t="s">
        <v>41</v>
      </c>
      <c r="O545" s="90"/>
      <c r="P545" s="236">
        <f>O545*H545</f>
        <v>0</v>
      </c>
      <c r="Q545" s="236">
        <v>0</v>
      </c>
      <c r="R545" s="236">
        <f>Q545*H545</f>
        <v>0</v>
      </c>
      <c r="S545" s="236">
        <v>0</v>
      </c>
      <c r="T545" s="237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8" t="s">
        <v>136</v>
      </c>
      <c r="AT545" s="238" t="s">
        <v>132</v>
      </c>
      <c r="AU545" s="238" t="s">
        <v>85</v>
      </c>
      <c r="AY545" s="16" t="s">
        <v>129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6" t="s">
        <v>83</v>
      </c>
      <c r="BK545" s="239">
        <f>ROUND(I545*H545,2)</f>
        <v>0</v>
      </c>
      <c r="BL545" s="16" t="s">
        <v>136</v>
      </c>
      <c r="BM545" s="238" t="s">
        <v>1034</v>
      </c>
    </row>
    <row r="546" s="2" customFormat="1" ht="14.4" customHeight="1">
      <c r="A546" s="37"/>
      <c r="B546" s="38"/>
      <c r="C546" s="226" t="s">
        <v>1035</v>
      </c>
      <c r="D546" s="226" t="s">
        <v>132</v>
      </c>
      <c r="E546" s="227" t="s">
        <v>1036</v>
      </c>
      <c r="F546" s="228" t="s">
        <v>1037</v>
      </c>
      <c r="G546" s="229" t="s">
        <v>370</v>
      </c>
      <c r="H546" s="230">
        <v>2.7400000000000002</v>
      </c>
      <c r="I546" s="231"/>
      <c r="J546" s="232">
        <f>ROUND(I546*H546,2)</f>
        <v>0</v>
      </c>
      <c r="K546" s="233"/>
      <c r="L546" s="43"/>
      <c r="M546" s="234" t="s">
        <v>1</v>
      </c>
      <c r="N546" s="235" t="s">
        <v>41</v>
      </c>
      <c r="O546" s="90"/>
      <c r="P546" s="236">
        <f>O546*H546</f>
        <v>0</v>
      </c>
      <c r="Q546" s="236">
        <v>0</v>
      </c>
      <c r="R546" s="236">
        <f>Q546*H546</f>
        <v>0</v>
      </c>
      <c r="S546" s="236">
        <v>0</v>
      </c>
      <c r="T546" s="237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8" t="s">
        <v>136</v>
      </c>
      <c r="AT546" s="238" t="s">
        <v>132</v>
      </c>
      <c r="AU546" s="238" t="s">
        <v>85</v>
      </c>
      <c r="AY546" s="16" t="s">
        <v>129</v>
      </c>
      <c r="BE546" s="239">
        <f>IF(N546="základní",J546,0)</f>
        <v>0</v>
      </c>
      <c r="BF546" s="239">
        <f>IF(N546="snížená",J546,0)</f>
        <v>0</v>
      </c>
      <c r="BG546" s="239">
        <f>IF(N546="zákl. přenesená",J546,0)</f>
        <v>0</v>
      </c>
      <c r="BH546" s="239">
        <f>IF(N546="sníž. přenesená",J546,0)</f>
        <v>0</v>
      </c>
      <c r="BI546" s="239">
        <f>IF(N546="nulová",J546,0)</f>
        <v>0</v>
      </c>
      <c r="BJ546" s="16" t="s">
        <v>83</v>
      </c>
      <c r="BK546" s="239">
        <f>ROUND(I546*H546,2)</f>
        <v>0</v>
      </c>
      <c r="BL546" s="16" t="s">
        <v>136</v>
      </c>
      <c r="BM546" s="238" t="s">
        <v>1038</v>
      </c>
    </row>
    <row r="547" s="2" customFormat="1" ht="14.4" customHeight="1">
      <c r="A547" s="37"/>
      <c r="B547" s="38"/>
      <c r="C547" s="226" t="s">
        <v>640</v>
      </c>
      <c r="D547" s="226" t="s">
        <v>132</v>
      </c>
      <c r="E547" s="227" t="s">
        <v>1039</v>
      </c>
      <c r="F547" s="228" t="s">
        <v>1040</v>
      </c>
      <c r="G547" s="229" t="s">
        <v>362</v>
      </c>
      <c r="H547" s="230">
        <v>18.239999999999998</v>
      </c>
      <c r="I547" s="231"/>
      <c r="J547" s="232">
        <f>ROUND(I547*H547,2)</f>
        <v>0</v>
      </c>
      <c r="K547" s="233"/>
      <c r="L547" s="43"/>
      <c r="M547" s="234" t="s">
        <v>1</v>
      </c>
      <c r="N547" s="235" t="s">
        <v>41</v>
      </c>
      <c r="O547" s="90"/>
      <c r="P547" s="236">
        <f>O547*H547</f>
        <v>0</v>
      </c>
      <c r="Q547" s="236">
        <v>0</v>
      </c>
      <c r="R547" s="236">
        <f>Q547*H547</f>
        <v>0</v>
      </c>
      <c r="S547" s="236">
        <v>0</v>
      </c>
      <c r="T547" s="237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38" t="s">
        <v>136</v>
      </c>
      <c r="AT547" s="238" t="s">
        <v>132</v>
      </c>
      <c r="AU547" s="238" t="s">
        <v>85</v>
      </c>
      <c r="AY547" s="16" t="s">
        <v>129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6" t="s">
        <v>83</v>
      </c>
      <c r="BK547" s="239">
        <f>ROUND(I547*H547,2)</f>
        <v>0</v>
      </c>
      <c r="BL547" s="16" t="s">
        <v>136</v>
      </c>
      <c r="BM547" s="238" t="s">
        <v>1041</v>
      </c>
    </row>
    <row r="548" s="2" customFormat="1" ht="24.15" customHeight="1">
      <c r="A548" s="37"/>
      <c r="B548" s="38"/>
      <c r="C548" s="226" t="s">
        <v>1042</v>
      </c>
      <c r="D548" s="226" t="s">
        <v>132</v>
      </c>
      <c r="E548" s="227" t="s">
        <v>473</v>
      </c>
      <c r="F548" s="228" t="s">
        <v>474</v>
      </c>
      <c r="G548" s="229" t="s">
        <v>254</v>
      </c>
      <c r="H548" s="230">
        <v>2.7400000000000002</v>
      </c>
      <c r="I548" s="231"/>
      <c r="J548" s="232">
        <f>ROUND(I548*H548,2)</f>
        <v>0</v>
      </c>
      <c r="K548" s="233"/>
      <c r="L548" s="43"/>
      <c r="M548" s="234" t="s">
        <v>1</v>
      </c>
      <c r="N548" s="235" t="s">
        <v>41</v>
      </c>
      <c r="O548" s="90"/>
      <c r="P548" s="236">
        <f>O548*H548</f>
        <v>0</v>
      </c>
      <c r="Q548" s="236">
        <v>0</v>
      </c>
      <c r="R548" s="236">
        <f>Q548*H548</f>
        <v>0</v>
      </c>
      <c r="S548" s="236">
        <v>0</v>
      </c>
      <c r="T548" s="237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8" t="s">
        <v>136</v>
      </c>
      <c r="AT548" s="238" t="s">
        <v>132</v>
      </c>
      <c r="AU548" s="238" t="s">
        <v>85</v>
      </c>
      <c r="AY548" s="16" t="s">
        <v>129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6" t="s">
        <v>83</v>
      </c>
      <c r="BK548" s="239">
        <f>ROUND(I548*H548,2)</f>
        <v>0</v>
      </c>
      <c r="BL548" s="16" t="s">
        <v>136</v>
      </c>
      <c r="BM548" s="238" t="s">
        <v>1043</v>
      </c>
    </row>
    <row r="549" s="2" customFormat="1" ht="14.4" customHeight="1">
      <c r="A549" s="37"/>
      <c r="B549" s="38"/>
      <c r="C549" s="226" t="s">
        <v>645</v>
      </c>
      <c r="D549" s="226" t="s">
        <v>132</v>
      </c>
      <c r="E549" s="227" t="s">
        <v>1044</v>
      </c>
      <c r="F549" s="228" t="s">
        <v>1045</v>
      </c>
      <c r="G549" s="229" t="s">
        <v>301</v>
      </c>
      <c r="H549" s="230">
        <v>0.070000000000000007</v>
      </c>
      <c r="I549" s="231"/>
      <c r="J549" s="232">
        <f>ROUND(I549*H549,2)</f>
        <v>0</v>
      </c>
      <c r="K549" s="233"/>
      <c r="L549" s="43"/>
      <c r="M549" s="234" t="s">
        <v>1</v>
      </c>
      <c r="N549" s="235" t="s">
        <v>41</v>
      </c>
      <c r="O549" s="90"/>
      <c r="P549" s="236">
        <f>O549*H549</f>
        <v>0</v>
      </c>
      <c r="Q549" s="236">
        <v>0</v>
      </c>
      <c r="R549" s="236">
        <f>Q549*H549</f>
        <v>0</v>
      </c>
      <c r="S549" s="236">
        <v>0</v>
      </c>
      <c r="T549" s="237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38" t="s">
        <v>136</v>
      </c>
      <c r="AT549" s="238" t="s">
        <v>132</v>
      </c>
      <c r="AU549" s="238" t="s">
        <v>85</v>
      </c>
      <c r="AY549" s="16" t="s">
        <v>129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6" t="s">
        <v>83</v>
      </c>
      <c r="BK549" s="239">
        <f>ROUND(I549*H549,2)</f>
        <v>0</v>
      </c>
      <c r="BL549" s="16" t="s">
        <v>136</v>
      </c>
      <c r="BM549" s="238" t="s">
        <v>1046</v>
      </c>
    </row>
    <row r="550" s="12" customFormat="1" ht="22.8" customHeight="1">
      <c r="A550" s="12"/>
      <c r="B550" s="210"/>
      <c r="C550" s="211"/>
      <c r="D550" s="212" t="s">
        <v>75</v>
      </c>
      <c r="E550" s="224" t="s">
        <v>605</v>
      </c>
      <c r="F550" s="224" t="s">
        <v>606</v>
      </c>
      <c r="G550" s="211"/>
      <c r="H550" s="211"/>
      <c r="I550" s="214"/>
      <c r="J550" s="225">
        <f>BK550</f>
        <v>0</v>
      </c>
      <c r="K550" s="211"/>
      <c r="L550" s="216"/>
      <c r="M550" s="217"/>
      <c r="N550" s="218"/>
      <c r="O550" s="218"/>
      <c r="P550" s="219">
        <f>SUM(P551:P555)</f>
        <v>0</v>
      </c>
      <c r="Q550" s="218"/>
      <c r="R550" s="219">
        <f>SUM(R551:R555)</f>
        <v>0</v>
      </c>
      <c r="S550" s="218"/>
      <c r="T550" s="220">
        <f>SUM(T551:T555)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21" t="s">
        <v>83</v>
      </c>
      <c r="AT550" s="222" t="s">
        <v>75</v>
      </c>
      <c r="AU550" s="222" t="s">
        <v>83</v>
      </c>
      <c r="AY550" s="221" t="s">
        <v>129</v>
      </c>
      <c r="BK550" s="223">
        <f>SUM(BK551:BK555)</f>
        <v>0</v>
      </c>
    </row>
    <row r="551" s="2" customFormat="1" ht="24.15" customHeight="1">
      <c r="A551" s="37"/>
      <c r="B551" s="38"/>
      <c r="C551" s="226" t="s">
        <v>1047</v>
      </c>
      <c r="D551" s="226" t="s">
        <v>132</v>
      </c>
      <c r="E551" s="227" t="s">
        <v>836</v>
      </c>
      <c r="F551" s="228" t="s">
        <v>837</v>
      </c>
      <c r="G551" s="229" t="s">
        <v>225</v>
      </c>
      <c r="H551" s="230">
        <v>21.84</v>
      </c>
      <c r="I551" s="231"/>
      <c r="J551" s="232">
        <f>ROUND(I551*H551,2)</f>
        <v>0</v>
      </c>
      <c r="K551" s="233"/>
      <c r="L551" s="43"/>
      <c r="M551" s="234" t="s">
        <v>1</v>
      </c>
      <c r="N551" s="235" t="s">
        <v>41</v>
      </c>
      <c r="O551" s="90"/>
      <c r="P551" s="236">
        <f>O551*H551</f>
        <v>0</v>
      </c>
      <c r="Q551" s="236">
        <v>0</v>
      </c>
      <c r="R551" s="236">
        <f>Q551*H551</f>
        <v>0</v>
      </c>
      <c r="S551" s="236">
        <v>0</v>
      </c>
      <c r="T551" s="237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8" t="s">
        <v>136</v>
      </c>
      <c r="AT551" s="238" t="s">
        <v>132</v>
      </c>
      <c r="AU551" s="238" t="s">
        <v>85</v>
      </c>
      <c r="AY551" s="16" t="s">
        <v>129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6" t="s">
        <v>83</v>
      </c>
      <c r="BK551" s="239">
        <f>ROUND(I551*H551,2)</f>
        <v>0</v>
      </c>
      <c r="BL551" s="16" t="s">
        <v>136</v>
      </c>
      <c r="BM551" s="238" t="s">
        <v>1048</v>
      </c>
    </row>
    <row r="552" s="2" customFormat="1" ht="24.15" customHeight="1">
      <c r="A552" s="37"/>
      <c r="B552" s="38"/>
      <c r="C552" s="226" t="s">
        <v>649</v>
      </c>
      <c r="D552" s="226" t="s">
        <v>132</v>
      </c>
      <c r="E552" s="227" t="s">
        <v>1049</v>
      </c>
      <c r="F552" s="228" t="s">
        <v>1050</v>
      </c>
      <c r="G552" s="229" t="s">
        <v>225</v>
      </c>
      <c r="H552" s="230">
        <v>4.3799999999999999</v>
      </c>
      <c r="I552" s="231"/>
      <c r="J552" s="232">
        <f>ROUND(I552*H552,2)</f>
        <v>0</v>
      </c>
      <c r="K552" s="233"/>
      <c r="L552" s="43"/>
      <c r="M552" s="234" t="s">
        <v>1</v>
      </c>
      <c r="N552" s="235" t="s">
        <v>41</v>
      </c>
      <c r="O552" s="90"/>
      <c r="P552" s="236">
        <f>O552*H552</f>
        <v>0</v>
      </c>
      <c r="Q552" s="236">
        <v>0</v>
      </c>
      <c r="R552" s="236">
        <f>Q552*H552</f>
        <v>0</v>
      </c>
      <c r="S552" s="236">
        <v>0</v>
      </c>
      <c r="T552" s="237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38" t="s">
        <v>136</v>
      </c>
      <c r="AT552" s="238" t="s">
        <v>132</v>
      </c>
      <c r="AU552" s="238" t="s">
        <v>85</v>
      </c>
      <c r="AY552" s="16" t="s">
        <v>129</v>
      </c>
      <c r="BE552" s="239">
        <f>IF(N552="základní",J552,0)</f>
        <v>0</v>
      </c>
      <c r="BF552" s="239">
        <f>IF(N552="snížená",J552,0)</f>
        <v>0</v>
      </c>
      <c r="BG552" s="239">
        <f>IF(N552="zákl. přenesená",J552,0)</f>
        <v>0</v>
      </c>
      <c r="BH552" s="239">
        <f>IF(N552="sníž. přenesená",J552,0)</f>
        <v>0</v>
      </c>
      <c r="BI552" s="239">
        <f>IF(N552="nulová",J552,0)</f>
        <v>0</v>
      </c>
      <c r="BJ552" s="16" t="s">
        <v>83</v>
      </c>
      <c r="BK552" s="239">
        <f>ROUND(I552*H552,2)</f>
        <v>0</v>
      </c>
      <c r="BL552" s="16" t="s">
        <v>136</v>
      </c>
      <c r="BM552" s="238" t="s">
        <v>1051</v>
      </c>
    </row>
    <row r="553" s="2" customFormat="1" ht="24.15" customHeight="1">
      <c r="A553" s="37"/>
      <c r="B553" s="38"/>
      <c r="C553" s="226" t="s">
        <v>1052</v>
      </c>
      <c r="D553" s="226" t="s">
        <v>132</v>
      </c>
      <c r="E553" s="227" t="s">
        <v>612</v>
      </c>
      <c r="F553" s="228" t="s">
        <v>613</v>
      </c>
      <c r="G553" s="229" t="s">
        <v>225</v>
      </c>
      <c r="H553" s="230">
        <v>4.3799999999999999</v>
      </c>
      <c r="I553" s="231"/>
      <c r="J553" s="232">
        <f>ROUND(I553*H553,2)</f>
        <v>0</v>
      </c>
      <c r="K553" s="233"/>
      <c r="L553" s="43"/>
      <c r="M553" s="234" t="s">
        <v>1</v>
      </c>
      <c r="N553" s="235" t="s">
        <v>41</v>
      </c>
      <c r="O553" s="90"/>
      <c r="P553" s="236">
        <f>O553*H553</f>
        <v>0</v>
      </c>
      <c r="Q553" s="236">
        <v>0</v>
      </c>
      <c r="R553" s="236">
        <f>Q553*H553</f>
        <v>0</v>
      </c>
      <c r="S553" s="236">
        <v>0</v>
      </c>
      <c r="T553" s="237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8" t="s">
        <v>136</v>
      </c>
      <c r="AT553" s="238" t="s">
        <v>132</v>
      </c>
      <c r="AU553" s="238" t="s">
        <v>85</v>
      </c>
      <c r="AY553" s="16" t="s">
        <v>129</v>
      </c>
      <c r="BE553" s="239">
        <f>IF(N553="základní",J553,0)</f>
        <v>0</v>
      </c>
      <c r="BF553" s="239">
        <f>IF(N553="snížená",J553,0)</f>
        <v>0</v>
      </c>
      <c r="BG553" s="239">
        <f>IF(N553="zákl. přenesená",J553,0)</f>
        <v>0</v>
      </c>
      <c r="BH553" s="239">
        <f>IF(N553="sníž. přenesená",J553,0)</f>
        <v>0</v>
      </c>
      <c r="BI553" s="239">
        <f>IF(N553="nulová",J553,0)</f>
        <v>0</v>
      </c>
      <c r="BJ553" s="16" t="s">
        <v>83</v>
      </c>
      <c r="BK553" s="239">
        <f>ROUND(I553*H553,2)</f>
        <v>0</v>
      </c>
      <c r="BL553" s="16" t="s">
        <v>136</v>
      </c>
      <c r="BM553" s="238" t="s">
        <v>1053</v>
      </c>
    </row>
    <row r="554" s="2" customFormat="1" ht="24.15" customHeight="1">
      <c r="A554" s="37"/>
      <c r="B554" s="38"/>
      <c r="C554" s="226" t="s">
        <v>653</v>
      </c>
      <c r="D554" s="226" t="s">
        <v>132</v>
      </c>
      <c r="E554" s="227" t="s">
        <v>839</v>
      </c>
      <c r="F554" s="228" t="s">
        <v>840</v>
      </c>
      <c r="G554" s="229" t="s">
        <v>225</v>
      </c>
      <c r="H554" s="230">
        <v>21.84</v>
      </c>
      <c r="I554" s="231"/>
      <c r="J554" s="232">
        <f>ROUND(I554*H554,2)</f>
        <v>0</v>
      </c>
      <c r="K554" s="233"/>
      <c r="L554" s="43"/>
      <c r="M554" s="234" t="s">
        <v>1</v>
      </c>
      <c r="N554" s="235" t="s">
        <v>41</v>
      </c>
      <c r="O554" s="90"/>
      <c r="P554" s="236">
        <f>O554*H554</f>
        <v>0</v>
      </c>
      <c r="Q554" s="236">
        <v>0</v>
      </c>
      <c r="R554" s="236">
        <f>Q554*H554</f>
        <v>0</v>
      </c>
      <c r="S554" s="236">
        <v>0</v>
      </c>
      <c r="T554" s="237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8" t="s">
        <v>136</v>
      </c>
      <c r="AT554" s="238" t="s">
        <v>132</v>
      </c>
      <c r="AU554" s="238" t="s">
        <v>85</v>
      </c>
      <c r="AY554" s="16" t="s">
        <v>129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6" t="s">
        <v>83</v>
      </c>
      <c r="BK554" s="239">
        <f>ROUND(I554*H554,2)</f>
        <v>0</v>
      </c>
      <c r="BL554" s="16" t="s">
        <v>136</v>
      </c>
      <c r="BM554" s="238" t="s">
        <v>1054</v>
      </c>
    </row>
    <row r="555" s="2" customFormat="1" ht="24.15" customHeight="1">
      <c r="A555" s="37"/>
      <c r="B555" s="38"/>
      <c r="C555" s="226" t="s">
        <v>1055</v>
      </c>
      <c r="D555" s="226" t="s">
        <v>132</v>
      </c>
      <c r="E555" s="227" t="s">
        <v>1056</v>
      </c>
      <c r="F555" s="228" t="s">
        <v>1057</v>
      </c>
      <c r="G555" s="229" t="s">
        <v>677</v>
      </c>
      <c r="H555" s="268"/>
      <c r="I555" s="231"/>
      <c r="J555" s="232">
        <f>ROUND(I555*H555,2)</f>
        <v>0</v>
      </c>
      <c r="K555" s="233"/>
      <c r="L555" s="43"/>
      <c r="M555" s="234" t="s">
        <v>1</v>
      </c>
      <c r="N555" s="235" t="s">
        <v>41</v>
      </c>
      <c r="O555" s="90"/>
      <c r="P555" s="236">
        <f>O555*H555</f>
        <v>0</v>
      </c>
      <c r="Q555" s="236">
        <v>0</v>
      </c>
      <c r="R555" s="236">
        <f>Q555*H555</f>
        <v>0</v>
      </c>
      <c r="S555" s="236">
        <v>0</v>
      </c>
      <c r="T555" s="237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38" t="s">
        <v>136</v>
      </c>
      <c r="AT555" s="238" t="s">
        <v>132</v>
      </c>
      <c r="AU555" s="238" t="s">
        <v>85</v>
      </c>
      <c r="AY555" s="16" t="s">
        <v>129</v>
      </c>
      <c r="BE555" s="239">
        <f>IF(N555="základní",J555,0)</f>
        <v>0</v>
      </c>
      <c r="BF555" s="239">
        <f>IF(N555="snížená",J555,0)</f>
        <v>0</v>
      </c>
      <c r="BG555" s="239">
        <f>IF(N555="zákl. přenesená",J555,0)</f>
        <v>0</v>
      </c>
      <c r="BH555" s="239">
        <f>IF(N555="sníž. přenesená",J555,0)</f>
        <v>0</v>
      </c>
      <c r="BI555" s="239">
        <f>IF(N555="nulová",J555,0)</f>
        <v>0</v>
      </c>
      <c r="BJ555" s="16" t="s">
        <v>83</v>
      </c>
      <c r="BK555" s="239">
        <f>ROUND(I555*H555,2)</f>
        <v>0</v>
      </c>
      <c r="BL555" s="16" t="s">
        <v>136</v>
      </c>
      <c r="BM555" s="238" t="s">
        <v>1058</v>
      </c>
    </row>
    <row r="556" s="12" customFormat="1" ht="22.8" customHeight="1">
      <c r="A556" s="12"/>
      <c r="B556" s="210"/>
      <c r="C556" s="211"/>
      <c r="D556" s="212" t="s">
        <v>75</v>
      </c>
      <c r="E556" s="224" t="s">
        <v>1059</v>
      </c>
      <c r="F556" s="224" t="s">
        <v>1060</v>
      </c>
      <c r="G556" s="211"/>
      <c r="H556" s="211"/>
      <c r="I556" s="214"/>
      <c r="J556" s="225">
        <f>BK556</f>
        <v>0</v>
      </c>
      <c r="K556" s="211"/>
      <c r="L556" s="216"/>
      <c r="M556" s="217"/>
      <c r="N556" s="218"/>
      <c r="O556" s="218"/>
      <c r="P556" s="219">
        <f>SUM(P557:P559)</f>
        <v>0</v>
      </c>
      <c r="Q556" s="218"/>
      <c r="R556" s="219">
        <f>SUM(R557:R559)</f>
        <v>0</v>
      </c>
      <c r="S556" s="218"/>
      <c r="T556" s="220">
        <f>SUM(T557:T559)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21" t="s">
        <v>83</v>
      </c>
      <c r="AT556" s="222" t="s">
        <v>75</v>
      </c>
      <c r="AU556" s="222" t="s">
        <v>83</v>
      </c>
      <c r="AY556" s="221" t="s">
        <v>129</v>
      </c>
      <c r="BK556" s="223">
        <f>SUM(BK557:BK559)</f>
        <v>0</v>
      </c>
    </row>
    <row r="557" s="2" customFormat="1" ht="14.4" customHeight="1">
      <c r="A557" s="37"/>
      <c r="B557" s="38"/>
      <c r="C557" s="226" t="s">
        <v>656</v>
      </c>
      <c r="D557" s="226" t="s">
        <v>132</v>
      </c>
      <c r="E557" s="227" t="s">
        <v>1061</v>
      </c>
      <c r="F557" s="228" t="s">
        <v>1062</v>
      </c>
      <c r="G557" s="229" t="s">
        <v>362</v>
      </c>
      <c r="H557" s="230">
        <v>18.379999999999999</v>
      </c>
      <c r="I557" s="231"/>
      <c r="J557" s="232">
        <f>ROUND(I557*H557,2)</f>
        <v>0</v>
      </c>
      <c r="K557" s="233"/>
      <c r="L557" s="43"/>
      <c r="M557" s="234" t="s">
        <v>1</v>
      </c>
      <c r="N557" s="235" t="s">
        <v>41</v>
      </c>
      <c r="O557" s="90"/>
      <c r="P557" s="236">
        <f>O557*H557</f>
        <v>0</v>
      </c>
      <c r="Q557" s="236">
        <v>0</v>
      </c>
      <c r="R557" s="236">
        <f>Q557*H557</f>
        <v>0</v>
      </c>
      <c r="S557" s="236">
        <v>0</v>
      </c>
      <c r="T557" s="237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38" t="s">
        <v>136</v>
      </c>
      <c r="AT557" s="238" t="s">
        <v>132</v>
      </c>
      <c r="AU557" s="238" t="s">
        <v>85</v>
      </c>
      <c r="AY557" s="16" t="s">
        <v>129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6" t="s">
        <v>83</v>
      </c>
      <c r="BK557" s="239">
        <f>ROUND(I557*H557,2)</f>
        <v>0</v>
      </c>
      <c r="BL557" s="16" t="s">
        <v>136</v>
      </c>
      <c r="BM557" s="238" t="s">
        <v>1063</v>
      </c>
    </row>
    <row r="558" s="2" customFormat="1" ht="24.15" customHeight="1">
      <c r="A558" s="37"/>
      <c r="B558" s="38"/>
      <c r="C558" s="226" t="s">
        <v>1064</v>
      </c>
      <c r="D558" s="226" t="s">
        <v>132</v>
      </c>
      <c r="E558" s="227" t="s">
        <v>1065</v>
      </c>
      <c r="F558" s="228" t="s">
        <v>1066</v>
      </c>
      <c r="G558" s="229" t="s">
        <v>225</v>
      </c>
      <c r="H558" s="230">
        <v>19.300000000000001</v>
      </c>
      <c r="I558" s="231"/>
      <c r="J558" s="232">
        <f>ROUND(I558*H558,2)</f>
        <v>0</v>
      </c>
      <c r="K558" s="233"/>
      <c r="L558" s="43"/>
      <c r="M558" s="234" t="s">
        <v>1</v>
      </c>
      <c r="N558" s="235" t="s">
        <v>41</v>
      </c>
      <c r="O558" s="90"/>
      <c r="P558" s="236">
        <f>O558*H558</f>
        <v>0</v>
      </c>
      <c r="Q558" s="236">
        <v>0</v>
      </c>
      <c r="R558" s="236">
        <f>Q558*H558</f>
        <v>0</v>
      </c>
      <c r="S558" s="236">
        <v>0</v>
      </c>
      <c r="T558" s="237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8" t="s">
        <v>136</v>
      </c>
      <c r="AT558" s="238" t="s">
        <v>132</v>
      </c>
      <c r="AU558" s="238" t="s">
        <v>85</v>
      </c>
      <c r="AY558" s="16" t="s">
        <v>129</v>
      </c>
      <c r="BE558" s="239">
        <f>IF(N558="základní",J558,0)</f>
        <v>0</v>
      </c>
      <c r="BF558" s="239">
        <f>IF(N558="snížená",J558,0)</f>
        <v>0</v>
      </c>
      <c r="BG558" s="239">
        <f>IF(N558="zákl. přenesená",J558,0)</f>
        <v>0</v>
      </c>
      <c r="BH558" s="239">
        <f>IF(N558="sníž. přenesená",J558,0)</f>
        <v>0</v>
      </c>
      <c r="BI558" s="239">
        <f>IF(N558="nulová",J558,0)</f>
        <v>0</v>
      </c>
      <c r="BJ558" s="16" t="s">
        <v>83</v>
      </c>
      <c r="BK558" s="239">
        <f>ROUND(I558*H558,2)</f>
        <v>0</v>
      </c>
      <c r="BL558" s="16" t="s">
        <v>136</v>
      </c>
      <c r="BM558" s="238" t="s">
        <v>1067</v>
      </c>
    </row>
    <row r="559" s="2" customFormat="1" ht="24.15" customHeight="1">
      <c r="A559" s="37"/>
      <c r="B559" s="38"/>
      <c r="C559" s="226" t="s">
        <v>660</v>
      </c>
      <c r="D559" s="226" t="s">
        <v>132</v>
      </c>
      <c r="E559" s="227" t="s">
        <v>1068</v>
      </c>
      <c r="F559" s="228" t="s">
        <v>1069</v>
      </c>
      <c r="G559" s="229" t="s">
        <v>677</v>
      </c>
      <c r="H559" s="268"/>
      <c r="I559" s="231"/>
      <c r="J559" s="232">
        <f>ROUND(I559*H559,2)</f>
        <v>0</v>
      </c>
      <c r="K559" s="233"/>
      <c r="L559" s="43"/>
      <c r="M559" s="234" t="s">
        <v>1</v>
      </c>
      <c r="N559" s="235" t="s">
        <v>41</v>
      </c>
      <c r="O559" s="90"/>
      <c r="P559" s="236">
        <f>O559*H559</f>
        <v>0</v>
      </c>
      <c r="Q559" s="236">
        <v>0</v>
      </c>
      <c r="R559" s="236">
        <f>Q559*H559</f>
        <v>0</v>
      </c>
      <c r="S559" s="236">
        <v>0</v>
      </c>
      <c r="T559" s="237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38" t="s">
        <v>136</v>
      </c>
      <c r="AT559" s="238" t="s">
        <v>132</v>
      </c>
      <c r="AU559" s="238" t="s">
        <v>85</v>
      </c>
      <c r="AY559" s="16" t="s">
        <v>129</v>
      </c>
      <c r="BE559" s="239">
        <f>IF(N559="základní",J559,0)</f>
        <v>0</v>
      </c>
      <c r="BF559" s="239">
        <f>IF(N559="snížená",J559,0)</f>
        <v>0</v>
      </c>
      <c r="BG559" s="239">
        <f>IF(N559="zákl. přenesená",J559,0)</f>
        <v>0</v>
      </c>
      <c r="BH559" s="239">
        <f>IF(N559="sníž. přenesená",J559,0)</f>
        <v>0</v>
      </c>
      <c r="BI559" s="239">
        <f>IF(N559="nulová",J559,0)</f>
        <v>0</v>
      </c>
      <c r="BJ559" s="16" t="s">
        <v>83</v>
      </c>
      <c r="BK559" s="239">
        <f>ROUND(I559*H559,2)</f>
        <v>0</v>
      </c>
      <c r="BL559" s="16" t="s">
        <v>136</v>
      </c>
      <c r="BM559" s="238" t="s">
        <v>1070</v>
      </c>
    </row>
    <row r="560" s="12" customFormat="1" ht="22.8" customHeight="1">
      <c r="A560" s="12"/>
      <c r="B560" s="210"/>
      <c r="C560" s="211"/>
      <c r="D560" s="212" t="s">
        <v>75</v>
      </c>
      <c r="E560" s="224" t="s">
        <v>867</v>
      </c>
      <c r="F560" s="224" t="s">
        <v>868</v>
      </c>
      <c r="G560" s="211"/>
      <c r="H560" s="211"/>
      <c r="I560" s="214"/>
      <c r="J560" s="225">
        <f>BK560</f>
        <v>0</v>
      </c>
      <c r="K560" s="211"/>
      <c r="L560" s="216"/>
      <c r="M560" s="217"/>
      <c r="N560" s="218"/>
      <c r="O560" s="218"/>
      <c r="P560" s="219">
        <f>SUM(P561:P565)</f>
        <v>0</v>
      </c>
      <c r="Q560" s="218"/>
      <c r="R560" s="219">
        <f>SUM(R561:R565)</f>
        <v>0</v>
      </c>
      <c r="S560" s="218"/>
      <c r="T560" s="220">
        <f>SUM(T561:T565)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21" t="s">
        <v>83</v>
      </c>
      <c r="AT560" s="222" t="s">
        <v>75</v>
      </c>
      <c r="AU560" s="222" t="s">
        <v>83</v>
      </c>
      <c r="AY560" s="221" t="s">
        <v>129</v>
      </c>
      <c r="BK560" s="223">
        <f>SUM(BK561:BK565)</f>
        <v>0</v>
      </c>
    </row>
    <row r="561" s="2" customFormat="1" ht="14.4" customHeight="1">
      <c r="A561" s="37"/>
      <c r="B561" s="38"/>
      <c r="C561" s="226" t="s">
        <v>1071</v>
      </c>
      <c r="D561" s="226" t="s">
        <v>132</v>
      </c>
      <c r="E561" s="227" t="s">
        <v>1072</v>
      </c>
      <c r="F561" s="228" t="s">
        <v>1073</v>
      </c>
      <c r="G561" s="229" t="s">
        <v>244</v>
      </c>
      <c r="H561" s="230">
        <v>5.25</v>
      </c>
      <c r="I561" s="231"/>
      <c r="J561" s="232">
        <f>ROUND(I561*H561,2)</f>
        <v>0</v>
      </c>
      <c r="K561" s="233"/>
      <c r="L561" s="43"/>
      <c r="M561" s="234" t="s">
        <v>1</v>
      </c>
      <c r="N561" s="235" t="s">
        <v>41</v>
      </c>
      <c r="O561" s="90"/>
      <c r="P561" s="236">
        <f>O561*H561</f>
        <v>0</v>
      </c>
      <c r="Q561" s="236">
        <v>0</v>
      </c>
      <c r="R561" s="236">
        <f>Q561*H561</f>
        <v>0</v>
      </c>
      <c r="S561" s="236">
        <v>0</v>
      </c>
      <c r="T561" s="237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38" t="s">
        <v>136</v>
      </c>
      <c r="AT561" s="238" t="s">
        <v>132</v>
      </c>
      <c r="AU561" s="238" t="s">
        <v>85</v>
      </c>
      <c r="AY561" s="16" t="s">
        <v>129</v>
      </c>
      <c r="BE561" s="239">
        <f>IF(N561="základní",J561,0)</f>
        <v>0</v>
      </c>
      <c r="BF561" s="239">
        <f>IF(N561="snížená",J561,0)</f>
        <v>0</v>
      </c>
      <c r="BG561" s="239">
        <f>IF(N561="zákl. přenesená",J561,0)</f>
        <v>0</v>
      </c>
      <c r="BH561" s="239">
        <f>IF(N561="sníž. přenesená",J561,0)</f>
        <v>0</v>
      </c>
      <c r="BI561" s="239">
        <f>IF(N561="nulová",J561,0)</f>
        <v>0</v>
      </c>
      <c r="BJ561" s="16" t="s">
        <v>83</v>
      </c>
      <c r="BK561" s="239">
        <f>ROUND(I561*H561,2)</f>
        <v>0</v>
      </c>
      <c r="BL561" s="16" t="s">
        <v>136</v>
      </c>
      <c r="BM561" s="238" t="s">
        <v>1074</v>
      </c>
    </row>
    <row r="562" s="2" customFormat="1" ht="14.4" customHeight="1">
      <c r="A562" s="37"/>
      <c r="B562" s="38"/>
      <c r="C562" s="226" t="s">
        <v>663</v>
      </c>
      <c r="D562" s="226" t="s">
        <v>132</v>
      </c>
      <c r="E562" s="227" t="s">
        <v>1075</v>
      </c>
      <c r="F562" s="228" t="s">
        <v>1076</v>
      </c>
      <c r="G562" s="229" t="s">
        <v>234</v>
      </c>
      <c r="H562" s="230">
        <v>1</v>
      </c>
      <c r="I562" s="231"/>
      <c r="J562" s="232">
        <f>ROUND(I562*H562,2)</f>
        <v>0</v>
      </c>
      <c r="K562" s="233"/>
      <c r="L562" s="43"/>
      <c r="M562" s="234" t="s">
        <v>1</v>
      </c>
      <c r="N562" s="235" t="s">
        <v>41</v>
      </c>
      <c r="O562" s="90"/>
      <c r="P562" s="236">
        <f>O562*H562</f>
        <v>0</v>
      </c>
      <c r="Q562" s="236">
        <v>0</v>
      </c>
      <c r="R562" s="236">
        <f>Q562*H562</f>
        <v>0</v>
      </c>
      <c r="S562" s="236">
        <v>0</v>
      </c>
      <c r="T562" s="237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38" t="s">
        <v>136</v>
      </c>
      <c r="AT562" s="238" t="s">
        <v>132</v>
      </c>
      <c r="AU562" s="238" t="s">
        <v>85</v>
      </c>
      <c r="AY562" s="16" t="s">
        <v>129</v>
      </c>
      <c r="BE562" s="239">
        <f>IF(N562="základní",J562,0)</f>
        <v>0</v>
      </c>
      <c r="BF562" s="239">
        <f>IF(N562="snížená",J562,0)</f>
        <v>0</v>
      </c>
      <c r="BG562" s="239">
        <f>IF(N562="zákl. přenesená",J562,0)</f>
        <v>0</v>
      </c>
      <c r="BH562" s="239">
        <f>IF(N562="sníž. přenesená",J562,0)</f>
        <v>0</v>
      </c>
      <c r="BI562" s="239">
        <f>IF(N562="nulová",J562,0)</f>
        <v>0</v>
      </c>
      <c r="BJ562" s="16" t="s">
        <v>83</v>
      </c>
      <c r="BK562" s="239">
        <f>ROUND(I562*H562,2)</f>
        <v>0</v>
      </c>
      <c r="BL562" s="16" t="s">
        <v>136</v>
      </c>
      <c r="BM562" s="238" t="s">
        <v>1077</v>
      </c>
    </row>
    <row r="563" s="2" customFormat="1" ht="14.4" customHeight="1">
      <c r="A563" s="37"/>
      <c r="B563" s="38"/>
      <c r="C563" s="226" t="s">
        <v>1078</v>
      </c>
      <c r="D563" s="226" t="s">
        <v>132</v>
      </c>
      <c r="E563" s="227" t="s">
        <v>1079</v>
      </c>
      <c r="F563" s="228" t="s">
        <v>1080</v>
      </c>
      <c r="G563" s="229" t="s">
        <v>244</v>
      </c>
      <c r="H563" s="230">
        <v>2.8999999999999999</v>
      </c>
      <c r="I563" s="231"/>
      <c r="J563" s="232">
        <f>ROUND(I563*H563,2)</f>
        <v>0</v>
      </c>
      <c r="K563" s="233"/>
      <c r="L563" s="43"/>
      <c r="M563" s="234" t="s">
        <v>1</v>
      </c>
      <c r="N563" s="235" t="s">
        <v>41</v>
      </c>
      <c r="O563" s="90"/>
      <c r="P563" s="236">
        <f>O563*H563</f>
        <v>0</v>
      </c>
      <c r="Q563" s="236">
        <v>0</v>
      </c>
      <c r="R563" s="236">
        <f>Q563*H563</f>
        <v>0</v>
      </c>
      <c r="S563" s="236">
        <v>0</v>
      </c>
      <c r="T563" s="237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38" t="s">
        <v>136</v>
      </c>
      <c r="AT563" s="238" t="s">
        <v>132</v>
      </c>
      <c r="AU563" s="238" t="s">
        <v>85</v>
      </c>
      <c r="AY563" s="16" t="s">
        <v>129</v>
      </c>
      <c r="BE563" s="239">
        <f>IF(N563="základní",J563,0)</f>
        <v>0</v>
      </c>
      <c r="BF563" s="239">
        <f>IF(N563="snížená",J563,0)</f>
        <v>0</v>
      </c>
      <c r="BG563" s="239">
        <f>IF(N563="zákl. přenesená",J563,0)</f>
        <v>0</v>
      </c>
      <c r="BH563" s="239">
        <f>IF(N563="sníž. přenesená",J563,0)</f>
        <v>0</v>
      </c>
      <c r="BI563" s="239">
        <f>IF(N563="nulová",J563,0)</f>
        <v>0</v>
      </c>
      <c r="BJ563" s="16" t="s">
        <v>83</v>
      </c>
      <c r="BK563" s="239">
        <f>ROUND(I563*H563,2)</f>
        <v>0</v>
      </c>
      <c r="BL563" s="16" t="s">
        <v>136</v>
      </c>
      <c r="BM563" s="238" t="s">
        <v>1081</v>
      </c>
    </row>
    <row r="564" s="2" customFormat="1" ht="14.4" customHeight="1">
      <c r="A564" s="37"/>
      <c r="B564" s="38"/>
      <c r="C564" s="226" t="s">
        <v>667</v>
      </c>
      <c r="D564" s="226" t="s">
        <v>132</v>
      </c>
      <c r="E564" s="227" t="s">
        <v>1082</v>
      </c>
      <c r="F564" s="228" t="s">
        <v>1083</v>
      </c>
      <c r="G564" s="229" t="s">
        <v>244</v>
      </c>
      <c r="H564" s="230">
        <v>4.25</v>
      </c>
      <c r="I564" s="231"/>
      <c r="J564" s="232">
        <f>ROUND(I564*H564,2)</f>
        <v>0</v>
      </c>
      <c r="K564" s="233"/>
      <c r="L564" s="43"/>
      <c r="M564" s="234" t="s">
        <v>1</v>
      </c>
      <c r="N564" s="235" t="s">
        <v>41</v>
      </c>
      <c r="O564" s="90"/>
      <c r="P564" s="236">
        <f>O564*H564</f>
        <v>0</v>
      </c>
      <c r="Q564" s="236">
        <v>0</v>
      </c>
      <c r="R564" s="236">
        <f>Q564*H564</f>
        <v>0</v>
      </c>
      <c r="S564" s="236">
        <v>0</v>
      </c>
      <c r="T564" s="237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38" t="s">
        <v>136</v>
      </c>
      <c r="AT564" s="238" t="s">
        <v>132</v>
      </c>
      <c r="AU564" s="238" t="s">
        <v>85</v>
      </c>
      <c r="AY564" s="16" t="s">
        <v>129</v>
      </c>
      <c r="BE564" s="239">
        <f>IF(N564="základní",J564,0)</f>
        <v>0</v>
      </c>
      <c r="BF564" s="239">
        <f>IF(N564="snížená",J564,0)</f>
        <v>0</v>
      </c>
      <c r="BG564" s="239">
        <f>IF(N564="zákl. přenesená",J564,0)</f>
        <v>0</v>
      </c>
      <c r="BH564" s="239">
        <f>IF(N564="sníž. přenesená",J564,0)</f>
        <v>0</v>
      </c>
      <c r="BI564" s="239">
        <f>IF(N564="nulová",J564,0)</f>
        <v>0</v>
      </c>
      <c r="BJ564" s="16" t="s">
        <v>83</v>
      </c>
      <c r="BK564" s="239">
        <f>ROUND(I564*H564,2)</f>
        <v>0</v>
      </c>
      <c r="BL564" s="16" t="s">
        <v>136</v>
      </c>
      <c r="BM564" s="238" t="s">
        <v>1084</v>
      </c>
    </row>
    <row r="565" s="2" customFormat="1" ht="24.15" customHeight="1">
      <c r="A565" s="37"/>
      <c r="B565" s="38"/>
      <c r="C565" s="226" t="s">
        <v>1085</v>
      </c>
      <c r="D565" s="226" t="s">
        <v>132</v>
      </c>
      <c r="E565" s="227" t="s">
        <v>876</v>
      </c>
      <c r="F565" s="228" t="s">
        <v>877</v>
      </c>
      <c r="G565" s="229" t="s">
        <v>677</v>
      </c>
      <c r="H565" s="268"/>
      <c r="I565" s="231"/>
      <c r="J565" s="232">
        <f>ROUND(I565*H565,2)</f>
        <v>0</v>
      </c>
      <c r="K565" s="233"/>
      <c r="L565" s="43"/>
      <c r="M565" s="234" t="s">
        <v>1</v>
      </c>
      <c r="N565" s="235" t="s">
        <v>41</v>
      </c>
      <c r="O565" s="90"/>
      <c r="P565" s="236">
        <f>O565*H565</f>
        <v>0</v>
      </c>
      <c r="Q565" s="236">
        <v>0</v>
      </c>
      <c r="R565" s="236">
        <f>Q565*H565</f>
        <v>0</v>
      </c>
      <c r="S565" s="236">
        <v>0</v>
      </c>
      <c r="T565" s="237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38" t="s">
        <v>136</v>
      </c>
      <c r="AT565" s="238" t="s">
        <v>132</v>
      </c>
      <c r="AU565" s="238" t="s">
        <v>85</v>
      </c>
      <c r="AY565" s="16" t="s">
        <v>129</v>
      </c>
      <c r="BE565" s="239">
        <f>IF(N565="základní",J565,0)</f>
        <v>0</v>
      </c>
      <c r="BF565" s="239">
        <f>IF(N565="snížená",J565,0)</f>
        <v>0</v>
      </c>
      <c r="BG565" s="239">
        <f>IF(N565="zákl. přenesená",J565,0)</f>
        <v>0</v>
      </c>
      <c r="BH565" s="239">
        <f>IF(N565="sníž. přenesená",J565,0)</f>
        <v>0</v>
      </c>
      <c r="BI565" s="239">
        <f>IF(N565="nulová",J565,0)</f>
        <v>0</v>
      </c>
      <c r="BJ565" s="16" t="s">
        <v>83</v>
      </c>
      <c r="BK565" s="239">
        <f>ROUND(I565*H565,2)</f>
        <v>0</v>
      </c>
      <c r="BL565" s="16" t="s">
        <v>136</v>
      </c>
      <c r="BM565" s="238" t="s">
        <v>1086</v>
      </c>
    </row>
    <row r="566" s="12" customFormat="1" ht="22.8" customHeight="1">
      <c r="A566" s="12"/>
      <c r="B566" s="210"/>
      <c r="C566" s="211"/>
      <c r="D566" s="212" t="s">
        <v>75</v>
      </c>
      <c r="E566" s="224" t="s">
        <v>230</v>
      </c>
      <c r="F566" s="224" t="s">
        <v>231</v>
      </c>
      <c r="G566" s="211"/>
      <c r="H566" s="211"/>
      <c r="I566" s="214"/>
      <c r="J566" s="225">
        <f>BK566</f>
        <v>0</v>
      </c>
      <c r="K566" s="211"/>
      <c r="L566" s="216"/>
      <c r="M566" s="217"/>
      <c r="N566" s="218"/>
      <c r="O566" s="218"/>
      <c r="P566" s="219">
        <f>SUM(P567:P578)</f>
        <v>0</v>
      </c>
      <c r="Q566" s="218"/>
      <c r="R566" s="219">
        <f>SUM(R567:R578)</f>
        <v>0</v>
      </c>
      <c r="S566" s="218"/>
      <c r="T566" s="220">
        <f>SUM(T567:T578)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21" t="s">
        <v>83</v>
      </c>
      <c r="AT566" s="222" t="s">
        <v>75</v>
      </c>
      <c r="AU566" s="222" t="s">
        <v>83</v>
      </c>
      <c r="AY566" s="221" t="s">
        <v>129</v>
      </c>
      <c r="BK566" s="223">
        <f>SUM(BK567:BK578)</f>
        <v>0</v>
      </c>
    </row>
    <row r="567" s="2" customFormat="1" ht="24.15" customHeight="1">
      <c r="A567" s="37"/>
      <c r="B567" s="38"/>
      <c r="C567" s="226" t="s">
        <v>670</v>
      </c>
      <c r="D567" s="226" t="s">
        <v>132</v>
      </c>
      <c r="E567" s="227" t="s">
        <v>1087</v>
      </c>
      <c r="F567" s="228" t="s">
        <v>1088</v>
      </c>
      <c r="G567" s="229" t="s">
        <v>238</v>
      </c>
      <c r="H567" s="230">
        <v>1</v>
      </c>
      <c r="I567" s="231"/>
      <c r="J567" s="232">
        <f>ROUND(I567*H567,2)</f>
        <v>0</v>
      </c>
      <c r="K567" s="233"/>
      <c r="L567" s="43"/>
      <c r="M567" s="234" t="s">
        <v>1</v>
      </c>
      <c r="N567" s="235" t="s">
        <v>41</v>
      </c>
      <c r="O567" s="90"/>
      <c r="P567" s="236">
        <f>O567*H567</f>
        <v>0</v>
      </c>
      <c r="Q567" s="236">
        <v>0</v>
      </c>
      <c r="R567" s="236">
        <f>Q567*H567</f>
        <v>0</v>
      </c>
      <c r="S567" s="236">
        <v>0</v>
      </c>
      <c r="T567" s="237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8" t="s">
        <v>136</v>
      </c>
      <c r="AT567" s="238" t="s">
        <v>132</v>
      </c>
      <c r="AU567" s="238" t="s">
        <v>85</v>
      </c>
      <c r="AY567" s="16" t="s">
        <v>129</v>
      </c>
      <c r="BE567" s="239">
        <f>IF(N567="základní",J567,0)</f>
        <v>0</v>
      </c>
      <c r="BF567" s="239">
        <f>IF(N567="snížená",J567,0)</f>
        <v>0</v>
      </c>
      <c r="BG567" s="239">
        <f>IF(N567="zákl. přenesená",J567,0)</f>
        <v>0</v>
      </c>
      <c r="BH567" s="239">
        <f>IF(N567="sníž. přenesená",J567,0)</f>
        <v>0</v>
      </c>
      <c r="BI567" s="239">
        <f>IF(N567="nulová",J567,0)</f>
        <v>0</v>
      </c>
      <c r="BJ567" s="16" t="s">
        <v>83</v>
      </c>
      <c r="BK567" s="239">
        <f>ROUND(I567*H567,2)</f>
        <v>0</v>
      </c>
      <c r="BL567" s="16" t="s">
        <v>136</v>
      </c>
      <c r="BM567" s="238" t="s">
        <v>1089</v>
      </c>
    </row>
    <row r="568" s="2" customFormat="1" ht="24.15" customHeight="1">
      <c r="A568" s="37"/>
      <c r="B568" s="38"/>
      <c r="C568" s="226" t="s">
        <v>1090</v>
      </c>
      <c r="D568" s="226" t="s">
        <v>132</v>
      </c>
      <c r="E568" s="227" t="s">
        <v>1091</v>
      </c>
      <c r="F568" s="228" t="s">
        <v>1092</v>
      </c>
      <c r="G568" s="229" t="s">
        <v>238</v>
      </c>
      <c r="H568" s="230">
        <v>1</v>
      </c>
      <c r="I568" s="231"/>
      <c r="J568" s="232">
        <f>ROUND(I568*H568,2)</f>
        <v>0</v>
      </c>
      <c r="K568" s="233"/>
      <c r="L568" s="43"/>
      <c r="M568" s="234" t="s">
        <v>1</v>
      </c>
      <c r="N568" s="235" t="s">
        <v>41</v>
      </c>
      <c r="O568" s="90"/>
      <c r="P568" s="236">
        <f>O568*H568</f>
        <v>0</v>
      </c>
      <c r="Q568" s="236">
        <v>0</v>
      </c>
      <c r="R568" s="236">
        <f>Q568*H568</f>
        <v>0</v>
      </c>
      <c r="S568" s="236">
        <v>0</v>
      </c>
      <c r="T568" s="237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38" t="s">
        <v>136</v>
      </c>
      <c r="AT568" s="238" t="s">
        <v>132</v>
      </c>
      <c r="AU568" s="238" t="s">
        <v>85</v>
      </c>
      <c r="AY568" s="16" t="s">
        <v>129</v>
      </c>
      <c r="BE568" s="239">
        <f>IF(N568="základní",J568,0)</f>
        <v>0</v>
      </c>
      <c r="BF568" s="239">
        <f>IF(N568="snížená",J568,0)</f>
        <v>0</v>
      </c>
      <c r="BG568" s="239">
        <f>IF(N568="zákl. přenesená",J568,0)</f>
        <v>0</v>
      </c>
      <c r="BH568" s="239">
        <f>IF(N568="sníž. přenesená",J568,0)</f>
        <v>0</v>
      </c>
      <c r="BI568" s="239">
        <f>IF(N568="nulová",J568,0)</f>
        <v>0</v>
      </c>
      <c r="BJ568" s="16" t="s">
        <v>83</v>
      </c>
      <c r="BK568" s="239">
        <f>ROUND(I568*H568,2)</f>
        <v>0</v>
      </c>
      <c r="BL568" s="16" t="s">
        <v>136</v>
      </c>
      <c r="BM568" s="238" t="s">
        <v>1093</v>
      </c>
    </row>
    <row r="569" s="2" customFormat="1" ht="14.4" customHeight="1">
      <c r="A569" s="37"/>
      <c r="B569" s="38"/>
      <c r="C569" s="226" t="s">
        <v>674</v>
      </c>
      <c r="D569" s="226" t="s">
        <v>132</v>
      </c>
      <c r="E569" s="227" t="s">
        <v>1094</v>
      </c>
      <c r="F569" s="228" t="s">
        <v>1095</v>
      </c>
      <c r="G569" s="229" t="s">
        <v>524</v>
      </c>
      <c r="H569" s="230">
        <v>1</v>
      </c>
      <c r="I569" s="231"/>
      <c r="J569" s="232">
        <f>ROUND(I569*H569,2)</f>
        <v>0</v>
      </c>
      <c r="K569" s="233"/>
      <c r="L569" s="43"/>
      <c r="M569" s="234" t="s">
        <v>1</v>
      </c>
      <c r="N569" s="235" t="s">
        <v>41</v>
      </c>
      <c r="O569" s="90"/>
      <c r="P569" s="236">
        <f>O569*H569</f>
        <v>0</v>
      </c>
      <c r="Q569" s="236">
        <v>0</v>
      </c>
      <c r="R569" s="236">
        <f>Q569*H569</f>
        <v>0</v>
      </c>
      <c r="S569" s="236">
        <v>0</v>
      </c>
      <c r="T569" s="237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8" t="s">
        <v>136</v>
      </c>
      <c r="AT569" s="238" t="s">
        <v>132</v>
      </c>
      <c r="AU569" s="238" t="s">
        <v>85</v>
      </c>
      <c r="AY569" s="16" t="s">
        <v>129</v>
      </c>
      <c r="BE569" s="239">
        <f>IF(N569="základní",J569,0)</f>
        <v>0</v>
      </c>
      <c r="BF569" s="239">
        <f>IF(N569="snížená",J569,0)</f>
        <v>0</v>
      </c>
      <c r="BG569" s="239">
        <f>IF(N569="zákl. přenesená",J569,0)</f>
        <v>0</v>
      </c>
      <c r="BH569" s="239">
        <f>IF(N569="sníž. přenesená",J569,0)</f>
        <v>0</v>
      </c>
      <c r="BI569" s="239">
        <f>IF(N569="nulová",J569,0)</f>
        <v>0</v>
      </c>
      <c r="BJ569" s="16" t="s">
        <v>83</v>
      </c>
      <c r="BK569" s="239">
        <f>ROUND(I569*H569,2)</f>
        <v>0</v>
      </c>
      <c r="BL569" s="16" t="s">
        <v>136</v>
      </c>
      <c r="BM569" s="238" t="s">
        <v>1096</v>
      </c>
    </row>
    <row r="570" s="2" customFormat="1" ht="14.4" customHeight="1">
      <c r="A570" s="37"/>
      <c r="B570" s="38"/>
      <c r="C570" s="226" t="s">
        <v>1097</v>
      </c>
      <c r="D570" s="226" t="s">
        <v>132</v>
      </c>
      <c r="E570" s="227" t="s">
        <v>1098</v>
      </c>
      <c r="F570" s="228" t="s">
        <v>1099</v>
      </c>
      <c r="G570" s="229" t="s">
        <v>524</v>
      </c>
      <c r="H570" s="230">
        <v>1</v>
      </c>
      <c r="I570" s="231"/>
      <c r="J570" s="232">
        <f>ROUND(I570*H570,2)</f>
        <v>0</v>
      </c>
      <c r="K570" s="233"/>
      <c r="L570" s="43"/>
      <c r="M570" s="234" t="s">
        <v>1</v>
      </c>
      <c r="N570" s="235" t="s">
        <v>41</v>
      </c>
      <c r="O570" s="90"/>
      <c r="P570" s="236">
        <f>O570*H570</f>
        <v>0</v>
      </c>
      <c r="Q570" s="236">
        <v>0</v>
      </c>
      <c r="R570" s="236">
        <f>Q570*H570</f>
        <v>0</v>
      </c>
      <c r="S570" s="236">
        <v>0</v>
      </c>
      <c r="T570" s="237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38" t="s">
        <v>136</v>
      </c>
      <c r="AT570" s="238" t="s">
        <v>132</v>
      </c>
      <c r="AU570" s="238" t="s">
        <v>85</v>
      </c>
      <c r="AY570" s="16" t="s">
        <v>129</v>
      </c>
      <c r="BE570" s="239">
        <f>IF(N570="základní",J570,0)</f>
        <v>0</v>
      </c>
      <c r="BF570" s="239">
        <f>IF(N570="snížená",J570,0)</f>
        <v>0</v>
      </c>
      <c r="BG570" s="239">
        <f>IF(N570="zákl. přenesená",J570,0)</f>
        <v>0</v>
      </c>
      <c r="BH570" s="239">
        <f>IF(N570="sníž. přenesená",J570,0)</f>
        <v>0</v>
      </c>
      <c r="BI570" s="239">
        <f>IF(N570="nulová",J570,0)</f>
        <v>0</v>
      </c>
      <c r="BJ570" s="16" t="s">
        <v>83</v>
      </c>
      <c r="BK570" s="239">
        <f>ROUND(I570*H570,2)</f>
        <v>0</v>
      </c>
      <c r="BL570" s="16" t="s">
        <v>136</v>
      </c>
      <c r="BM570" s="238" t="s">
        <v>1100</v>
      </c>
    </row>
    <row r="571" s="2" customFormat="1" ht="24.15" customHeight="1">
      <c r="A571" s="37"/>
      <c r="B571" s="38"/>
      <c r="C571" s="226" t="s">
        <v>678</v>
      </c>
      <c r="D571" s="226" t="s">
        <v>132</v>
      </c>
      <c r="E571" s="227" t="s">
        <v>1101</v>
      </c>
      <c r="F571" s="228" t="s">
        <v>1102</v>
      </c>
      <c r="G571" s="229" t="s">
        <v>524</v>
      </c>
      <c r="H571" s="230">
        <v>1</v>
      </c>
      <c r="I571" s="231"/>
      <c r="J571" s="232">
        <f>ROUND(I571*H571,2)</f>
        <v>0</v>
      </c>
      <c r="K571" s="233"/>
      <c r="L571" s="43"/>
      <c r="M571" s="234" t="s">
        <v>1</v>
      </c>
      <c r="N571" s="235" t="s">
        <v>41</v>
      </c>
      <c r="O571" s="90"/>
      <c r="P571" s="236">
        <f>O571*H571</f>
        <v>0</v>
      </c>
      <c r="Q571" s="236">
        <v>0</v>
      </c>
      <c r="R571" s="236">
        <f>Q571*H571</f>
        <v>0</v>
      </c>
      <c r="S571" s="236">
        <v>0</v>
      </c>
      <c r="T571" s="237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38" t="s">
        <v>136</v>
      </c>
      <c r="AT571" s="238" t="s">
        <v>132</v>
      </c>
      <c r="AU571" s="238" t="s">
        <v>85</v>
      </c>
      <c r="AY571" s="16" t="s">
        <v>129</v>
      </c>
      <c r="BE571" s="239">
        <f>IF(N571="základní",J571,0)</f>
        <v>0</v>
      </c>
      <c r="BF571" s="239">
        <f>IF(N571="snížená",J571,0)</f>
        <v>0</v>
      </c>
      <c r="BG571" s="239">
        <f>IF(N571="zákl. přenesená",J571,0)</f>
        <v>0</v>
      </c>
      <c r="BH571" s="239">
        <f>IF(N571="sníž. přenesená",J571,0)</f>
        <v>0</v>
      </c>
      <c r="BI571" s="239">
        <f>IF(N571="nulová",J571,0)</f>
        <v>0</v>
      </c>
      <c r="BJ571" s="16" t="s">
        <v>83</v>
      </c>
      <c r="BK571" s="239">
        <f>ROUND(I571*H571,2)</f>
        <v>0</v>
      </c>
      <c r="BL571" s="16" t="s">
        <v>136</v>
      </c>
      <c r="BM571" s="238" t="s">
        <v>1103</v>
      </c>
    </row>
    <row r="572" s="2" customFormat="1" ht="14.4" customHeight="1">
      <c r="A572" s="37"/>
      <c r="B572" s="38"/>
      <c r="C572" s="226" t="s">
        <v>1104</v>
      </c>
      <c r="D572" s="226" t="s">
        <v>132</v>
      </c>
      <c r="E572" s="227" t="s">
        <v>1105</v>
      </c>
      <c r="F572" s="228" t="s">
        <v>1106</v>
      </c>
      <c r="G572" s="229" t="s">
        <v>362</v>
      </c>
      <c r="H572" s="230">
        <v>22.23</v>
      </c>
      <c r="I572" s="231"/>
      <c r="J572" s="232">
        <f>ROUND(I572*H572,2)</f>
        <v>0</v>
      </c>
      <c r="K572" s="233"/>
      <c r="L572" s="43"/>
      <c r="M572" s="234" t="s">
        <v>1</v>
      </c>
      <c r="N572" s="235" t="s">
        <v>41</v>
      </c>
      <c r="O572" s="90"/>
      <c r="P572" s="236">
        <f>O572*H572</f>
        <v>0</v>
      </c>
      <c r="Q572" s="236">
        <v>0</v>
      </c>
      <c r="R572" s="236">
        <f>Q572*H572</f>
        <v>0</v>
      </c>
      <c r="S572" s="236">
        <v>0</v>
      </c>
      <c r="T572" s="237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38" t="s">
        <v>136</v>
      </c>
      <c r="AT572" s="238" t="s">
        <v>132</v>
      </c>
      <c r="AU572" s="238" t="s">
        <v>85</v>
      </c>
      <c r="AY572" s="16" t="s">
        <v>129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6" t="s">
        <v>83</v>
      </c>
      <c r="BK572" s="239">
        <f>ROUND(I572*H572,2)</f>
        <v>0</v>
      </c>
      <c r="BL572" s="16" t="s">
        <v>136</v>
      </c>
      <c r="BM572" s="238" t="s">
        <v>1107</v>
      </c>
    </row>
    <row r="573" s="2" customFormat="1" ht="14.4" customHeight="1">
      <c r="A573" s="37"/>
      <c r="B573" s="38"/>
      <c r="C573" s="226" t="s">
        <v>684</v>
      </c>
      <c r="D573" s="226" t="s">
        <v>132</v>
      </c>
      <c r="E573" s="227" t="s">
        <v>1108</v>
      </c>
      <c r="F573" s="228" t="s">
        <v>1109</v>
      </c>
      <c r="G573" s="229" t="s">
        <v>644</v>
      </c>
      <c r="H573" s="230">
        <v>286.12</v>
      </c>
      <c r="I573" s="231"/>
      <c r="J573" s="232">
        <f>ROUND(I573*H573,2)</f>
        <v>0</v>
      </c>
      <c r="K573" s="233"/>
      <c r="L573" s="43"/>
      <c r="M573" s="234" t="s">
        <v>1</v>
      </c>
      <c r="N573" s="235" t="s">
        <v>41</v>
      </c>
      <c r="O573" s="90"/>
      <c r="P573" s="236">
        <f>O573*H573</f>
        <v>0</v>
      </c>
      <c r="Q573" s="236">
        <v>0</v>
      </c>
      <c r="R573" s="236">
        <f>Q573*H573</f>
        <v>0</v>
      </c>
      <c r="S573" s="236">
        <v>0</v>
      </c>
      <c r="T573" s="237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38" t="s">
        <v>136</v>
      </c>
      <c r="AT573" s="238" t="s">
        <v>132</v>
      </c>
      <c r="AU573" s="238" t="s">
        <v>85</v>
      </c>
      <c r="AY573" s="16" t="s">
        <v>129</v>
      </c>
      <c r="BE573" s="239">
        <f>IF(N573="základní",J573,0)</f>
        <v>0</v>
      </c>
      <c r="BF573" s="239">
        <f>IF(N573="snížená",J573,0)</f>
        <v>0</v>
      </c>
      <c r="BG573" s="239">
        <f>IF(N573="zákl. přenesená",J573,0)</f>
        <v>0</v>
      </c>
      <c r="BH573" s="239">
        <f>IF(N573="sníž. přenesená",J573,0)</f>
        <v>0</v>
      </c>
      <c r="BI573" s="239">
        <f>IF(N573="nulová",J573,0)</f>
        <v>0</v>
      </c>
      <c r="BJ573" s="16" t="s">
        <v>83</v>
      </c>
      <c r="BK573" s="239">
        <f>ROUND(I573*H573,2)</f>
        <v>0</v>
      </c>
      <c r="BL573" s="16" t="s">
        <v>136</v>
      </c>
      <c r="BM573" s="238" t="s">
        <v>1110</v>
      </c>
    </row>
    <row r="574" s="2" customFormat="1" ht="14.4" customHeight="1">
      <c r="A574" s="37"/>
      <c r="B574" s="38"/>
      <c r="C574" s="226" t="s">
        <v>1111</v>
      </c>
      <c r="D574" s="226" t="s">
        <v>132</v>
      </c>
      <c r="E574" s="227" t="s">
        <v>1112</v>
      </c>
      <c r="F574" s="228" t="s">
        <v>1113</v>
      </c>
      <c r="G574" s="229" t="s">
        <v>301</v>
      </c>
      <c r="H574" s="230">
        <v>0.19</v>
      </c>
      <c r="I574" s="231"/>
      <c r="J574" s="232">
        <f>ROUND(I574*H574,2)</f>
        <v>0</v>
      </c>
      <c r="K574" s="233"/>
      <c r="L574" s="43"/>
      <c r="M574" s="234" t="s">
        <v>1</v>
      </c>
      <c r="N574" s="235" t="s">
        <v>41</v>
      </c>
      <c r="O574" s="90"/>
      <c r="P574" s="236">
        <f>O574*H574</f>
        <v>0</v>
      </c>
      <c r="Q574" s="236">
        <v>0</v>
      </c>
      <c r="R574" s="236">
        <f>Q574*H574</f>
        <v>0</v>
      </c>
      <c r="S574" s="236">
        <v>0</v>
      </c>
      <c r="T574" s="237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38" t="s">
        <v>136</v>
      </c>
      <c r="AT574" s="238" t="s">
        <v>132</v>
      </c>
      <c r="AU574" s="238" t="s">
        <v>85</v>
      </c>
      <c r="AY574" s="16" t="s">
        <v>129</v>
      </c>
      <c r="BE574" s="239">
        <f>IF(N574="základní",J574,0)</f>
        <v>0</v>
      </c>
      <c r="BF574" s="239">
        <f>IF(N574="snížená",J574,0)</f>
        <v>0</v>
      </c>
      <c r="BG574" s="239">
        <f>IF(N574="zákl. přenesená",J574,0)</f>
        <v>0</v>
      </c>
      <c r="BH574" s="239">
        <f>IF(N574="sníž. přenesená",J574,0)</f>
        <v>0</v>
      </c>
      <c r="BI574" s="239">
        <f>IF(N574="nulová",J574,0)</f>
        <v>0</v>
      </c>
      <c r="BJ574" s="16" t="s">
        <v>83</v>
      </c>
      <c r="BK574" s="239">
        <f>ROUND(I574*H574,2)</f>
        <v>0</v>
      </c>
      <c r="BL574" s="16" t="s">
        <v>136</v>
      </c>
      <c r="BM574" s="238" t="s">
        <v>1114</v>
      </c>
    </row>
    <row r="575" s="2" customFormat="1" ht="14.4" customHeight="1">
      <c r="A575" s="37"/>
      <c r="B575" s="38"/>
      <c r="C575" s="226" t="s">
        <v>687</v>
      </c>
      <c r="D575" s="226" t="s">
        <v>132</v>
      </c>
      <c r="E575" s="227" t="s">
        <v>1115</v>
      </c>
      <c r="F575" s="228" t="s">
        <v>1116</v>
      </c>
      <c r="G575" s="229" t="s">
        <v>301</v>
      </c>
      <c r="H575" s="230">
        <v>0.12</v>
      </c>
      <c r="I575" s="231"/>
      <c r="J575" s="232">
        <f>ROUND(I575*H575,2)</f>
        <v>0</v>
      </c>
      <c r="K575" s="233"/>
      <c r="L575" s="43"/>
      <c r="M575" s="234" t="s">
        <v>1</v>
      </c>
      <c r="N575" s="235" t="s">
        <v>41</v>
      </c>
      <c r="O575" s="90"/>
      <c r="P575" s="236">
        <f>O575*H575</f>
        <v>0</v>
      </c>
      <c r="Q575" s="236">
        <v>0</v>
      </c>
      <c r="R575" s="236">
        <f>Q575*H575</f>
        <v>0</v>
      </c>
      <c r="S575" s="236">
        <v>0</v>
      </c>
      <c r="T575" s="237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8" t="s">
        <v>136</v>
      </c>
      <c r="AT575" s="238" t="s">
        <v>132</v>
      </c>
      <c r="AU575" s="238" t="s">
        <v>85</v>
      </c>
      <c r="AY575" s="16" t="s">
        <v>129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6" t="s">
        <v>83</v>
      </c>
      <c r="BK575" s="239">
        <f>ROUND(I575*H575,2)</f>
        <v>0</v>
      </c>
      <c r="BL575" s="16" t="s">
        <v>136</v>
      </c>
      <c r="BM575" s="238" t="s">
        <v>1117</v>
      </c>
    </row>
    <row r="576" s="2" customFormat="1" ht="14.4" customHeight="1">
      <c r="A576" s="37"/>
      <c r="B576" s="38"/>
      <c r="C576" s="226" t="s">
        <v>1118</v>
      </c>
      <c r="D576" s="226" t="s">
        <v>132</v>
      </c>
      <c r="E576" s="227" t="s">
        <v>1119</v>
      </c>
      <c r="F576" s="228" t="s">
        <v>1120</v>
      </c>
      <c r="G576" s="229" t="s">
        <v>644</v>
      </c>
      <c r="H576" s="230">
        <v>7.7999999999999998</v>
      </c>
      <c r="I576" s="231"/>
      <c r="J576" s="232">
        <f>ROUND(I576*H576,2)</f>
        <v>0</v>
      </c>
      <c r="K576" s="233"/>
      <c r="L576" s="43"/>
      <c r="M576" s="234" t="s">
        <v>1</v>
      </c>
      <c r="N576" s="235" t="s">
        <v>41</v>
      </c>
      <c r="O576" s="90"/>
      <c r="P576" s="236">
        <f>O576*H576</f>
        <v>0</v>
      </c>
      <c r="Q576" s="236">
        <v>0</v>
      </c>
      <c r="R576" s="236">
        <f>Q576*H576</f>
        <v>0</v>
      </c>
      <c r="S576" s="236">
        <v>0</v>
      </c>
      <c r="T576" s="237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38" t="s">
        <v>136</v>
      </c>
      <c r="AT576" s="238" t="s">
        <v>132</v>
      </c>
      <c r="AU576" s="238" t="s">
        <v>85</v>
      </c>
      <c r="AY576" s="16" t="s">
        <v>129</v>
      </c>
      <c r="BE576" s="239">
        <f>IF(N576="základní",J576,0)</f>
        <v>0</v>
      </c>
      <c r="BF576" s="239">
        <f>IF(N576="snížená",J576,0)</f>
        <v>0</v>
      </c>
      <c r="BG576" s="239">
        <f>IF(N576="zákl. přenesená",J576,0)</f>
        <v>0</v>
      </c>
      <c r="BH576" s="239">
        <f>IF(N576="sníž. přenesená",J576,0)</f>
        <v>0</v>
      </c>
      <c r="BI576" s="239">
        <f>IF(N576="nulová",J576,0)</f>
        <v>0</v>
      </c>
      <c r="BJ576" s="16" t="s">
        <v>83</v>
      </c>
      <c r="BK576" s="239">
        <f>ROUND(I576*H576,2)</f>
        <v>0</v>
      </c>
      <c r="BL576" s="16" t="s">
        <v>136</v>
      </c>
      <c r="BM576" s="238" t="s">
        <v>1121</v>
      </c>
    </row>
    <row r="577" s="2" customFormat="1" ht="14.4" customHeight="1">
      <c r="A577" s="37"/>
      <c r="B577" s="38"/>
      <c r="C577" s="226" t="s">
        <v>691</v>
      </c>
      <c r="D577" s="226" t="s">
        <v>132</v>
      </c>
      <c r="E577" s="227" t="s">
        <v>751</v>
      </c>
      <c r="F577" s="228" t="s">
        <v>752</v>
      </c>
      <c r="G577" s="229" t="s">
        <v>644</v>
      </c>
      <c r="H577" s="230">
        <v>286.12</v>
      </c>
      <c r="I577" s="231"/>
      <c r="J577" s="232">
        <f>ROUND(I577*H577,2)</f>
        <v>0</v>
      </c>
      <c r="K577" s="233"/>
      <c r="L577" s="43"/>
      <c r="M577" s="234" t="s">
        <v>1</v>
      </c>
      <c r="N577" s="235" t="s">
        <v>41</v>
      </c>
      <c r="O577" s="90"/>
      <c r="P577" s="236">
        <f>O577*H577</f>
        <v>0</v>
      </c>
      <c r="Q577" s="236">
        <v>0</v>
      </c>
      <c r="R577" s="236">
        <f>Q577*H577</f>
        <v>0</v>
      </c>
      <c r="S577" s="236">
        <v>0</v>
      </c>
      <c r="T577" s="237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38" t="s">
        <v>136</v>
      </c>
      <c r="AT577" s="238" t="s">
        <v>132</v>
      </c>
      <c r="AU577" s="238" t="s">
        <v>85</v>
      </c>
      <c r="AY577" s="16" t="s">
        <v>129</v>
      </c>
      <c r="BE577" s="239">
        <f>IF(N577="základní",J577,0)</f>
        <v>0</v>
      </c>
      <c r="BF577" s="239">
        <f>IF(N577="snížená",J577,0)</f>
        <v>0</v>
      </c>
      <c r="BG577" s="239">
        <f>IF(N577="zákl. přenesená",J577,0)</f>
        <v>0</v>
      </c>
      <c r="BH577" s="239">
        <f>IF(N577="sníž. přenesená",J577,0)</f>
        <v>0</v>
      </c>
      <c r="BI577" s="239">
        <f>IF(N577="nulová",J577,0)</f>
        <v>0</v>
      </c>
      <c r="BJ577" s="16" t="s">
        <v>83</v>
      </c>
      <c r="BK577" s="239">
        <f>ROUND(I577*H577,2)</f>
        <v>0</v>
      </c>
      <c r="BL577" s="16" t="s">
        <v>136</v>
      </c>
      <c r="BM577" s="238" t="s">
        <v>1122</v>
      </c>
    </row>
    <row r="578" s="2" customFormat="1" ht="24.15" customHeight="1">
      <c r="A578" s="37"/>
      <c r="B578" s="38"/>
      <c r="C578" s="226" t="s">
        <v>1123</v>
      </c>
      <c r="D578" s="226" t="s">
        <v>132</v>
      </c>
      <c r="E578" s="227" t="s">
        <v>675</v>
      </c>
      <c r="F578" s="228" t="s">
        <v>676</v>
      </c>
      <c r="G578" s="229" t="s">
        <v>677</v>
      </c>
      <c r="H578" s="268"/>
      <c r="I578" s="231"/>
      <c r="J578" s="232">
        <f>ROUND(I578*H578,2)</f>
        <v>0</v>
      </c>
      <c r="K578" s="233"/>
      <c r="L578" s="43"/>
      <c r="M578" s="234" t="s">
        <v>1</v>
      </c>
      <c r="N578" s="235" t="s">
        <v>41</v>
      </c>
      <c r="O578" s="90"/>
      <c r="P578" s="236">
        <f>O578*H578</f>
        <v>0</v>
      </c>
      <c r="Q578" s="236">
        <v>0</v>
      </c>
      <c r="R578" s="236">
        <f>Q578*H578</f>
        <v>0</v>
      </c>
      <c r="S578" s="236">
        <v>0</v>
      </c>
      <c r="T578" s="237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38" t="s">
        <v>136</v>
      </c>
      <c r="AT578" s="238" t="s">
        <v>132</v>
      </c>
      <c r="AU578" s="238" t="s">
        <v>85</v>
      </c>
      <c r="AY578" s="16" t="s">
        <v>129</v>
      </c>
      <c r="BE578" s="239">
        <f>IF(N578="základní",J578,0)</f>
        <v>0</v>
      </c>
      <c r="BF578" s="239">
        <f>IF(N578="snížená",J578,0)</f>
        <v>0</v>
      </c>
      <c r="BG578" s="239">
        <f>IF(N578="zákl. přenesená",J578,0)</f>
        <v>0</v>
      </c>
      <c r="BH578" s="239">
        <f>IF(N578="sníž. přenesená",J578,0)</f>
        <v>0</v>
      </c>
      <c r="BI578" s="239">
        <f>IF(N578="nulová",J578,0)</f>
        <v>0</v>
      </c>
      <c r="BJ578" s="16" t="s">
        <v>83</v>
      </c>
      <c r="BK578" s="239">
        <f>ROUND(I578*H578,2)</f>
        <v>0</v>
      </c>
      <c r="BL578" s="16" t="s">
        <v>136</v>
      </c>
      <c r="BM578" s="238" t="s">
        <v>1124</v>
      </c>
    </row>
    <row r="579" s="12" customFormat="1" ht="22.8" customHeight="1">
      <c r="A579" s="12"/>
      <c r="B579" s="210"/>
      <c r="C579" s="211"/>
      <c r="D579" s="212" t="s">
        <v>75</v>
      </c>
      <c r="E579" s="224" t="s">
        <v>909</v>
      </c>
      <c r="F579" s="224" t="s">
        <v>910</v>
      </c>
      <c r="G579" s="211"/>
      <c r="H579" s="211"/>
      <c r="I579" s="214"/>
      <c r="J579" s="225">
        <f>BK579</f>
        <v>0</v>
      </c>
      <c r="K579" s="211"/>
      <c r="L579" s="216"/>
      <c r="M579" s="217"/>
      <c r="N579" s="218"/>
      <c r="O579" s="218"/>
      <c r="P579" s="219">
        <f>P580</f>
        <v>0</v>
      </c>
      <c r="Q579" s="218"/>
      <c r="R579" s="219">
        <f>R580</f>
        <v>0</v>
      </c>
      <c r="S579" s="218"/>
      <c r="T579" s="220">
        <f>T580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21" t="s">
        <v>83</v>
      </c>
      <c r="AT579" s="222" t="s">
        <v>75</v>
      </c>
      <c r="AU579" s="222" t="s">
        <v>83</v>
      </c>
      <c r="AY579" s="221" t="s">
        <v>129</v>
      </c>
      <c r="BK579" s="223">
        <f>BK580</f>
        <v>0</v>
      </c>
    </row>
    <row r="580" s="2" customFormat="1" ht="14.4" customHeight="1">
      <c r="A580" s="37"/>
      <c r="B580" s="38"/>
      <c r="C580" s="226" t="s">
        <v>696</v>
      </c>
      <c r="D580" s="226" t="s">
        <v>132</v>
      </c>
      <c r="E580" s="227" t="s">
        <v>1125</v>
      </c>
      <c r="F580" s="228" t="s">
        <v>1126</v>
      </c>
      <c r="G580" s="229" t="s">
        <v>362</v>
      </c>
      <c r="H580" s="230">
        <v>33</v>
      </c>
      <c r="I580" s="231"/>
      <c r="J580" s="232">
        <f>ROUND(I580*H580,2)</f>
        <v>0</v>
      </c>
      <c r="K580" s="233"/>
      <c r="L580" s="43"/>
      <c r="M580" s="234" t="s">
        <v>1</v>
      </c>
      <c r="N580" s="235" t="s">
        <v>41</v>
      </c>
      <c r="O580" s="90"/>
      <c r="P580" s="236">
        <f>O580*H580</f>
        <v>0</v>
      </c>
      <c r="Q580" s="236">
        <v>0</v>
      </c>
      <c r="R580" s="236">
        <f>Q580*H580</f>
        <v>0</v>
      </c>
      <c r="S580" s="236">
        <v>0</v>
      </c>
      <c r="T580" s="237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8" t="s">
        <v>136</v>
      </c>
      <c r="AT580" s="238" t="s">
        <v>132</v>
      </c>
      <c r="AU580" s="238" t="s">
        <v>85</v>
      </c>
      <c r="AY580" s="16" t="s">
        <v>129</v>
      </c>
      <c r="BE580" s="239">
        <f>IF(N580="základní",J580,0)</f>
        <v>0</v>
      </c>
      <c r="BF580" s="239">
        <f>IF(N580="snížená",J580,0)</f>
        <v>0</v>
      </c>
      <c r="BG580" s="239">
        <f>IF(N580="zákl. přenesená",J580,0)</f>
        <v>0</v>
      </c>
      <c r="BH580" s="239">
        <f>IF(N580="sníž. přenesená",J580,0)</f>
        <v>0</v>
      </c>
      <c r="BI580" s="239">
        <f>IF(N580="nulová",J580,0)</f>
        <v>0</v>
      </c>
      <c r="BJ580" s="16" t="s">
        <v>83</v>
      </c>
      <c r="BK580" s="239">
        <f>ROUND(I580*H580,2)</f>
        <v>0</v>
      </c>
      <c r="BL580" s="16" t="s">
        <v>136</v>
      </c>
      <c r="BM580" s="238" t="s">
        <v>1127</v>
      </c>
    </row>
    <row r="581" s="12" customFormat="1" ht="22.8" customHeight="1">
      <c r="A581" s="12"/>
      <c r="B581" s="210"/>
      <c r="C581" s="211"/>
      <c r="D581" s="212" t="s">
        <v>75</v>
      </c>
      <c r="E581" s="224" t="s">
        <v>679</v>
      </c>
      <c r="F581" s="224" t="s">
        <v>680</v>
      </c>
      <c r="G581" s="211"/>
      <c r="H581" s="211"/>
      <c r="I581" s="214"/>
      <c r="J581" s="225">
        <f>BK581</f>
        <v>0</v>
      </c>
      <c r="K581" s="211"/>
      <c r="L581" s="216"/>
      <c r="M581" s="217"/>
      <c r="N581" s="218"/>
      <c r="O581" s="218"/>
      <c r="P581" s="219">
        <f>SUM(P582:P583)</f>
        <v>0</v>
      </c>
      <c r="Q581" s="218"/>
      <c r="R581" s="219">
        <f>SUM(R582:R583)</f>
        <v>0</v>
      </c>
      <c r="S581" s="218"/>
      <c r="T581" s="220">
        <f>SUM(T582:T583)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21" t="s">
        <v>83</v>
      </c>
      <c r="AT581" s="222" t="s">
        <v>75</v>
      </c>
      <c r="AU581" s="222" t="s">
        <v>83</v>
      </c>
      <c r="AY581" s="221" t="s">
        <v>129</v>
      </c>
      <c r="BK581" s="223">
        <f>SUM(BK582:BK583)</f>
        <v>0</v>
      </c>
    </row>
    <row r="582" s="2" customFormat="1" ht="14.4" customHeight="1">
      <c r="A582" s="37"/>
      <c r="B582" s="38"/>
      <c r="C582" s="226" t="s">
        <v>1128</v>
      </c>
      <c r="D582" s="226" t="s">
        <v>132</v>
      </c>
      <c r="E582" s="227" t="s">
        <v>933</v>
      </c>
      <c r="F582" s="228" t="s">
        <v>934</v>
      </c>
      <c r="G582" s="229" t="s">
        <v>234</v>
      </c>
      <c r="H582" s="230">
        <v>1</v>
      </c>
      <c r="I582" s="231"/>
      <c r="J582" s="232">
        <f>ROUND(I582*H582,2)</f>
        <v>0</v>
      </c>
      <c r="K582" s="233"/>
      <c r="L582" s="43"/>
      <c r="M582" s="234" t="s">
        <v>1</v>
      </c>
      <c r="N582" s="235" t="s">
        <v>41</v>
      </c>
      <c r="O582" s="90"/>
      <c r="P582" s="236">
        <f>O582*H582</f>
        <v>0</v>
      </c>
      <c r="Q582" s="236">
        <v>0</v>
      </c>
      <c r="R582" s="236">
        <f>Q582*H582</f>
        <v>0</v>
      </c>
      <c r="S582" s="236">
        <v>0</v>
      </c>
      <c r="T582" s="237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38" t="s">
        <v>136</v>
      </c>
      <c r="AT582" s="238" t="s">
        <v>132</v>
      </c>
      <c r="AU582" s="238" t="s">
        <v>85</v>
      </c>
      <c r="AY582" s="16" t="s">
        <v>129</v>
      </c>
      <c r="BE582" s="239">
        <f>IF(N582="základní",J582,0)</f>
        <v>0</v>
      </c>
      <c r="BF582" s="239">
        <f>IF(N582="snížená",J582,0)</f>
        <v>0</v>
      </c>
      <c r="BG582" s="239">
        <f>IF(N582="zákl. přenesená",J582,0)</f>
        <v>0</v>
      </c>
      <c r="BH582" s="239">
        <f>IF(N582="sníž. přenesená",J582,0)</f>
        <v>0</v>
      </c>
      <c r="BI582" s="239">
        <f>IF(N582="nulová",J582,0)</f>
        <v>0</v>
      </c>
      <c r="BJ582" s="16" t="s">
        <v>83</v>
      </c>
      <c r="BK582" s="239">
        <f>ROUND(I582*H582,2)</f>
        <v>0</v>
      </c>
      <c r="BL582" s="16" t="s">
        <v>136</v>
      </c>
      <c r="BM582" s="238" t="s">
        <v>1129</v>
      </c>
    </row>
    <row r="583" s="2" customFormat="1" ht="14.4" customHeight="1">
      <c r="A583" s="37"/>
      <c r="B583" s="38"/>
      <c r="C583" s="226" t="s">
        <v>702</v>
      </c>
      <c r="D583" s="226" t="s">
        <v>132</v>
      </c>
      <c r="E583" s="227" t="s">
        <v>936</v>
      </c>
      <c r="F583" s="228" t="s">
        <v>937</v>
      </c>
      <c r="G583" s="229" t="s">
        <v>234</v>
      </c>
      <c r="H583" s="230">
        <v>1</v>
      </c>
      <c r="I583" s="231"/>
      <c r="J583" s="232">
        <f>ROUND(I583*H583,2)</f>
        <v>0</v>
      </c>
      <c r="K583" s="233"/>
      <c r="L583" s="43"/>
      <c r="M583" s="234" t="s">
        <v>1</v>
      </c>
      <c r="N583" s="235" t="s">
        <v>41</v>
      </c>
      <c r="O583" s="90"/>
      <c r="P583" s="236">
        <f>O583*H583</f>
        <v>0</v>
      </c>
      <c r="Q583" s="236">
        <v>0</v>
      </c>
      <c r="R583" s="236">
        <f>Q583*H583</f>
        <v>0</v>
      </c>
      <c r="S583" s="236">
        <v>0</v>
      </c>
      <c r="T583" s="237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38" t="s">
        <v>136</v>
      </c>
      <c r="AT583" s="238" t="s">
        <v>132</v>
      </c>
      <c r="AU583" s="238" t="s">
        <v>85</v>
      </c>
      <c r="AY583" s="16" t="s">
        <v>129</v>
      </c>
      <c r="BE583" s="239">
        <f>IF(N583="základní",J583,0)</f>
        <v>0</v>
      </c>
      <c r="BF583" s="239">
        <f>IF(N583="snížená",J583,0)</f>
        <v>0</v>
      </c>
      <c r="BG583" s="239">
        <f>IF(N583="zákl. přenesená",J583,0)</f>
        <v>0</v>
      </c>
      <c r="BH583" s="239">
        <f>IF(N583="sníž. přenesená",J583,0)</f>
        <v>0</v>
      </c>
      <c r="BI583" s="239">
        <f>IF(N583="nulová",J583,0)</f>
        <v>0</v>
      </c>
      <c r="BJ583" s="16" t="s">
        <v>83</v>
      </c>
      <c r="BK583" s="239">
        <f>ROUND(I583*H583,2)</f>
        <v>0</v>
      </c>
      <c r="BL583" s="16" t="s">
        <v>136</v>
      </c>
      <c r="BM583" s="238" t="s">
        <v>1130</v>
      </c>
    </row>
    <row r="584" s="12" customFormat="1" ht="22.8" customHeight="1">
      <c r="A584" s="12"/>
      <c r="B584" s="210"/>
      <c r="C584" s="211"/>
      <c r="D584" s="212" t="s">
        <v>75</v>
      </c>
      <c r="E584" s="224" t="s">
        <v>941</v>
      </c>
      <c r="F584" s="224" t="s">
        <v>942</v>
      </c>
      <c r="G584" s="211"/>
      <c r="H584" s="211"/>
      <c r="I584" s="214"/>
      <c r="J584" s="225">
        <f>BK584</f>
        <v>0</v>
      </c>
      <c r="K584" s="211"/>
      <c r="L584" s="216"/>
      <c r="M584" s="217"/>
      <c r="N584" s="218"/>
      <c r="O584" s="218"/>
      <c r="P584" s="219">
        <f>P585</f>
        <v>0</v>
      </c>
      <c r="Q584" s="218"/>
      <c r="R584" s="219">
        <f>R585</f>
        <v>0</v>
      </c>
      <c r="S584" s="218"/>
      <c r="T584" s="220">
        <f>T585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21" t="s">
        <v>83</v>
      </c>
      <c r="AT584" s="222" t="s">
        <v>75</v>
      </c>
      <c r="AU584" s="222" t="s">
        <v>83</v>
      </c>
      <c r="AY584" s="221" t="s">
        <v>129</v>
      </c>
      <c r="BK584" s="223">
        <f>BK585</f>
        <v>0</v>
      </c>
    </row>
    <row r="585" s="2" customFormat="1" ht="14.4" customHeight="1">
      <c r="A585" s="37"/>
      <c r="B585" s="38"/>
      <c r="C585" s="226" t="s">
        <v>1131</v>
      </c>
      <c r="D585" s="226" t="s">
        <v>132</v>
      </c>
      <c r="E585" s="227" t="s">
        <v>943</v>
      </c>
      <c r="F585" s="228" t="s">
        <v>944</v>
      </c>
      <c r="G585" s="229" t="s">
        <v>284</v>
      </c>
      <c r="H585" s="230">
        <v>71.079999999999998</v>
      </c>
      <c r="I585" s="231"/>
      <c r="J585" s="232">
        <f>ROUND(I585*H585,2)</f>
        <v>0</v>
      </c>
      <c r="K585" s="233"/>
      <c r="L585" s="43"/>
      <c r="M585" s="234" t="s">
        <v>1</v>
      </c>
      <c r="N585" s="235" t="s">
        <v>41</v>
      </c>
      <c r="O585" s="90"/>
      <c r="P585" s="236">
        <f>O585*H585</f>
        <v>0</v>
      </c>
      <c r="Q585" s="236">
        <v>0</v>
      </c>
      <c r="R585" s="236">
        <f>Q585*H585</f>
        <v>0</v>
      </c>
      <c r="S585" s="236">
        <v>0</v>
      </c>
      <c r="T585" s="237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8" t="s">
        <v>136</v>
      </c>
      <c r="AT585" s="238" t="s">
        <v>132</v>
      </c>
      <c r="AU585" s="238" t="s">
        <v>85</v>
      </c>
      <c r="AY585" s="16" t="s">
        <v>129</v>
      </c>
      <c r="BE585" s="239">
        <f>IF(N585="základní",J585,0)</f>
        <v>0</v>
      </c>
      <c r="BF585" s="239">
        <f>IF(N585="snížená",J585,0)</f>
        <v>0</v>
      </c>
      <c r="BG585" s="239">
        <f>IF(N585="zákl. přenesená",J585,0)</f>
        <v>0</v>
      </c>
      <c r="BH585" s="239">
        <f>IF(N585="sníž. přenesená",J585,0)</f>
        <v>0</v>
      </c>
      <c r="BI585" s="239">
        <f>IF(N585="nulová",J585,0)</f>
        <v>0</v>
      </c>
      <c r="BJ585" s="16" t="s">
        <v>83</v>
      </c>
      <c r="BK585" s="239">
        <f>ROUND(I585*H585,2)</f>
        <v>0</v>
      </c>
      <c r="BL585" s="16" t="s">
        <v>136</v>
      </c>
      <c r="BM585" s="238" t="s">
        <v>1132</v>
      </c>
    </row>
    <row r="586" s="12" customFormat="1" ht="22.8" customHeight="1">
      <c r="A586" s="12"/>
      <c r="B586" s="210"/>
      <c r="C586" s="211"/>
      <c r="D586" s="212" t="s">
        <v>75</v>
      </c>
      <c r="E586" s="224" t="s">
        <v>708</v>
      </c>
      <c r="F586" s="224" t="s">
        <v>709</v>
      </c>
      <c r="G586" s="211"/>
      <c r="H586" s="211"/>
      <c r="I586" s="214"/>
      <c r="J586" s="225">
        <f>BK586</f>
        <v>0</v>
      </c>
      <c r="K586" s="211"/>
      <c r="L586" s="216"/>
      <c r="M586" s="217"/>
      <c r="N586" s="218"/>
      <c r="O586" s="218"/>
      <c r="P586" s="219">
        <f>P587</f>
        <v>0</v>
      </c>
      <c r="Q586" s="218"/>
      <c r="R586" s="219">
        <f>R587</f>
        <v>0</v>
      </c>
      <c r="S586" s="218"/>
      <c r="T586" s="220">
        <f>T587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21" t="s">
        <v>83</v>
      </c>
      <c r="AT586" s="222" t="s">
        <v>75</v>
      </c>
      <c r="AU586" s="222" t="s">
        <v>83</v>
      </c>
      <c r="AY586" s="221" t="s">
        <v>129</v>
      </c>
      <c r="BK586" s="223">
        <f>BK587</f>
        <v>0</v>
      </c>
    </row>
    <row r="587" s="2" customFormat="1" ht="24.15" customHeight="1">
      <c r="A587" s="37"/>
      <c r="B587" s="38"/>
      <c r="C587" s="226" t="s">
        <v>707</v>
      </c>
      <c r="D587" s="226" t="s">
        <v>132</v>
      </c>
      <c r="E587" s="227" t="s">
        <v>711</v>
      </c>
      <c r="F587" s="228" t="s">
        <v>712</v>
      </c>
      <c r="G587" s="229" t="s">
        <v>284</v>
      </c>
      <c r="H587" s="230">
        <v>5.5</v>
      </c>
      <c r="I587" s="231"/>
      <c r="J587" s="232">
        <f>ROUND(I587*H587,2)</f>
        <v>0</v>
      </c>
      <c r="K587" s="233"/>
      <c r="L587" s="43"/>
      <c r="M587" s="234" t="s">
        <v>1</v>
      </c>
      <c r="N587" s="235" t="s">
        <v>41</v>
      </c>
      <c r="O587" s="90"/>
      <c r="P587" s="236">
        <f>O587*H587</f>
        <v>0</v>
      </c>
      <c r="Q587" s="236">
        <v>0</v>
      </c>
      <c r="R587" s="236">
        <f>Q587*H587</f>
        <v>0</v>
      </c>
      <c r="S587" s="236">
        <v>0</v>
      </c>
      <c r="T587" s="237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38" t="s">
        <v>136</v>
      </c>
      <c r="AT587" s="238" t="s">
        <v>132</v>
      </c>
      <c r="AU587" s="238" t="s">
        <v>85</v>
      </c>
      <c r="AY587" s="16" t="s">
        <v>129</v>
      </c>
      <c r="BE587" s="239">
        <f>IF(N587="základní",J587,0)</f>
        <v>0</v>
      </c>
      <c r="BF587" s="239">
        <f>IF(N587="snížená",J587,0)</f>
        <v>0</v>
      </c>
      <c r="BG587" s="239">
        <f>IF(N587="zákl. přenesená",J587,0)</f>
        <v>0</v>
      </c>
      <c r="BH587" s="239">
        <f>IF(N587="sníž. přenesená",J587,0)</f>
        <v>0</v>
      </c>
      <c r="BI587" s="239">
        <f>IF(N587="nulová",J587,0)</f>
        <v>0</v>
      </c>
      <c r="BJ587" s="16" t="s">
        <v>83</v>
      </c>
      <c r="BK587" s="239">
        <f>ROUND(I587*H587,2)</f>
        <v>0</v>
      </c>
      <c r="BL587" s="16" t="s">
        <v>136</v>
      </c>
      <c r="BM587" s="238" t="s">
        <v>1133</v>
      </c>
    </row>
    <row r="588" s="12" customFormat="1" ht="22.8" customHeight="1">
      <c r="A588" s="12"/>
      <c r="B588" s="210"/>
      <c r="C588" s="211"/>
      <c r="D588" s="212" t="s">
        <v>75</v>
      </c>
      <c r="E588" s="224" t="s">
        <v>279</v>
      </c>
      <c r="F588" s="224" t="s">
        <v>280</v>
      </c>
      <c r="G588" s="211"/>
      <c r="H588" s="211"/>
      <c r="I588" s="214"/>
      <c r="J588" s="225">
        <f>BK588</f>
        <v>0</v>
      </c>
      <c r="K588" s="211"/>
      <c r="L588" s="216"/>
      <c r="M588" s="217"/>
      <c r="N588" s="218"/>
      <c r="O588" s="218"/>
      <c r="P588" s="219">
        <f>SUM(P589:P591)</f>
        <v>0</v>
      </c>
      <c r="Q588" s="218"/>
      <c r="R588" s="219">
        <f>SUM(R589:R591)</f>
        <v>0</v>
      </c>
      <c r="S588" s="218"/>
      <c r="T588" s="220">
        <f>SUM(T589:T591)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21" t="s">
        <v>83</v>
      </c>
      <c r="AT588" s="222" t="s">
        <v>75</v>
      </c>
      <c r="AU588" s="222" t="s">
        <v>83</v>
      </c>
      <c r="AY588" s="221" t="s">
        <v>129</v>
      </c>
      <c r="BK588" s="223">
        <f>SUM(BK589:BK591)</f>
        <v>0</v>
      </c>
    </row>
    <row r="589" s="2" customFormat="1" ht="24.15" customHeight="1">
      <c r="A589" s="37"/>
      <c r="B589" s="38"/>
      <c r="C589" s="226" t="s">
        <v>1134</v>
      </c>
      <c r="D589" s="226" t="s">
        <v>132</v>
      </c>
      <c r="E589" s="227" t="s">
        <v>291</v>
      </c>
      <c r="F589" s="228" t="s">
        <v>292</v>
      </c>
      <c r="G589" s="229" t="s">
        <v>284</v>
      </c>
      <c r="H589" s="230">
        <v>12.58</v>
      </c>
      <c r="I589" s="231"/>
      <c r="J589" s="232">
        <f>ROUND(I589*H589,2)</f>
        <v>0</v>
      </c>
      <c r="K589" s="233"/>
      <c r="L589" s="43"/>
      <c r="M589" s="234" t="s">
        <v>1</v>
      </c>
      <c r="N589" s="235" t="s">
        <v>41</v>
      </c>
      <c r="O589" s="90"/>
      <c r="P589" s="236">
        <f>O589*H589</f>
        <v>0</v>
      </c>
      <c r="Q589" s="236">
        <v>0</v>
      </c>
      <c r="R589" s="236">
        <f>Q589*H589</f>
        <v>0</v>
      </c>
      <c r="S589" s="236">
        <v>0</v>
      </c>
      <c r="T589" s="237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38" t="s">
        <v>136</v>
      </c>
      <c r="AT589" s="238" t="s">
        <v>132</v>
      </c>
      <c r="AU589" s="238" t="s">
        <v>85</v>
      </c>
      <c r="AY589" s="16" t="s">
        <v>129</v>
      </c>
      <c r="BE589" s="239">
        <f>IF(N589="základní",J589,0)</f>
        <v>0</v>
      </c>
      <c r="BF589" s="239">
        <f>IF(N589="snížená",J589,0)</f>
        <v>0</v>
      </c>
      <c r="BG589" s="239">
        <f>IF(N589="zákl. přenesená",J589,0)</f>
        <v>0</v>
      </c>
      <c r="BH589" s="239">
        <f>IF(N589="sníž. přenesená",J589,0)</f>
        <v>0</v>
      </c>
      <c r="BI589" s="239">
        <f>IF(N589="nulová",J589,0)</f>
        <v>0</v>
      </c>
      <c r="BJ589" s="16" t="s">
        <v>83</v>
      </c>
      <c r="BK589" s="239">
        <f>ROUND(I589*H589,2)</f>
        <v>0</v>
      </c>
      <c r="BL589" s="16" t="s">
        <v>136</v>
      </c>
      <c r="BM589" s="238" t="s">
        <v>1135</v>
      </c>
    </row>
    <row r="590" s="2" customFormat="1" ht="24.15" customHeight="1">
      <c r="A590" s="37"/>
      <c r="B590" s="38"/>
      <c r="C590" s="226" t="s">
        <v>713</v>
      </c>
      <c r="D590" s="226" t="s">
        <v>132</v>
      </c>
      <c r="E590" s="227" t="s">
        <v>295</v>
      </c>
      <c r="F590" s="228" t="s">
        <v>296</v>
      </c>
      <c r="G590" s="229" t="s">
        <v>284</v>
      </c>
      <c r="H590" s="230">
        <v>125.8</v>
      </c>
      <c r="I590" s="231"/>
      <c r="J590" s="232">
        <f>ROUND(I590*H590,2)</f>
        <v>0</v>
      </c>
      <c r="K590" s="233"/>
      <c r="L590" s="43"/>
      <c r="M590" s="234" t="s">
        <v>1</v>
      </c>
      <c r="N590" s="235" t="s">
        <v>41</v>
      </c>
      <c r="O590" s="90"/>
      <c r="P590" s="236">
        <f>O590*H590</f>
        <v>0</v>
      </c>
      <c r="Q590" s="236">
        <v>0</v>
      </c>
      <c r="R590" s="236">
        <f>Q590*H590</f>
        <v>0</v>
      </c>
      <c r="S590" s="236">
        <v>0</v>
      </c>
      <c r="T590" s="237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38" t="s">
        <v>136</v>
      </c>
      <c r="AT590" s="238" t="s">
        <v>132</v>
      </c>
      <c r="AU590" s="238" t="s">
        <v>85</v>
      </c>
      <c r="AY590" s="16" t="s">
        <v>129</v>
      </c>
      <c r="BE590" s="239">
        <f>IF(N590="základní",J590,0)</f>
        <v>0</v>
      </c>
      <c r="BF590" s="239">
        <f>IF(N590="snížená",J590,0)</f>
        <v>0</v>
      </c>
      <c r="BG590" s="239">
        <f>IF(N590="zákl. přenesená",J590,0)</f>
        <v>0</v>
      </c>
      <c r="BH590" s="239">
        <f>IF(N590="sníž. přenesená",J590,0)</f>
        <v>0</v>
      </c>
      <c r="BI590" s="239">
        <f>IF(N590="nulová",J590,0)</f>
        <v>0</v>
      </c>
      <c r="BJ590" s="16" t="s">
        <v>83</v>
      </c>
      <c r="BK590" s="239">
        <f>ROUND(I590*H590,2)</f>
        <v>0</v>
      </c>
      <c r="BL590" s="16" t="s">
        <v>136</v>
      </c>
      <c r="BM590" s="238" t="s">
        <v>1136</v>
      </c>
    </row>
    <row r="591" s="2" customFormat="1" ht="37.8" customHeight="1">
      <c r="A591" s="37"/>
      <c r="B591" s="38"/>
      <c r="C591" s="226" t="s">
        <v>1137</v>
      </c>
      <c r="D591" s="226" t="s">
        <v>132</v>
      </c>
      <c r="E591" s="227" t="s">
        <v>304</v>
      </c>
      <c r="F591" s="228" t="s">
        <v>305</v>
      </c>
      <c r="G591" s="229" t="s">
        <v>301</v>
      </c>
      <c r="H591" s="230">
        <v>12.58</v>
      </c>
      <c r="I591" s="231"/>
      <c r="J591" s="232">
        <f>ROUND(I591*H591,2)</f>
        <v>0</v>
      </c>
      <c r="K591" s="233"/>
      <c r="L591" s="43"/>
      <c r="M591" s="240" t="s">
        <v>1</v>
      </c>
      <c r="N591" s="241" t="s">
        <v>41</v>
      </c>
      <c r="O591" s="242"/>
      <c r="P591" s="243">
        <f>O591*H591</f>
        <v>0</v>
      </c>
      <c r="Q591" s="243">
        <v>0</v>
      </c>
      <c r="R591" s="243">
        <f>Q591*H591</f>
        <v>0</v>
      </c>
      <c r="S591" s="243">
        <v>0</v>
      </c>
      <c r="T591" s="244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38" t="s">
        <v>136</v>
      </c>
      <c r="AT591" s="238" t="s">
        <v>132</v>
      </c>
      <c r="AU591" s="238" t="s">
        <v>85</v>
      </c>
      <c r="AY591" s="16" t="s">
        <v>129</v>
      </c>
      <c r="BE591" s="239">
        <f>IF(N591="základní",J591,0)</f>
        <v>0</v>
      </c>
      <c r="BF591" s="239">
        <f>IF(N591="snížená",J591,0)</f>
        <v>0</v>
      </c>
      <c r="BG591" s="239">
        <f>IF(N591="zákl. přenesená",J591,0)</f>
        <v>0</v>
      </c>
      <c r="BH591" s="239">
        <f>IF(N591="sníž. přenesená",J591,0)</f>
        <v>0</v>
      </c>
      <c r="BI591" s="239">
        <f>IF(N591="nulová",J591,0)</f>
        <v>0</v>
      </c>
      <c r="BJ591" s="16" t="s">
        <v>83</v>
      </c>
      <c r="BK591" s="239">
        <f>ROUND(I591*H591,2)</f>
        <v>0</v>
      </c>
      <c r="BL591" s="16" t="s">
        <v>136</v>
      </c>
      <c r="BM591" s="238" t="s">
        <v>1138</v>
      </c>
    </row>
    <row r="592" s="2" customFormat="1" ht="6.96" customHeight="1">
      <c r="A592" s="37"/>
      <c r="B592" s="65"/>
      <c r="C592" s="66"/>
      <c r="D592" s="66"/>
      <c r="E592" s="66"/>
      <c r="F592" s="66"/>
      <c r="G592" s="66"/>
      <c r="H592" s="66"/>
      <c r="I592" s="66"/>
      <c r="J592" s="66"/>
      <c r="K592" s="66"/>
      <c r="L592" s="43"/>
      <c r="M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</row>
  </sheetData>
  <sheetProtection sheet="1" autoFilter="0" formatColumns="0" formatRows="0" objects="1" scenarios="1" spinCount="100000" saltValue="ii54HOz2iV0xfy5wLhhNfhrDJcFaF2xNEWGFKOq6hKffqBxkDuZjMpKpjFzgfPtEcuTzw4ekxjc+xPinvBg48w==" hashValue="LJqU5/poahD+nxiA0kFg99ZjFpt5/5dc+72p+XDQlqhje+QNS3JXTsQ/qujT5yxvuM6I3ulwDDHUmHt5iW1Xrg==" algorithmName="SHA-512" password="CC35"/>
  <autoFilter ref="C209:K5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98:H198"/>
    <mergeCell ref="E200:H200"/>
    <mergeCell ref="E202:H20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97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Úpravy veřejného parteru a zahrady objektů - 1.etapa</v>
      </c>
      <c r="F7" s="149"/>
      <c r="G7" s="149"/>
      <c r="H7" s="149"/>
      <c r="L7" s="19"/>
    </row>
    <row r="8" s="1" customFormat="1" ht="12" customHeight="1">
      <c r="B8" s="19"/>
      <c r="D8" s="149" t="s">
        <v>98</v>
      </c>
      <c r="L8" s="19"/>
    </row>
    <row r="9" s="2" customFormat="1" ht="16.5" customHeight="1">
      <c r="A9" s="37"/>
      <c r="B9" s="43"/>
      <c r="C9" s="37"/>
      <c r="D9" s="37"/>
      <c r="E9" s="150" t="s">
        <v>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100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1139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34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ROUND((SUM(BE126:BE170)),  2)</f>
        <v>0</v>
      </c>
      <c r="G35" s="37"/>
      <c r="H35" s="37"/>
      <c r="I35" s="163">
        <v>0.20999999999999999</v>
      </c>
      <c r="J35" s="162">
        <f>ROUND(((SUM(BE126:BE170))*I35),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ROUND((SUM(BF126:BF170)),  2)</f>
        <v>0</v>
      </c>
      <c r="G36" s="37"/>
      <c r="H36" s="37"/>
      <c r="I36" s="163">
        <v>0.14999999999999999</v>
      </c>
      <c r="J36" s="162">
        <f>ROUND(((SUM(BF126:BF170))*I36),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ROUND((SUM(BG126:BG170)),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ROUND((SUM(BH126:BH170)),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ROUND((SUM(BI126:BI170)),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Úpravy veřejného parteru a zahrady objektů - 1.etapa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98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100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 xml:space="preserve">D.1.4.d - Veřejné a venkovní osvětlení 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Husova 69 a 110-113</v>
      </c>
      <c r="G91" s="39"/>
      <c r="H91" s="39"/>
      <c r="I91" s="31" t="s">
        <v>22</v>
      </c>
      <c r="J91" s="78" t="str">
        <f>IF(J14="","",J14)</f>
        <v>11. 9. 2020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24</v>
      </c>
      <c r="D93" s="39"/>
      <c r="E93" s="39"/>
      <c r="F93" s="26" t="str">
        <f>E17</f>
        <v>Město Kolín</v>
      </c>
      <c r="G93" s="39"/>
      <c r="H93" s="39"/>
      <c r="I93" s="31" t="s">
        <v>30</v>
      </c>
      <c r="J93" s="35" t="str">
        <f>E23</f>
        <v>sporadical architektonická kancelář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QSB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103</v>
      </c>
      <c r="D96" s="184"/>
      <c r="E96" s="184"/>
      <c r="F96" s="184"/>
      <c r="G96" s="184"/>
      <c r="H96" s="184"/>
      <c r="I96" s="184"/>
      <c r="J96" s="185" t="s">
        <v>104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105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106</v>
      </c>
    </row>
    <row r="99" s="9" customFormat="1" ht="24.96" customHeight="1">
      <c r="A99" s="9"/>
      <c r="B99" s="187"/>
      <c r="C99" s="188"/>
      <c r="D99" s="189" t="s">
        <v>1140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1141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1142</v>
      </c>
      <c r="E101" s="195"/>
      <c r="F101" s="195"/>
      <c r="G101" s="195"/>
      <c r="H101" s="195"/>
      <c r="I101" s="195"/>
      <c r="J101" s="196">
        <f>J140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1143</v>
      </c>
      <c r="E102" s="195"/>
      <c r="F102" s="195"/>
      <c r="G102" s="195"/>
      <c r="H102" s="195"/>
      <c r="I102" s="195"/>
      <c r="J102" s="196">
        <f>J149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1144</v>
      </c>
      <c r="E103" s="195"/>
      <c r="F103" s="195"/>
      <c r="G103" s="195"/>
      <c r="H103" s="195"/>
      <c r="I103" s="195"/>
      <c r="J103" s="196">
        <f>J155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1145</v>
      </c>
      <c r="E104" s="195"/>
      <c r="F104" s="195"/>
      <c r="G104" s="195"/>
      <c r="H104" s="195"/>
      <c r="I104" s="195"/>
      <c r="J104" s="196">
        <f>J165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Úpravy veřejného parteru a zahrady objektů - 1.etapa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98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99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100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 xml:space="preserve">D.1.4.d - Veřejné a venkovní osvětlení 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>Husova 69 a 110-113</v>
      </c>
      <c r="G120" s="39"/>
      <c r="H120" s="39"/>
      <c r="I120" s="31" t="s">
        <v>22</v>
      </c>
      <c r="J120" s="78" t="str">
        <f>IF(J14="","",J14)</f>
        <v>11. 9. 2020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E17</f>
        <v>Město Kolín</v>
      </c>
      <c r="G122" s="39"/>
      <c r="H122" s="39"/>
      <c r="I122" s="31" t="s">
        <v>30</v>
      </c>
      <c r="J122" s="35" t="str">
        <f>E23</f>
        <v>sporadical architektonická kancelář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IF(E20="","",E20)</f>
        <v>Vyplň údaj</v>
      </c>
      <c r="G123" s="39"/>
      <c r="H123" s="39"/>
      <c r="I123" s="31" t="s">
        <v>33</v>
      </c>
      <c r="J123" s="35" t="str">
        <f>E26</f>
        <v>QSB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114</v>
      </c>
      <c r="D125" s="201" t="s">
        <v>61</v>
      </c>
      <c r="E125" s="201" t="s">
        <v>57</v>
      </c>
      <c r="F125" s="201" t="s">
        <v>58</v>
      </c>
      <c r="G125" s="201" t="s">
        <v>115</v>
      </c>
      <c r="H125" s="201" t="s">
        <v>116</v>
      </c>
      <c r="I125" s="201" t="s">
        <v>117</v>
      </c>
      <c r="J125" s="202" t="s">
        <v>104</v>
      </c>
      <c r="K125" s="203" t="s">
        <v>118</v>
      </c>
      <c r="L125" s="204"/>
      <c r="M125" s="99" t="s">
        <v>1</v>
      </c>
      <c r="N125" s="100" t="s">
        <v>40</v>
      </c>
      <c r="O125" s="100" t="s">
        <v>119</v>
      </c>
      <c r="P125" s="100" t="s">
        <v>120</v>
      </c>
      <c r="Q125" s="100" t="s">
        <v>121</v>
      </c>
      <c r="R125" s="100" t="s">
        <v>122</v>
      </c>
      <c r="S125" s="100" t="s">
        <v>123</v>
      </c>
      <c r="T125" s="101" t="s">
        <v>124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125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</f>
        <v>0</v>
      </c>
      <c r="Q126" s="103"/>
      <c r="R126" s="207">
        <f>R127</f>
        <v>0</v>
      </c>
      <c r="S126" s="103"/>
      <c r="T126" s="208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106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75</v>
      </c>
      <c r="E127" s="213" t="s">
        <v>1146</v>
      </c>
      <c r="F127" s="213" t="s">
        <v>1147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P128+P140+P149+P155+P165</f>
        <v>0</v>
      </c>
      <c r="Q127" s="218"/>
      <c r="R127" s="219">
        <f>R128+R140+R149+R155+R165</f>
        <v>0</v>
      </c>
      <c r="S127" s="218"/>
      <c r="T127" s="220">
        <f>T128+T140+T149+T155+T165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83</v>
      </c>
      <c r="AT127" s="222" t="s">
        <v>75</v>
      </c>
      <c r="AU127" s="222" t="s">
        <v>76</v>
      </c>
      <c r="AY127" s="221" t="s">
        <v>129</v>
      </c>
      <c r="BK127" s="223">
        <f>BK128+BK140+BK149+BK155+BK165</f>
        <v>0</v>
      </c>
    </row>
    <row r="128" s="12" customFormat="1" ht="22.8" customHeight="1">
      <c r="A128" s="12"/>
      <c r="B128" s="210"/>
      <c r="C128" s="211"/>
      <c r="D128" s="212" t="s">
        <v>75</v>
      </c>
      <c r="E128" s="224" t="s">
        <v>1148</v>
      </c>
      <c r="F128" s="224" t="s">
        <v>1149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SUM(P129:P139)</f>
        <v>0</v>
      </c>
      <c r="Q128" s="218"/>
      <c r="R128" s="219">
        <f>SUM(R129:R139)</f>
        <v>0</v>
      </c>
      <c r="S128" s="218"/>
      <c r="T128" s="220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75</v>
      </c>
      <c r="AU128" s="222" t="s">
        <v>83</v>
      </c>
      <c r="AY128" s="221" t="s">
        <v>129</v>
      </c>
      <c r="BK128" s="223">
        <f>SUM(BK129:BK139)</f>
        <v>0</v>
      </c>
    </row>
    <row r="129" s="2" customFormat="1" ht="14.4" customHeight="1">
      <c r="A129" s="37"/>
      <c r="B129" s="38"/>
      <c r="C129" s="226" t="s">
        <v>83</v>
      </c>
      <c r="D129" s="226" t="s">
        <v>132</v>
      </c>
      <c r="E129" s="227" t="s">
        <v>83</v>
      </c>
      <c r="F129" s="228" t="s">
        <v>1150</v>
      </c>
      <c r="G129" s="229" t="s">
        <v>1151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41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136</v>
      </c>
      <c r="AT129" s="238" t="s">
        <v>132</v>
      </c>
      <c r="AU129" s="238" t="s">
        <v>85</v>
      </c>
      <c r="AY129" s="16" t="s">
        <v>129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83</v>
      </c>
      <c r="BK129" s="239">
        <f>ROUND(I129*H129,2)</f>
        <v>0</v>
      </c>
      <c r="BL129" s="16" t="s">
        <v>136</v>
      </c>
      <c r="BM129" s="238" t="s">
        <v>1152</v>
      </c>
    </row>
    <row r="130" s="2" customFormat="1" ht="14.4" customHeight="1">
      <c r="A130" s="37"/>
      <c r="B130" s="38"/>
      <c r="C130" s="226" t="s">
        <v>85</v>
      </c>
      <c r="D130" s="226" t="s">
        <v>132</v>
      </c>
      <c r="E130" s="227" t="s">
        <v>85</v>
      </c>
      <c r="F130" s="228" t="s">
        <v>1153</v>
      </c>
      <c r="G130" s="229" t="s">
        <v>1151</v>
      </c>
      <c r="H130" s="230">
        <v>2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41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136</v>
      </c>
      <c r="AT130" s="238" t="s">
        <v>132</v>
      </c>
      <c r="AU130" s="238" t="s">
        <v>85</v>
      </c>
      <c r="AY130" s="16" t="s">
        <v>129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83</v>
      </c>
      <c r="BK130" s="239">
        <f>ROUND(I130*H130,2)</f>
        <v>0</v>
      </c>
      <c r="BL130" s="16" t="s">
        <v>136</v>
      </c>
      <c r="BM130" s="238" t="s">
        <v>1154</v>
      </c>
    </row>
    <row r="131" s="2" customFormat="1" ht="14.4" customHeight="1">
      <c r="A131" s="37"/>
      <c r="B131" s="38"/>
      <c r="C131" s="226" t="s">
        <v>141</v>
      </c>
      <c r="D131" s="226" t="s">
        <v>132</v>
      </c>
      <c r="E131" s="227" t="s">
        <v>141</v>
      </c>
      <c r="F131" s="228" t="s">
        <v>1155</v>
      </c>
      <c r="G131" s="229" t="s">
        <v>1151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41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136</v>
      </c>
      <c r="AT131" s="238" t="s">
        <v>132</v>
      </c>
      <c r="AU131" s="238" t="s">
        <v>85</v>
      </c>
      <c r="AY131" s="16" t="s">
        <v>129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83</v>
      </c>
      <c r="BK131" s="239">
        <f>ROUND(I131*H131,2)</f>
        <v>0</v>
      </c>
      <c r="BL131" s="16" t="s">
        <v>136</v>
      </c>
      <c r="BM131" s="238" t="s">
        <v>1156</v>
      </c>
    </row>
    <row r="132" s="2" customFormat="1" ht="14.4" customHeight="1">
      <c r="A132" s="37"/>
      <c r="B132" s="38"/>
      <c r="C132" s="226" t="s">
        <v>136</v>
      </c>
      <c r="D132" s="226" t="s">
        <v>132</v>
      </c>
      <c r="E132" s="227" t="s">
        <v>136</v>
      </c>
      <c r="F132" s="228" t="s">
        <v>1157</v>
      </c>
      <c r="G132" s="229" t="s">
        <v>1151</v>
      </c>
      <c r="H132" s="230">
        <v>2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41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136</v>
      </c>
      <c r="AT132" s="238" t="s">
        <v>132</v>
      </c>
      <c r="AU132" s="238" t="s">
        <v>85</v>
      </c>
      <c r="AY132" s="16" t="s">
        <v>129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83</v>
      </c>
      <c r="BK132" s="239">
        <f>ROUND(I132*H132,2)</f>
        <v>0</v>
      </c>
      <c r="BL132" s="16" t="s">
        <v>136</v>
      </c>
      <c r="BM132" s="238" t="s">
        <v>1158</v>
      </c>
    </row>
    <row r="133" s="2" customFormat="1" ht="14.4" customHeight="1">
      <c r="A133" s="37"/>
      <c r="B133" s="38"/>
      <c r="C133" s="226" t="s">
        <v>128</v>
      </c>
      <c r="D133" s="226" t="s">
        <v>132</v>
      </c>
      <c r="E133" s="227" t="s">
        <v>128</v>
      </c>
      <c r="F133" s="228" t="s">
        <v>1159</v>
      </c>
      <c r="G133" s="229" t="s">
        <v>1151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41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136</v>
      </c>
      <c r="AT133" s="238" t="s">
        <v>132</v>
      </c>
      <c r="AU133" s="238" t="s">
        <v>85</v>
      </c>
      <c r="AY133" s="16" t="s">
        <v>129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83</v>
      </c>
      <c r="BK133" s="239">
        <f>ROUND(I133*H133,2)</f>
        <v>0</v>
      </c>
      <c r="BL133" s="16" t="s">
        <v>136</v>
      </c>
      <c r="BM133" s="238" t="s">
        <v>1160</v>
      </c>
    </row>
    <row r="134" s="2" customFormat="1" ht="14.4" customHeight="1">
      <c r="A134" s="37"/>
      <c r="B134" s="38"/>
      <c r="C134" s="226" t="s">
        <v>155</v>
      </c>
      <c r="D134" s="226" t="s">
        <v>132</v>
      </c>
      <c r="E134" s="227" t="s">
        <v>155</v>
      </c>
      <c r="F134" s="228" t="s">
        <v>1161</v>
      </c>
      <c r="G134" s="229" t="s">
        <v>1151</v>
      </c>
      <c r="H134" s="230">
        <v>2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41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136</v>
      </c>
      <c r="AT134" s="238" t="s">
        <v>132</v>
      </c>
      <c r="AU134" s="238" t="s">
        <v>85</v>
      </c>
      <c r="AY134" s="16" t="s">
        <v>129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83</v>
      </c>
      <c r="BK134" s="239">
        <f>ROUND(I134*H134,2)</f>
        <v>0</v>
      </c>
      <c r="BL134" s="16" t="s">
        <v>136</v>
      </c>
      <c r="BM134" s="238" t="s">
        <v>1162</v>
      </c>
    </row>
    <row r="135" s="2" customFormat="1" ht="14.4" customHeight="1">
      <c r="A135" s="37"/>
      <c r="B135" s="38"/>
      <c r="C135" s="226" t="s">
        <v>159</v>
      </c>
      <c r="D135" s="226" t="s">
        <v>132</v>
      </c>
      <c r="E135" s="227" t="s">
        <v>159</v>
      </c>
      <c r="F135" s="228" t="s">
        <v>1163</v>
      </c>
      <c r="G135" s="229" t="s">
        <v>1151</v>
      </c>
      <c r="H135" s="230">
        <v>2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41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136</v>
      </c>
      <c r="AT135" s="238" t="s">
        <v>132</v>
      </c>
      <c r="AU135" s="238" t="s">
        <v>85</v>
      </c>
      <c r="AY135" s="16" t="s">
        <v>129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83</v>
      </c>
      <c r="BK135" s="239">
        <f>ROUND(I135*H135,2)</f>
        <v>0</v>
      </c>
      <c r="BL135" s="16" t="s">
        <v>136</v>
      </c>
      <c r="BM135" s="238" t="s">
        <v>1164</v>
      </c>
    </row>
    <row r="136" s="2" customFormat="1" ht="14.4" customHeight="1">
      <c r="A136" s="37"/>
      <c r="B136" s="38"/>
      <c r="C136" s="226" t="s">
        <v>165</v>
      </c>
      <c r="D136" s="226" t="s">
        <v>132</v>
      </c>
      <c r="E136" s="227" t="s">
        <v>165</v>
      </c>
      <c r="F136" s="228" t="s">
        <v>1165</v>
      </c>
      <c r="G136" s="229" t="s">
        <v>1166</v>
      </c>
      <c r="H136" s="230">
        <v>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41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136</v>
      </c>
      <c r="AT136" s="238" t="s">
        <v>132</v>
      </c>
      <c r="AU136" s="238" t="s">
        <v>85</v>
      </c>
      <c r="AY136" s="16" t="s">
        <v>129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83</v>
      </c>
      <c r="BK136" s="239">
        <f>ROUND(I136*H136,2)</f>
        <v>0</v>
      </c>
      <c r="BL136" s="16" t="s">
        <v>136</v>
      </c>
      <c r="BM136" s="238" t="s">
        <v>1167</v>
      </c>
    </row>
    <row r="137" s="2" customFormat="1" ht="24.15" customHeight="1">
      <c r="A137" s="37"/>
      <c r="B137" s="38"/>
      <c r="C137" s="226" t="s">
        <v>171</v>
      </c>
      <c r="D137" s="226" t="s">
        <v>132</v>
      </c>
      <c r="E137" s="227" t="s">
        <v>171</v>
      </c>
      <c r="F137" s="228" t="s">
        <v>1168</v>
      </c>
      <c r="G137" s="229" t="s">
        <v>1166</v>
      </c>
      <c r="H137" s="230">
        <v>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41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136</v>
      </c>
      <c r="AT137" s="238" t="s">
        <v>132</v>
      </c>
      <c r="AU137" s="238" t="s">
        <v>85</v>
      </c>
      <c r="AY137" s="16" t="s">
        <v>129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83</v>
      </c>
      <c r="BK137" s="239">
        <f>ROUND(I137*H137,2)</f>
        <v>0</v>
      </c>
      <c r="BL137" s="16" t="s">
        <v>136</v>
      </c>
      <c r="BM137" s="238" t="s">
        <v>1169</v>
      </c>
    </row>
    <row r="138" s="2" customFormat="1" ht="14.4" customHeight="1">
      <c r="A138" s="37"/>
      <c r="B138" s="38"/>
      <c r="C138" s="226" t="s">
        <v>264</v>
      </c>
      <c r="D138" s="226" t="s">
        <v>132</v>
      </c>
      <c r="E138" s="227" t="s">
        <v>264</v>
      </c>
      <c r="F138" s="228" t="s">
        <v>1170</v>
      </c>
      <c r="G138" s="229" t="s">
        <v>1151</v>
      </c>
      <c r="H138" s="230">
        <v>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41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136</v>
      </c>
      <c r="AT138" s="238" t="s">
        <v>132</v>
      </c>
      <c r="AU138" s="238" t="s">
        <v>85</v>
      </c>
      <c r="AY138" s="16" t="s">
        <v>129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83</v>
      </c>
      <c r="BK138" s="239">
        <f>ROUND(I138*H138,2)</f>
        <v>0</v>
      </c>
      <c r="BL138" s="16" t="s">
        <v>136</v>
      </c>
      <c r="BM138" s="238" t="s">
        <v>1171</v>
      </c>
    </row>
    <row r="139" s="2" customFormat="1" ht="14.4" customHeight="1">
      <c r="A139" s="37"/>
      <c r="B139" s="38"/>
      <c r="C139" s="226" t="s">
        <v>268</v>
      </c>
      <c r="D139" s="226" t="s">
        <v>132</v>
      </c>
      <c r="E139" s="227" t="s">
        <v>268</v>
      </c>
      <c r="F139" s="228" t="s">
        <v>1172</v>
      </c>
      <c r="G139" s="229" t="s">
        <v>1151</v>
      </c>
      <c r="H139" s="230">
        <v>2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41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136</v>
      </c>
      <c r="AT139" s="238" t="s">
        <v>132</v>
      </c>
      <c r="AU139" s="238" t="s">
        <v>85</v>
      </c>
      <c r="AY139" s="16" t="s">
        <v>129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83</v>
      </c>
      <c r="BK139" s="239">
        <f>ROUND(I139*H139,2)</f>
        <v>0</v>
      </c>
      <c r="BL139" s="16" t="s">
        <v>136</v>
      </c>
      <c r="BM139" s="238" t="s">
        <v>1173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1174</v>
      </c>
      <c r="F140" s="224" t="s">
        <v>1175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SUM(P141:P148)</f>
        <v>0</v>
      </c>
      <c r="Q140" s="218"/>
      <c r="R140" s="219">
        <f>SUM(R141:R148)</f>
        <v>0</v>
      </c>
      <c r="S140" s="218"/>
      <c r="T140" s="220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83</v>
      </c>
      <c r="AT140" s="222" t="s">
        <v>75</v>
      </c>
      <c r="AU140" s="222" t="s">
        <v>83</v>
      </c>
      <c r="AY140" s="221" t="s">
        <v>129</v>
      </c>
      <c r="BK140" s="223">
        <f>SUM(BK141:BK148)</f>
        <v>0</v>
      </c>
    </row>
    <row r="141" s="2" customFormat="1" ht="14.4" customHeight="1">
      <c r="A141" s="37"/>
      <c r="B141" s="38"/>
      <c r="C141" s="226" t="s">
        <v>274</v>
      </c>
      <c r="D141" s="226" t="s">
        <v>132</v>
      </c>
      <c r="E141" s="227" t="s">
        <v>1176</v>
      </c>
      <c r="F141" s="228" t="s">
        <v>1177</v>
      </c>
      <c r="G141" s="229" t="s">
        <v>258</v>
      </c>
      <c r="H141" s="230">
        <v>160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41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136</v>
      </c>
      <c r="AT141" s="238" t="s">
        <v>132</v>
      </c>
      <c r="AU141" s="238" t="s">
        <v>85</v>
      </c>
      <c r="AY141" s="16" t="s">
        <v>129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83</v>
      </c>
      <c r="BK141" s="239">
        <f>ROUND(I141*H141,2)</f>
        <v>0</v>
      </c>
      <c r="BL141" s="16" t="s">
        <v>136</v>
      </c>
      <c r="BM141" s="238" t="s">
        <v>1178</v>
      </c>
    </row>
    <row r="142" s="2" customFormat="1" ht="14.4" customHeight="1">
      <c r="A142" s="37"/>
      <c r="B142" s="38"/>
      <c r="C142" s="226" t="s">
        <v>281</v>
      </c>
      <c r="D142" s="226" t="s">
        <v>132</v>
      </c>
      <c r="E142" s="227" t="s">
        <v>1179</v>
      </c>
      <c r="F142" s="228" t="s">
        <v>1180</v>
      </c>
      <c r="G142" s="229" t="s">
        <v>258</v>
      </c>
      <c r="H142" s="230">
        <v>50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41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136</v>
      </c>
      <c r="AT142" s="238" t="s">
        <v>132</v>
      </c>
      <c r="AU142" s="238" t="s">
        <v>85</v>
      </c>
      <c r="AY142" s="16" t="s">
        <v>129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83</v>
      </c>
      <c r="BK142" s="239">
        <f>ROUND(I142*H142,2)</f>
        <v>0</v>
      </c>
      <c r="BL142" s="16" t="s">
        <v>136</v>
      </c>
      <c r="BM142" s="238" t="s">
        <v>1181</v>
      </c>
    </row>
    <row r="143" s="2" customFormat="1" ht="14.4" customHeight="1">
      <c r="A143" s="37"/>
      <c r="B143" s="38"/>
      <c r="C143" s="226" t="s">
        <v>286</v>
      </c>
      <c r="D143" s="226" t="s">
        <v>132</v>
      </c>
      <c r="E143" s="227" t="s">
        <v>1182</v>
      </c>
      <c r="F143" s="228" t="s">
        <v>1183</v>
      </c>
      <c r="G143" s="229" t="s">
        <v>258</v>
      </c>
      <c r="H143" s="230">
        <v>290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41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136</v>
      </c>
      <c r="AT143" s="238" t="s">
        <v>132</v>
      </c>
      <c r="AU143" s="238" t="s">
        <v>85</v>
      </c>
      <c r="AY143" s="16" t="s">
        <v>129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83</v>
      </c>
      <c r="BK143" s="239">
        <f>ROUND(I143*H143,2)</f>
        <v>0</v>
      </c>
      <c r="BL143" s="16" t="s">
        <v>136</v>
      </c>
      <c r="BM143" s="238" t="s">
        <v>1184</v>
      </c>
    </row>
    <row r="144" s="2" customFormat="1" ht="24.15" customHeight="1">
      <c r="A144" s="37"/>
      <c r="B144" s="38"/>
      <c r="C144" s="226" t="s">
        <v>8</v>
      </c>
      <c r="D144" s="226" t="s">
        <v>132</v>
      </c>
      <c r="E144" s="227" t="s">
        <v>1185</v>
      </c>
      <c r="F144" s="228" t="s">
        <v>1186</v>
      </c>
      <c r="G144" s="229" t="s">
        <v>1187</v>
      </c>
      <c r="H144" s="230">
        <v>60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41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136</v>
      </c>
      <c r="AT144" s="238" t="s">
        <v>132</v>
      </c>
      <c r="AU144" s="238" t="s">
        <v>85</v>
      </c>
      <c r="AY144" s="16" t="s">
        <v>129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83</v>
      </c>
      <c r="BK144" s="239">
        <f>ROUND(I144*H144,2)</f>
        <v>0</v>
      </c>
      <c r="BL144" s="16" t="s">
        <v>136</v>
      </c>
      <c r="BM144" s="238" t="s">
        <v>1188</v>
      </c>
    </row>
    <row r="145" s="2" customFormat="1" ht="14.4" customHeight="1">
      <c r="A145" s="37"/>
      <c r="B145" s="38"/>
      <c r="C145" s="226" t="s">
        <v>294</v>
      </c>
      <c r="D145" s="226" t="s">
        <v>132</v>
      </c>
      <c r="E145" s="227" t="s">
        <v>1189</v>
      </c>
      <c r="F145" s="228" t="s">
        <v>1190</v>
      </c>
      <c r="G145" s="229" t="s">
        <v>258</v>
      </c>
      <c r="H145" s="230">
        <v>45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41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136</v>
      </c>
      <c r="AT145" s="238" t="s">
        <v>132</v>
      </c>
      <c r="AU145" s="238" t="s">
        <v>85</v>
      </c>
      <c r="AY145" s="16" t="s">
        <v>129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83</v>
      </c>
      <c r="BK145" s="239">
        <f>ROUND(I145*H145,2)</f>
        <v>0</v>
      </c>
      <c r="BL145" s="16" t="s">
        <v>136</v>
      </c>
      <c r="BM145" s="238" t="s">
        <v>1191</v>
      </c>
    </row>
    <row r="146" s="2" customFormat="1" ht="14.4" customHeight="1">
      <c r="A146" s="37"/>
      <c r="B146" s="38"/>
      <c r="C146" s="226" t="s">
        <v>298</v>
      </c>
      <c r="D146" s="226" t="s">
        <v>132</v>
      </c>
      <c r="E146" s="227" t="s">
        <v>1192</v>
      </c>
      <c r="F146" s="228" t="s">
        <v>1193</v>
      </c>
      <c r="G146" s="229" t="s">
        <v>258</v>
      </c>
      <c r="H146" s="230">
        <v>50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41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136</v>
      </c>
      <c r="AT146" s="238" t="s">
        <v>132</v>
      </c>
      <c r="AU146" s="238" t="s">
        <v>85</v>
      </c>
      <c r="AY146" s="16" t="s">
        <v>129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83</v>
      </c>
      <c r="BK146" s="239">
        <f>ROUND(I146*H146,2)</f>
        <v>0</v>
      </c>
      <c r="BL146" s="16" t="s">
        <v>136</v>
      </c>
      <c r="BM146" s="238" t="s">
        <v>1194</v>
      </c>
    </row>
    <row r="147" s="2" customFormat="1" ht="14.4" customHeight="1">
      <c r="A147" s="37"/>
      <c r="B147" s="38"/>
      <c r="C147" s="226" t="s">
        <v>303</v>
      </c>
      <c r="D147" s="226" t="s">
        <v>132</v>
      </c>
      <c r="E147" s="227" t="s">
        <v>1195</v>
      </c>
      <c r="F147" s="228" t="s">
        <v>1196</v>
      </c>
      <c r="G147" s="229" t="s">
        <v>258</v>
      </c>
      <c r="H147" s="230">
        <v>450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41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136</v>
      </c>
      <c r="AT147" s="238" t="s">
        <v>132</v>
      </c>
      <c r="AU147" s="238" t="s">
        <v>85</v>
      </c>
      <c r="AY147" s="16" t="s">
        <v>129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83</v>
      </c>
      <c r="BK147" s="239">
        <f>ROUND(I147*H147,2)</f>
        <v>0</v>
      </c>
      <c r="BL147" s="16" t="s">
        <v>136</v>
      </c>
      <c r="BM147" s="238" t="s">
        <v>1197</v>
      </c>
    </row>
    <row r="148" s="2" customFormat="1" ht="14.4" customHeight="1">
      <c r="A148" s="37"/>
      <c r="B148" s="38"/>
      <c r="C148" s="226" t="s">
        <v>307</v>
      </c>
      <c r="D148" s="226" t="s">
        <v>132</v>
      </c>
      <c r="E148" s="227" t="s">
        <v>1198</v>
      </c>
      <c r="F148" s="228" t="s">
        <v>1199</v>
      </c>
      <c r="G148" s="229" t="s">
        <v>1187</v>
      </c>
      <c r="H148" s="230">
        <v>25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41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136</v>
      </c>
      <c r="AT148" s="238" t="s">
        <v>132</v>
      </c>
      <c r="AU148" s="238" t="s">
        <v>85</v>
      </c>
      <c r="AY148" s="16" t="s">
        <v>129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83</v>
      </c>
      <c r="BK148" s="239">
        <f>ROUND(I148*H148,2)</f>
        <v>0</v>
      </c>
      <c r="BL148" s="16" t="s">
        <v>136</v>
      </c>
      <c r="BM148" s="238" t="s">
        <v>1200</v>
      </c>
    </row>
    <row r="149" s="12" customFormat="1" ht="22.8" customHeight="1">
      <c r="A149" s="12"/>
      <c r="B149" s="210"/>
      <c r="C149" s="211"/>
      <c r="D149" s="212" t="s">
        <v>75</v>
      </c>
      <c r="E149" s="224" t="s">
        <v>1201</v>
      </c>
      <c r="F149" s="224" t="s">
        <v>1202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SUM(P150:P154)</f>
        <v>0</v>
      </c>
      <c r="Q149" s="218"/>
      <c r="R149" s="219">
        <f>SUM(R150:R154)</f>
        <v>0</v>
      </c>
      <c r="S149" s="218"/>
      <c r="T149" s="220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83</v>
      </c>
      <c r="AT149" s="222" t="s">
        <v>75</v>
      </c>
      <c r="AU149" s="222" t="s">
        <v>83</v>
      </c>
      <c r="AY149" s="221" t="s">
        <v>129</v>
      </c>
      <c r="BK149" s="223">
        <f>SUM(BK150:BK154)</f>
        <v>0</v>
      </c>
    </row>
    <row r="150" s="2" customFormat="1" ht="24.15" customHeight="1">
      <c r="A150" s="37"/>
      <c r="B150" s="38"/>
      <c r="C150" s="226" t="s">
        <v>226</v>
      </c>
      <c r="D150" s="226" t="s">
        <v>132</v>
      </c>
      <c r="E150" s="227" t="s">
        <v>1203</v>
      </c>
      <c r="F150" s="228" t="s">
        <v>1204</v>
      </c>
      <c r="G150" s="229" t="s">
        <v>1151</v>
      </c>
      <c r="H150" s="230">
        <v>3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41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136</v>
      </c>
      <c r="AT150" s="238" t="s">
        <v>132</v>
      </c>
      <c r="AU150" s="238" t="s">
        <v>85</v>
      </c>
      <c r="AY150" s="16" t="s">
        <v>129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83</v>
      </c>
      <c r="BK150" s="239">
        <f>ROUND(I150*H150,2)</f>
        <v>0</v>
      </c>
      <c r="BL150" s="16" t="s">
        <v>136</v>
      </c>
      <c r="BM150" s="238" t="s">
        <v>1205</v>
      </c>
    </row>
    <row r="151" s="2" customFormat="1" ht="24.15" customHeight="1">
      <c r="A151" s="37"/>
      <c r="B151" s="38"/>
      <c r="C151" s="226" t="s">
        <v>7</v>
      </c>
      <c r="D151" s="226" t="s">
        <v>132</v>
      </c>
      <c r="E151" s="227" t="s">
        <v>1206</v>
      </c>
      <c r="F151" s="228" t="s">
        <v>1207</v>
      </c>
      <c r="G151" s="229" t="s">
        <v>1151</v>
      </c>
      <c r="H151" s="230">
        <v>6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41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136</v>
      </c>
      <c r="AT151" s="238" t="s">
        <v>132</v>
      </c>
      <c r="AU151" s="238" t="s">
        <v>85</v>
      </c>
      <c r="AY151" s="16" t="s">
        <v>129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83</v>
      </c>
      <c r="BK151" s="239">
        <f>ROUND(I151*H151,2)</f>
        <v>0</v>
      </c>
      <c r="BL151" s="16" t="s">
        <v>136</v>
      </c>
      <c r="BM151" s="238" t="s">
        <v>1208</v>
      </c>
    </row>
    <row r="152" s="2" customFormat="1" ht="24.15" customHeight="1">
      <c r="A152" s="37"/>
      <c r="B152" s="38"/>
      <c r="C152" s="226" t="s">
        <v>229</v>
      </c>
      <c r="D152" s="226" t="s">
        <v>132</v>
      </c>
      <c r="E152" s="227" t="s">
        <v>1209</v>
      </c>
      <c r="F152" s="228" t="s">
        <v>1210</v>
      </c>
      <c r="G152" s="229" t="s">
        <v>1151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41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136</v>
      </c>
      <c r="AT152" s="238" t="s">
        <v>132</v>
      </c>
      <c r="AU152" s="238" t="s">
        <v>85</v>
      </c>
      <c r="AY152" s="16" t="s">
        <v>129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83</v>
      </c>
      <c r="BK152" s="239">
        <f>ROUND(I152*H152,2)</f>
        <v>0</v>
      </c>
      <c r="BL152" s="16" t="s">
        <v>136</v>
      </c>
      <c r="BM152" s="238" t="s">
        <v>1211</v>
      </c>
    </row>
    <row r="153" s="2" customFormat="1" ht="24.15" customHeight="1">
      <c r="A153" s="37"/>
      <c r="B153" s="38"/>
      <c r="C153" s="226" t="s">
        <v>318</v>
      </c>
      <c r="D153" s="226" t="s">
        <v>132</v>
      </c>
      <c r="E153" s="227" t="s">
        <v>1212</v>
      </c>
      <c r="F153" s="228" t="s">
        <v>1213</v>
      </c>
      <c r="G153" s="229" t="s">
        <v>1151</v>
      </c>
      <c r="H153" s="230">
        <v>3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41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136</v>
      </c>
      <c r="AT153" s="238" t="s">
        <v>132</v>
      </c>
      <c r="AU153" s="238" t="s">
        <v>85</v>
      </c>
      <c r="AY153" s="16" t="s">
        <v>129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83</v>
      </c>
      <c r="BK153" s="239">
        <f>ROUND(I153*H153,2)</f>
        <v>0</v>
      </c>
      <c r="BL153" s="16" t="s">
        <v>136</v>
      </c>
      <c r="BM153" s="238" t="s">
        <v>1214</v>
      </c>
    </row>
    <row r="154" s="2" customFormat="1" ht="24.15" customHeight="1">
      <c r="A154" s="37"/>
      <c r="B154" s="38"/>
      <c r="C154" s="226" t="s">
        <v>235</v>
      </c>
      <c r="D154" s="226" t="s">
        <v>132</v>
      </c>
      <c r="E154" s="227" t="s">
        <v>1215</v>
      </c>
      <c r="F154" s="228" t="s">
        <v>1216</v>
      </c>
      <c r="G154" s="229" t="s">
        <v>1151</v>
      </c>
      <c r="H154" s="230">
        <v>3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41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136</v>
      </c>
      <c r="AT154" s="238" t="s">
        <v>132</v>
      </c>
      <c r="AU154" s="238" t="s">
        <v>85</v>
      </c>
      <c r="AY154" s="16" t="s">
        <v>129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83</v>
      </c>
      <c r="BK154" s="239">
        <f>ROUND(I154*H154,2)</f>
        <v>0</v>
      </c>
      <c r="BL154" s="16" t="s">
        <v>136</v>
      </c>
      <c r="BM154" s="238" t="s">
        <v>1217</v>
      </c>
    </row>
    <row r="155" s="12" customFormat="1" ht="22.8" customHeight="1">
      <c r="A155" s="12"/>
      <c r="B155" s="210"/>
      <c r="C155" s="211"/>
      <c r="D155" s="212" t="s">
        <v>75</v>
      </c>
      <c r="E155" s="224" t="s">
        <v>1218</v>
      </c>
      <c r="F155" s="224" t="s">
        <v>1219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SUM(P156:P164)</f>
        <v>0</v>
      </c>
      <c r="Q155" s="218"/>
      <c r="R155" s="219">
        <f>SUM(R156:R164)</f>
        <v>0</v>
      </c>
      <c r="S155" s="218"/>
      <c r="T155" s="220">
        <f>SUM(T156:T164)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83</v>
      </c>
      <c r="AT155" s="222" t="s">
        <v>75</v>
      </c>
      <c r="AU155" s="222" t="s">
        <v>83</v>
      </c>
      <c r="AY155" s="221" t="s">
        <v>129</v>
      </c>
      <c r="BK155" s="223">
        <f>SUM(BK156:BK164)</f>
        <v>0</v>
      </c>
    </row>
    <row r="156" s="2" customFormat="1" ht="24.15" customHeight="1">
      <c r="A156" s="37"/>
      <c r="B156" s="38"/>
      <c r="C156" s="226" t="s">
        <v>325</v>
      </c>
      <c r="D156" s="226" t="s">
        <v>132</v>
      </c>
      <c r="E156" s="227" t="s">
        <v>1220</v>
      </c>
      <c r="F156" s="228" t="s">
        <v>1221</v>
      </c>
      <c r="G156" s="229" t="s">
        <v>1151</v>
      </c>
      <c r="H156" s="230">
        <v>2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41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136</v>
      </c>
      <c r="AT156" s="238" t="s">
        <v>132</v>
      </c>
      <c r="AU156" s="238" t="s">
        <v>85</v>
      </c>
      <c r="AY156" s="16" t="s">
        <v>129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83</v>
      </c>
      <c r="BK156" s="239">
        <f>ROUND(I156*H156,2)</f>
        <v>0</v>
      </c>
      <c r="BL156" s="16" t="s">
        <v>136</v>
      </c>
      <c r="BM156" s="238" t="s">
        <v>1222</v>
      </c>
    </row>
    <row r="157" s="2" customFormat="1" ht="14.4" customHeight="1">
      <c r="A157" s="37"/>
      <c r="B157" s="38"/>
      <c r="C157" s="226" t="s">
        <v>239</v>
      </c>
      <c r="D157" s="226" t="s">
        <v>132</v>
      </c>
      <c r="E157" s="227" t="s">
        <v>1223</v>
      </c>
      <c r="F157" s="228" t="s">
        <v>1224</v>
      </c>
      <c r="G157" s="229" t="s">
        <v>1151</v>
      </c>
      <c r="H157" s="230">
        <v>6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41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136</v>
      </c>
      <c r="AT157" s="238" t="s">
        <v>132</v>
      </c>
      <c r="AU157" s="238" t="s">
        <v>85</v>
      </c>
      <c r="AY157" s="16" t="s">
        <v>129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83</v>
      </c>
      <c r="BK157" s="239">
        <f>ROUND(I157*H157,2)</f>
        <v>0</v>
      </c>
      <c r="BL157" s="16" t="s">
        <v>136</v>
      </c>
      <c r="BM157" s="238" t="s">
        <v>1225</v>
      </c>
    </row>
    <row r="158" s="2" customFormat="1" ht="14.4" customHeight="1">
      <c r="A158" s="37"/>
      <c r="B158" s="38"/>
      <c r="C158" s="226" t="s">
        <v>329</v>
      </c>
      <c r="D158" s="226" t="s">
        <v>132</v>
      </c>
      <c r="E158" s="227" t="s">
        <v>1226</v>
      </c>
      <c r="F158" s="228" t="s">
        <v>1227</v>
      </c>
      <c r="G158" s="229" t="s">
        <v>1151</v>
      </c>
      <c r="H158" s="230">
        <v>5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41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136</v>
      </c>
      <c r="AT158" s="238" t="s">
        <v>132</v>
      </c>
      <c r="AU158" s="238" t="s">
        <v>85</v>
      </c>
      <c r="AY158" s="16" t="s">
        <v>129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83</v>
      </c>
      <c r="BK158" s="239">
        <f>ROUND(I158*H158,2)</f>
        <v>0</v>
      </c>
      <c r="BL158" s="16" t="s">
        <v>136</v>
      </c>
      <c r="BM158" s="238" t="s">
        <v>1228</v>
      </c>
    </row>
    <row r="159" s="2" customFormat="1" ht="14.4" customHeight="1">
      <c r="A159" s="37"/>
      <c r="B159" s="38"/>
      <c r="C159" s="226" t="s">
        <v>245</v>
      </c>
      <c r="D159" s="226" t="s">
        <v>132</v>
      </c>
      <c r="E159" s="227" t="s">
        <v>1229</v>
      </c>
      <c r="F159" s="228" t="s">
        <v>1230</v>
      </c>
      <c r="G159" s="229" t="s">
        <v>1151</v>
      </c>
      <c r="H159" s="230">
        <v>2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41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136</v>
      </c>
      <c r="AT159" s="238" t="s">
        <v>132</v>
      </c>
      <c r="AU159" s="238" t="s">
        <v>85</v>
      </c>
      <c r="AY159" s="16" t="s">
        <v>129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83</v>
      </c>
      <c r="BK159" s="239">
        <f>ROUND(I159*H159,2)</f>
        <v>0</v>
      </c>
      <c r="BL159" s="16" t="s">
        <v>136</v>
      </c>
      <c r="BM159" s="238" t="s">
        <v>1231</v>
      </c>
    </row>
    <row r="160" s="2" customFormat="1" ht="14.4" customHeight="1">
      <c r="A160" s="37"/>
      <c r="B160" s="38"/>
      <c r="C160" s="226" t="s">
        <v>334</v>
      </c>
      <c r="D160" s="226" t="s">
        <v>132</v>
      </c>
      <c r="E160" s="227" t="s">
        <v>1232</v>
      </c>
      <c r="F160" s="228" t="s">
        <v>1233</v>
      </c>
      <c r="G160" s="229" t="s">
        <v>1151</v>
      </c>
      <c r="H160" s="230">
        <v>2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41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136</v>
      </c>
      <c r="AT160" s="238" t="s">
        <v>132</v>
      </c>
      <c r="AU160" s="238" t="s">
        <v>85</v>
      </c>
      <c r="AY160" s="16" t="s">
        <v>129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83</v>
      </c>
      <c r="BK160" s="239">
        <f>ROUND(I160*H160,2)</f>
        <v>0</v>
      </c>
      <c r="BL160" s="16" t="s">
        <v>136</v>
      </c>
      <c r="BM160" s="238" t="s">
        <v>1234</v>
      </c>
    </row>
    <row r="161" s="2" customFormat="1" ht="24.15" customHeight="1">
      <c r="A161" s="37"/>
      <c r="B161" s="38"/>
      <c r="C161" s="226" t="s">
        <v>251</v>
      </c>
      <c r="D161" s="226" t="s">
        <v>132</v>
      </c>
      <c r="E161" s="227" t="s">
        <v>1235</v>
      </c>
      <c r="F161" s="228" t="s">
        <v>1168</v>
      </c>
      <c r="G161" s="229" t="s">
        <v>1151</v>
      </c>
      <c r="H161" s="230">
        <v>1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41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136</v>
      </c>
      <c r="AT161" s="238" t="s">
        <v>132</v>
      </c>
      <c r="AU161" s="238" t="s">
        <v>85</v>
      </c>
      <c r="AY161" s="16" t="s">
        <v>129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83</v>
      </c>
      <c r="BK161" s="239">
        <f>ROUND(I161*H161,2)</f>
        <v>0</v>
      </c>
      <c r="BL161" s="16" t="s">
        <v>136</v>
      </c>
      <c r="BM161" s="238" t="s">
        <v>1236</v>
      </c>
    </row>
    <row r="162" s="2" customFormat="1" ht="14.4" customHeight="1">
      <c r="A162" s="37"/>
      <c r="B162" s="38"/>
      <c r="C162" s="226" t="s">
        <v>341</v>
      </c>
      <c r="D162" s="226" t="s">
        <v>132</v>
      </c>
      <c r="E162" s="227" t="s">
        <v>1237</v>
      </c>
      <c r="F162" s="228" t="s">
        <v>1238</v>
      </c>
      <c r="G162" s="229" t="s">
        <v>1151</v>
      </c>
      <c r="H162" s="230">
        <v>2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41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136</v>
      </c>
      <c r="AT162" s="238" t="s">
        <v>132</v>
      </c>
      <c r="AU162" s="238" t="s">
        <v>85</v>
      </c>
      <c r="AY162" s="16" t="s">
        <v>129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83</v>
      </c>
      <c r="BK162" s="239">
        <f>ROUND(I162*H162,2)</f>
        <v>0</v>
      </c>
      <c r="BL162" s="16" t="s">
        <v>136</v>
      </c>
      <c r="BM162" s="238" t="s">
        <v>1239</v>
      </c>
    </row>
    <row r="163" s="2" customFormat="1" ht="24.15" customHeight="1">
      <c r="A163" s="37"/>
      <c r="B163" s="38"/>
      <c r="C163" s="226" t="s">
        <v>255</v>
      </c>
      <c r="D163" s="226" t="s">
        <v>132</v>
      </c>
      <c r="E163" s="227" t="s">
        <v>1240</v>
      </c>
      <c r="F163" s="228" t="s">
        <v>1241</v>
      </c>
      <c r="G163" s="229" t="s">
        <v>1151</v>
      </c>
      <c r="H163" s="230">
        <v>1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41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136</v>
      </c>
      <c r="AT163" s="238" t="s">
        <v>132</v>
      </c>
      <c r="AU163" s="238" t="s">
        <v>85</v>
      </c>
      <c r="AY163" s="16" t="s">
        <v>129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83</v>
      </c>
      <c r="BK163" s="239">
        <f>ROUND(I163*H163,2)</f>
        <v>0</v>
      </c>
      <c r="BL163" s="16" t="s">
        <v>136</v>
      </c>
      <c r="BM163" s="238" t="s">
        <v>1242</v>
      </c>
    </row>
    <row r="164" s="2" customFormat="1" ht="14.4" customHeight="1">
      <c r="A164" s="37"/>
      <c r="B164" s="38"/>
      <c r="C164" s="226" t="s">
        <v>348</v>
      </c>
      <c r="D164" s="226" t="s">
        <v>132</v>
      </c>
      <c r="E164" s="227" t="s">
        <v>1243</v>
      </c>
      <c r="F164" s="228" t="s">
        <v>1244</v>
      </c>
      <c r="G164" s="229" t="s">
        <v>1151</v>
      </c>
      <c r="H164" s="230">
        <v>1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41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136</v>
      </c>
      <c r="AT164" s="238" t="s">
        <v>132</v>
      </c>
      <c r="AU164" s="238" t="s">
        <v>85</v>
      </c>
      <c r="AY164" s="16" t="s">
        <v>129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83</v>
      </c>
      <c r="BK164" s="239">
        <f>ROUND(I164*H164,2)</f>
        <v>0</v>
      </c>
      <c r="BL164" s="16" t="s">
        <v>136</v>
      </c>
      <c r="BM164" s="238" t="s">
        <v>1245</v>
      </c>
    </row>
    <row r="165" s="12" customFormat="1" ht="22.8" customHeight="1">
      <c r="A165" s="12"/>
      <c r="B165" s="210"/>
      <c r="C165" s="211"/>
      <c r="D165" s="212" t="s">
        <v>75</v>
      </c>
      <c r="E165" s="224" t="s">
        <v>1246</v>
      </c>
      <c r="F165" s="224" t="s">
        <v>1247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SUM(P166:P170)</f>
        <v>0</v>
      </c>
      <c r="Q165" s="218"/>
      <c r="R165" s="219">
        <f>SUM(R166:R170)</f>
        <v>0</v>
      </c>
      <c r="S165" s="218"/>
      <c r="T165" s="220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83</v>
      </c>
      <c r="AT165" s="222" t="s">
        <v>75</v>
      </c>
      <c r="AU165" s="222" t="s">
        <v>83</v>
      </c>
      <c r="AY165" s="221" t="s">
        <v>129</v>
      </c>
      <c r="BK165" s="223">
        <f>SUM(BK166:BK170)</f>
        <v>0</v>
      </c>
    </row>
    <row r="166" s="2" customFormat="1" ht="14.4" customHeight="1">
      <c r="A166" s="37"/>
      <c r="B166" s="38"/>
      <c r="C166" s="226" t="s">
        <v>259</v>
      </c>
      <c r="D166" s="226" t="s">
        <v>132</v>
      </c>
      <c r="E166" s="227" t="s">
        <v>1248</v>
      </c>
      <c r="F166" s="228" t="s">
        <v>1249</v>
      </c>
      <c r="G166" s="229" t="s">
        <v>1166</v>
      </c>
      <c r="H166" s="230">
        <v>1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41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136</v>
      </c>
      <c r="AT166" s="238" t="s">
        <v>132</v>
      </c>
      <c r="AU166" s="238" t="s">
        <v>85</v>
      </c>
      <c r="AY166" s="16" t="s">
        <v>129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83</v>
      </c>
      <c r="BK166" s="239">
        <f>ROUND(I166*H166,2)</f>
        <v>0</v>
      </c>
      <c r="BL166" s="16" t="s">
        <v>136</v>
      </c>
      <c r="BM166" s="238" t="s">
        <v>1250</v>
      </c>
    </row>
    <row r="167" s="2" customFormat="1" ht="14.4" customHeight="1">
      <c r="A167" s="37"/>
      <c r="B167" s="38"/>
      <c r="C167" s="226" t="s">
        <v>351</v>
      </c>
      <c r="D167" s="226" t="s">
        <v>132</v>
      </c>
      <c r="E167" s="227" t="s">
        <v>1251</v>
      </c>
      <c r="F167" s="228" t="s">
        <v>1252</v>
      </c>
      <c r="G167" s="229" t="s">
        <v>1166</v>
      </c>
      <c r="H167" s="230">
        <v>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41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136</v>
      </c>
      <c r="AT167" s="238" t="s">
        <v>132</v>
      </c>
      <c r="AU167" s="238" t="s">
        <v>85</v>
      </c>
      <c r="AY167" s="16" t="s">
        <v>129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83</v>
      </c>
      <c r="BK167" s="239">
        <f>ROUND(I167*H167,2)</f>
        <v>0</v>
      </c>
      <c r="BL167" s="16" t="s">
        <v>136</v>
      </c>
      <c r="BM167" s="238" t="s">
        <v>1253</v>
      </c>
    </row>
    <row r="168" s="2" customFormat="1" ht="24.15" customHeight="1">
      <c r="A168" s="37"/>
      <c r="B168" s="38"/>
      <c r="C168" s="226" t="s">
        <v>263</v>
      </c>
      <c r="D168" s="226" t="s">
        <v>132</v>
      </c>
      <c r="E168" s="227" t="s">
        <v>1254</v>
      </c>
      <c r="F168" s="228" t="s">
        <v>1255</v>
      </c>
      <c r="G168" s="229" t="s">
        <v>1166</v>
      </c>
      <c r="H168" s="230">
        <v>1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41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136</v>
      </c>
      <c r="AT168" s="238" t="s">
        <v>132</v>
      </c>
      <c r="AU168" s="238" t="s">
        <v>85</v>
      </c>
      <c r="AY168" s="16" t="s">
        <v>129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83</v>
      </c>
      <c r="BK168" s="239">
        <f>ROUND(I168*H168,2)</f>
        <v>0</v>
      </c>
      <c r="BL168" s="16" t="s">
        <v>136</v>
      </c>
      <c r="BM168" s="238" t="s">
        <v>1256</v>
      </c>
    </row>
    <row r="169" s="2" customFormat="1" ht="24.15" customHeight="1">
      <c r="A169" s="37"/>
      <c r="B169" s="38"/>
      <c r="C169" s="226" t="s">
        <v>354</v>
      </c>
      <c r="D169" s="226" t="s">
        <v>132</v>
      </c>
      <c r="E169" s="227" t="s">
        <v>1257</v>
      </c>
      <c r="F169" s="228" t="s">
        <v>1258</v>
      </c>
      <c r="G169" s="229" t="s">
        <v>1166</v>
      </c>
      <c r="H169" s="230">
        <v>1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41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136</v>
      </c>
      <c r="AT169" s="238" t="s">
        <v>132</v>
      </c>
      <c r="AU169" s="238" t="s">
        <v>85</v>
      </c>
      <c r="AY169" s="16" t="s">
        <v>129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83</v>
      </c>
      <c r="BK169" s="239">
        <f>ROUND(I169*H169,2)</f>
        <v>0</v>
      </c>
      <c r="BL169" s="16" t="s">
        <v>136</v>
      </c>
      <c r="BM169" s="238" t="s">
        <v>1259</v>
      </c>
    </row>
    <row r="170" s="2" customFormat="1" ht="14.4" customHeight="1">
      <c r="A170" s="37"/>
      <c r="B170" s="38"/>
      <c r="C170" s="226" t="s">
        <v>267</v>
      </c>
      <c r="D170" s="226" t="s">
        <v>132</v>
      </c>
      <c r="E170" s="227" t="s">
        <v>1260</v>
      </c>
      <c r="F170" s="228" t="s">
        <v>1261</v>
      </c>
      <c r="G170" s="229" t="s">
        <v>1166</v>
      </c>
      <c r="H170" s="230">
        <v>1</v>
      </c>
      <c r="I170" s="231"/>
      <c r="J170" s="232">
        <f>ROUND(I170*H170,2)</f>
        <v>0</v>
      </c>
      <c r="K170" s="233"/>
      <c r="L170" s="43"/>
      <c r="M170" s="240" t="s">
        <v>1</v>
      </c>
      <c r="N170" s="241" t="s">
        <v>41</v>
      </c>
      <c r="O170" s="242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136</v>
      </c>
      <c r="AT170" s="238" t="s">
        <v>132</v>
      </c>
      <c r="AU170" s="238" t="s">
        <v>85</v>
      </c>
      <c r="AY170" s="16" t="s">
        <v>129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83</v>
      </c>
      <c r="BK170" s="239">
        <f>ROUND(I170*H170,2)</f>
        <v>0</v>
      </c>
      <c r="BL170" s="16" t="s">
        <v>136</v>
      </c>
      <c r="BM170" s="238" t="s">
        <v>1262</v>
      </c>
    </row>
    <row r="171" s="2" customFormat="1" ht="6.96" customHeight="1">
      <c r="A171" s="37"/>
      <c r="B171" s="65"/>
      <c r="C171" s="66"/>
      <c r="D171" s="66"/>
      <c r="E171" s="66"/>
      <c r="F171" s="66"/>
      <c r="G171" s="66"/>
      <c r="H171" s="66"/>
      <c r="I171" s="66"/>
      <c r="J171" s="66"/>
      <c r="K171" s="66"/>
      <c r="L171" s="43"/>
      <c r="M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</row>
  </sheetData>
  <sheetProtection sheet="1" autoFilter="0" formatColumns="0" formatRows="0" objects="1" scenarios="1" spinCount="100000" saltValue="+o8tDJFXqebNJt82TRrJQyIol/WgUsC2fJJMOyt8ZuLjXwsFqJ3mlUhLXhuw8MXN7lWx2e7H4n8k1iMumQ2HRw==" hashValue="Z1UIM91tXIMTKU38TwopcC8+LATJdCZ78aL7ii1+C86ZItW3cBYSwp8yRqXWOK7IGvl3LBaNTCzOUaCmBT8/zQ==" algorithmName="SHA-512" password="CC35"/>
  <autoFilter ref="C125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Veronika Baťková</dc:creator>
  <cp:lastModifiedBy>Veronika Baťková</cp:lastModifiedBy>
  <dcterms:created xsi:type="dcterms:W3CDTF">2020-09-11T11:21:45Z</dcterms:created>
  <dcterms:modified xsi:type="dcterms:W3CDTF">2020-09-11T11:21:51Z</dcterms:modified>
</cp:coreProperties>
</file>