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192.168.0.160\archiv_text\Kolín_Husova_111_rampy\CD_Kolín_Husova_111_rampy_2020_rozpočet\"/>
    </mc:Choice>
  </mc:AlternateContent>
  <bookViews>
    <workbookView xWindow="0" yWindow="0" windowWidth="25200" windowHeight="11985"/>
  </bookViews>
  <sheets>
    <sheet name="Rekapitulace stavby" sheetId="1" r:id="rId1"/>
    <sheet name="21004 - II. NP VYROVNÁVAC..." sheetId="2" r:id="rId2"/>
    <sheet name="21004a - III. NP VYROVNÁV..." sheetId="3" r:id="rId3"/>
    <sheet name="21004b - IV. NP VYROVNÁVA..." sheetId="4" r:id="rId4"/>
  </sheets>
  <definedNames>
    <definedName name="_xlnm._FilterDatabase" localSheetId="1" hidden="1">'21004 - II. NP VYROVNÁVAC...'!$C$131:$K$171</definedName>
    <definedName name="_xlnm._FilterDatabase" localSheetId="2" hidden="1">'21004a - III. NP VYROVNÁV...'!$C$131:$K$171</definedName>
    <definedName name="_xlnm._FilterDatabase" localSheetId="3" hidden="1">'21004b - IV. NP VYROVNÁVA...'!$C$131:$K$175</definedName>
    <definedName name="_xlnm.Print_Titles" localSheetId="1">'21004 - II. NP VYROVNÁVAC...'!$131:$131</definedName>
    <definedName name="_xlnm.Print_Titles" localSheetId="2">'21004a - III. NP VYROVNÁV...'!$131:$131</definedName>
    <definedName name="_xlnm.Print_Titles" localSheetId="3">'21004b - IV. NP VYROVNÁVA...'!$131:$131</definedName>
    <definedName name="_xlnm.Print_Titles" localSheetId="0">'Rekapitulace stavby'!$92:$92</definedName>
    <definedName name="_xlnm.Print_Area" localSheetId="1">'21004 - II. NP VYROVNÁVAC...'!$C$4:$J$76,'21004 - II. NP VYROVNÁVAC...'!$C$82:$J$111,'21004 - II. NP VYROVNÁVAC...'!$C$117:$K$171</definedName>
    <definedName name="_xlnm.Print_Area" localSheetId="2">'21004a - III. NP VYROVNÁV...'!$C$4:$J$76,'21004a - III. NP VYROVNÁV...'!$C$82:$J$111,'21004a - III. NP VYROVNÁV...'!$C$117:$K$171</definedName>
    <definedName name="_xlnm.Print_Area" localSheetId="3">'21004b - IV. NP VYROVNÁVA...'!$C$4:$J$76,'21004b - IV. NP VYROVNÁVA...'!$C$82:$J$111,'21004b - IV. NP VYROVNÁVA...'!$C$117:$K$175</definedName>
    <definedName name="_xlnm.Print_Area" localSheetId="0">'Rekapitulace stavby'!$D$4:$AO$76,'Rekapitulace stavby'!$C$82:$AQ$99</definedName>
  </definedNames>
  <calcPr calcId="152511"/>
</workbook>
</file>

<file path=xl/calcChain.xml><?xml version="1.0" encoding="utf-8"?>
<calcChain xmlns="http://schemas.openxmlformats.org/spreadsheetml/2006/main">
  <c r="J39" i="4" l="1"/>
  <c r="J38" i="4"/>
  <c r="AY98" i="1"/>
  <c r="J37" i="4"/>
  <c r="AX98" i="1"/>
  <c r="BI175" i="4"/>
  <c r="BH175" i="4"/>
  <c r="BG175" i="4"/>
  <c r="BE175" i="4"/>
  <c r="T175" i="4"/>
  <c r="T174" i="4"/>
  <c r="R175" i="4"/>
  <c r="R174" i="4"/>
  <c r="P175" i="4"/>
  <c r="P174" i="4"/>
  <c r="BI173" i="4"/>
  <c r="BH173" i="4"/>
  <c r="BG173" i="4"/>
  <c r="BE173" i="4"/>
  <c r="T173" i="4"/>
  <c r="T172" i="4"/>
  <c r="R173" i="4"/>
  <c r="R172" i="4"/>
  <c r="P173" i="4"/>
  <c r="P172" i="4"/>
  <c r="BI171" i="4"/>
  <c r="BH171" i="4"/>
  <c r="BG171" i="4"/>
  <c r="BE171" i="4"/>
  <c r="T171" i="4"/>
  <c r="T170" i="4"/>
  <c r="T169" i="4" s="1"/>
  <c r="R171" i="4"/>
  <c r="R170" i="4" s="1"/>
  <c r="R169" i="4" s="1"/>
  <c r="P171" i="4"/>
  <c r="P170" i="4"/>
  <c r="P169" i="4" s="1"/>
  <c r="BI168" i="4"/>
  <c r="BH168" i="4"/>
  <c r="BG168" i="4"/>
  <c r="BE168" i="4"/>
  <c r="T168" i="4"/>
  <c r="R168" i="4"/>
  <c r="P168" i="4"/>
  <c r="BI167" i="4"/>
  <c r="BH167" i="4"/>
  <c r="BG167" i="4"/>
  <c r="BE167" i="4"/>
  <c r="T167" i="4"/>
  <c r="R167" i="4"/>
  <c r="P167" i="4"/>
  <c r="BI166" i="4"/>
  <c r="BH166" i="4"/>
  <c r="BG166" i="4"/>
  <c r="BE166" i="4"/>
  <c r="T166" i="4"/>
  <c r="R166" i="4"/>
  <c r="P166" i="4"/>
  <c r="BI164" i="4"/>
  <c r="BH164" i="4"/>
  <c r="BG164" i="4"/>
  <c r="BE164" i="4"/>
  <c r="T164" i="4"/>
  <c r="R164" i="4"/>
  <c r="P164" i="4"/>
  <c r="BI163" i="4"/>
  <c r="BH163" i="4"/>
  <c r="BG163" i="4"/>
  <c r="BE163" i="4"/>
  <c r="T163" i="4"/>
  <c r="R163" i="4"/>
  <c r="P163" i="4"/>
  <c r="BI162" i="4"/>
  <c r="BH162" i="4"/>
  <c r="BG162" i="4"/>
  <c r="BE162" i="4"/>
  <c r="T162" i="4"/>
  <c r="R162" i="4"/>
  <c r="P162" i="4"/>
  <c r="BI160" i="4"/>
  <c r="BH160" i="4"/>
  <c r="BG160" i="4"/>
  <c r="BE160" i="4"/>
  <c r="T160" i="4"/>
  <c r="R160" i="4"/>
  <c r="P160" i="4"/>
  <c r="BI159" i="4"/>
  <c r="BH159" i="4"/>
  <c r="BG159" i="4"/>
  <c r="BE159" i="4"/>
  <c r="T159" i="4"/>
  <c r="R159" i="4"/>
  <c r="P159" i="4"/>
  <c r="BI157" i="4"/>
  <c r="BH157" i="4"/>
  <c r="BG157" i="4"/>
  <c r="BE157" i="4"/>
  <c r="T157" i="4"/>
  <c r="R157" i="4"/>
  <c r="P157" i="4"/>
  <c r="BI155" i="4"/>
  <c r="BH155" i="4"/>
  <c r="BG155" i="4"/>
  <c r="BE155" i="4"/>
  <c r="T155" i="4"/>
  <c r="R155" i="4"/>
  <c r="P155" i="4"/>
  <c r="BI152" i="4"/>
  <c r="BH152" i="4"/>
  <c r="BG152" i="4"/>
  <c r="BE152" i="4"/>
  <c r="T152" i="4"/>
  <c r="T151" i="4" s="1"/>
  <c r="R152" i="4"/>
  <c r="R151" i="4" s="1"/>
  <c r="P152" i="4"/>
  <c r="P151" i="4" s="1"/>
  <c r="BI149" i="4"/>
  <c r="BH149" i="4"/>
  <c r="BG149" i="4"/>
  <c r="BE149" i="4"/>
  <c r="T149" i="4"/>
  <c r="R149" i="4"/>
  <c r="P149" i="4"/>
  <c r="BI148" i="4"/>
  <c r="BH148" i="4"/>
  <c r="BG148" i="4"/>
  <c r="BE148" i="4"/>
  <c r="T148" i="4"/>
  <c r="R148" i="4"/>
  <c r="P148" i="4"/>
  <c r="BI146" i="4"/>
  <c r="BH146" i="4"/>
  <c r="BG146" i="4"/>
  <c r="BE146" i="4"/>
  <c r="T146" i="4"/>
  <c r="R146" i="4"/>
  <c r="P146" i="4"/>
  <c r="BI145" i="4"/>
  <c r="BH145" i="4"/>
  <c r="BG145" i="4"/>
  <c r="BE145" i="4"/>
  <c r="T145" i="4"/>
  <c r="R145" i="4"/>
  <c r="P145" i="4"/>
  <c r="BI144" i="4"/>
  <c r="BH144" i="4"/>
  <c r="BG144" i="4"/>
  <c r="BE144" i="4"/>
  <c r="T144" i="4"/>
  <c r="R144" i="4"/>
  <c r="P144" i="4"/>
  <c r="BI141" i="4"/>
  <c r="BH141" i="4"/>
  <c r="BG141" i="4"/>
  <c r="BE141" i="4"/>
  <c r="T141" i="4"/>
  <c r="R141" i="4"/>
  <c r="P141" i="4"/>
  <c r="BI139" i="4"/>
  <c r="BH139" i="4"/>
  <c r="BG139" i="4"/>
  <c r="BE139" i="4"/>
  <c r="T139" i="4"/>
  <c r="R139" i="4"/>
  <c r="P139" i="4"/>
  <c r="BI137" i="4"/>
  <c r="BH137" i="4"/>
  <c r="BG137" i="4"/>
  <c r="BE137" i="4"/>
  <c r="T137" i="4"/>
  <c r="R137" i="4"/>
  <c r="P137" i="4"/>
  <c r="BI135" i="4"/>
  <c r="BH135" i="4"/>
  <c r="BG135" i="4"/>
  <c r="BE135" i="4"/>
  <c r="T135" i="4"/>
  <c r="R135" i="4"/>
  <c r="P135" i="4"/>
  <c r="J129" i="4"/>
  <c r="J128" i="4"/>
  <c r="F128" i="4"/>
  <c r="F126" i="4"/>
  <c r="E124" i="4"/>
  <c r="J94" i="4"/>
  <c r="J93" i="4"/>
  <c r="F93" i="4"/>
  <c r="F91" i="4"/>
  <c r="E89" i="4"/>
  <c r="J20" i="4"/>
  <c r="E20" i="4"/>
  <c r="F94" i="4" s="1"/>
  <c r="J19" i="4"/>
  <c r="J14" i="4"/>
  <c r="J126" i="4" s="1"/>
  <c r="E7" i="4"/>
  <c r="E120" i="4" s="1"/>
  <c r="J39" i="3"/>
  <c r="J38" i="3"/>
  <c r="AY97" i="1"/>
  <c r="J37" i="3"/>
  <c r="AX97" i="1" s="1"/>
  <c r="BI171" i="3"/>
  <c r="BH171" i="3"/>
  <c r="BG171" i="3"/>
  <c r="BE171" i="3"/>
  <c r="T171" i="3"/>
  <c r="T170" i="3"/>
  <c r="R171" i="3"/>
  <c r="R170" i="3" s="1"/>
  <c r="R165" i="3" s="1"/>
  <c r="P171" i="3"/>
  <c r="P170" i="3"/>
  <c r="BI169" i="3"/>
  <c r="BH169" i="3"/>
  <c r="BG169" i="3"/>
  <c r="BE169" i="3"/>
  <c r="T169" i="3"/>
  <c r="T168" i="3" s="1"/>
  <c r="R169" i="3"/>
  <c r="R168" i="3"/>
  <c r="P169" i="3"/>
  <c r="P168" i="3" s="1"/>
  <c r="BI167" i="3"/>
  <c r="BH167" i="3"/>
  <c r="BG167" i="3"/>
  <c r="BE167" i="3"/>
  <c r="T167" i="3"/>
  <c r="T166" i="3"/>
  <c r="R167" i="3"/>
  <c r="R166" i="3"/>
  <c r="P167" i="3"/>
  <c r="P166" i="3" s="1"/>
  <c r="P165" i="3" s="1"/>
  <c r="BI164" i="3"/>
  <c r="BH164" i="3"/>
  <c r="BG164" i="3"/>
  <c r="BE164" i="3"/>
  <c r="T164" i="3"/>
  <c r="R164" i="3"/>
  <c r="P164" i="3"/>
  <c r="BI163" i="3"/>
  <c r="BH163" i="3"/>
  <c r="BG163" i="3"/>
  <c r="BE163" i="3"/>
  <c r="T163" i="3"/>
  <c r="R163" i="3"/>
  <c r="P163" i="3"/>
  <c r="BI162" i="3"/>
  <c r="BH162" i="3"/>
  <c r="BG162" i="3"/>
  <c r="BE162" i="3"/>
  <c r="T162" i="3"/>
  <c r="R162" i="3"/>
  <c r="P162" i="3"/>
  <c r="BI160" i="3"/>
  <c r="BH160" i="3"/>
  <c r="BG160" i="3"/>
  <c r="BE160" i="3"/>
  <c r="T160" i="3"/>
  <c r="R160" i="3"/>
  <c r="P160" i="3"/>
  <c r="BI159" i="3"/>
  <c r="BH159" i="3"/>
  <c r="BG159" i="3"/>
  <c r="BE159" i="3"/>
  <c r="T159" i="3"/>
  <c r="R159" i="3"/>
  <c r="P159" i="3"/>
  <c r="BI158" i="3"/>
  <c r="BH158" i="3"/>
  <c r="BG158" i="3"/>
  <c r="BE158" i="3"/>
  <c r="T158" i="3"/>
  <c r="R158" i="3"/>
  <c r="P158" i="3"/>
  <c r="BI156" i="3"/>
  <c r="BH156" i="3"/>
  <c r="BG156" i="3"/>
  <c r="BE156" i="3"/>
  <c r="T156" i="3"/>
  <c r="R156" i="3"/>
  <c r="P156" i="3"/>
  <c r="BI155" i="3"/>
  <c r="BH155" i="3"/>
  <c r="BG155" i="3"/>
  <c r="BE155" i="3"/>
  <c r="T155" i="3"/>
  <c r="R155" i="3"/>
  <c r="P155" i="3"/>
  <c r="BI153" i="3"/>
  <c r="BH153" i="3"/>
  <c r="BG153" i="3"/>
  <c r="BE153" i="3"/>
  <c r="T153" i="3"/>
  <c r="R153" i="3"/>
  <c r="P153" i="3"/>
  <c r="BI150" i="3"/>
  <c r="BH150" i="3"/>
  <c r="BG150" i="3"/>
  <c r="BE150" i="3"/>
  <c r="T150" i="3"/>
  <c r="T149" i="3"/>
  <c r="R150" i="3"/>
  <c r="R149" i="3" s="1"/>
  <c r="P150" i="3"/>
  <c r="P149" i="3"/>
  <c r="BI148" i="3"/>
  <c r="BH148" i="3"/>
  <c r="BG148" i="3"/>
  <c r="BE148" i="3"/>
  <c r="T148" i="3"/>
  <c r="R148" i="3"/>
  <c r="P148" i="3"/>
  <c r="BI146" i="3"/>
  <c r="BH146" i="3"/>
  <c r="BG146" i="3"/>
  <c r="BE146" i="3"/>
  <c r="T146" i="3"/>
  <c r="R146" i="3"/>
  <c r="P146" i="3"/>
  <c r="BI145" i="3"/>
  <c r="BH145" i="3"/>
  <c r="BG145" i="3"/>
  <c r="BE145" i="3"/>
  <c r="T145" i="3"/>
  <c r="R145" i="3"/>
  <c r="P145" i="3"/>
  <c r="BI144" i="3"/>
  <c r="BH144" i="3"/>
  <c r="BG144" i="3"/>
  <c r="BE144" i="3"/>
  <c r="T144" i="3"/>
  <c r="R144" i="3"/>
  <c r="P144" i="3"/>
  <c r="BI141" i="3"/>
  <c r="BH141" i="3"/>
  <c r="BG141" i="3"/>
  <c r="BE141" i="3"/>
  <c r="T141" i="3"/>
  <c r="R141" i="3"/>
  <c r="P141" i="3"/>
  <c r="BI139" i="3"/>
  <c r="BH139" i="3"/>
  <c r="BG139" i="3"/>
  <c r="BE139" i="3"/>
  <c r="T139" i="3"/>
  <c r="R139" i="3"/>
  <c r="P139" i="3"/>
  <c r="BI137" i="3"/>
  <c r="BH137" i="3"/>
  <c r="BG137" i="3"/>
  <c r="BE137" i="3"/>
  <c r="T137" i="3"/>
  <c r="R137" i="3"/>
  <c r="P137" i="3"/>
  <c r="BI135" i="3"/>
  <c r="BH135" i="3"/>
  <c r="BG135" i="3"/>
  <c r="BE135" i="3"/>
  <c r="T135" i="3"/>
  <c r="R135" i="3"/>
  <c r="P135" i="3"/>
  <c r="J129" i="3"/>
  <c r="J128" i="3"/>
  <c r="F128" i="3"/>
  <c r="F126" i="3"/>
  <c r="E124" i="3"/>
  <c r="J94" i="3"/>
  <c r="J93" i="3"/>
  <c r="F93" i="3"/>
  <c r="F91" i="3"/>
  <c r="E89" i="3"/>
  <c r="J20" i="3"/>
  <c r="E20" i="3"/>
  <c r="F94" i="3" s="1"/>
  <c r="J19" i="3"/>
  <c r="J14" i="3"/>
  <c r="J126" i="3" s="1"/>
  <c r="E7" i="3"/>
  <c r="E120" i="3" s="1"/>
  <c r="J39" i="2"/>
  <c r="J38" i="2"/>
  <c r="AY96" i="1" s="1"/>
  <c r="J37" i="2"/>
  <c r="AX96" i="1"/>
  <c r="BI171" i="2"/>
  <c r="BH171" i="2"/>
  <c r="BG171" i="2"/>
  <c r="BE171" i="2"/>
  <c r="T171" i="2"/>
  <c r="T170" i="2" s="1"/>
  <c r="R171" i="2"/>
  <c r="R170" i="2"/>
  <c r="P171" i="2"/>
  <c r="P170" i="2" s="1"/>
  <c r="P165" i="2" s="1"/>
  <c r="BI169" i="2"/>
  <c r="BH169" i="2"/>
  <c r="BG169" i="2"/>
  <c r="BE169" i="2"/>
  <c r="T169" i="2"/>
  <c r="T168" i="2"/>
  <c r="R169" i="2"/>
  <c r="R168" i="2" s="1"/>
  <c r="P169" i="2"/>
  <c r="P168" i="2"/>
  <c r="BI167" i="2"/>
  <c r="BH167" i="2"/>
  <c r="BG167" i="2"/>
  <c r="BE167" i="2"/>
  <c r="T167" i="2"/>
  <c r="T166" i="2" s="1"/>
  <c r="T165" i="2" s="1"/>
  <c r="R167" i="2"/>
  <c r="R166" i="2"/>
  <c r="R165" i="2" s="1"/>
  <c r="P167" i="2"/>
  <c r="P166" i="2"/>
  <c r="BI164" i="2"/>
  <c r="BH164" i="2"/>
  <c r="BG164" i="2"/>
  <c r="BE164" i="2"/>
  <c r="T164" i="2"/>
  <c r="R164" i="2"/>
  <c r="P164" i="2"/>
  <c r="BI163" i="2"/>
  <c r="BH163" i="2"/>
  <c r="BG163" i="2"/>
  <c r="BE163" i="2"/>
  <c r="T163" i="2"/>
  <c r="R163" i="2"/>
  <c r="P163" i="2"/>
  <c r="BI162" i="2"/>
  <c r="BH162" i="2"/>
  <c r="BG162" i="2"/>
  <c r="BE162" i="2"/>
  <c r="T162" i="2"/>
  <c r="R162" i="2"/>
  <c r="P162" i="2"/>
  <c r="BI160" i="2"/>
  <c r="BH160" i="2"/>
  <c r="BG160" i="2"/>
  <c r="BE160" i="2"/>
  <c r="T160" i="2"/>
  <c r="R160" i="2"/>
  <c r="P160" i="2"/>
  <c r="BI159" i="2"/>
  <c r="BH159" i="2"/>
  <c r="BG159" i="2"/>
  <c r="BE159" i="2"/>
  <c r="T159" i="2"/>
  <c r="R159" i="2"/>
  <c r="P159" i="2"/>
  <c r="BI158" i="2"/>
  <c r="BH158" i="2"/>
  <c r="BG158" i="2"/>
  <c r="BE158" i="2"/>
  <c r="T158" i="2"/>
  <c r="R158" i="2"/>
  <c r="P158" i="2"/>
  <c r="BI156" i="2"/>
  <c r="BH156" i="2"/>
  <c r="BG156" i="2"/>
  <c r="BE156" i="2"/>
  <c r="T156" i="2"/>
  <c r="R156" i="2"/>
  <c r="P156" i="2"/>
  <c r="BI155" i="2"/>
  <c r="BH155" i="2"/>
  <c r="BG155" i="2"/>
  <c r="BE155" i="2"/>
  <c r="T155" i="2"/>
  <c r="R155" i="2"/>
  <c r="P155" i="2"/>
  <c r="BI153" i="2"/>
  <c r="BH153" i="2"/>
  <c r="BG153" i="2"/>
  <c r="BE153" i="2"/>
  <c r="T153" i="2"/>
  <c r="R153" i="2"/>
  <c r="P153" i="2"/>
  <c r="BI150" i="2"/>
  <c r="BH150" i="2"/>
  <c r="BG150" i="2"/>
  <c r="BE150" i="2"/>
  <c r="T150" i="2"/>
  <c r="T149" i="2" s="1"/>
  <c r="R150" i="2"/>
  <c r="R149" i="2"/>
  <c r="P150" i="2"/>
  <c r="P149" i="2" s="1"/>
  <c r="BI148" i="2"/>
  <c r="BH148" i="2"/>
  <c r="BG148" i="2"/>
  <c r="BE148" i="2"/>
  <c r="T148" i="2"/>
  <c r="R148" i="2"/>
  <c r="P148" i="2"/>
  <c r="BI146" i="2"/>
  <c r="BH146" i="2"/>
  <c r="BG146" i="2"/>
  <c r="BE146" i="2"/>
  <c r="T146" i="2"/>
  <c r="R146" i="2"/>
  <c r="P146" i="2"/>
  <c r="BI145" i="2"/>
  <c r="BH145" i="2"/>
  <c r="BG145" i="2"/>
  <c r="BE145" i="2"/>
  <c r="T145" i="2"/>
  <c r="R145" i="2"/>
  <c r="P145" i="2"/>
  <c r="BI144" i="2"/>
  <c r="BH144" i="2"/>
  <c r="BG144" i="2"/>
  <c r="BE144" i="2"/>
  <c r="T144" i="2"/>
  <c r="R144" i="2"/>
  <c r="P144" i="2"/>
  <c r="BI141" i="2"/>
  <c r="BH141" i="2"/>
  <c r="BG141" i="2"/>
  <c r="BE141" i="2"/>
  <c r="T141" i="2"/>
  <c r="R141" i="2"/>
  <c r="P141" i="2"/>
  <c r="BI139" i="2"/>
  <c r="BH139" i="2"/>
  <c r="BG139" i="2"/>
  <c r="BE139" i="2"/>
  <c r="T139" i="2"/>
  <c r="R139" i="2"/>
  <c r="P139" i="2"/>
  <c r="BI137" i="2"/>
  <c r="BH137" i="2"/>
  <c r="BG137" i="2"/>
  <c r="BE137" i="2"/>
  <c r="T137" i="2"/>
  <c r="R137" i="2"/>
  <c r="P137" i="2"/>
  <c r="BI135" i="2"/>
  <c r="BH135" i="2"/>
  <c r="BG135" i="2"/>
  <c r="BE135" i="2"/>
  <c r="T135" i="2"/>
  <c r="R135" i="2"/>
  <c r="P135" i="2"/>
  <c r="J129" i="2"/>
  <c r="J128" i="2"/>
  <c r="F128" i="2"/>
  <c r="F126" i="2"/>
  <c r="E124" i="2"/>
  <c r="J94" i="2"/>
  <c r="J93" i="2"/>
  <c r="F93" i="2"/>
  <c r="F91" i="2"/>
  <c r="E89" i="2"/>
  <c r="J20" i="2"/>
  <c r="E20" i="2"/>
  <c r="F94" i="2" s="1"/>
  <c r="J19" i="2"/>
  <c r="J14" i="2"/>
  <c r="J91" i="2" s="1"/>
  <c r="E7" i="2"/>
  <c r="E85" i="2"/>
  <c r="L90" i="1"/>
  <c r="AM90" i="1"/>
  <c r="AM89" i="1"/>
  <c r="L89" i="1"/>
  <c r="AM87" i="1"/>
  <c r="L87" i="1"/>
  <c r="L85" i="1"/>
  <c r="L84" i="1"/>
  <c r="BK166" i="4"/>
  <c r="J163" i="4"/>
  <c r="BK160" i="4"/>
  <c r="BK159" i="4"/>
  <c r="BK155" i="4"/>
  <c r="BK152" i="4"/>
  <c r="BK146" i="4"/>
  <c r="BK145" i="4"/>
  <c r="BK144" i="4"/>
  <c r="J141" i="4"/>
  <c r="J139" i="4"/>
  <c r="BK171" i="3"/>
  <c r="BK167" i="3"/>
  <c r="J163" i="3"/>
  <c r="J162" i="3"/>
  <c r="BK156" i="3"/>
  <c r="J145" i="3"/>
  <c r="BK141" i="3"/>
  <c r="BK162" i="2"/>
  <c r="J158" i="2"/>
  <c r="BK156" i="2"/>
  <c r="J155" i="2"/>
  <c r="J150" i="2"/>
  <c r="BK148" i="2"/>
  <c r="J139" i="2"/>
  <c r="BK164" i="4"/>
  <c r="BK163" i="4"/>
  <c r="J162" i="4"/>
  <c r="J148" i="4"/>
  <c r="J137" i="4"/>
  <c r="J135" i="4"/>
  <c r="J171" i="3"/>
  <c r="BK169" i="3"/>
  <c r="J167" i="3"/>
  <c r="BK163" i="3"/>
  <c r="BK162" i="3"/>
  <c r="J158" i="3"/>
  <c r="BK155" i="3"/>
  <c r="BK150" i="3"/>
  <c r="J148" i="3"/>
  <c r="BK137" i="3"/>
  <c r="J135" i="3"/>
  <c r="BK171" i="2"/>
  <c r="J169" i="2"/>
  <c r="BK164" i="2"/>
  <c r="BK159" i="2"/>
  <c r="BK158" i="2"/>
  <c r="J156" i="2"/>
  <c r="BK155" i="2"/>
  <c r="J148" i="2"/>
  <c r="J146" i="2"/>
  <c r="J137" i="2"/>
  <c r="BK135" i="2"/>
  <c r="AS95" i="1"/>
  <c r="J175" i="4"/>
  <c r="J173" i="4"/>
  <c r="J171" i="4"/>
  <c r="J168" i="4"/>
  <c r="J167" i="4"/>
  <c r="J166" i="4"/>
  <c r="J160" i="4"/>
  <c r="J159" i="4"/>
  <c r="BK157" i="4"/>
  <c r="J149" i="4"/>
  <c r="J146" i="4"/>
  <c r="J145" i="4"/>
  <c r="J169" i="3"/>
  <c r="BK164" i="3"/>
  <c r="J160" i="3"/>
  <c r="BK159" i="3"/>
  <c r="J150" i="3"/>
  <c r="BK148" i="3"/>
  <c r="BK146" i="3"/>
  <c r="BK145" i="3"/>
  <c r="BK144" i="3"/>
  <c r="BK139" i="3"/>
  <c r="BK169" i="2"/>
  <c r="J167" i="2"/>
  <c r="BK163" i="2"/>
  <c r="J162" i="2"/>
  <c r="J160" i="2"/>
  <c r="J159" i="2"/>
  <c r="BK153" i="2"/>
  <c r="BK145" i="2"/>
  <c r="BK141" i="2"/>
  <c r="J135" i="2"/>
  <c r="BK175" i="4"/>
  <c r="BK173" i="4"/>
  <c r="BK171" i="4"/>
  <c r="BK168" i="4"/>
  <c r="BK167" i="4"/>
  <c r="J164" i="4"/>
  <c r="BK162" i="4"/>
  <c r="J157" i="4"/>
  <c r="J155" i="4"/>
  <c r="J152" i="4"/>
  <c r="BK149" i="4"/>
  <c r="BK148" i="4"/>
  <c r="J144" i="4"/>
  <c r="BK141" i="4"/>
  <c r="BK139" i="4"/>
  <c r="BK137" i="4"/>
  <c r="BK135" i="4"/>
  <c r="BK160" i="3"/>
  <c r="J153" i="3"/>
  <c r="J139" i="3"/>
  <c r="BK135" i="3"/>
  <c r="J171" i="2"/>
  <c r="BK167" i="2"/>
  <c r="J164" i="2"/>
  <c r="J163" i="2"/>
  <c r="J145" i="2"/>
  <c r="J144" i="2"/>
  <c r="BK139" i="2"/>
  <c r="J164" i="3"/>
  <c r="J159" i="3"/>
  <c r="BK158" i="3"/>
  <c r="J156" i="3"/>
  <c r="J155" i="3"/>
  <c r="BK153" i="3"/>
  <c r="J146" i="3"/>
  <c r="J144" i="3"/>
  <c r="J141" i="3"/>
  <c r="J137" i="3"/>
  <c r="BK160" i="2"/>
  <c r="J153" i="2"/>
  <c r="BK150" i="2"/>
  <c r="BK146" i="2"/>
  <c r="BK144" i="2"/>
  <c r="J141" i="2"/>
  <c r="BK137" i="2"/>
  <c r="T165" i="3" l="1"/>
  <c r="R138" i="2"/>
  <c r="T143" i="2"/>
  <c r="P152" i="2"/>
  <c r="P157" i="2"/>
  <c r="T134" i="2"/>
  <c r="T138" i="2"/>
  <c r="BK152" i="2"/>
  <c r="T157" i="2"/>
  <c r="BK134" i="3"/>
  <c r="J134" i="3" s="1"/>
  <c r="J100" i="3" s="1"/>
  <c r="R134" i="3"/>
  <c r="P138" i="3"/>
  <c r="P143" i="3"/>
  <c r="BK152" i="3"/>
  <c r="BK157" i="3"/>
  <c r="J157" i="3"/>
  <c r="J106" i="3"/>
  <c r="BK134" i="4"/>
  <c r="J134" i="4" s="1"/>
  <c r="J100" i="4" s="1"/>
  <c r="P134" i="4"/>
  <c r="T134" i="4"/>
  <c r="R138" i="4"/>
  <c r="T138" i="4"/>
  <c r="T143" i="4"/>
  <c r="R154" i="4"/>
  <c r="BK161" i="4"/>
  <c r="J161" i="4"/>
  <c r="J106" i="4"/>
  <c r="T161" i="4"/>
  <c r="BK134" i="2"/>
  <c r="BK138" i="2"/>
  <c r="J138" i="2"/>
  <c r="J101" i="2"/>
  <c r="BK143" i="2"/>
  <c r="J143" i="2"/>
  <c r="J102" i="2"/>
  <c r="BK157" i="2"/>
  <c r="J157" i="2" s="1"/>
  <c r="J106" i="2" s="1"/>
  <c r="T134" i="3"/>
  <c r="T138" i="3"/>
  <c r="R143" i="3"/>
  <c r="T152" i="3"/>
  <c r="P157" i="3"/>
  <c r="R134" i="4"/>
  <c r="BK138" i="4"/>
  <c r="J138" i="4" s="1"/>
  <c r="J101" i="4" s="1"/>
  <c r="P138" i="4"/>
  <c r="BK143" i="4"/>
  <c r="J143" i="4" s="1"/>
  <c r="J102" i="4" s="1"/>
  <c r="R143" i="4"/>
  <c r="BK154" i="4"/>
  <c r="BK153" i="4" s="1"/>
  <c r="J153" i="4" s="1"/>
  <c r="J104" i="4" s="1"/>
  <c r="P154" i="4"/>
  <c r="T154" i="4"/>
  <c r="T153" i="4"/>
  <c r="P161" i="4"/>
  <c r="R134" i="2"/>
  <c r="P143" i="2"/>
  <c r="R152" i="2"/>
  <c r="T152" i="2"/>
  <c r="T151" i="2" s="1"/>
  <c r="P134" i="3"/>
  <c r="R138" i="3"/>
  <c r="T143" i="3"/>
  <c r="P152" i="3"/>
  <c r="P151" i="3" s="1"/>
  <c r="T157" i="3"/>
  <c r="P143" i="4"/>
  <c r="P134" i="2"/>
  <c r="P138" i="2"/>
  <c r="R143" i="2"/>
  <c r="R157" i="2"/>
  <c r="BK138" i="3"/>
  <c r="J138" i="3" s="1"/>
  <c r="J101" i="3" s="1"/>
  <c r="BK143" i="3"/>
  <c r="J143" i="3" s="1"/>
  <c r="J102" i="3" s="1"/>
  <c r="R152" i="3"/>
  <c r="R157" i="3"/>
  <c r="R161" i="4"/>
  <c r="F129" i="2"/>
  <c r="BF135" i="2"/>
  <c r="BF146" i="2"/>
  <c r="BF156" i="2"/>
  <c r="BF164" i="2"/>
  <c r="E85" i="3"/>
  <c r="BF135" i="3"/>
  <c r="BF164" i="3"/>
  <c r="BF169" i="3"/>
  <c r="BF160" i="4"/>
  <c r="J126" i="2"/>
  <c r="BF141" i="2"/>
  <c r="BF160" i="2"/>
  <c r="BF171" i="2"/>
  <c r="BK168" i="2"/>
  <c r="J168" i="2" s="1"/>
  <c r="J109" i="2" s="1"/>
  <c r="BK170" i="2"/>
  <c r="J170" i="2"/>
  <c r="J110" i="2" s="1"/>
  <c r="J91" i="3"/>
  <c r="F129" i="3"/>
  <c r="BF141" i="3"/>
  <c r="BF163" i="3"/>
  <c r="BK166" i="3"/>
  <c r="BK168" i="3"/>
  <c r="J168" i="3"/>
  <c r="J109" i="3" s="1"/>
  <c r="E85" i="4"/>
  <c r="F129" i="4"/>
  <c r="BF144" i="4"/>
  <c r="BF152" i="4"/>
  <c r="BF155" i="4"/>
  <c r="BF157" i="4"/>
  <c r="BF164" i="4"/>
  <c r="BF171" i="4"/>
  <c r="BF173" i="4"/>
  <c r="BF175" i="4"/>
  <c r="BK172" i="4"/>
  <c r="J172" i="4" s="1"/>
  <c r="J109" i="4" s="1"/>
  <c r="BK174" i="4"/>
  <c r="J174" i="4" s="1"/>
  <c r="J110" i="4" s="1"/>
  <c r="BF137" i="2"/>
  <c r="BF139" i="2"/>
  <c r="BF144" i="2"/>
  <c r="BF158" i="2"/>
  <c r="BF162" i="2"/>
  <c r="BK166" i="2"/>
  <c r="J166" i="2" s="1"/>
  <c r="J108" i="2" s="1"/>
  <c r="BF144" i="3"/>
  <c r="BF145" i="3"/>
  <c r="BF148" i="3"/>
  <c r="BF156" i="3"/>
  <c r="BF158" i="3"/>
  <c r="BF159" i="3"/>
  <c r="BF167" i="3"/>
  <c r="BK149" i="3"/>
  <c r="J149" i="3"/>
  <c r="J103" i="3"/>
  <c r="BK170" i="3"/>
  <c r="J170" i="3" s="1"/>
  <c r="J110" i="3" s="1"/>
  <c r="J91" i="4"/>
  <c r="BF146" i="4"/>
  <c r="BF148" i="4"/>
  <c r="BF149" i="4"/>
  <c r="BF159" i="4"/>
  <c r="BF166" i="4"/>
  <c r="BF167" i="4"/>
  <c r="BK170" i="4"/>
  <c r="BK169" i="4"/>
  <c r="J169" i="4" s="1"/>
  <c r="J107" i="4" s="1"/>
  <c r="E120" i="2"/>
  <c r="BF145" i="2"/>
  <c r="BF148" i="2"/>
  <c r="BF150" i="2"/>
  <c r="BF153" i="2"/>
  <c r="BF159" i="2"/>
  <c r="BF163" i="2"/>
  <c r="BF167" i="2"/>
  <c r="BK149" i="2"/>
  <c r="J149" i="2"/>
  <c r="J103" i="2" s="1"/>
  <c r="BF137" i="3"/>
  <c r="BF146" i="3"/>
  <c r="BF153" i="3"/>
  <c r="BF162" i="3"/>
  <c r="BF135" i="4"/>
  <c r="BF141" i="4"/>
  <c r="BF145" i="4"/>
  <c r="BK151" i="4"/>
  <c r="J151" i="4" s="1"/>
  <c r="J103" i="4" s="1"/>
  <c r="BF155" i="2"/>
  <c r="BF169" i="2"/>
  <c r="BF139" i="3"/>
  <c r="BF150" i="3"/>
  <c r="BF155" i="3"/>
  <c r="BF160" i="3"/>
  <c r="BF171" i="3"/>
  <c r="BF137" i="4"/>
  <c r="BF139" i="4"/>
  <c r="BF162" i="4"/>
  <c r="BF163" i="4"/>
  <c r="BF168" i="4"/>
  <c r="J35" i="2"/>
  <c r="AV96" i="1" s="1"/>
  <c r="F37" i="4"/>
  <c r="BB98" i="1" s="1"/>
  <c r="F38" i="3"/>
  <c r="BC97" i="1" s="1"/>
  <c r="F37" i="3"/>
  <c r="BB97" i="1" s="1"/>
  <c r="F35" i="2"/>
  <c r="AZ96" i="1" s="1"/>
  <c r="F39" i="2"/>
  <c r="BD96" i="1" s="1"/>
  <c r="F37" i="2"/>
  <c r="BB96" i="1" s="1"/>
  <c r="J35" i="4"/>
  <c r="AV98" i="1" s="1"/>
  <c r="F39" i="4"/>
  <c r="BD98" i="1" s="1"/>
  <c r="F35" i="3"/>
  <c r="AZ97" i="1" s="1"/>
  <c r="F38" i="2"/>
  <c r="BC96" i="1" s="1"/>
  <c r="F39" i="3"/>
  <c r="BD97" i="1" s="1"/>
  <c r="F38" i="4"/>
  <c r="BC98" i="1" s="1"/>
  <c r="J35" i="3"/>
  <c r="AV97" i="1" s="1"/>
  <c r="F35" i="4"/>
  <c r="AZ98" i="1" s="1"/>
  <c r="AS94" i="1"/>
  <c r="P133" i="2" l="1"/>
  <c r="P133" i="3"/>
  <c r="P132" i="3"/>
  <c r="AU97" i="1" s="1"/>
  <c r="P153" i="4"/>
  <c r="R153" i="4"/>
  <c r="P151" i="2"/>
  <c r="R133" i="2"/>
  <c r="R132" i="2" s="1"/>
  <c r="T133" i="3"/>
  <c r="BK133" i="2"/>
  <c r="T133" i="4"/>
  <c r="T132" i="4" s="1"/>
  <c r="R133" i="3"/>
  <c r="BK165" i="3"/>
  <c r="J165" i="3" s="1"/>
  <c r="J107" i="3" s="1"/>
  <c r="R151" i="3"/>
  <c r="R151" i="2"/>
  <c r="R133" i="4"/>
  <c r="R132" i="4" s="1"/>
  <c r="T151" i="3"/>
  <c r="P133" i="4"/>
  <c r="P132" i="4" s="1"/>
  <c r="AU98" i="1" s="1"/>
  <c r="BK151" i="3"/>
  <c r="J151" i="3"/>
  <c r="J104" i="3" s="1"/>
  <c r="BK151" i="2"/>
  <c r="J151" i="2"/>
  <c r="J104" i="2"/>
  <c r="T133" i="2"/>
  <c r="T132" i="2" s="1"/>
  <c r="J134" i="2"/>
  <c r="J100" i="2"/>
  <c r="J152" i="3"/>
  <c r="J105" i="3" s="1"/>
  <c r="BK133" i="4"/>
  <c r="J133" i="4"/>
  <c r="J99" i="4"/>
  <c r="J154" i="4"/>
  <c r="J105" i="4"/>
  <c r="J170" i="4"/>
  <c r="J108" i="4"/>
  <c r="J152" i="2"/>
  <c r="J105" i="2"/>
  <c r="J166" i="3"/>
  <c r="J108" i="3"/>
  <c r="BK165" i="2"/>
  <c r="J165" i="2"/>
  <c r="J107" i="2"/>
  <c r="BK133" i="3"/>
  <c r="J133" i="3" s="1"/>
  <c r="J99" i="3" s="1"/>
  <c r="BC95" i="1"/>
  <c r="AY95" i="1"/>
  <c r="F36" i="4"/>
  <c r="BA98" i="1" s="1"/>
  <c r="F36" i="3"/>
  <c r="BA97" i="1"/>
  <c r="J36" i="3"/>
  <c r="AW97" i="1" s="1"/>
  <c r="AT97" i="1" s="1"/>
  <c r="BD95" i="1"/>
  <c r="BD94" i="1" s="1"/>
  <c r="W33" i="1" s="1"/>
  <c r="AZ95" i="1"/>
  <c r="AV95" i="1" s="1"/>
  <c r="F36" i="2"/>
  <c r="BA96" i="1" s="1"/>
  <c r="J36" i="2"/>
  <c r="AW96" i="1" s="1"/>
  <c r="AT96" i="1" s="1"/>
  <c r="BB95" i="1"/>
  <c r="AX95" i="1"/>
  <c r="J36" i="4"/>
  <c r="AW98" i="1" s="1"/>
  <c r="AT98" i="1" s="1"/>
  <c r="R132" i="3" l="1"/>
  <c r="BK132" i="2"/>
  <c r="J132" i="2"/>
  <c r="J98" i="2"/>
  <c r="T132" i="3"/>
  <c r="P132" i="2"/>
  <c r="AU96" i="1"/>
  <c r="BK132" i="4"/>
  <c r="J132" i="4" s="1"/>
  <c r="J32" i="4" s="1"/>
  <c r="AG98" i="1" s="1"/>
  <c r="AN98" i="1" s="1"/>
  <c r="J133" i="2"/>
  <c r="J99" i="2"/>
  <c r="BK132" i="3"/>
  <c r="J132" i="3" s="1"/>
  <c r="J32" i="3" s="1"/>
  <c r="AG97" i="1" s="1"/>
  <c r="AN97" i="1" s="1"/>
  <c r="BA95" i="1"/>
  <c r="AW95" i="1"/>
  <c r="AT95" i="1"/>
  <c r="BC94" i="1"/>
  <c r="W32" i="1" s="1"/>
  <c r="BB94" i="1"/>
  <c r="W31" i="1"/>
  <c r="AZ94" i="1"/>
  <c r="W29" i="1" s="1"/>
  <c r="AU95" i="1"/>
  <c r="AU94" i="1"/>
  <c r="J98" i="4" l="1"/>
  <c r="J98" i="3"/>
  <c r="J41" i="4"/>
  <c r="J41" i="3"/>
  <c r="AX94" i="1"/>
  <c r="BA94" i="1"/>
  <c r="AW94" i="1"/>
  <c r="AK30" i="1" s="1"/>
  <c r="AY94" i="1"/>
  <c r="J32" i="2"/>
  <c r="AG96" i="1"/>
  <c r="AN96" i="1"/>
  <c r="AV94" i="1"/>
  <c r="AK29" i="1"/>
  <c r="J41" i="2" l="1"/>
  <c r="AT94" i="1"/>
  <c r="W30" i="1"/>
  <c r="AG95" i="1"/>
  <c r="AG94" i="1" s="1"/>
  <c r="AK26" i="1" s="1"/>
  <c r="AK35" i="1" s="1"/>
  <c r="AN94" i="1" l="1"/>
  <c r="AN95" i="1"/>
</calcChain>
</file>

<file path=xl/sharedStrings.xml><?xml version="1.0" encoding="utf-8"?>
<sst xmlns="http://schemas.openxmlformats.org/spreadsheetml/2006/main" count="1928" uniqueCount="305">
  <si>
    <t>Export Komplet</t>
  </si>
  <si>
    <t/>
  </si>
  <si>
    <t>2.0</t>
  </si>
  <si>
    <t>False</t>
  </si>
  <si>
    <t>{b25cb829-a041-4402-90e6-9fbdc6261de0}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</si>
  <si>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</si>
  <si>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</si>
  <si>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</si>
  <si>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</si>
  <si>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</si>
  <si>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</si>
  <si>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</si>
  <si>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</si>
  <si>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</si>
  <si>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21004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</si>
  <si>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</si>
  <si>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</si>
  <si>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OPRAVA VNITŘNÍ RAMPY PRO OSOBY ZTP HUSOVA 111, 112</t>
  </si>
  <si>
    <t>KSO:</t>
  </si>
  <si>
    <t>CC-CZ:</t>
  </si>
  <si>
    <t>Místo:</t>
  </si>
  <si>
    <t>Husova 110, 111, 112, Kolín I</t>
  </si>
  <si>
    <t>Datum:</t>
  </si>
  <si>
    <t>Zadavatel:</t>
  </si>
  <si>
    <t>IČ:</t>
  </si>
  <si>
    <t>Město Kolín, Karlovo nám. 78, Kolín I</t>
  </si>
  <si>
    <t>DIČ:</t>
  </si>
  <si>
    <t>Uchazeč:</t>
  </si>
  <si>
    <t>Vyplň údaj</t>
  </si>
  <si>
    <t>Projektant:</t>
  </si>
  <si>
    <t>27210341</t>
  </si>
  <si>
    <t>AZ PROJECT spol. s r.o., Plynárenská 830, Kolín IV</t>
  </si>
  <si>
    <t>CZ27210341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</si>
  <si>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</si>
  <si>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</si>
  <si>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</si>
  <si>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</si>
  <si>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</si>
  <si>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</si>
  <si>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</si>
  <si>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</si>
  <si>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</si>
  <si>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</si>
  <si>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</si>
  <si>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</si>
  <si>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</si>
  <si>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</si>
  <si>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</si>
  <si>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</si>
  <si>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</si>
  <si>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</si>
  <si>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</si>
  <si>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</si>
  <si>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</si>
  <si>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</si>
  <si>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</si>
  <si>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</si>
  <si>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</si>
  <si>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</si>
  <si>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</si>
  <si>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</si>
  <si>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</si>
  <si>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</si>
  <si>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</si>
  <si>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</si>
  <si>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</si>
  <si>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</si>
  <si>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</si>
  <si>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</si>
  <si>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</si>
  <si>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</si>
  <si>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</si>
  <si>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</si>
  <si>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</si>
  <si>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</si>
  <si>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</si>
  <si>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</si>
  <si>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</si>
  <si>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</si>
  <si>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</si>
  <si>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STA</t>
  </si>
  <si>
    <t>1</t>
  </si>
  <si>
    <t>{72642199-dc02-41a8-8983-5c08168c9345}</t>
  </si>
  <si>
    <t>/</t>
  </si>
  <si>
    <t>II. NP VYROVNÁVACÍ RAMPA</t>
  </si>
  <si>
    <t>Soupis</t>
  </si>
  <si>
    <t>2</t>
  </si>
  <si>
    <t>{afe17337-e9ba-4383-943c-9c66ef990663}</t>
  </si>
  <si>
    <t>21004a</t>
  </si>
  <si>
    <t>III. NP VYROVNÁVACÍ RAMPA</t>
  </si>
  <si>
    <t>{c5dfd5de-3fe4-48a3-bdd2-5aab9bb9c900}</t>
  </si>
  <si>
    <t>21004b</t>
  </si>
  <si>
    <t>IV. NP VYROVNÁVACÍ RAMPA</t>
  </si>
  <si>
    <t>{2ad73903-f344-4c96-87a2-5845e942f5fc}</t>
  </si>
  <si>
    <t>KRYCÍ LIST SOUPISU PRACÍ</t>
  </si>
  <si>
    <t>Objekt:</t>
  </si>
  <si>
    <t>21004 - OPRAVA VNITŘNÍ RAMPY PRO OSOBY ZTP HUSOVA 111, 112</t>
  </si>
  <si>
    <t>Soupis:</t>
  </si>
  <si>
    <t>21004 - II. NP VYROVNÁVACÍ RAMPA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</si>
  <si>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</si>
  <si>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</si>
  <si>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</si>
  <si>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</si>
  <si>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</si>
  <si>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</si>
  <si>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</si>
  <si>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</si>
  <si>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</si>
  <si>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</si>
  <si>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</si>
  <si>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767 - Konstrukce zámečnické</t>
  </si>
  <si>
    <t xml:space="preserve">    771 - Podlahy z dlaždic</t>
  </si>
  <si>
    <t>VRN - Vedlejší rozpočtové náklady</t>
  </si>
  <si>
    <t xml:space="preserve">    VRN3 - Zařízení staveniště</t>
  </si>
  <si>
    <t xml:space="preserve">    VRN4 - Inženýrská činnost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</si>
  <si>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</si>
  <si>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</si>
  <si>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</si>
  <si>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</si>
  <si>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</si>
  <si>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</si>
  <si>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</si>
  <si>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</si>
  <si>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</si>
  <si>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</si>
  <si>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</si>
  <si>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</si>
  <si>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</si>
  <si>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</si>
  <si>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</si>
  <si>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</si>
  <si>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</si>
  <si>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6</t>
  </si>
  <si>
    <t>Úpravy povrchů, podlahy a osazování výplní</t>
  </si>
  <si>
    <t>K</t>
  </si>
  <si>
    <t>631311116</t>
  </si>
  <si>
    <t>Mazanina tl do 80 mm z betonu prostého bez zvýšených nároků na prostředí tř. C 25/30</t>
  </si>
  <si>
    <t>m3</t>
  </si>
  <si>
    <t>CS ÚRS 2021 01</t>
  </si>
  <si>
    <t>4</t>
  </si>
  <si>
    <t>91730471</t>
  </si>
  <si>
    <t>VV</t>
  </si>
  <si>
    <t>(1,4*1,335+2,6*1,285+1,4*1,335+1*1,335+1,49*2,35+0,3*1,285*2)*0,05</t>
  </si>
  <si>
    <t>631319011</t>
  </si>
  <si>
    <t>Příplatek k mazanině tl do 80 mm za přehlazení povrchu</t>
  </si>
  <si>
    <t>1070269522</t>
  </si>
  <si>
    <t>9</t>
  </si>
  <si>
    <t>Ostatní konstrukce a práce, bourání</t>
  </si>
  <si>
    <t>3</t>
  </si>
  <si>
    <t>952901111</t>
  </si>
  <si>
    <t>Vyčištění budov bytové a občanské výstavby při výšce podlaží do 4 m</t>
  </si>
  <si>
    <t>m2</t>
  </si>
  <si>
    <t>-1832989964</t>
  </si>
  <si>
    <t>46"v.v. odhadem</t>
  </si>
  <si>
    <t>965043341</t>
  </si>
  <si>
    <t>Bourání podkladů pod dlažby betonových s potěrem nebo teracem tl do 100 mm pl přes 4 m2</t>
  </si>
  <si>
    <t>1993498249</t>
  </si>
  <si>
    <t>(3,3*1,65+2,68*2,83)*0,1</t>
  </si>
  <si>
    <t>997</t>
  </si>
  <si>
    <t>Přesun sutě</t>
  </si>
  <si>
    <t>5</t>
  </si>
  <si>
    <t>997013214</t>
  </si>
  <si>
    <t>Vnitrostaveništní doprava suti a vybouraných hmot pro budovy v do 15 m ručně</t>
  </si>
  <si>
    <t>t</t>
  </si>
  <si>
    <t>946915167</t>
  </si>
  <si>
    <t>997013501</t>
  </si>
  <si>
    <t>Odvoz suti a vybouraných hmot na skládku nebo meziskládku do 1 km se složením</t>
  </si>
  <si>
    <t>-909189317</t>
  </si>
  <si>
    <t>7</t>
  </si>
  <si>
    <t>997013511</t>
  </si>
  <si>
    <t>Odvoz suti a vybouraných hmot z meziskládky na skládku do 1 km s naložením a se složením</t>
  </si>
  <si>
    <t>-1395923876</t>
  </si>
  <si>
    <t>2,867*19</t>
  </si>
  <si>
    <t>8</t>
  </si>
  <si>
    <t>997013601</t>
  </si>
  <si>
    <t>Poplatek za uložení na skládce (skládkovné) stavebního odpadu betonového kód odpadu 17 01 01</t>
  </si>
  <si>
    <t>1427128786</t>
  </si>
  <si>
    <t>998</t>
  </si>
  <si>
    <t>Přesun hmot</t>
  </si>
  <si>
    <t>998011003</t>
  </si>
  <si>
    <t>Přesun hmot pro budovy zděné v do 24 m</t>
  </si>
  <si>
    <t>-49341943</t>
  </si>
  <si>
    <t>PSV</t>
  </si>
  <si>
    <t>Práce a dodávky PSV</t>
  </si>
  <si>
    <t>767</t>
  </si>
  <si>
    <t>Konstrukce zámečnické</t>
  </si>
  <si>
    <t>10</t>
  </si>
  <si>
    <t>7675411r1</t>
  </si>
  <si>
    <t>Demontáž konstrukce rampy vč. výplně - pororošt, odvoz</t>
  </si>
  <si>
    <t>16</t>
  </si>
  <si>
    <t>-747296139</t>
  </si>
  <si>
    <t>0,75*3,034</t>
  </si>
  <si>
    <t>11</t>
  </si>
  <si>
    <t>76799511r</t>
  </si>
  <si>
    <t>Dodávka + montáž atypických zámečnických konstrukcí vč. povrchové úpravy - nátěr, pryžové podložky</t>
  </si>
  <si>
    <t>kg</t>
  </si>
  <si>
    <t>-1013477952</t>
  </si>
  <si>
    <t>12</t>
  </si>
  <si>
    <t>998767203</t>
  </si>
  <si>
    <t>Přesun hmot procentní pro zámečnické konstrukce v objektech v do 24 m</t>
  </si>
  <si>
    <t>%</t>
  </si>
  <si>
    <t>1179243196</t>
  </si>
  <si>
    <t>771</t>
  </si>
  <si>
    <t>Podlahy z dlaždic</t>
  </si>
  <si>
    <t>13</t>
  </si>
  <si>
    <t>771151011</t>
  </si>
  <si>
    <t>Samonivelační stěrka podlah pevnosti 20 MPa tl 3 mm</t>
  </si>
  <si>
    <t>1817940005</t>
  </si>
  <si>
    <t>14</t>
  </si>
  <si>
    <t>771574262</t>
  </si>
  <si>
    <t>Montáž podlah keramických velkoformát pro mechanické zatížení protiskluzných lepených flexibilním lepidlem do 6 ks/ m2</t>
  </si>
  <si>
    <t>466905638</t>
  </si>
  <si>
    <t>M</t>
  </si>
  <si>
    <t>59761420</t>
  </si>
  <si>
    <t>dlažba velkoformátová keramická slinutá protiskluzná do interiéru i exteriéru pro vysoké mechanické namáhání přes 4 do 6ks/m2</t>
  </si>
  <si>
    <t>32</t>
  </si>
  <si>
    <t>-2051443803</t>
  </si>
  <si>
    <t>12,687*1,15 'Přepočtené koeficientem množství</t>
  </si>
  <si>
    <t>771577114</t>
  </si>
  <si>
    <t>Příplatek k montáži podlah keramických lepených flexibilním lepidlem za spárování tmelem dvousložkovým</t>
  </si>
  <si>
    <t>-1496419502</t>
  </si>
  <si>
    <t>17</t>
  </si>
  <si>
    <t>771577115</t>
  </si>
  <si>
    <t>Příplatek k montáži podlah keramických lepených flexibilním lepidlem za lepení dvousložkovým lepidlem</t>
  </si>
  <si>
    <t>-1727217577</t>
  </si>
  <si>
    <t>18</t>
  </si>
  <si>
    <t>998771103</t>
  </si>
  <si>
    <t>Přesun hmot tonážní pro podlahy z dlaždic v objektech v do 24 m</t>
  </si>
  <si>
    <t>1721022238</t>
  </si>
  <si>
    <t>VRN</t>
  </si>
  <si>
    <t>Vedlejší rozpočtové náklady</t>
  </si>
  <si>
    <t>VRN3</t>
  </si>
  <si>
    <t>Zařízení staveniště</t>
  </si>
  <si>
    <t>19</t>
  </si>
  <si>
    <t>030001000</t>
  </si>
  <si>
    <t>1024</t>
  </si>
  <si>
    <t>784257179</t>
  </si>
  <si>
    <t>VRN4</t>
  </si>
  <si>
    <t>Inženýrská činnost</t>
  </si>
  <si>
    <t>045002000</t>
  </si>
  <si>
    <t>Kompletační a koordinační činnost</t>
  </si>
  <si>
    <t>-959866972</t>
  </si>
  <si>
    <t>VRN7</t>
  </si>
  <si>
    <t>Provozní vlivy</t>
  </si>
  <si>
    <t>20</t>
  </si>
  <si>
    <t>071002000</t>
  </si>
  <si>
    <t>Provoz investora, třetích osob</t>
  </si>
  <si>
    <t>-1485148880</t>
  </si>
  <si>
    <t>21004a - III. NP VYROVNÁVACÍ RAMPA</t>
  </si>
  <si>
    <t>1855348751</t>
  </si>
  <si>
    <t>-2120115749</t>
  </si>
  <si>
    <t>988039205</t>
  </si>
  <si>
    <t>46+12*2,8"v.v. odhadem</t>
  </si>
  <si>
    <t>-616720171</t>
  </si>
  <si>
    <t>-933928571</t>
  </si>
  <si>
    <t>-166352644</t>
  </si>
  <si>
    <t>-976240994</t>
  </si>
  <si>
    <t>-1174050716</t>
  </si>
  <si>
    <t>221241523</t>
  </si>
  <si>
    <t>552687180</t>
  </si>
  <si>
    <t>-1220330559</t>
  </si>
  <si>
    <t>1996043159</t>
  </si>
  <si>
    <t>-592052003</t>
  </si>
  <si>
    <t>660918947</t>
  </si>
  <si>
    <t>1159377101</t>
  </si>
  <si>
    <t>1429309183</t>
  </si>
  <si>
    <t>1373611749</t>
  </si>
  <si>
    <t>828786829</t>
  </si>
  <si>
    <t>-1838442020</t>
  </si>
  <si>
    <t>-564187700</t>
  </si>
  <si>
    <t>-521462010</t>
  </si>
  <si>
    <t>21004b - IV. NP VYROVNÁVACÍ RAMPA</t>
  </si>
  <si>
    <t>1125763654</t>
  </si>
  <si>
    <t>1380640234</t>
  </si>
  <si>
    <t>852176983</t>
  </si>
  <si>
    <t>46+12*2,8*2"v.v. odhadem</t>
  </si>
  <si>
    <t>-957380550</t>
  </si>
  <si>
    <t>52920000</t>
  </si>
  <si>
    <t>-1876558356</t>
  </si>
  <si>
    <t>-1333221151</t>
  </si>
  <si>
    <t>3,001*19</t>
  </si>
  <si>
    <t>149611404</t>
  </si>
  <si>
    <t>997013631</t>
  </si>
  <si>
    <t>Poplatek za uložení na skládce (skládkovné) stavebního odpadu směsného kód odpadu 17 09 04</t>
  </si>
  <si>
    <t>-849266231</t>
  </si>
  <si>
    <t>3,001-2,867</t>
  </si>
  <si>
    <t>1221883612</t>
  </si>
  <si>
    <t>767161813</t>
  </si>
  <si>
    <t>Demontáž zábradlí rovného nerozebíratelného hmotnosti 1 m zábradlí do 20 kg do suti</t>
  </si>
  <si>
    <t>m</t>
  </si>
  <si>
    <t>2052505407</t>
  </si>
  <si>
    <t>2,05+0,95+1,25+1,035+2,05+1,035</t>
  </si>
  <si>
    <t>1041948258</t>
  </si>
  <si>
    <t>2027175603</t>
  </si>
  <si>
    <t>-1585358070</t>
  </si>
  <si>
    <t>-1697676877</t>
  </si>
  <si>
    <t>-165057483</t>
  </si>
  <si>
    <t>-1525251796</t>
  </si>
  <si>
    <t>-1293868063</t>
  </si>
  <si>
    <t>-1049071767</t>
  </si>
  <si>
    <t>756195332</t>
  </si>
  <si>
    <t>-1913865480</t>
  </si>
  <si>
    <t>806389650</t>
  </si>
  <si>
    <t>-2101984378</t>
  </si>
  <si>
    <t>Dodávka + montáž atypických zámečnických konstrukcí vč. povrchové úpravy - nátěr trojnásobný syntetický, dílenská výroba   + montáž na stavbě šroubovými spoji,  pryžové podložky pro montáž OK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</si>
</sst>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3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2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5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7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5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20" fillId="5" borderId="0" xfId="0" applyFont="1" applyFill="1" applyAlignment="1">
      <alignment horizontal="center" vertical="center"/>
    </xf>
    <xf numFmtId="0" fontId="21" fillId="0" borderId="16" xfId="0" applyFont="1" applyBorder="1" applyAlignment="1">
      <alignment horizontal="center" vertical="center" wrapText="1"/>
    </xf>
    <xf numFmtId="0" fontId="21" fillId="0" borderId="17" xfId="0" applyFont="1" applyBorder="1" applyAlignment="1">
      <alignment horizontal="center" vertical="center" wrapText="1"/>
    </xf>
    <xf numFmtId="0" fontId="21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4" fontId="22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8" fillId="0" borderId="14" xfId="0" applyNumberFormat="1" applyFont="1" applyBorder="1" applyAlignment="1">
      <alignment vertical="center"/>
    </xf>
    <xf numFmtId="4" fontId="18" fillId="0" borderId="0" xfId="0" applyNumberFormat="1" applyFont="1" applyBorder="1" applyAlignment="1">
      <alignment vertical="center"/>
    </xf>
    <xf numFmtId="166" fontId="18" fillId="0" borderId="0" xfId="0" applyNumberFormat="1" applyFont="1" applyBorder="1" applyAlignment="1">
      <alignment vertical="center"/>
    </xf>
    <xf numFmtId="4" fontId="18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5" fillId="0" borderId="3" xfId="0" applyFont="1" applyBorder="1" applyAlignment="1">
      <alignment vertical="center"/>
    </xf>
    <xf numFmtId="0" fontId="24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6" fillId="0" borderId="14" xfId="0" applyNumberFormat="1" applyFont="1" applyBorder="1" applyAlignment="1">
      <alignment vertical="center"/>
    </xf>
    <xf numFmtId="4" fontId="26" fillId="0" borderId="0" xfId="0" applyNumberFormat="1" applyFont="1" applyBorder="1" applyAlignment="1">
      <alignment vertical="center"/>
    </xf>
    <xf numFmtId="166" fontId="26" fillId="0" borderId="0" xfId="0" applyNumberFormat="1" applyFont="1" applyBorder="1" applyAlignment="1">
      <alignment vertical="center"/>
    </xf>
    <xf numFmtId="4" fontId="26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4" fontId="1" fillId="0" borderId="14" xfId="0" applyNumberFormat="1" applyFont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166" fontId="1" fillId="0" borderId="0" xfId="0" applyNumberFormat="1" applyFont="1" applyBorder="1" applyAlignment="1">
      <alignment vertical="center"/>
    </xf>
    <xf numFmtId="4" fontId="1" fillId="0" borderId="15" xfId="0" applyNumberFormat="1" applyFont="1" applyBorder="1" applyAlignment="1">
      <alignment vertical="center"/>
    </xf>
    <xf numFmtId="4" fontId="1" fillId="0" borderId="19" xfId="0" applyNumberFormat="1" applyFont="1" applyBorder="1" applyAlignment="1">
      <alignment vertical="center"/>
    </xf>
    <xf numFmtId="4" fontId="1" fillId="0" borderId="20" xfId="0" applyNumberFormat="1" applyFont="1" applyBorder="1" applyAlignment="1">
      <alignment vertical="center"/>
    </xf>
    <xf numFmtId="166" fontId="1" fillId="0" borderId="20" xfId="0" applyNumberFormat="1" applyFont="1" applyBorder="1" applyAlignment="1">
      <alignment vertical="center"/>
    </xf>
    <xf numFmtId="4" fontId="1" fillId="0" borderId="21" xfId="0" applyNumberFormat="1" applyFont="1" applyBorder="1" applyAlignment="1">
      <alignment vertical="center"/>
    </xf>
    <xf numFmtId="0" fontId="29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5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0" fillId="5" borderId="0" xfId="0" applyFont="1" applyFill="1" applyAlignment="1">
      <alignment horizontal="left" vertical="center"/>
    </xf>
    <xf numFmtId="0" fontId="20" fillId="5" borderId="0" xfId="0" applyFont="1" applyFill="1" applyAlignment="1">
      <alignment horizontal="right" vertical="center"/>
    </xf>
    <xf numFmtId="0" fontId="30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0" fillId="5" borderId="16" xfId="0" applyFont="1" applyFill="1" applyBorder="1" applyAlignment="1">
      <alignment horizontal="center" vertical="center" wrapText="1"/>
    </xf>
    <xf numFmtId="0" fontId="20" fillId="5" borderId="17" xfId="0" applyFont="1" applyFill="1" applyBorder="1" applyAlignment="1">
      <alignment horizontal="center" vertical="center" wrapText="1"/>
    </xf>
    <xf numFmtId="0" fontId="20" fillId="5" borderId="18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2" fillId="0" borderId="0" xfId="0" applyNumberFormat="1" applyFont="1" applyAlignment="1"/>
    <xf numFmtId="166" fontId="31" fillId="0" borderId="12" xfId="0" applyNumberFormat="1" applyFont="1" applyBorder="1" applyAlignment="1"/>
    <xf numFmtId="166" fontId="31" fillId="0" borderId="13" xfId="0" applyNumberFormat="1" applyFont="1" applyBorder="1" applyAlignment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0" fillId="0" borderId="22" xfId="0" applyFont="1" applyBorder="1" applyAlignment="1" applyProtection="1">
      <alignment horizontal="center" vertical="center"/>
      <protection locked="0"/>
    </xf>
    <xf numFmtId="49" fontId="20" fillId="0" borderId="22" xfId="0" applyNumberFormat="1" applyFont="1" applyBorder="1" applyAlignment="1" applyProtection="1">
      <alignment horizontal="left" vertical="center" wrapText="1"/>
      <protection locked="0"/>
    </xf>
    <xf numFmtId="0" fontId="20" fillId="0" borderId="22" xfId="0" applyFont="1" applyBorder="1" applyAlignment="1" applyProtection="1">
      <alignment horizontal="left" vertical="center" wrapText="1"/>
      <protection locked="0"/>
    </xf>
    <xf numFmtId="0" fontId="20" fillId="0" borderId="22" xfId="0" applyFont="1" applyBorder="1" applyAlignment="1" applyProtection="1">
      <alignment horizontal="center" vertical="center" wrapText="1"/>
      <protection locked="0"/>
    </xf>
    <xf numFmtId="167" fontId="20" fillId="0" borderId="22" xfId="0" applyNumberFormat="1" applyFont="1" applyBorder="1" applyAlignment="1" applyProtection="1">
      <alignment vertical="center"/>
      <protection locked="0"/>
    </xf>
    <xf numFmtId="4" fontId="20" fillId="3" borderId="22" xfId="0" applyNumberFormat="1" applyFont="1" applyFill="1" applyBorder="1" applyAlignment="1" applyProtection="1">
      <alignment vertical="center"/>
      <protection locked="0"/>
    </xf>
    <xf numFmtId="4" fontId="20" fillId="0" borderId="22" xfId="0" applyNumberFormat="1" applyFont="1" applyBorder="1" applyAlignment="1" applyProtection="1">
      <alignment vertical="center"/>
      <protection locked="0"/>
    </xf>
    <xf numFmtId="0" fontId="21" fillId="3" borderId="14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>
      <alignment horizontal="center" vertical="center"/>
    </xf>
    <xf numFmtId="166" fontId="21" fillId="0" borderId="0" xfId="0" applyNumberFormat="1" applyFont="1" applyBorder="1" applyAlignment="1">
      <alignment vertical="center"/>
    </xf>
    <xf numFmtId="166" fontId="21" fillId="0" borderId="15" xfId="0" applyNumberFormat="1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33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167" fontId="20" fillId="3" borderId="22" xfId="0" applyNumberFormat="1" applyFont="1" applyFill="1" applyBorder="1" applyAlignment="1" applyProtection="1">
      <alignment vertical="center"/>
      <protection locked="0"/>
    </xf>
    <xf numFmtId="0" fontId="34" fillId="0" borderId="22" xfId="0" applyFont="1" applyBorder="1" applyAlignment="1" applyProtection="1">
      <alignment horizontal="center" vertical="center"/>
      <protection locked="0"/>
    </xf>
    <xf numFmtId="49" fontId="34" fillId="0" borderId="22" xfId="0" applyNumberFormat="1" applyFont="1" applyBorder="1" applyAlignment="1" applyProtection="1">
      <alignment horizontal="left" vertical="center" wrapText="1"/>
      <protection locked="0"/>
    </xf>
    <xf numFmtId="0" fontId="34" fillId="0" borderId="22" xfId="0" applyFont="1" applyBorder="1" applyAlignment="1" applyProtection="1">
      <alignment horizontal="left" vertical="center" wrapText="1"/>
      <protection locked="0"/>
    </xf>
    <xf numFmtId="0" fontId="34" fillId="0" borderId="22" xfId="0" applyFont="1" applyBorder="1" applyAlignment="1" applyProtection="1">
      <alignment horizontal="center" vertical="center" wrapText="1"/>
      <protection locked="0"/>
    </xf>
    <xf numFmtId="167" fontId="34" fillId="0" borderId="22" xfId="0" applyNumberFormat="1" applyFont="1" applyBorder="1" applyAlignment="1" applyProtection="1">
      <alignment vertical="center"/>
      <protection locked="0"/>
    </xf>
    <xf numFmtId="4" fontId="34" fillId="3" borderId="22" xfId="0" applyNumberFormat="1" applyFont="1" applyFill="1" applyBorder="1" applyAlignment="1" applyProtection="1">
      <alignment vertical="center"/>
      <protection locked="0"/>
    </xf>
    <xf numFmtId="4" fontId="34" fillId="0" borderId="22" xfId="0" applyNumberFormat="1" applyFont="1" applyBorder="1" applyAlignment="1" applyProtection="1">
      <alignment vertical="center"/>
      <protection locked="0"/>
    </xf>
    <xf numFmtId="0" fontId="35" fillId="0" borderId="3" xfId="0" applyFont="1" applyBorder="1" applyAlignment="1">
      <alignment vertical="center"/>
    </xf>
    <xf numFmtId="0" fontId="34" fillId="3" borderId="14" xfId="0" applyFont="1" applyFill="1" applyBorder="1" applyAlignment="1" applyProtection="1">
      <alignment horizontal="left" vertical="center"/>
      <protection locked="0"/>
    </xf>
    <xf numFmtId="0" fontId="34" fillId="0" borderId="0" xfId="0" applyFont="1" applyBorder="1" applyAlignment="1">
      <alignment horizontal="center" vertical="center"/>
    </xf>
    <xf numFmtId="0" fontId="21" fillId="3" borderId="19" xfId="0" applyFont="1" applyFill="1" applyBorder="1" applyAlignment="1" applyProtection="1">
      <alignment horizontal="left" vertical="center"/>
      <protection locked="0"/>
    </xf>
    <xf numFmtId="0" fontId="21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1" fillId="0" borderId="20" xfId="0" applyNumberFormat="1" applyFont="1" applyBorder="1" applyAlignment="1">
      <alignment vertical="center"/>
    </xf>
    <xf numFmtId="166" fontId="21" fillId="0" borderId="21" xfId="0" applyNumberFormat="1" applyFont="1" applyBorder="1" applyAlignment="1">
      <alignment vertical="center"/>
    </xf>
    <xf numFmtId="0" fontId="20" fillId="0" borderId="22" xfId="0" applyFont="1" applyFill="1" applyBorder="1" applyAlignment="1" applyProtection="1">
      <alignment horizontal="left" vertical="center" wrapText="1"/>
      <protection locked="0"/>
    </xf>
    <xf numFmtId="14" fontId="2" fillId="3" borderId="0" xfId="0" applyNumberFormat="1" applyFont="1" applyFill="1" applyAlignment="1" applyProtection="1">
      <alignment horizontal="left" vertical="center"/>
      <protection locked="0"/>
    </xf>
    <xf numFmtId="0" fontId="11" fillId="2" borderId="0" xfId="0" applyFont="1" applyFill="1" applyAlignment="1">
      <alignment horizontal="center" vertical="center"/>
    </xf>
    <xf numFmtId="0" fontId="0" fillId="0" borderId="0" xfId="0"/>
    <xf numFmtId="16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vertical="center"/>
    </xf>
    <xf numFmtId="4" fontId="16" fillId="0" borderId="0" xfId="0" applyNumberFormat="1" applyFont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14" fillId="0" borderId="0" xfId="0" applyFont="1" applyAlignment="1">
      <alignment horizontal="left" vertical="top" wrapText="1"/>
    </xf>
    <xf numFmtId="0" fontId="14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5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4" fontId="7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0" fontId="28" fillId="0" borderId="0" xfId="0" applyFont="1" applyAlignment="1">
      <alignment horizontal="left" vertical="center" wrapText="1"/>
    </xf>
    <xf numFmtId="4" fontId="22" fillId="0" borderId="0" xfId="0" applyNumberFormat="1" applyFont="1" applyAlignment="1">
      <alignment horizontal="right" vertical="center"/>
    </xf>
    <xf numFmtId="4" fontId="22" fillId="0" borderId="0" xfId="0" applyNumberFormat="1" applyFont="1" applyAlignment="1">
      <alignment vertical="center"/>
    </xf>
    <xf numFmtId="0" fontId="20" fillId="5" borderId="6" xfId="0" applyFont="1" applyFill="1" applyBorder="1" applyAlignment="1">
      <alignment horizontal="center" vertical="center"/>
    </xf>
    <xf numFmtId="0" fontId="20" fillId="5" borderId="7" xfId="0" applyFont="1" applyFill="1" applyBorder="1" applyAlignment="1">
      <alignment horizontal="left" vertical="center"/>
    </xf>
    <xf numFmtId="0" fontId="20" fillId="5" borderId="7" xfId="0" applyFont="1" applyFill="1" applyBorder="1" applyAlignment="1">
      <alignment horizontal="right" vertical="center"/>
    </xf>
    <xf numFmtId="0" fontId="20" fillId="5" borderId="7" xfId="0" applyFont="1" applyFill="1" applyBorder="1" applyAlignment="1">
      <alignment horizontal="center" vertical="center"/>
    </xf>
    <xf numFmtId="0" fontId="20" fillId="5" borderId="8" xfId="0" applyFont="1" applyFill="1" applyBorder="1" applyAlignment="1">
      <alignment horizontal="left" vertical="center"/>
    </xf>
    <xf numFmtId="4" fontId="25" fillId="0" borderId="0" xfId="0" applyNumberFormat="1" applyFont="1" applyAlignment="1">
      <alignment horizontal="right" vertical="center"/>
    </xf>
    <xf numFmtId="0" fontId="25" fillId="0" borderId="0" xfId="0" applyFont="1" applyAlignment="1">
      <alignment vertical="center"/>
    </xf>
    <xf numFmtId="4" fontId="25" fillId="0" borderId="0" xfId="0" applyNumberFormat="1" applyFont="1" applyAlignment="1">
      <alignment vertical="center"/>
    </xf>
    <xf numFmtId="0" fontId="24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100"/>
  <sheetViews>
    <sheetView showGridLines="0" tabSelected="1" workbookViewId="0">
      <selection activeCell="C4" sqref="C4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4" t="s">
        <v>0</v>
      </c>
      <c r="AZ1" s="14" t="s">
        <v>1</v>
      </c>
      <c r="BA1" s="14" t="s">
        <v>2</v>
      </c>
      <c r="BB1" s="14" t="s">
        <v>1</v>
      </c>
      <c r="BT1" s="14" t="s">
        <v>3</v>
      </c>
      <c r="BU1" s="14" t="s">
        <v>3</v>
      </c>
      <c r="BV1" s="14" t="s">
        <v>4</v>
      </c>
    </row>
    <row r="2" spans="1:74" s="1" customFormat="1" ht="36.950000000000003" customHeight="1">
      <c r="AR2" s="187" t="s">
        <v>5</v>
      </c>
      <c r="AS2" s="188"/>
      <c r="AT2" s="188"/>
      <c r="AU2" s="188"/>
      <c r="AV2" s="188"/>
      <c r="AW2" s="188"/>
      <c r="AX2" s="188"/>
      <c r="AY2" s="188"/>
      <c r="AZ2" s="188"/>
      <c r="BA2" s="188"/>
      <c r="BB2" s="188"/>
      <c r="BC2" s="188"/>
      <c r="BD2" s="188"/>
      <c r="BE2" s="188"/>
      <c r="BS2" s="15" t="s">
        <v>6</v>
      </c>
      <c r="BT2" s="15" t="s">
        <v>7</v>
      </c>
    </row>
    <row r="3" spans="1:74" s="1" customFormat="1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pans="1:74" s="1" customFormat="1" ht="24.95" customHeight="1">
      <c r="B4" s="18"/>
      <c r="D4" s="19" t="s">
        <v>9</v>
      </c>
      <c r="AR4" s="18"/>
      <c r="AS4" s="20" t="s">
        <v>10</v>
      </c>
      <c r="BE4" s="21" t="s">
        <v>11</v>
      </c>
      <c r="BS4" s="15" t="s">
        <v>12</v>
      </c>
    </row>
    <row r="5" spans="1:74" s="1" customFormat="1" ht="12" customHeight="1">
      <c r="B5" s="18"/>
      <c r="D5" s="22" t="s">
        <v>13</v>
      </c>
      <c r="K5" s="199" t="s">
        <v>14</v>
      </c>
      <c r="L5" s="188"/>
      <c r="M5" s="188"/>
      <c r="N5" s="188"/>
      <c r="O5" s="188"/>
      <c r="P5" s="188"/>
      <c r="Q5" s="188"/>
      <c r="R5" s="188"/>
      <c r="S5" s="188"/>
      <c r="T5" s="188"/>
      <c r="U5" s="188"/>
      <c r="V5" s="188"/>
      <c r="W5" s="188"/>
      <c r="X5" s="188"/>
      <c r="Y5" s="188"/>
      <c r="Z5" s="188"/>
      <c r="AA5" s="188"/>
      <c r="AB5" s="188"/>
      <c r="AC5" s="188"/>
      <c r="AD5" s="188"/>
      <c r="AE5" s="188"/>
      <c r="AF5" s="188"/>
      <c r="AG5" s="188"/>
      <c r="AH5" s="188"/>
      <c r="AI5" s="188"/>
      <c r="AJ5" s="188"/>
      <c r="AK5" s="188"/>
      <c r="AL5" s="188"/>
      <c r="AM5" s="188"/>
      <c r="AN5" s="188"/>
      <c r="AO5" s="188"/>
      <c r="AR5" s="18"/>
      <c r="BE5" s="196" t="s">
        <v>15</v>
      </c>
      <c r="BS5" s="15" t="s">
        <v>6</v>
      </c>
    </row>
    <row r="6" spans="1:74" s="1" customFormat="1" ht="36.950000000000003" customHeight="1">
      <c r="B6" s="18"/>
      <c r="D6" s="24" t="s">
        <v>16</v>
      </c>
      <c r="K6" s="200" t="s">
        <v>17</v>
      </c>
      <c r="L6" s="188"/>
      <c r="M6" s="188"/>
      <c r="N6" s="188"/>
      <c r="O6" s="188"/>
      <c r="P6" s="188"/>
      <c r="Q6" s="188"/>
      <c r="R6" s="188"/>
      <c r="S6" s="188"/>
      <c r="T6" s="188"/>
      <c r="U6" s="188"/>
      <c r="V6" s="188"/>
      <c r="W6" s="188"/>
      <c r="X6" s="188"/>
      <c r="Y6" s="188"/>
      <c r="Z6" s="188"/>
      <c r="AA6" s="188"/>
      <c r="AB6" s="188"/>
      <c r="AC6" s="188"/>
      <c r="AD6" s="188"/>
      <c r="AE6" s="188"/>
      <c r="AF6" s="188"/>
      <c r="AG6" s="188"/>
      <c r="AH6" s="188"/>
      <c r="AI6" s="188"/>
      <c r="AJ6" s="188"/>
      <c r="AK6" s="188"/>
      <c r="AL6" s="188"/>
      <c r="AM6" s="188"/>
      <c r="AN6" s="188"/>
      <c r="AO6" s="188"/>
      <c r="AR6" s="18"/>
      <c r="BE6" s="197"/>
      <c r="BS6" s="15" t="s">
        <v>6</v>
      </c>
    </row>
    <row r="7" spans="1:74" s="1" customFormat="1" ht="12" customHeight="1">
      <c r="B7" s="18"/>
      <c r="D7" s="25" t="s">
        <v>18</v>
      </c>
      <c r="K7" s="23" t="s">
        <v>1</v>
      </c>
      <c r="AK7" s="25" t="s">
        <v>19</v>
      </c>
      <c r="AN7" s="23" t="s">
        <v>1</v>
      </c>
      <c r="AR7" s="18"/>
      <c r="BE7" s="197"/>
      <c r="BS7" s="15" t="s">
        <v>6</v>
      </c>
    </row>
    <row r="8" spans="1:74" s="1" customFormat="1" ht="12" customHeight="1">
      <c r="B8" s="18"/>
      <c r="D8" s="25" t="s">
        <v>20</v>
      </c>
      <c r="K8" s="23" t="s">
        <v>21</v>
      </c>
      <c r="AK8" s="25" t="s">
        <v>22</v>
      </c>
      <c r="AN8" s="186">
        <v>44165</v>
      </c>
      <c r="AR8" s="18"/>
      <c r="BE8" s="197"/>
      <c r="BS8" s="15" t="s">
        <v>6</v>
      </c>
    </row>
    <row r="9" spans="1:74" s="1" customFormat="1" ht="14.45" customHeight="1">
      <c r="B9" s="18"/>
      <c r="AR9" s="18"/>
      <c r="BE9" s="197"/>
      <c r="BS9" s="15" t="s">
        <v>6</v>
      </c>
    </row>
    <row r="10" spans="1:74" s="1" customFormat="1" ht="12" customHeight="1">
      <c r="B10" s="18"/>
      <c r="D10" s="25" t="s">
        <v>23</v>
      </c>
      <c r="AK10" s="25" t="s">
        <v>24</v>
      </c>
      <c r="AN10" s="23" t="s">
        <v>1</v>
      </c>
      <c r="AR10" s="18"/>
      <c r="BE10" s="197"/>
      <c r="BS10" s="15" t="s">
        <v>6</v>
      </c>
    </row>
    <row r="11" spans="1:74" s="1" customFormat="1" ht="18.399999999999999" customHeight="1">
      <c r="B11" s="18"/>
      <c r="E11" s="23" t="s">
        <v>25</v>
      </c>
      <c r="AK11" s="25" t="s">
        <v>26</v>
      </c>
      <c r="AN11" s="23" t="s">
        <v>1</v>
      </c>
      <c r="AR11" s="18"/>
      <c r="BE11" s="197"/>
      <c r="BS11" s="15" t="s">
        <v>6</v>
      </c>
    </row>
    <row r="12" spans="1:74" s="1" customFormat="1" ht="6.95" customHeight="1">
      <c r="B12" s="18"/>
      <c r="AR12" s="18"/>
      <c r="BE12" s="197"/>
      <c r="BS12" s="15" t="s">
        <v>6</v>
      </c>
    </row>
    <row r="13" spans="1:74" s="1" customFormat="1" ht="12" customHeight="1">
      <c r="B13" s="18"/>
      <c r="D13" s="25" t="s">
        <v>27</v>
      </c>
      <c r="AK13" s="25" t="s">
        <v>24</v>
      </c>
      <c r="AN13" s="27" t="s">
        <v>28</v>
      </c>
      <c r="AR13" s="18"/>
      <c r="BE13" s="197"/>
      <c r="BS13" s="15" t="s">
        <v>6</v>
      </c>
    </row>
    <row r="14" spans="1:74" ht="12.75">
      <c r="B14" s="18"/>
      <c r="E14" s="201" t="s">
        <v>28</v>
      </c>
      <c r="F14" s="202"/>
      <c r="G14" s="202"/>
      <c r="H14" s="202"/>
      <c r="I14" s="202"/>
      <c r="J14" s="202"/>
      <c r="K14" s="202"/>
      <c r="L14" s="202"/>
      <c r="M14" s="202"/>
      <c r="N14" s="202"/>
      <c r="O14" s="202"/>
      <c r="P14" s="202"/>
      <c r="Q14" s="202"/>
      <c r="R14" s="202"/>
      <c r="S14" s="202"/>
      <c r="T14" s="202"/>
      <c r="U14" s="202"/>
      <c r="V14" s="202"/>
      <c r="W14" s="202"/>
      <c r="X14" s="202"/>
      <c r="Y14" s="202"/>
      <c r="Z14" s="202"/>
      <c r="AA14" s="202"/>
      <c r="AB14" s="202"/>
      <c r="AC14" s="202"/>
      <c r="AD14" s="202"/>
      <c r="AE14" s="202"/>
      <c r="AF14" s="202"/>
      <c r="AG14" s="202"/>
      <c r="AH14" s="202"/>
      <c r="AI14" s="202"/>
      <c r="AJ14" s="202"/>
      <c r="AK14" s="25" t="s">
        <v>26</v>
      </c>
      <c r="AN14" s="27" t="s">
        <v>28</v>
      </c>
      <c r="AR14" s="18"/>
      <c r="BE14" s="197"/>
      <c r="BS14" s="15" t="s">
        <v>6</v>
      </c>
    </row>
    <row r="15" spans="1:74" s="1" customFormat="1" ht="6.95" customHeight="1">
      <c r="B15" s="18"/>
      <c r="AR15" s="18"/>
      <c r="BE15" s="197"/>
      <c r="BS15" s="15" t="s">
        <v>3</v>
      </c>
    </row>
    <row r="16" spans="1:74" s="1" customFormat="1" ht="12" customHeight="1">
      <c r="B16" s="18"/>
      <c r="D16" s="25" t="s">
        <v>29</v>
      </c>
      <c r="AK16" s="25" t="s">
        <v>24</v>
      </c>
      <c r="AN16" s="23" t="s">
        <v>30</v>
      </c>
      <c r="AR16" s="18"/>
      <c r="BE16" s="197"/>
      <c r="BS16" s="15" t="s">
        <v>3</v>
      </c>
    </row>
    <row r="17" spans="1:71" s="1" customFormat="1" ht="18.399999999999999" customHeight="1">
      <c r="B17" s="18"/>
      <c r="E17" s="23" t="s">
        <v>31</v>
      </c>
      <c r="AK17" s="25" t="s">
        <v>26</v>
      </c>
      <c r="AN17" s="23" t="s">
        <v>32</v>
      </c>
      <c r="AR17" s="18"/>
      <c r="BE17" s="197"/>
      <c r="BS17" s="15" t="s">
        <v>33</v>
      </c>
    </row>
    <row r="18" spans="1:71" s="1" customFormat="1" ht="6.95" customHeight="1">
      <c r="B18" s="18"/>
      <c r="AR18" s="18"/>
      <c r="BE18" s="197"/>
      <c r="BS18" s="15" t="s">
        <v>6</v>
      </c>
    </row>
    <row r="19" spans="1:71" s="1" customFormat="1" ht="12" customHeight="1">
      <c r="B19" s="18"/>
      <c r="D19" s="25" t="s">
        <v>34</v>
      </c>
      <c r="AK19" s="25" t="s">
        <v>24</v>
      </c>
      <c r="AN19" s="23" t="s">
        <v>30</v>
      </c>
      <c r="AR19" s="18"/>
      <c r="BE19" s="197"/>
      <c r="BS19" s="15" t="s">
        <v>6</v>
      </c>
    </row>
    <row r="20" spans="1:71" s="1" customFormat="1" ht="18.399999999999999" customHeight="1">
      <c r="B20" s="18"/>
      <c r="E20" s="23" t="s">
        <v>31</v>
      </c>
      <c r="AK20" s="25" t="s">
        <v>26</v>
      </c>
      <c r="AN20" s="23" t="s">
        <v>32</v>
      </c>
      <c r="AR20" s="18"/>
      <c r="BE20" s="197"/>
      <c r="BS20" s="15" t="s">
        <v>33</v>
      </c>
    </row>
    <row r="21" spans="1:71" s="1" customFormat="1" ht="6.95" customHeight="1">
      <c r="B21" s="18"/>
      <c r="AR21" s="18"/>
      <c r="BE21" s="197"/>
    </row>
    <row r="22" spans="1:71" s="1" customFormat="1" ht="12" customHeight="1">
      <c r="B22" s="18"/>
      <c r="D22" s="25" t="s">
        <v>35</v>
      </c>
      <c r="AR22" s="18"/>
      <c r="BE22" s="197"/>
    </row>
    <row r="23" spans="1:71" s="1" customFormat="1" ht="16.5" customHeight="1">
      <c r="B23" s="18"/>
      <c r="E23" s="203" t="s">
        <v>1</v>
      </c>
      <c r="F23" s="203"/>
      <c r="G23" s="203"/>
      <c r="H23" s="203"/>
      <c r="I23" s="203"/>
      <c r="J23" s="203"/>
      <c r="K23" s="203"/>
      <c r="L23" s="203"/>
      <c r="M23" s="203"/>
      <c r="N23" s="203"/>
      <c r="O23" s="203"/>
      <c r="P23" s="203"/>
      <c r="Q23" s="203"/>
      <c r="R23" s="203"/>
      <c r="S23" s="203"/>
      <c r="T23" s="203"/>
      <c r="U23" s="203"/>
      <c r="V23" s="203"/>
      <c r="W23" s="203"/>
      <c r="X23" s="203"/>
      <c r="Y23" s="203"/>
      <c r="Z23" s="203"/>
      <c r="AA23" s="203"/>
      <c r="AB23" s="203"/>
      <c r="AC23" s="203"/>
      <c r="AD23" s="203"/>
      <c r="AE23" s="203"/>
      <c r="AF23" s="203"/>
      <c r="AG23" s="203"/>
      <c r="AH23" s="203"/>
      <c r="AI23" s="203"/>
      <c r="AJ23" s="203"/>
      <c r="AK23" s="203"/>
      <c r="AL23" s="203"/>
      <c r="AM23" s="203"/>
      <c r="AN23" s="203"/>
      <c r="AR23" s="18"/>
      <c r="BE23" s="197"/>
    </row>
    <row r="24" spans="1:71" s="1" customFormat="1" ht="6.95" customHeight="1">
      <c r="B24" s="18"/>
      <c r="AR24" s="18"/>
      <c r="BE24" s="197"/>
    </row>
    <row r="25" spans="1:71" s="1" customFormat="1" ht="6.95" customHeight="1">
      <c r="B25" s="18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R25" s="18"/>
      <c r="BE25" s="197"/>
    </row>
    <row r="26" spans="1:71" s="2" customFormat="1" ht="25.9" customHeight="1">
      <c r="A26" s="30"/>
      <c r="B26" s="31"/>
      <c r="C26" s="30"/>
      <c r="D26" s="32" t="s">
        <v>36</v>
      </c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  <c r="AF26" s="33"/>
      <c r="AG26" s="33"/>
      <c r="AH26" s="33"/>
      <c r="AI26" s="33"/>
      <c r="AJ26" s="33"/>
      <c r="AK26" s="204">
        <f>ROUND(AG94,2)</f>
        <v>0</v>
      </c>
      <c r="AL26" s="205"/>
      <c r="AM26" s="205"/>
      <c r="AN26" s="205"/>
      <c r="AO26" s="205"/>
      <c r="AP26" s="30"/>
      <c r="AQ26" s="30"/>
      <c r="AR26" s="31"/>
      <c r="BE26" s="197"/>
    </row>
    <row r="27" spans="1:71" s="2" customFormat="1" ht="6.95" customHeight="1">
      <c r="A27" s="30"/>
      <c r="B27" s="31"/>
      <c r="C27" s="30"/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  <c r="AF27" s="30"/>
      <c r="AG27" s="30"/>
      <c r="AH27" s="30"/>
      <c r="AI27" s="30"/>
      <c r="AJ27" s="30"/>
      <c r="AK27" s="30"/>
      <c r="AL27" s="30"/>
      <c r="AM27" s="30"/>
      <c r="AN27" s="30"/>
      <c r="AO27" s="30"/>
      <c r="AP27" s="30"/>
      <c r="AQ27" s="30"/>
      <c r="AR27" s="31"/>
      <c r="BE27" s="197"/>
    </row>
    <row r="28" spans="1:71" s="2" customFormat="1" ht="12.75">
      <c r="A28" s="30"/>
      <c r="B28" s="31"/>
      <c r="C28" s="30"/>
      <c r="D28" s="30"/>
      <c r="E28" s="30"/>
      <c r="F28" s="30"/>
      <c r="G28" s="30"/>
      <c r="H28" s="30"/>
      <c r="I28" s="30"/>
      <c r="J28" s="30"/>
      <c r="K28" s="30"/>
      <c r="L28" s="206" t="s">
        <v>37</v>
      </c>
      <c r="M28" s="206"/>
      <c r="N28" s="206"/>
      <c r="O28" s="206"/>
      <c r="P28" s="206"/>
      <c r="Q28" s="30"/>
      <c r="R28" s="30"/>
      <c r="S28" s="30"/>
      <c r="T28" s="30"/>
      <c r="U28" s="30"/>
      <c r="V28" s="30"/>
      <c r="W28" s="206" t="s">
        <v>38</v>
      </c>
      <c r="X28" s="206"/>
      <c r="Y28" s="206"/>
      <c r="Z28" s="206"/>
      <c r="AA28" s="206"/>
      <c r="AB28" s="206"/>
      <c r="AC28" s="206"/>
      <c r="AD28" s="206"/>
      <c r="AE28" s="206"/>
      <c r="AF28" s="30"/>
      <c r="AG28" s="30"/>
      <c r="AH28" s="30"/>
      <c r="AI28" s="30"/>
      <c r="AJ28" s="30"/>
      <c r="AK28" s="206" t="s">
        <v>39</v>
      </c>
      <c r="AL28" s="206"/>
      <c r="AM28" s="206"/>
      <c r="AN28" s="206"/>
      <c r="AO28" s="206"/>
      <c r="AP28" s="30"/>
      <c r="AQ28" s="30"/>
      <c r="AR28" s="31"/>
      <c r="BE28" s="197"/>
    </row>
    <row r="29" spans="1:71" s="3" customFormat="1" ht="14.45" customHeight="1">
      <c r="B29" s="35"/>
      <c r="D29" s="25" t="s">
        <v>40</v>
      </c>
      <c r="F29" s="25" t="s">
        <v>41</v>
      </c>
      <c r="L29" s="189">
        <v>0.21</v>
      </c>
      <c r="M29" s="190"/>
      <c r="N29" s="190"/>
      <c r="O29" s="190"/>
      <c r="P29" s="190"/>
      <c r="W29" s="191">
        <f>ROUND(AZ94, 2)</f>
        <v>0</v>
      </c>
      <c r="X29" s="190"/>
      <c r="Y29" s="190"/>
      <c r="Z29" s="190"/>
      <c r="AA29" s="190"/>
      <c r="AB29" s="190"/>
      <c r="AC29" s="190"/>
      <c r="AD29" s="190"/>
      <c r="AE29" s="190"/>
      <c r="AK29" s="191">
        <f>ROUND(AV94, 2)</f>
        <v>0</v>
      </c>
      <c r="AL29" s="190"/>
      <c r="AM29" s="190"/>
      <c r="AN29" s="190"/>
      <c r="AO29" s="190"/>
      <c r="AR29" s="35"/>
      <c r="BE29" s="198"/>
    </row>
    <row r="30" spans="1:71" s="3" customFormat="1" ht="14.45" customHeight="1">
      <c r="B30" s="35"/>
      <c r="F30" s="25" t="s">
        <v>42</v>
      </c>
      <c r="L30" s="189">
        <v>0.15</v>
      </c>
      <c r="M30" s="190"/>
      <c r="N30" s="190"/>
      <c r="O30" s="190"/>
      <c r="P30" s="190"/>
      <c r="W30" s="191">
        <f>ROUND(BA94, 2)</f>
        <v>0</v>
      </c>
      <c r="X30" s="190"/>
      <c r="Y30" s="190"/>
      <c r="Z30" s="190"/>
      <c r="AA30" s="190"/>
      <c r="AB30" s="190"/>
      <c r="AC30" s="190"/>
      <c r="AD30" s="190"/>
      <c r="AE30" s="190"/>
      <c r="AK30" s="191">
        <f>ROUND(AW94, 2)</f>
        <v>0</v>
      </c>
      <c r="AL30" s="190"/>
      <c r="AM30" s="190"/>
      <c r="AN30" s="190"/>
      <c r="AO30" s="190"/>
      <c r="AR30" s="35"/>
      <c r="BE30" s="198"/>
    </row>
    <row r="31" spans="1:71" s="3" customFormat="1" ht="14.45" hidden="1" customHeight="1">
      <c r="B31" s="35"/>
      <c r="F31" s="25" t="s">
        <v>43</v>
      </c>
      <c r="L31" s="189">
        <v>0.21</v>
      </c>
      <c r="M31" s="190"/>
      <c r="N31" s="190"/>
      <c r="O31" s="190"/>
      <c r="P31" s="190"/>
      <c r="W31" s="191">
        <f>ROUND(BB94, 2)</f>
        <v>0</v>
      </c>
      <c r="X31" s="190"/>
      <c r="Y31" s="190"/>
      <c r="Z31" s="190"/>
      <c r="AA31" s="190"/>
      <c r="AB31" s="190"/>
      <c r="AC31" s="190"/>
      <c r="AD31" s="190"/>
      <c r="AE31" s="190"/>
      <c r="AK31" s="191">
        <v>0</v>
      </c>
      <c r="AL31" s="190"/>
      <c r="AM31" s="190"/>
      <c r="AN31" s="190"/>
      <c r="AO31" s="190"/>
      <c r="AR31" s="35"/>
      <c r="BE31" s="198"/>
    </row>
    <row r="32" spans="1:71" s="3" customFormat="1" ht="14.45" hidden="1" customHeight="1">
      <c r="B32" s="35"/>
      <c r="F32" s="25" t="s">
        <v>44</v>
      </c>
      <c r="L32" s="189">
        <v>0.15</v>
      </c>
      <c r="M32" s="190"/>
      <c r="N32" s="190"/>
      <c r="O32" s="190"/>
      <c r="P32" s="190"/>
      <c r="W32" s="191">
        <f>ROUND(BC94, 2)</f>
        <v>0</v>
      </c>
      <c r="X32" s="190"/>
      <c r="Y32" s="190"/>
      <c r="Z32" s="190"/>
      <c r="AA32" s="190"/>
      <c r="AB32" s="190"/>
      <c r="AC32" s="190"/>
      <c r="AD32" s="190"/>
      <c r="AE32" s="190"/>
      <c r="AK32" s="191">
        <v>0</v>
      </c>
      <c r="AL32" s="190"/>
      <c r="AM32" s="190"/>
      <c r="AN32" s="190"/>
      <c r="AO32" s="190"/>
      <c r="AR32" s="35"/>
      <c r="BE32" s="198"/>
    </row>
    <row r="33" spans="1:57" s="3" customFormat="1" ht="14.45" hidden="1" customHeight="1">
      <c r="B33" s="35"/>
      <c r="F33" s="25" t="s">
        <v>45</v>
      </c>
      <c r="L33" s="189">
        <v>0</v>
      </c>
      <c r="M33" s="190"/>
      <c r="N33" s="190"/>
      <c r="O33" s="190"/>
      <c r="P33" s="190"/>
      <c r="W33" s="191">
        <f>ROUND(BD94, 2)</f>
        <v>0</v>
      </c>
      <c r="X33" s="190"/>
      <c r="Y33" s="190"/>
      <c r="Z33" s="190"/>
      <c r="AA33" s="190"/>
      <c r="AB33" s="190"/>
      <c r="AC33" s="190"/>
      <c r="AD33" s="190"/>
      <c r="AE33" s="190"/>
      <c r="AK33" s="191">
        <v>0</v>
      </c>
      <c r="AL33" s="190"/>
      <c r="AM33" s="190"/>
      <c r="AN33" s="190"/>
      <c r="AO33" s="190"/>
      <c r="AR33" s="35"/>
      <c r="BE33" s="198"/>
    </row>
    <row r="34" spans="1:57" s="2" customFormat="1" ht="6.95" customHeight="1">
      <c r="A34" s="30"/>
      <c r="B34" s="31"/>
      <c r="C34" s="30"/>
      <c r="D34" s="30"/>
      <c r="E34" s="30"/>
      <c r="F34" s="30"/>
      <c r="G34" s="30"/>
      <c r="H34" s="30"/>
      <c r="I34" s="30"/>
      <c r="J34" s="30"/>
      <c r="K34" s="30"/>
      <c r="L34" s="30"/>
      <c r="M34" s="30"/>
      <c r="N34" s="30"/>
      <c r="O34" s="30"/>
      <c r="P34" s="30"/>
      <c r="Q34" s="30"/>
      <c r="R34" s="3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  <c r="AF34" s="30"/>
      <c r="AG34" s="30"/>
      <c r="AH34" s="30"/>
      <c r="AI34" s="30"/>
      <c r="AJ34" s="30"/>
      <c r="AK34" s="30"/>
      <c r="AL34" s="30"/>
      <c r="AM34" s="30"/>
      <c r="AN34" s="30"/>
      <c r="AO34" s="30"/>
      <c r="AP34" s="30"/>
      <c r="AQ34" s="30"/>
      <c r="AR34" s="31"/>
      <c r="BE34" s="197"/>
    </row>
    <row r="35" spans="1:57" s="2" customFormat="1" ht="25.9" customHeight="1">
      <c r="A35" s="30"/>
      <c r="B35" s="31"/>
      <c r="C35" s="36"/>
      <c r="D35" s="37" t="s">
        <v>46</v>
      </c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38"/>
      <c r="P35" s="38"/>
      <c r="Q35" s="38"/>
      <c r="R35" s="38"/>
      <c r="S35" s="38"/>
      <c r="T35" s="39" t="s">
        <v>47</v>
      </c>
      <c r="U35" s="38"/>
      <c r="V35" s="38"/>
      <c r="W35" s="38"/>
      <c r="X35" s="195" t="s">
        <v>48</v>
      </c>
      <c r="Y35" s="193"/>
      <c r="Z35" s="193"/>
      <c r="AA35" s="193"/>
      <c r="AB35" s="193"/>
      <c r="AC35" s="38"/>
      <c r="AD35" s="38"/>
      <c r="AE35" s="38"/>
      <c r="AF35" s="38"/>
      <c r="AG35" s="38"/>
      <c r="AH35" s="38"/>
      <c r="AI35" s="38"/>
      <c r="AJ35" s="38"/>
      <c r="AK35" s="192">
        <f>SUM(AK26:AK33)</f>
        <v>0</v>
      </c>
      <c r="AL35" s="193"/>
      <c r="AM35" s="193"/>
      <c r="AN35" s="193"/>
      <c r="AO35" s="194"/>
      <c r="AP35" s="36"/>
      <c r="AQ35" s="36"/>
      <c r="AR35" s="31"/>
      <c r="BE35" s="30"/>
    </row>
    <row r="36" spans="1:57" s="2" customFormat="1" ht="6.95" customHeight="1">
      <c r="A36" s="30"/>
      <c r="B36" s="31"/>
      <c r="C36" s="30"/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  <c r="AF36" s="30"/>
      <c r="AG36" s="30"/>
      <c r="AH36" s="30"/>
      <c r="AI36" s="30"/>
      <c r="AJ36" s="30"/>
      <c r="AK36" s="30"/>
      <c r="AL36" s="30"/>
      <c r="AM36" s="30"/>
      <c r="AN36" s="30"/>
      <c r="AO36" s="30"/>
      <c r="AP36" s="30"/>
      <c r="AQ36" s="30"/>
      <c r="AR36" s="31"/>
      <c r="BE36" s="30"/>
    </row>
    <row r="37" spans="1:57" s="2" customFormat="1" ht="14.45" customHeight="1">
      <c r="A37" s="30"/>
      <c r="B37" s="31"/>
      <c r="C37" s="30"/>
      <c r="D37" s="30"/>
      <c r="E37" s="30"/>
      <c r="F37" s="30"/>
      <c r="G37" s="30"/>
      <c r="H37" s="30"/>
      <c r="I37" s="30"/>
      <c r="J37" s="30"/>
      <c r="K37" s="30"/>
      <c r="L37" s="30"/>
      <c r="M37" s="30"/>
      <c r="N37" s="30"/>
      <c r="O37" s="30"/>
      <c r="P37" s="30"/>
      <c r="Q37" s="30"/>
      <c r="R37" s="3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  <c r="AF37" s="30"/>
      <c r="AG37" s="30"/>
      <c r="AH37" s="30"/>
      <c r="AI37" s="30"/>
      <c r="AJ37" s="30"/>
      <c r="AK37" s="30"/>
      <c r="AL37" s="30"/>
      <c r="AM37" s="30"/>
      <c r="AN37" s="30"/>
      <c r="AO37" s="30"/>
      <c r="AP37" s="30"/>
      <c r="AQ37" s="30"/>
      <c r="AR37" s="31"/>
      <c r="BE37" s="30"/>
    </row>
    <row r="38" spans="1:57" s="1" customFormat="1" ht="14.45" customHeight="1">
      <c r="B38" s="18"/>
      <c r="AR38" s="18"/>
    </row>
    <row r="39" spans="1:57" s="1" customFormat="1" ht="14.45" customHeight="1">
      <c r="B39" s="18"/>
      <c r="AR39" s="18"/>
    </row>
    <row r="40" spans="1:57" s="1" customFormat="1" ht="14.45" customHeight="1">
      <c r="B40" s="18"/>
      <c r="AR40" s="18"/>
    </row>
    <row r="41" spans="1:57" s="1" customFormat="1" ht="14.45" customHeight="1">
      <c r="B41" s="18"/>
      <c r="AR41" s="18"/>
    </row>
    <row r="42" spans="1:57" s="1" customFormat="1" ht="14.45" customHeight="1">
      <c r="B42" s="18"/>
      <c r="AR42" s="18"/>
    </row>
    <row r="43" spans="1:57" s="1" customFormat="1" ht="14.45" customHeight="1">
      <c r="B43" s="18"/>
      <c r="AR43" s="18"/>
    </row>
    <row r="44" spans="1:57" s="1" customFormat="1" ht="14.45" customHeight="1">
      <c r="B44" s="18"/>
      <c r="AR44" s="18"/>
    </row>
    <row r="45" spans="1:57" s="1" customFormat="1" ht="14.45" customHeight="1">
      <c r="B45" s="18"/>
      <c r="AR45" s="18"/>
    </row>
    <row r="46" spans="1:57" s="1" customFormat="1" ht="14.45" customHeight="1">
      <c r="B46" s="18"/>
      <c r="AR46" s="18"/>
    </row>
    <row r="47" spans="1:57" s="1" customFormat="1" ht="14.45" customHeight="1">
      <c r="B47" s="18"/>
      <c r="AR47" s="18"/>
    </row>
    <row r="48" spans="1:57" s="1" customFormat="1" ht="14.45" customHeight="1">
      <c r="B48" s="18"/>
      <c r="AR48" s="18"/>
    </row>
    <row r="49" spans="1:57" s="2" customFormat="1" ht="14.45" customHeight="1">
      <c r="B49" s="40"/>
      <c r="D49" s="41" t="s">
        <v>49</v>
      </c>
      <c r="E49" s="42"/>
      <c r="F49" s="42"/>
      <c r="G49" s="42"/>
      <c r="H49" s="42"/>
      <c r="I49" s="42"/>
      <c r="J49" s="42"/>
      <c r="K49" s="42"/>
      <c r="L49" s="42"/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1" t="s">
        <v>50</v>
      </c>
      <c r="AI49" s="42"/>
      <c r="AJ49" s="42"/>
      <c r="AK49" s="42"/>
      <c r="AL49" s="42"/>
      <c r="AM49" s="42"/>
      <c r="AN49" s="42"/>
      <c r="AO49" s="42"/>
      <c r="AR49" s="40"/>
    </row>
    <row r="50" spans="1:57">
      <c r="B50" s="18"/>
      <c r="AR50" s="18"/>
    </row>
    <row r="51" spans="1:57">
      <c r="B51" s="18"/>
      <c r="AR51" s="18"/>
    </row>
    <row r="52" spans="1:57">
      <c r="B52" s="18"/>
      <c r="AR52" s="18"/>
    </row>
    <row r="53" spans="1:57">
      <c r="B53" s="18"/>
      <c r="AR53" s="18"/>
    </row>
    <row r="54" spans="1:57">
      <c r="B54" s="18"/>
      <c r="AR54" s="18"/>
    </row>
    <row r="55" spans="1:57">
      <c r="B55" s="18"/>
      <c r="AR55" s="18"/>
    </row>
    <row r="56" spans="1:57">
      <c r="B56" s="18"/>
      <c r="AR56" s="18"/>
    </row>
    <row r="57" spans="1:57">
      <c r="B57" s="18"/>
      <c r="AR57" s="18"/>
    </row>
    <row r="58" spans="1:57">
      <c r="B58" s="18"/>
      <c r="AR58" s="18"/>
    </row>
    <row r="59" spans="1:57">
      <c r="B59" s="18"/>
      <c r="AR59" s="18"/>
    </row>
    <row r="60" spans="1:57" s="2" customFormat="1" ht="12.75">
      <c r="A60" s="30"/>
      <c r="B60" s="31"/>
      <c r="C60" s="30"/>
      <c r="D60" s="43" t="s">
        <v>51</v>
      </c>
      <c r="E60" s="33"/>
      <c r="F60" s="33"/>
      <c r="G60" s="33"/>
      <c r="H60" s="33"/>
      <c r="I60" s="33"/>
      <c r="J60" s="33"/>
      <c r="K60" s="33"/>
      <c r="L60" s="33"/>
      <c r="M60" s="33"/>
      <c r="N60" s="33"/>
      <c r="O60" s="33"/>
      <c r="P60" s="33"/>
      <c r="Q60" s="33"/>
      <c r="R60" s="33"/>
      <c r="S60" s="33"/>
      <c r="T60" s="33"/>
      <c r="U60" s="33"/>
      <c r="V60" s="43" t="s">
        <v>52</v>
      </c>
      <c r="W60" s="33"/>
      <c r="X60" s="33"/>
      <c r="Y60" s="33"/>
      <c r="Z60" s="33"/>
      <c r="AA60" s="33"/>
      <c r="AB60" s="33"/>
      <c r="AC60" s="33"/>
      <c r="AD60" s="33"/>
      <c r="AE60" s="33"/>
      <c r="AF60" s="33"/>
      <c r="AG60" s="33"/>
      <c r="AH60" s="43" t="s">
        <v>51</v>
      </c>
      <c r="AI60" s="33"/>
      <c r="AJ60" s="33"/>
      <c r="AK60" s="33"/>
      <c r="AL60" s="33"/>
      <c r="AM60" s="43" t="s">
        <v>52</v>
      </c>
      <c r="AN60" s="33"/>
      <c r="AO60" s="33"/>
      <c r="AP60" s="30"/>
      <c r="AQ60" s="30"/>
      <c r="AR60" s="31"/>
      <c r="BE60" s="30"/>
    </row>
    <row r="61" spans="1:57">
      <c r="B61" s="18"/>
      <c r="AR61" s="18"/>
    </row>
    <row r="62" spans="1:57">
      <c r="B62" s="18"/>
      <c r="AR62" s="18"/>
    </row>
    <row r="63" spans="1:57">
      <c r="B63" s="18"/>
      <c r="AR63" s="18"/>
    </row>
    <row r="64" spans="1:57" s="2" customFormat="1" ht="12.75">
      <c r="A64" s="30"/>
      <c r="B64" s="31"/>
      <c r="C64" s="30"/>
      <c r="D64" s="41" t="s">
        <v>53</v>
      </c>
      <c r="E64" s="44"/>
      <c r="F64" s="44"/>
      <c r="G64" s="44"/>
      <c r="H64" s="44"/>
      <c r="I64" s="44"/>
      <c r="J64" s="44"/>
      <c r="K64" s="44"/>
      <c r="L64" s="44"/>
      <c r="M64" s="44"/>
      <c r="N64" s="44"/>
      <c r="O64" s="44"/>
      <c r="P64" s="44"/>
      <c r="Q64" s="44"/>
      <c r="R64" s="44"/>
      <c r="S64" s="44"/>
      <c r="T64" s="44"/>
      <c r="U64" s="44"/>
      <c r="V64" s="44"/>
      <c r="W64" s="44"/>
      <c r="X64" s="44"/>
      <c r="Y64" s="44"/>
      <c r="Z64" s="44"/>
      <c r="AA64" s="44"/>
      <c r="AB64" s="44"/>
      <c r="AC64" s="44"/>
      <c r="AD64" s="44"/>
      <c r="AE64" s="44"/>
      <c r="AF64" s="44"/>
      <c r="AG64" s="44"/>
      <c r="AH64" s="41" t="s">
        <v>54</v>
      </c>
      <c r="AI64" s="44"/>
      <c r="AJ64" s="44"/>
      <c r="AK64" s="44"/>
      <c r="AL64" s="44"/>
      <c r="AM64" s="44"/>
      <c r="AN64" s="44"/>
      <c r="AO64" s="44"/>
      <c r="AP64" s="30"/>
      <c r="AQ64" s="30"/>
      <c r="AR64" s="31"/>
      <c r="BE64" s="30"/>
    </row>
    <row r="65" spans="1:57">
      <c r="B65" s="18"/>
      <c r="AR65" s="18"/>
    </row>
    <row r="66" spans="1:57">
      <c r="B66" s="18"/>
      <c r="AR66" s="18"/>
    </row>
    <row r="67" spans="1:57">
      <c r="B67" s="18"/>
      <c r="AR67" s="18"/>
    </row>
    <row r="68" spans="1:57">
      <c r="B68" s="18"/>
      <c r="AR68" s="18"/>
    </row>
    <row r="69" spans="1:57">
      <c r="B69" s="18"/>
      <c r="AR69" s="18"/>
    </row>
    <row r="70" spans="1:57">
      <c r="B70" s="18"/>
      <c r="AR70" s="18"/>
    </row>
    <row r="71" spans="1:57">
      <c r="B71" s="18"/>
      <c r="AR71" s="18"/>
    </row>
    <row r="72" spans="1:57">
      <c r="B72" s="18"/>
      <c r="AR72" s="18"/>
    </row>
    <row r="73" spans="1:57">
      <c r="B73" s="18"/>
      <c r="AR73" s="18"/>
    </row>
    <row r="74" spans="1:57">
      <c r="B74" s="18"/>
      <c r="AR74" s="18"/>
    </row>
    <row r="75" spans="1:57" s="2" customFormat="1" ht="12.75">
      <c r="A75" s="30"/>
      <c r="B75" s="31"/>
      <c r="C75" s="30"/>
      <c r="D75" s="43" t="s">
        <v>51</v>
      </c>
      <c r="E75" s="33"/>
      <c r="F75" s="33"/>
      <c r="G75" s="33"/>
      <c r="H75" s="33"/>
      <c r="I75" s="33"/>
      <c r="J75" s="33"/>
      <c r="K75" s="33"/>
      <c r="L75" s="33"/>
      <c r="M75" s="33"/>
      <c r="N75" s="33"/>
      <c r="O75" s="33"/>
      <c r="P75" s="33"/>
      <c r="Q75" s="33"/>
      <c r="R75" s="33"/>
      <c r="S75" s="33"/>
      <c r="T75" s="33"/>
      <c r="U75" s="33"/>
      <c r="V75" s="43" t="s">
        <v>52</v>
      </c>
      <c r="W75" s="33"/>
      <c r="X75" s="33"/>
      <c r="Y75" s="33"/>
      <c r="Z75" s="33"/>
      <c r="AA75" s="33"/>
      <c r="AB75" s="33"/>
      <c r="AC75" s="33"/>
      <c r="AD75" s="33"/>
      <c r="AE75" s="33"/>
      <c r="AF75" s="33"/>
      <c r="AG75" s="33"/>
      <c r="AH75" s="43" t="s">
        <v>51</v>
      </c>
      <c r="AI75" s="33"/>
      <c r="AJ75" s="33"/>
      <c r="AK75" s="33"/>
      <c r="AL75" s="33"/>
      <c r="AM75" s="43" t="s">
        <v>52</v>
      </c>
      <c r="AN75" s="33"/>
      <c r="AO75" s="33"/>
      <c r="AP75" s="30"/>
      <c r="AQ75" s="30"/>
      <c r="AR75" s="31"/>
      <c r="BE75" s="30"/>
    </row>
    <row r="76" spans="1:57" s="2" customFormat="1">
      <c r="A76" s="30"/>
      <c r="B76" s="31"/>
      <c r="C76" s="30"/>
      <c r="D76" s="30"/>
      <c r="E76" s="30"/>
      <c r="F76" s="30"/>
      <c r="G76" s="30"/>
      <c r="H76" s="30"/>
      <c r="I76" s="30"/>
      <c r="J76" s="30"/>
      <c r="K76" s="30"/>
      <c r="L76" s="30"/>
      <c r="M76" s="30"/>
      <c r="N76" s="30"/>
      <c r="O76" s="30"/>
      <c r="P76" s="30"/>
      <c r="Q76" s="30"/>
      <c r="R76" s="30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  <c r="AF76" s="30"/>
      <c r="AG76" s="30"/>
      <c r="AH76" s="30"/>
      <c r="AI76" s="30"/>
      <c r="AJ76" s="30"/>
      <c r="AK76" s="30"/>
      <c r="AL76" s="30"/>
      <c r="AM76" s="30"/>
      <c r="AN76" s="30"/>
      <c r="AO76" s="30"/>
      <c r="AP76" s="30"/>
      <c r="AQ76" s="30"/>
      <c r="AR76" s="31"/>
      <c r="BE76" s="30"/>
    </row>
    <row r="77" spans="1:57" s="2" customFormat="1" ht="6.95" customHeight="1">
      <c r="A77" s="30"/>
      <c r="B77" s="45"/>
      <c r="C77" s="46"/>
      <c r="D77" s="46"/>
      <c r="E77" s="46"/>
      <c r="F77" s="46"/>
      <c r="G77" s="46"/>
      <c r="H77" s="46"/>
      <c r="I77" s="46"/>
      <c r="J77" s="46"/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46"/>
      <c r="V77" s="46"/>
      <c r="W77" s="46"/>
      <c r="X77" s="46"/>
      <c r="Y77" s="46"/>
      <c r="Z77" s="46"/>
      <c r="AA77" s="46"/>
      <c r="AB77" s="46"/>
      <c r="AC77" s="46"/>
      <c r="AD77" s="46"/>
      <c r="AE77" s="46"/>
      <c r="AF77" s="46"/>
      <c r="AG77" s="46"/>
      <c r="AH77" s="46"/>
      <c r="AI77" s="46"/>
      <c r="AJ77" s="46"/>
      <c r="AK77" s="46"/>
      <c r="AL77" s="46"/>
      <c r="AM77" s="46"/>
      <c r="AN77" s="46"/>
      <c r="AO77" s="46"/>
      <c r="AP77" s="46"/>
      <c r="AQ77" s="46"/>
      <c r="AR77" s="31"/>
      <c r="BE77" s="30"/>
    </row>
    <row r="81" spans="1:91" s="2" customFormat="1" ht="6.95" customHeight="1">
      <c r="A81" s="30"/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31"/>
      <c r="BE81" s="30"/>
    </row>
    <row r="82" spans="1:91" s="2" customFormat="1" ht="24.95" customHeight="1">
      <c r="A82" s="30"/>
      <c r="B82" s="31"/>
      <c r="C82" s="19" t="s">
        <v>55</v>
      </c>
      <c r="D82" s="30"/>
      <c r="E82" s="30"/>
      <c r="F82" s="30"/>
      <c r="G82" s="30"/>
      <c r="H82" s="30"/>
      <c r="I82" s="30"/>
      <c r="J82" s="30"/>
      <c r="K82" s="30"/>
      <c r="L82" s="30"/>
      <c r="M82" s="30"/>
      <c r="N82" s="30"/>
      <c r="O82" s="30"/>
      <c r="P82" s="30"/>
      <c r="Q82" s="30"/>
      <c r="R82" s="30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  <c r="AF82" s="30"/>
      <c r="AG82" s="30"/>
      <c r="AH82" s="30"/>
      <c r="AI82" s="30"/>
      <c r="AJ82" s="30"/>
      <c r="AK82" s="30"/>
      <c r="AL82" s="30"/>
      <c r="AM82" s="30"/>
      <c r="AN82" s="30"/>
      <c r="AO82" s="30"/>
      <c r="AP82" s="30"/>
      <c r="AQ82" s="30"/>
      <c r="AR82" s="31"/>
      <c r="BE82" s="30"/>
    </row>
    <row r="83" spans="1:91" s="2" customFormat="1" ht="6.95" customHeight="1">
      <c r="A83" s="30"/>
      <c r="B83" s="31"/>
      <c r="C83" s="30"/>
      <c r="D83" s="30"/>
      <c r="E83" s="30"/>
      <c r="F83" s="30"/>
      <c r="G83" s="30"/>
      <c r="H83" s="30"/>
      <c r="I83" s="30"/>
      <c r="J83" s="30"/>
      <c r="K83" s="30"/>
      <c r="L83" s="30"/>
      <c r="M83" s="30"/>
      <c r="N83" s="30"/>
      <c r="O83" s="30"/>
      <c r="P83" s="30"/>
      <c r="Q83" s="30"/>
      <c r="R83" s="30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  <c r="AF83" s="30"/>
      <c r="AG83" s="30"/>
      <c r="AH83" s="30"/>
      <c r="AI83" s="30"/>
      <c r="AJ83" s="30"/>
      <c r="AK83" s="30"/>
      <c r="AL83" s="30"/>
      <c r="AM83" s="30"/>
      <c r="AN83" s="30"/>
      <c r="AO83" s="30"/>
      <c r="AP83" s="30"/>
      <c r="AQ83" s="30"/>
      <c r="AR83" s="31"/>
      <c r="BE83" s="30"/>
    </row>
    <row r="84" spans="1:91" s="4" customFormat="1" ht="12" customHeight="1">
      <c r="B84" s="49"/>
      <c r="C84" s="25" t="s">
        <v>13</v>
      </c>
      <c r="L84" s="4" t="str">
        <f>K5</f>
        <v>21004</v>
      </c>
      <c r="AR84" s="49"/>
    </row>
    <row r="85" spans="1:91" s="5" customFormat="1" ht="36.950000000000003" customHeight="1">
      <c r="B85" s="50"/>
      <c r="C85" s="51" t="s">
        <v>16</v>
      </c>
      <c r="L85" s="221" t="str">
        <f>K6</f>
        <v>OPRAVA VNITŘNÍ RAMPY PRO OSOBY ZTP HUSOVA 111, 112</v>
      </c>
      <c r="M85" s="222"/>
      <c r="N85" s="222"/>
      <c r="O85" s="222"/>
      <c r="P85" s="222"/>
      <c r="Q85" s="222"/>
      <c r="R85" s="222"/>
      <c r="S85" s="222"/>
      <c r="T85" s="222"/>
      <c r="U85" s="222"/>
      <c r="V85" s="222"/>
      <c r="W85" s="222"/>
      <c r="X85" s="222"/>
      <c r="Y85" s="222"/>
      <c r="Z85" s="222"/>
      <c r="AA85" s="222"/>
      <c r="AB85" s="222"/>
      <c r="AC85" s="222"/>
      <c r="AD85" s="222"/>
      <c r="AE85" s="222"/>
      <c r="AF85" s="222"/>
      <c r="AG85" s="222"/>
      <c r="AH85" s="222"/>
      <c r="AI85" s="222"/>
      <c r="AJ85" s="222"/>
      <c r="AK85" s="222"/>
      <c r="AL85" s="222"/>
      <c r="AM85" s="222"/>
      <c r="AN85" s="222"/>
      <c r="AO85" s="222"/>
      <c r="AR85" s="50"/>
    </row>
    <row r="86" spans="1:91" s="2" customFormat="1" ht="6.95" customHeight="1">
      <c r="A86" s="30"/>
      <c r="B86" s="31"/>
      <c r="C86" s="30"/>
      <c r="D86" s="30"/>
      <c r="E86" s="30"/>
      <c r="F86" s="30"/>
      <c r="G86" s="30"/>
      <c r="H86" s="30"/>
      <c r="I86" s="30"/>
      <c r="J86" s="30"/>
      <c r="K86" s="30"/>
      <c r="L86" s="30"/>
      <c r="M86" s="30"/>
      <c r="N86" s="30"/>
      <c r="O86" s="30"/>
      <c r="P86" s="30"/>
      <c r="Q86" s="30"/>
      <c r="R86" s="30"/>
      <c r="S86" s="30"/>
      <c r="T86" s="30"/>
      <c r="U86" s="30"/>
      <c r="V86" s="30"/>
      <c r="W86" s="30"/>
      <c r="X86" s="30"/>
      <c r="Y86" s="30"/>
      <c r="Z86" s="30"/>
      <c r="AA86" s="30"/>
      <c r="AB86" s="30"/>
      <c r="AC86" s="30"/>
      <c r="AD86" s="30"/>
      <c r="AE86" s="30"/>
      <c r="AF86" s="30"/>
      <c r="AG86" s="30"/>
      <c r="AH86" s="30"/>
      <c r="AI86" s="30"/>
      <c r="AJ86" s="30"/>
      <c r="AK86" s="30"/>
      <c r="AL86" s="30"/>
      <c r="AM86" s="30"/>
      <c r="AN86" s="30"/>
      <c r="AO86" s="30"/>
      <c r="AP86" s="30"/>
      <c r="AQ86" s="30"/>
      <c r="AR86" s="31"/>
      <c r="BE86" s="30"/>
    </row>
    <row r="87" spans="1:91" s="2" customFormat="1" ht="12" customHeight="1">
      <c r="A87" s="30"/>
      <c r="B87" s="31"/>
      <c r="C87" s="25" t="s">
        <v>20</v>
      </c>
      <c r="D87" s="30"/>
      <c r="E87" s="30"/>
      <c r="F87" s="30"/>
      <c r="G87" s="30"/>
      <c r="H87" s="30"/>
      <c r="I87" s="30"/>
      <c r="J87" s="30"/>
      <c r="K87" s="30"/>
      <c r="L87" s="52" t="str">
        <f>IF(K8="","",K8)</f>
        <v>Husova 110, 111, 112, Kolín I</v>
      </c>
      <c r="M87" s="30"/>
      <c r="N87" s="30"/>
      <c r="O87" s="30"/>
      <c r="P87" s="30"/>
      <c r="Q87" s="30"/>
      <c r="R87" s="30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  <c r="AF87" s="30"/>
      <c r="AG87" s="30"/>
      <c r="AH87" s="30"/>
      <c r="AI87" s="25" t="s">
        <v>22</v>
      </c>
      <c r="AJ87" s="30"/>
      <c r="AK87" s="30"/>
      <c r="AL87" s="30"/>
      <c r="AM87" s="223">
        <f>IF(AN8= "","",AN8)</f>
        <v>44165</v>
      </c>
      <c r="AN87" s="223"/>
      <c r="AO87" s="30"/>
      <c r="AP87" s="30"/>
      <c r="AQ87" s="30"/>
      <c r="AR87" s="31"/>
      <c r="BE87" s="30"/>
    </row>
    <row r="88" spans="1:91" s="2" customFormat="1" ht="6.95" customHeight="1">
      <c r="A88" s="30"/>
      <c r="B88" s="31"/>
      <c r="C88" s="30"/>
      <c r="D88" s="30"/>
      <c r="E88" s="30"/>
      <c r="F88" s="30"/>
      <c r="G88" s="30"/>
      <c r="H88" s="30"/>
      <c r="I88" s="30"/>
      <c r="J88" s="30"/>
      <c r="K88" s="30"/>
      <c r="L88" s="30"/>
      <c r="M88" s="30"/>
      <c r="N88" s="30"/>
      <c r="O88" s="30"/>
      <c r="P88" s="30"/>
      <c r="Q88" s="30"/>
      <c r="R88" s="30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  <c r="AF88" s="30"/>
      <c r="AG88" s="30"/>
      <c r="AH88" s="30"/>
      <c r="AI88" s="30"/>
      <c r="AJ88" s="30"/>
      <c r="AK88" s="30"/>
      <c r="AL88" s="30"/>
      <c r="AM88" s="30"/>
      <c r="AN88" s="30"/>
      <c r="AO88" s="30"/>
      <c r="AP88" s="30"/>
      <c r="AQ88" s="30"/>
      <c r="AR88" s="31"/>
      <c r="BE88" s="30"/>
    </row>
    <row r="89" spans="1:91" s="2" customFormat="1" ht="25.7" customHeight="1">
      <c r="A89" s="30"/>
      <c r="B89" s="31"/>
      <c r="C89" s="25" t="s">
        <v>23</v>
      </c>
      <c r="D89" s="30"/>
      <c r="E89" s="30"/>
      <c r="F89" s="30"/>
      <c r="G89" s="30"/>
      <c r="H89" s="30"/>
      <c r="I89" s="30"/>
      <c r="J89" s="30"/>
      <c r="K89" s="30"/>
      <c r="L89" s="4" t="str">
        <f>IF(E11= "","",E11)</f>
        <v>Město Kolín, Karlovo nám. 78, Kolín I</v>
      </c>
      <c r="M89" s="30"/>
      <c r="N89" s="30"/>
      <c r="O89" s="30"/>
      <c r="P89" s="30"/>
      <c r="Q89" s="30"/>
      <c r="R89" s="30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  <c r="AF89" s="30"/>
      <c r="AG89" s="30"/>
      <c r="AH89" s="30"/>
      <c r="AI89" s="25" t="s">
        <v>29</v>
      </c>
      <c r="AJ89" s="30"/>
      <c r="AK89" s="30"/>
      <c r="AL89" s="30"/>
      <c r="AM89" s="228" t="str">
        <f>IF(E17="","",E17)</f>
        <v>AZ PROJECT spol. s r.o., Plynárenská 830, Kolín IV</v>
      </c>
      <c r="AN89" s="229"/>
      <c r="AO89" s="229"/>
      <c r="AP89" s="229"/>
      <c r="AQ89" s="30"/>
      <c r="AR89" s="31"/>
      <c r="AS89" s="224" t="s">
        <v>56</v>
      </c>
      <c r="AT89" s="225"/>
      <c r="AU89" s="54"/>
      <c r="AV89" s="54"/>
      <c r="AW89" s="54"/>
      <c r="AX89" s="54"/>
      <c r="AY89" s="54"/>
      <c r="AZ89" s="54"/>
      <c r="BA89" s="54"/>
      <c r="BB89" s="54"/>
      <c r="BC89" s="54"/>
      <c r="BD89" s="55"/>
      <c r="BE89" s="30"/>
    </row>
    <row r="90" spans="1:91" s="2" customFormat="1" ht="25.7" customHeight="1">
      <c r="A90" s="30"/>
      <c r="B90" s="31"/>
      <c r="C90" s="25" t="s">
        <v>27</v>
      </c>
      <c r="D90" s="30"/>
      <c r="E90" s="30"/>
      <c r="F90" s="30"/>
      <c r="G90" s="30"/>
      <c r="H90" s="30"/>
      <c r="I90" s="30"/>
      <c r="J90" s="30"/>
      <c r="K90" s="30"/>
      <c r="L90" s="4" t="str">
        <f>IF(E14= "Vyplň údaj","",E14)</f>
        <v/>
      </c>
      <c r="M90" s="30"/>
      <c r="N90" s="30"/>
      <c r="O90" s="30"/>
      <c r="P90" s="30"/>
      <c r="Q90" s="30"/>
      <c r="R90" s="30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  <c r="AF90" s="30"/>
      <c r="AG90" s="30"/>
      <c r="AH90" s="30"/>
      <c r="AI90" s="25" t="s">
        <v>34</v>
      </c>
      <c r="AJ90" s="30"/>
      <c r="AK90" s="30"/>
      <c r="AL90" s="30"/>
      <c r="AM90" s="228" t="str">
        <f>IF(E20="","",E20)</f>
        <v>AZ PROJECT spol. s r.o., Plynárenská 830, Kolín IV</v>
      </c>
      <c r="AN90" s="229"/>
      <c r="AO90" s="229"/>
      <c r="AP90" s="229"/>
      <c r="AQ90" s="30"/>
      <c r="AR90" s="31"/>
      <c r="AS90" s="226"/>
      <c r="AT90" s="227"/>
      <c r="AU90" s="56"/>
      <c r="AV90" s="56"/>
      <c r="AW90" s="56"/>
      <c r="AX90" s="56"/>
      <c r="AY90" s="56"/>
      <c r="AZ90" s="56"/>
      <c r="BA90" s="56"/>
      <c r="BB90" s="56"/>
      <c r="BC90" s="56"/>
      <c r="BD90" s="57"/>
      <c r="BE90" s="30"/>
    </row>
    <row r="91" spans="1:91" s="2" customFormat="1" ht="10.9" customHeight="1">
      <c r="A91" s="30"/>
      <c r="B91" s="31"/>
      <c r="C91" s="30"/>
      <c r="D91" s="30"/>
      <c r="E91" s="30"/>
      <c r="F91" s="30"/>
      <c r="G91" s="30"/>
      <c r="H91" s="30"/>
      <c r="I91" s="30"/>
      <c r="J91" s="30"/>
      <c r="K91" s="30"/>
      <c r="L91" s="30"/>
      <c r="M91" s="30"/>
      <c r="N91" s="30"/>
      <c r="O91" s="30"/>
      <c r="P91" s="30"/>
      <c r="Q91" s="30"/>
      <c r="R91" s="30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  <c r="AF91" s="30"/>
      <c r="AG91" s="30"/>
      <c r="AH91" s="30"/>
      <c r="AI91" s="30"/>
      <c r="AJ91" s="30"/>
      <c r="AK91" s="30"/>
      <c r="AL91" s="30"/>
      <c r="AM91" s="30"/>
      <c r="AN91" s="30"/>
      <c r="AO91" s="30"/>
      <c r="AP91" s="30"/>
      <c r="AQ91" s="30"/>
      <c r="AR91" s="31"/>
      <c r="AS91" s="226"/>
      <c r="AT91" s="227"/>
      <c r="AU91" s="56"/>
      <c r="AV91" s="56"/>
      <c r="AW91" s="56"/>
      <c r="AX91" s="56"/>
      <c r="AY91" s="56"/>
      <c r="AZ91" s="56"/>
      <c r="BA91" s="56"/>
      <c r="BB91" s="56"/>
      <c r="BC91" s="56"/>
      <c r="BD91" s="57"/>
      <c r="BE91" s="30"/>
    </row>
    <row r="92" spans="1:91" s="2" customFormat="1" ht="29.25" customHeight="1">
      <c r="A92" s="30"/>
      <c r="B92" s="31"/>
      <c r="C92" s="212" t="s">
        <v>57</v>
      </c>
      <c r="D92" s="213"/>
      <c r="E92" s="213"/>
      <c r="F92" s="213"/>
      <c r="G92" s="213"/>
      <c r="H92" s="58"/>
      <c r="I92" s="215" t="s">
        <v>58</v>
      </c>
      <c r="J92" s="213"/>
      <c r="K92" s="213"/>
      <c r="L92" s="213"/>
      <c r="M92" s="213"/>
      <c r="N92" s="213"/>
      <c r="O92" s="213"/>
      <c r="P92" s="213"/>
      <c r="Q92" s="213"/>
      <c r="R92" s="213"/>
      <c r="S92" s="213"/>
      <c r="T92" s="213"/>
      <c r="U92" s="213"/>
      <c r="V92" s="213"/>
      <c r="W92" s="213"/>
      <c r="X92" s="213"/>
      <c r="Y92" s="213"/>
      <c r="Z92" s="213"/>
      <c r="AA92" s="213"/>
      <c r="AB92" s="213"/>
      <c r="AC92" s="213"/>
      <c r="AD92" s="213"/>
      <c r="AE92" s="213"/>
      <c r="AF92" s="213"/>
      <c r="AG92" s="214" t="s">
        <v>59</v>
      </c>
      <c r="AH92" s="213"/>
      <c r="AI92" s="213"/>
      <c r="AJ92" s="213"/>
      <c r="AK92" s="213"/>
      <c r="AL92" s="213"/>
      <c r="AM92" s="213"/>
      <c r="AN92" s="215" t="s">
        <v>60</v>
      </c>
      <c r="AO92" s="213"/>
      <c r="AP92" s="216"/>
      <c r="AQ92" s="59" t="s">
        <v>61</v>
      </c>
      <c r="AR92" s="31"/>
      <c r="AS92" s="60" t="s">
        <v>62</v>
      </c>
      <c r="AT92" s="61" t="s">
        <v>63</v>
      </c>
      <c r="AU92" s="61" t="s">
        <v>64</v>
      </c>
      <c r="AV92" s="61" t="s">
        <v>65</v>
      </c>
      <c r="AW92" s="61" t="s">
        <v>66</v>
      </c>
      <c r="AX92" s="61" t="s">
        <v>67</v>
      </c>
      <c r="AY92" s="61" t="s">
        <v>68</v>
      </c>
      <c r="AZ92" s="61" t="s">
        <v>69</v>
      </c>
      <c r="BA92" s="61" t="s">
        <v>70</v>
      </c>
      <c r="BB92" s="61" t="s">
        <v>71</v>
      </c>
      <c r="BC92" s="61" t="s">
        <v>72</v>
      </c>
      <c r="BD92" s="62" t="s">
        <v>73</v>
      </c>
      <c r="BE92" s="30"/>
    </row>
    <row r="93" spans="1:91" s="2" customFormat="1" ht="10.9" customHeight="1">
      <c r="A93" s="30"/>
      <c r="B93" s="31"/>
      <c r="C93" s="30"/>
      <c r="D93" s="30"/>
      <c r="E93" s="30"/>
      <c r="F93" s="30"/>
      <c r="G93" s="30"/>
      <c r="H93" s="30"/>
      <c r="I93" s="30"/>
      <c r="J93" s="30"/>
      <c r="K93" s="30"/>
      <c r="L93" s="30"/>
      <c r="M93" s="30"/>
      <c r="N93" s="30"/>
      <c r="O93" s="30"/>
      <c r="P93" s="30"/>
      <c r="Q93" s="30"/>
      <c r="R93" s="30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  <c r="AF93" s="30"/>
      <c r="AG93" s="30"/>
      <c r="AH93" s="30"/>
      <c r="AI93" s="30"/>
      <c r="AJ93" s="30"/>
      <c r="AK93" s="30"/>
      <c r="AL93" s="30"/>
      <c r="AM93" s="30"/>
      <c r="AN93" s="30"/>
      <c r="AO93" s="30"/>
      <c r="AP93" s="30"/>
      <c r="AQ93" s="30"/>
      <c r="AR93" s="31"/>
      <c r="AS93" s="63"/>
      <c r="AT93" s="64"/>
      <c r="AU93" s="64"/>
      <c r="AV93" s="64"/>
      <c r="AW93" s="64"/>
      <c r="AX93" s="64"/>
      <c r="AY93" s="64"/>
      <c r="AZ93" s="64"/>
      <c r="BA93" s="64"/>
      <c r="BB93" s="64"/>
      <c r="BC93" s="64"/>
      <c r="BD93" s="65"/>
      <c r="BE93" s="30"/>
    </row>
    <row r="94" spans="1:91" s="6" customFormat="1" ht="32.450000000000003" customHeight="1">
      <c r="B94" s="66"/>
      <c r="C94" s="67" t="s">
        <v>74</v>
      </c>
      <c r="D94" s="68"/>
      <c r="E94" s="68"/>
      <c r="F94" s="68"/>
      <c r="G94" s="68"/>
      <c r="H94" s="68"/>
      <c r="I94" s="68"/>
      <c r="J94" s="68"/>
      <c r="K94" s="68"/>
      <c r="L94" s="68"/>
      <c r="M94" s="68"/>
      <c r="N94" s="68"/>
      <c r="O94" s="68"/>
      <c r="P94" s="68"/>
      <c r="Q94" s="68"/>
      <c r="R94" s="68"/>
      <c r="S94" s="68"/>
      <c r="T94" s="68"/>
      <c r="U94" s="68"/>
      <c r="V94" s="68"/>
      <c r="W94" s="68"/>
      <c r="X94" s="68"/>
      <c r="Y94" s="68"/>
      <c r="Z94" s="68"/>
      <c r="AA94" s="68"/>
      <c r="AB94" s="68"/>
      <c r="AC94" s="68"/>
      <c r="AD94" s="68"/>
      <c r="AE94" s="68"/>
      <c r="AF94" s="68"/>
      <c r="AG94" s="210">
        <f>ROUND(AG95,2)</f>
        <v>0</v>
      </c>
      <c r="AH94" s="210"/>
      <c r="AI94" s="210"/>
      <c r="AJ94" s="210"/>
      <c r="AK94" s="210"/>
      <c r="AL94" s="210"/>
      <c r="AM94" s="210"/>
      <c r="AN94" s="211">
        <f>SUM(AG94,AT94)</f>
        <v>0</v>
      </c>
      <c r="AO94" s="211"/>
      <c r="AP94" s="211"/>
      <c r="AQ94" s="70" t="s">
        <v>1</v>
      </c>
      <c r="AR94" s="66"/>
      <c r="AS94" s="71">
        <f>ROUND(AS95,2)</f>
        <v>0</v>
      </c>
      <c r="AT94" s="72">
        <f>ROUND(SUM(AV94:AW94),2)</f>
        <v>0</v>
      </c>
      <c r="AU94" s="73">
        <f>ROUND(AU95,5)</f>
        <v>0</v>
      </c>
      <c r="AV94" s="72">
        <f>ROUND(AZ94*L29,2)</f>
        <v>0</v>
      </c>
      <c r="AW94" s="72">
        <f>ROUND(BA94*L30,2)</f>
        <v>0</v>
      </c>
      <c r="AX94" s="72">
        <f>ROUND(BB94*L29,2)</f>
        <v>0</v>
      </c>
      <c r="AY94" s="72">
        <f>ROUND(BC94*L30,2)</f>
        <v>0</v>
      </c>
      <c r="AZ94" s="72">
        <f>ROUND(AZ95,2)</f>
        <v>0</v>
      </c>
      <c r="BA94" s="72">
        <f>ROUND(BA95,2)</f>
        <v>0</v>
      </c>
      <c r="BB94" s="72">
        <f>ROUND(BB95,2)</f>
        <v>0</v>
      </c>
      <c r="BC94" s="72">
        <f>ROUND(BC95,2)</f>
        <v>0</v>
      </c>
      <c r="BD94" s="74">
        <f>ROUND(BD95,2)</f>
        <v>0</v>
      </c>
      <c r="BS94" s="75" t="s">
        <v>75</v>
      </c>
      <c r="BT94" s="75" t="s">
        <v>76</v>
      </c>
      <c r="BU94" s="76" t="s">
        <v>77</v>
      </c>
      <c r="BV94" s="75" t="s">
        <v>78</v>
      </c>
      <c r="BW94" s="75" t="s">
        <v>4</v>
      </c>
      <c r="BX94" s="75" t="s">
        <v>79</v>
      </c>
      <c r="CL94" s="75" t="s">
        <v>1</v>
      </c>
    </row>
    <row r="95" spans="1:91" s="7" customFormat="1" ht="24.75" customHeight="1">
      <c r="B95" s="77"/>
      <c r="C95" s="78"/>
      <c r="D95" s="220" t="s">
        <v>14</v>
      </c>
      <c r="E95" s="220"/>
      <c r="F95" s="220"/>
      <c r="G95" s="220"/>
      <c r="H95" s="220"/>
      <c r="I95" s="79"/>
      <c r="J95" s="220" t="s">
        <v>17</v>
      </c>
      <c r="K95" s="220"/>
      <c r="L95" s="220"/>
      <c r="M95" s="220"/>
      <c r="N95" s="220"/>
      <c r="O95" s="220"/>
      <c r="P95" s="220"/>
      <c r="Q95" s="220"/>
      <c r="R95" s="220"/>
      <c r="S95" s="220"/>
      <c r="T95" s="220"/>
      <c r="U95" s="220"/>
      <c r="V95" s="220"/>
      <c r="W95" s="220"/>
      <c r="X95" s="220"/>
      <c r="Y95" s="220"/>
      <c r="Z95" s="220"/>
      <c r="AA95" s="220"/>
      <c r="AB95" s="220"/>
      <c r="AC95" s="220"/>
      <c r="AD95" s="220"/>
      <c r="AE95" s="220"/>
      <c r="AF95" s="220"/>
      <c r="AG95" s="217">
        <f>ROUND(SUM(AG96:AG98),2)</f>
        <v>0</v>
      </c>
      <c r="AH95" s="218"/>
      <c r="AI95" s="218"/>
      <c r="AJ95" s="218"/>
      <c r="AK95" s="218"/>
      <c r="AL95" s="218"/>
      <c r="AM95" s="218"/>
      <c r="AN95" s="219">
        <f>SUM(AG95,AT95)</f>
        <v>0</v>
      </c>
      <c r="AO95" s="218"/>
      <c r="AP95" s="218"/>
      <c r="AQ95" s="80" t="s">
        <v>80</v>
      </c>
      <c r="AR95" s="77"/>
      <c r="AS95" s="81">
        <f>ROUND(SUM(AS96:AS98),2)</f>
        <v>0</v>
      </c>
      <c r="AT95" s="82">
        <f>ROUND(SUM(AV95:AW95),2)</f>
        <v>0</v>
      </c>
      <c r="AU95" s="83">
        <f>ROUND(SUM(AU96:AU98),5)</f>
        <v>0</v>
      </c>
      <c r="AV95" s="82">
        <f>ROUND(AZ95*L29,2)</f>
        <v>0</v>
      </c>
      <c r="AW95" s="82">
        <f>ROUND(BA95*L30,2)</f>
        <v>0</v>
      </c>
      <c r="AX95" s="82">
        <f>ROUND(BB95*L29,2)</f>
        <v>0</v>
      </c>
      <c r="AY95" s="82">
        <f>ROUND(BC95*L30,2)</f>
        <v>0</v>
      </c>
      <c r="AZ95" s="82">
        <f>ROUND(SUM(AZ96:AZ98),2)</f>
        <v>0</v>
      </c>
      <c r="BA95" s="82">
        <f>ROUND(SUM(BA96:BA98),2)</f>
        <v>0</v>
      </c>
      <c r="BB95" s="82">
        <f>ROUND(SUM(BB96:BB98),2)</f>
        <v>0</v>
      </c>
      <c r="BC95" s="82">
        <f>ROUND(SUM(BC96:BC98),2)</f>
        <v>0</v>
      </c>
      <c r="BD95" s="84">
        <f>ROUND(SUM(BD96:BD98),2)</f>
        <v>0</v>
      </c>
      <c r="BS95" s="85" t="s">
        <v>75</v>
      </c>
      <c r="BT95" s="85" t="s">
        <v>81</v>
      </c>
      <c r="BU95" s="85" t="s">
        <v>77</v>
      </c>
      <c r="BV95" s="85" t="s">
        <v>78</v>
      </c>
      <c r="BW95" s="85" t="s">
        <v>82</v>
      </c>
      <c r="BX95" s="85" t="s">
        <v>4</v>
      </c>
      <c r="CL95" s="85" t="s">
        <v>1</v>
      </c>
      <c r="CM95" s="85" t="s">
        <v>81</v>
      </c>
    </row>
    <row r="96" spans="1:91" s="4" customFormat="1" ht="16.5" customHeight="1">
      <c r="A96" s="86" t="s">
        <v>83</v>
      </c>
      <c r="B96" s="49"/>
      <c r="C96" s="10"/>
      <c r="D96" s="10"/>
      <c r="E96" s="209" t="s">
        <v>14</v>
      </c>
      <c r="F96" s="209"/>
      <c r="G96" s="209"/>
      <c r="H96" s="209"/>
      <c r="I96" s="209"/>
      <c r="J96" s="10"/>
      <c r="K96" s="209" t="s">
        <v>84</v>
      </c>
      <c r="L96" s="209"/>
      <c r="M96" s="209"/>
      <c r="N96" s="209"/>
      <c r="O96" s="209"/>
      <c r="P96" s="209"/>
      <c r="Q96" s="209"/>
      <c r="R96" s="209"/>
      <c r="S96" s="209"/>
      <c r="T96" s="209"/>
      <c r="U96" s="209"/>
      <c r="V96" s="209"/>
      <c r="W96" s="209"/>
      <c r="X96" s="209"/>
      <c r="Y96" s="209"/>
      <c r="Z96" s="209"/>
      <c r="AA96" s="209"/>
      <c r="AB96" s="209"/>
      <c r="AC96" s="209"/>
      <c r="AD96" s="209"/>
      <c r="AE96" s="209"/>
      <c r="AF96" s="209"/>
      <c r="AG96" s="207">
        <f>'21004 - II. NP VYROVNÁVAC...'!J32</f>
        <v>0</v>
      </c>
      <c r="AH96" s="208"/>
      <c r="AI96" s="208"/>
      <c r="AJ96" s="208"/>
      <c r="AK96" s="208"/>
      <c r="AL96" s="208"/>
      <c r="AM96" s="208"/>
      <c r="AN96" s="207">
        <f>SUM(AG96,AT96)</f>
        <v>0</v>
      </c>
      <c r="AO96" s="208"/>
      <c r="AP96" s="208"/>
      <c r="AQ96" s="87" t="s">
        <v>85</v>
      </c>
      <c r="AR96" s="49"/>
      <c r="AS96" s="88">
        <v>0</v>
      </c>
      <c r="AT96" s="89">
        <f>ROUND(SUM(AV96:AW96),2)</f>
        <v>0</v>
      </c>
      <c r="AU96" s="90">
        <f>'21004 - II. NP VYROVNÁVAC...'!P132</f>
        <v>0</v>
      </c>
      <c r="AV96" s="89">
        <f>'21004 - II. NP VYROVNÁVAC...'!J35</f>
        <v>0</v>
      </c>
      <c r="AW96" s="89">
        <f>'21004 - II. NP VYROVNÁVAC...'!J36</f>
        <v>0</v>
      </c>
      <c r="AX96" s="89">
        <f>'21004 - II. NP VYROVNÁVAC...'!J37</f>
        <v>0</v>
      </c>
      <c r="AY96" s="89">
        <f>'21004 - II. NP VYROVNÁVAC...'!J38</f>
        <v>0</v>
      </c>
      <c r="AZ96" s="89">
        <f>'21004 - II. NP VYROVNÁVAC...'!F35</f>
        <v>0</v>
      </c>
      <c r="BA96" s="89">
        <f>'21004 - II. NP VYROVNÁVAC...'!F36</f>
        <v>0</v>
      </c>
      <c r="BB96" s="89">
        <f>'21004 - II. NP VYROVNÁVAC...'!F37</f>
        <v>0</v>
      </c>
      <c r="BC96" s="89">
        <f>'21004 - II. NP VYROVNÁVAC...'!F38</f>
        <v>0</v>
      </c>
      <c r="BD96" s="91">
        <f>'21004 - II. NP VYROVNÁVAC...'!F39</f>
        <v>0</v>
      </c>
      <c r="BT96" s="23" t="s">
        <v>86</v>
      </c>
      <c r="BV96" s="23" t="s">
        <v>78</v>
      </c>
      <c r="BW96" s="23" t="s">
        <v>87</v>
      </c>
      <c r="BX96" s="23" t="s">
        <v>82</v>
      </c>
      <c r="CL96" s="23" t="s">
        <v>1</v>
      </c>
    </row>
    <row r="97" spans="1:90" s="4" customFormat="1" ht="16.5" customHeight="1">
      <c r="A97" s="86" t="s">
        <v>83</v>
      </c>
      <c r="B97" s="49"/>
      <c r="C97" s="10"/>
      <c r="D97" s="10"/>
      <c r="E97" s="209" t="s">
        <v>88</v>
      </c>
      <c r="F97" s="209"/>
      <c r="G97" s="209"/>
      <c r="H97" s="209"/>
      <c r="I97" s="209"/>
      <c r="J97" s="10"/>
      <c r="K97" s="209" t="s">
        <v>89</v>
      </c>
      <c r="L97" s="209"/>
      <c r="M97" s="209"/>
      <c r="N97" s="209"/>
      <c r="O97" s="209"/>
      <c r="P97" s="209"/>
      <c r="Q97" s="209"/>
      <c r="R97" s="209"/>
      <c r="S97" s="209"/>
      <c r="T97" s="209"/>
      <c r="U97" s="209"/>
      <c r="V97" s="209"/>
      <c r="W97" s="209"/>
      <c r="X97" s="209"/>
      <c r="Y97" s="209"/>
      <c r="Z97" s="209"/>
      <c r="AA97" s="209"/>
      <c r="AB97" s="209"/>
      <c r="AC97" s="209"/>
      <c r="AD97" s="209"/>
      <c r="AE97" s="209"/>
      <c r="AF97" s="209"/>
      <c r="AG97" s="207">
        <f>'21004a - III. NP VYROVNÁV...'!J32</f>
        <v>0</v>
      </c>
      <c r="AH97" s="208"/>
      <c r="AI97" s="208"/>
      <c r="AJ97" s="208"/>
      <c r="AK97" s="208"/>
      <c r="AL97" s="208"/>
      <c r="AM97" s="208"/>
      <c r="AN97" s="207">
        <f>SUM(AG97,AT97)</f>
        <v>0</v>
      </c>
      <c r="AO97" s="208"/>
      <c r="AP97" s="208"/>
      <c r="AQ97" s="87" t="s">
        <v>85</v>
      </c>
      <c r="AR97" s="49"/>
      <c r="AS97" s="88">
        <v>0</v>
      </c>
      <c r="AT97" s="89">
        <f>ROUND(SUM(AV97:AW97),2)</f>
        <v>0</v>
      </c>
      <c r="AU97" s="90">
        <f>'21004a - III. NP VYROVNÁV...'!P132</f>
        <v>0</v>
      </c>
      <c r="AV97" s="89">
        <f>'21004a - III. NP VYROVNÁV...'!J35</f>
        <v>0</v>
      </c>
      <c r="AW97" s="89">
        <f>'21004a - III. NP VYROVNÁV...'!J36</f>
        <v>0</v>
      </c>
      <c r="AX97" s="89">
        <f>'21004a - III. NP VYROVNÁV...'!J37</f>
        <v>0</v>
      </c>
      <c r="AY97" s="89">
        <f>'21004a - III. NP VYROVNÁV...'!J38</f>
        <v>0</v>
      </c>
      <c r="AZ97" s="89">
        <f>'21004a - III. NP VYROVNÁV...'!F35</f>
        <v>0</v>
      </c>
      <c r="BA97" s="89">
        <f>'21004a - III. NP VYROVNÁV...'!F36</f>
        <v>0</v>
      </c>
      <c r="BB97" s="89">
        <f>'21004a - III. NP VYROVNÁV...'!F37</f>
        <v>0</v>
      </c>
      <c r="BC97" s="89">
        <f>'21004a - III. NP VYROVNÁV...'!F38</f>
        <v>0</v>
      </c>
      <c r="BD97" s="91">
        <f>'21004a - III. NP VYROVNÁV...'!F39</f>
        <v>0</v>
      </c>
      <c r="BT97" s="23" t="s">
        <v>86</v>
      </c>
      <c r="BV97" s="23" t="s">
        <v>78</v>
      </c>
      <c r="BW97" s="23" t="s">
        <v>90</v>
      </c>
      <c r="BX97" s="23" t="s">
        <v>82</v>
      </c>
      <c r="CL97" s="23" t="s">
        <v>1</v>
      </c>
    </row>
    <row r="98" spans="1:90" s="4" customFormat="1" ht="16.5" customHeight="1">
      <c r="A98" s="86" t="s">
        <v>83</v>
      </c>
      <c r="B98" s="49"/>
      <c r="C98" s="10"/>
      <c r="D98" s="10"/>
      <c r="E98" s="209" t="s">
        <v>91</v>
      </c>
      <c r="F98" s="209"/>
      <c r="G98" s="209"/>
      <c r="H98" s="209"/>
      <c r="I98" s="209"/>
      <c r="J98" s="10"/>
      <c r="K98" s="209" t="s">
        <v>92</v>
      </c>
      <c r="L98" s="209"/>
      <c r="M98" s="209"/>
      <c r="N98" s="209"/>
      <c r="O98" s="209"/>
      <c r="P98" s="209"/>
      <c r="Q98" s="209"/>
      <c r="R98" s="209"/>
      <c r="S98" s="209"/>
      <c r="T98" s="209"/>
      <c r="U98" s="209"/>
      <c r="V98" s="209"/>
      <c r="W98" s="209"/>
      <c r="X98" s="209"/>
      <c r="Y98" s="209"/>
      <c r="Z98" s="209"/>
      <c r="AA98" s="209"/>
      <c r="AB98" s="209"/>
      <c r="AC98" s="209"/>
      <c r="AD98" s="209"/>
      <c r="AE98" s="209"/>
      <c r="AF98" s="209"/>
      <c r="AG98" s="207">
        <f>'21004b - IV. NP VYROVNÁVA...'!J32</f>
        <v>0</v>
      </c>
      <c r="AH98" s="208"/>
      <c r="AI98" s="208"/>
      <c r="AJ98" s="208"/>
      <c r="AK98" s="208"/>
      <c r="AL98" s="208"/>
      <c r="AM98" s="208"/>
      <c r="AN98" s="207">
        <f>SUM(AG98,AT98)</f>
        <v>0</v>
      </c>
      <c r="AO98" s="208"/>
      <c r="AP98" s="208"/>
      <c r="AQ98" s="87" t="s">
        <v>85</v>
      </c>
      <c r="AR98" s="49"/>
      <c r="AS98" s="92">
        <v>0</v>
      </c>
      <c r="AT98" s="93">
        <f>ROUND(SUM(AV98:AW98),2)</f>
        <v>0</v>
      </c>
      <c r="AU98" s="94">
        <f>'21004b - IV. NP VYROVNÁVA...'!P132</f>
        <v>0</v>
      </c>
      <c r="AV98" s="93">
        <f>'21004b - IV. NP VYROVNÁVA...'!J35</f>
        <v>0</v>
      </c>
      <c r="AW98" s="93">
        <f>'21004b - IV. NP VYROVNÁVA...'!J36</f>
        <v>0</v>
      </c>
      <c r="AX98" s="93">
        <f>'21004b - IV. NP VYROVNÁVA...'!J37</f>
        <v>0</v>
      </c>
      <c r="AY98" s="93">
        <f>'21004b - IV. NP VYROVNÁVA...'!J38</f>
        <v>0</v>
      </c>
      <c r="AZ98" s="93">
        <f>'21004b - IV. NP VYROVNÁVA...'!F35</f>
        <v>0</v>
      </c>
      <c r="BA98" s="93">
        <f>'21004b - IV. NP VYROVNÁVA...'!F36</f>
        <v>0</v>
      </c>
      <c r="BB98" s="93">
        <f>'21004b - IV. NP VYROVNÁVA...'!F37</f>
        <v>0</v>
      </c>
      <c r="BC98" s="93">
        <f>'21004b - IV. NP VYROVNÁVA...'!F38</f>
        <v>0</v>
      </c>
      <c r="BD98" s="95">
        <f>'21004b - IV. NP VYROVNÁVA...'!F39</f>
        <v>0</v>
      </c>
      <c r="BT98" s="23" t="s">
        <v>86</v>
      </c>
      <c r="BV98" s="23" t="s">
        <v>78</v>
      </c>
      <c r="BW98" s="23" t="s">
        <v>93</v>
      </c>
      <c r="BX98" s="23" t="s">
        <v>82</v>
      </c>
      <c r="CL98" s="23" t="s">
        <v>1</v>
      </c>
    </row>
    <row r="99" spans="1:90" s="2" customFormat="1" ht="30" customHeight="1">
      <c r="A99" s="30"/>
      <c r="B99" s="31"/>
      <c r="C99" s="30"/>
      <c r="D99" s="30"/>
      <c r="E99" s="30"/>
      <c r="F99" s="30"/>
      <c r="G99" s="30"/>
      <c r="H99" s="30"/>
      <c r="I99" s="30"/>
      <c r="J99" s="30"/>
      <c r="K99" s="30"/>
      <c r="L99" s="30"/>
      <c r="M99" s="30"/>
      <c r="N99" s="30"/>
      <c r="O99" s="30"/>
      <c r="P99" s="30"/>
      <c r="Q99" s="30"/>
      <c r="R99" s="30"/>
      <c r="S99" s="30"/>
      <c r="T99" s="30"/>
      <c r="U99" s="30"/>
      <c r="V99" s="30"/>
      <c r="W99" s="30"/>
      <c r="X99" s="30"/>
      <c r="Y99" s="30"/>
      <c r="Z99" s="30"/>
      <c r="AA99" s="30"/>
      <c r="AB99" s="30"/>
      <c r="AC99" s="30"/>
      <c r="AD99" s="30"/>
      <c r="AE99" s="30"/>
      <c r="AF99" s="30"/>
      <c r="AG99" s="30"/>
      <c r="AH99" s="30"/>
      <c r="AI99" s="30"/>
      <c r="AJ99" s="30"/>
      <c r="AK99" s="30"/>
      <c r="AL99" s="30"/>
      <c r="AM99" s="30"/>
      <c r="AN99" s="30"/>
      <c r="AO99" s="30"/>
      <c r="AP99" s="30"/>
      <c r="AQ99" s="30"/>
      <c r="AR99" s="31"/>
      <c r="AS99" s="30"/>
      <c r="AT99" s="30"/>
      <c r="AU99" s="30"/>
      <c r="AV99" s="30"/>
      <c r="AW99" s="30"/>
      <c r="AX99" s="30"/>
      <c r="AY99" s="30"/>
      <c r="AZ99" s="30"/>
      <c r="BA99" s="30"/>
      <c r="BB99" s="30"/>
      <c r="BC99" s="30"/>
      <c r="BD99" s="30"/>
      <c r="BE99" s="30"/>
    </row>
    <row r="100" spans="1:90" s="2" customFormat="1" ht="6.95" customHeight="1">
      <c r="A100" s="30"/>
      <c r="B100" s="45"/>
      <c r="C100" s="46"/>
      <c r="D100" s="46"/>
      <c r="E100" s="46"/>
      <c r="F100" s="46"/>
      <c r="G100" s="46"/>
      <c r="H100" s="46"/>
      <c r="I100" s="46"/>
      <c r="J100" s="46"/>
      <c r="K100" s="46"/>
      <c r="L100" s="46"/>
      <c r="M100" s="46"/>
      <c r="N100" s="46"/>
      <c r="O100" s="46"/>
      <c r="P100" s="46"/>
      <c r="Q100" s="46"/>
      <c r="R100" s="46"/>
      <c r="S100" s="46"/>
      <c r="T100" s="46"/>
      <c r="U100" s="46"/>
      <c r="V100" s="46"/>
      <c r="W100" s="46"/>
      <c r="X100" s="46"/>
      <c r="Y100" s="46"/>
      <c r="Z100" s="46"/>
      <c r="AA100" s="46"/>
      <c r="AB100" s="46"/>
      <c r="AC100" s="46"/>
      <c r="AD100" s="46"/>
      <c r="AE100" s="46"/>
      <c r="AF100" s="46"/>
      <c r="AG100" s="46"/>
      <c r="AH100" s="46"/>
      <c r="AI100" s="46"/>
      <c r="AJ100" s="46"/>
      <c r="AK100" s="46"/>
      <c r="AL100" s="46"/>
      <c r="AM100" s="46"/>
      <c r="AN100" s="46"/>
      <c r="AO100" s="46"/>
      <c r="AP100" s="46"/>
      <c r="AQ100" s="46"/>
      <c r="AR100" s="31"/>
      <c r="AS100" s="30"/>
      <c r="AT100" s="30"/>
      <c r="AU100" s="30"/>
      <c r="AV100" s="30"/>
      <c r="AW100" s="30"/>
      <c r="AX100" s="30"/>
      <c r="AY100" s="30"/>
      <c r="AZ100" s="30"/>
      <c r="BA100" s="30"/>
      <c r="BB100" s="30"/>
      <c r="BC100" s="30"/>
      <c r="BD100" s="30"/>
      <c r="BE100" s="30"/>
    </row>
  </sheetData>
  <mergeCells count="54">
    <mergeCell ref="AS89:AT91"/>
    <mergeCell ref="AM89:AP89"/>
    <mergeCell ref="AM90:AP90"/>
    <mergeCell ref="C92:G92"/>
    <mergeCell ref="AG92:AM92"/>
    <mergeCell ref="AN92:AP92"/>
    <mergeCell ref="I92:AF92"/>
    <mergeCell ref="AG95:AM95"/>
    <mergeCell ref="AN95:AP95"/>
    <mergeCell ref="J95:AF95"/>
    <mergeCell ref="D95:H95"/>
    <mergeCell ref="E98:I98"/>
    <mergeCell ref="K98:AF98"/>
    <mergeCell ref="AG94:AM94"/>
    <mergeCell ref="AN94:AP94"/>
    <mergeCell ref="AN96:AP96"/>
    <mergeCell ref="E96:I96"/>
    <mergeCell ref="K96:AF96"/>
    <mergeCell ref="AG96:AM96"/>
    <mergeCell ref="K97:AF97"/>
    <mergeCell ref="AN97:AP97"/>
    <mergeCell ref="E97:I97"/>
    <mergeCell ref="AG97:AM97"/>
    <mergeCell ref="W30:AE30"/>
    <mergeCell ref="AK30:AO30"/>
    <mergeCell ref="L30:P30"/>
    <mergeCell ref="AK31:AO31"/>
    <mergeCell ref="AG98:AM98"/>
    <mergeCell ref="AN98:AP98"/>
    <mergeCell ref="L85:AO85"/>
    <mergeCell ref="AM87:AN87"/>
    <mergeCell ref="AK26:AO26"/>
    <mergeCell ref="L28:P28"/>
    <mergeCell ref="W28:AE28"/>
    <mergeCell ref="AK28:AO28"/>
    <mergeCell ref="AK29:AO29"/>
    <mergeCell ref="L29:P29"/>
    <mergeCell ref="W29:AE29"/>
    <mergeCell ref="AR2:BE2"/>
    <mergeCell ref="L33:P33"/>
    <mergeCell ref="AK33:AO33"/>
    <mergeCell ref="W33:AE33"/>
    <mergeCell ref="AK35:AO35"/>
    <mergeCell ref="X35:AB35"/>
    <mergeCell ref="W31:AE31"/>
    <mergeCell ref="L31:P31"/>
    <mergeCell ref="L32:P32"/>
    <mergeCell ref="W32:AE32"/>
    <mergeCell ref="AK32:AO32"/>
    <mergeCell ref="BE5:BE34"/>
    <mergeCell ref="K5:AO5"/>
    <mergeCell ref="K6:AO6"/>
    <mergeCell ref="E14:AJ14"/>
    <mergeCell ref="E23:AN23"/>
  </mergeCells>
  <hyperlinks>
    <hyperlink ref="A96" location="'21004 - II. NP VYROVNÁVAC...'!C2" display="/"/>
    <hyperlink ref="A97" location="'21004a - III. NP VYROVNÁV...'!C2" display="/"/>
    <hyperlink ref="A98" location="'21004b - IV. NP VYROVNÁVA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72"/>
  <sheetViews>
    <sheetView showGridLines="0" workbookViewId="0">
      <selection activeCell="C4" sqref="C4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187" t="s">
        <v>5</v>
      </c>
      <c r="M2" s="188"/>
      <c r="N2" s="188"/>
      <c r="O2" s="188"/>
      <c r="P2" s="188"/>
      <c r="Q2" s="188"/>
      <c r="R2" s="188"/>
      <c r="S2" s="188"/>
      <c r="T2" s="188"/>
      <c r="U2" s="188"/>
      <c r="V2" s="188"/>
      <c r="AT2" s="15" t="s">
        <v>87</v>
      </c>
    </row>
    <row r="3" spans="1:46" s="1" customFormat="1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81</v>
      </c>
    </row>
    <row r="4" spans="1:46" s="1" customFormat="1" ht="24.95" customHeight="1">
      <c r="B4" s="18"/>
      <c r="D4" s="19" t="s">
        <v>94</v>
      </c>
      <c r="L4" s="18"/>
      <c r="M4" s="96" t="s">
        <v>10</v>
      </c>
      <c r="AT4" s="15" t="s">
        <v>3</v>
      </c>
    </row>
    <row r="5" spans="1:46" s="1" customFormat="1" ht="6.95" customHeight="1">
      <c r="B5" s="18"/>
      <c r="L5" s="18"/>
    </row>
    <row r="6" spans="1:46" s="1" customFormat="1" ht="12" customHeight="1">
      <c r="B6" s="18"/>
      <c r="D6" s="25" t="s">
        <v>16</v>
      </c>
      <c r="L6" s="18"/>
    </row>
    <row r="7" spans="1:46" s="1" customFormat="1" ht="16.5" customHeight="1">
      <c r="B7" s="18"/>
      <c r="E7" s="231" t="str">
        <f>'Rekapitulace stavby'!K6</f>
        <v>OPRAVA VNITŘNÍ RAMPY PRO OSOBY ZTP HUSOVA 111, 112</v>
      </c>
      <c r="F7" s="232"/>
      <c r="G7" s="232"/>
      <c r="H7" s="232"/>
      <c r="L7" s="18"/>
    </row>
    <row r="8" spans="1:46" s="1" customFormat="1" ht="12" customHeight="1">
      <c r="B8" s="18"/>
      <c r="D8" s="25" t="s">
        <v>95</v>
      </c>
      <c r="L8" s="18"/>
    </row>
    <row r="9" spans="1:46" s="2" customFormat="1" ht="16.5" customHeight="1">
      <c r="A9" s="30"/>
      <c r="B9" s="31"/>
      <c r="C9" s="30"/>
      <c r="D9" s="30"/>
      <c r="E9" s="231" t="s">
        <v>96</v>
      </c>
      <c r="F9" s="230"/>
      <c r="G9" s="230"/>
      <c r="H9" s="230"/>
      <c r="I9" s="30"/>
      <c r="J9" s="30"/>
      <c r="K9" s="30"/>
      <c r="L9" s="40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spans="1:46" s="2" customFormat="1" ht="12" customHeight="1">
      <c r="A10" s="30"/>
      <c r="B10" s="31"/>
      <c r="C10" s="30"/>
      <c r="D10" s="25" t="s">
        <v>97</v>
      </c>
      <c r="E10" s="30"/>
      <c r="F10" s="30"/>
      <c r="G10" s="30"/>
      <c r="H10" s="30"/>
      <c r="I10" s="30"/>
      <c r="J10" s="30"/>
      <c r="K10" s="30"/>
      <c r="L10" s="4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pans="1:46" s="2" customFormat="1" ht="16.5" customHeight="1">
      <c r="A11" s="30"/>
      <c r="B11" s="31"/>
      <c r="C11" s="30"/>
      <c r="D11" s="30"/>
      <c r="E11" s="221" t="s">
        <v>98</v>
      </c>
      <c r="F11" s="230"/>
      <c r="G11" s="230"/>
      <c r="H11" s="230"/>
      <c r="I11" s="30"/>
      <c r="J11" s="30"/>
      <c r="K11" s="30"/>
      <c r="L11" s="4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pans="1:46" s="2" customFormat="1">
      <c r="A12" s="30"/>
      <c r="B12" s="31"/>
      <c r="C12" s="30"/>
      <c r="D12" s="30"/>
      <c r="E12" s="30"/>
      <c r="F12" s="30"/>
      <c r="G12" s="30"/>
      <c r="H12" s="30"/>
      <c r="I12" s="30"/>
      <c r="J12" s="30"/>
      <c r="K12" s="30"/>
      <c r="L12" s="40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pans="1:46" s="2" customFormat="1" ht="12" customHeight="1">
      <c r="A13" s="30"/>
      <c r="B13" s="31"/>
      <c r="C13" s="30"/>
      <c r="D13" s="25" t="s">
        <v>18</v>
      </c>
      <c r="E13" s="30"/>
      <c r="F13" s="23" t="s">
        <v>1</v>
      </c>
      <c r="G13" s="30"/>
      <c r="H13" s="30"/>
      <c r="I13" s="25" t="s">
        <v>19</v>
      </c>
      <c r="J13" s="23" t="s">
        <v>1</v>
      </c>
      <c r="K13" s="30"/>
      <c r="L13" s="4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pans="1:46" s="2" customFormat="1" ht="12" customHeight="1">
      <c r="A14" s="30"/>
      <c r="B14" s="31"/>
      <c r="C14" s="30"/>
      <c r="D14" s="25" t="s">
        <v>20</v>
      </c>
      <c r="E14" s="30"/>
      <c r="F14" s="23" t="s">
        <v>21</v>
      </c>
      <c r="G14" s="30"/>
      <c r="H14" s="30"/>
      <c r="I14" s="25" t="s">
        <v>22</v>
      </c>
      <c r="J14" s="53">
        <f>'Rekapitulace stavby'!AN8</f>
        <v>44165</v>
      </c>
      <c r="K14" s="30"/>
      <c r="L14" s="4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pans="1:46" s="2" customFormat="1" ht="10.9" customHeight="1">
      <c r="A15" s="30"/>
      <c r="B15" s="31"/>
      <c r="C15" s="30"/>
      <c r="D15" s="30"/>
      <c r="E15" s="30"/>
      <c r="F15" s="30"/>
      <c r="G15" s="30"/>
      <c r="H15" s="30"/>
      <c r="I15" s="30"/>
      <c r="J15" s="30"/>
      <c r="K15" s="30"/>
      <c r="L15" s="4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46" s="2" customFormat="1" ht="12" customHeight="1">
      <c r="A16" s="30"/>
      <c r="B16" s="31"/>
      <c r="C16" s="30"/>
      <c r="D16" s="25" t="s">
        <v>23</v>
      </c>
      <c r="E16" s="30"/>
      <c r="F16" s="30"/>
      <c r="G16" s="30"/>
      <c r="H16" s="30"/>
      <c r="I16" s="25" t="s">
        <v>24</v>
      </c>
      <c r="J16" s="23" t="s">
        <v>1</v>
      </c>
      <c r="K16" s="30"/>
      <c r="L16" s="4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pans="1:31" s="2" customFormat="1" ht="18" customHeight="1">
      <c r="A17" s="30"/>
      <c r="B17" s="31"/>
      <c r="C17" s="30"/>
      <c r="D17" s="30"/>
      <c r="E17" s="23" t="s">
        <v>25</v>
      </c>
      <c r="F17" s="30"/>
      <c r="G17" s="30"/>
      <c r="H17" s="30"/>
      <c r="I17" s="25" t="s">
        <v>26</v>
      </c>
      <c r="J17" s="23" t="s">
        <v>1</v>
      </c>
      <c r="K17" s="30"/>
      <c r="L17" s="4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pans="1:31" s="2" customFormat="1" ht="6.95" customHeight="1">
      <c r="A18" s="30"/>
      <c r="B18" s="31"/>
      <c r="C18" s="30"/>
      <c r="D18" s="30"/>
      <c r="E18" s="30"/>
      <c r="F18" s="30"/>
      <c r="G18" s="30"/>
      <c r="H18" s="30"/>
      <c r="I18" s="30"/>
      <c r="J18" s="30"/>
      <c r="K18" s="30"/>
      <c r="L18" s="4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pans="1:31" s="2" customFormat="1" ht="12" customHeight="1">
      <c r="A19" s="30"/>
      <c r="B19" s="31"/>
      <c r="C19" s="30"/>
      <c r="D19" s="25" t="s">
        <v>27</v>
      </c>
      <c r="E19" s="30"/>
      <c r="F19" s="30"/>
      <c r="G19" s="30"/>
      <c r="H19" s="30"/>
      <c r="I19" s="25" t="s">
        <v>24</v>
      </c>
      <c r="J19" s="26" t="str">
        <f>'Rekapitulace stavby'!AN13</f>
        <v>Vyplň údaj</v>
      </c>
      <c r="K19" s="30"/>
      <c r="L19" s="4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pans="1:31" s="2" customFormat="1" ht="18" customHeight="1">
      <c r="A20" s="30"/>
      <c r="B20" s="31"/>
      <c r="C20" s="30"/>
      <c r="D20" s="30"/>
      <c r="E20" s="233" t="str">
        <f>'Rekapitulace stavby'!E14</f>
        <v>Vyplň údaj</v>
      </c>
      <c r="F20" s="199"/>
      <c r="G20" s="199"/>
      <c r="H20" s="199"/>
      <c r="I20" s="25" t="s">
        <v>26</v>
      </c>
      <c r="J20" s="26" t="str">
        <f>'Rekapitulace stavby'!AN14</f>
        <v>Vyplň údaj</v>
      </c>
      <c r="K20" s="30"/>
      <c r="L20" s="4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pans="1:31" s="2" customFormat="1" ht="6.95" customHeight="1">
      <c r="A21" s="30"/>
      <c r="B21" s="31"/>
      <c r="C21" s="30"/>
      <c r="D21" s="30"/>
      <c r="E21" s="30"/>
      <c r="F21" s="30"/>
      <c r="G21" s="30"/>
      <c r="H21" s="30"/>
      <c r="I21" s="30"/>
      <c r="J21" s="30"/>
      <c r="K21" s="30"/>
      <c r="L21" s="4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pans="1:31" s="2" customFormat="1" ht="12" customHeight="1">
      <c r="A22" s="30"/>
      <c r="B22" s="31"/>
      <c r="C22" s="30"/>
      <c r="D22" s="25" t="s">
        <v>29</v>
      </c>
      <c r="E22" s="30"/>
      <c r="F22" s="30"/>
      <c r="G22" s="30"/>
      <c r="H22" s="30"/>
      <c r="I22" s="25" t="s">
        <v>24</v>
      </c>
      <c r="J22" s="23" t="s">
        <v>30</v>
      </c>
      <c r="K22" s="30"/>
      <c r="L22" s="4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pans="1:31" s="2" customFormat="1" ht="18" customHeight="1">
      <c r="A23" s="30"/>
      <c r="B23" s="31"/>
      <c r="C23" s="30"/>
      <c r="D23" s="30"/>
      <c r="E23" s="23" t="s">
        <v>31</v>
      </c>
      <c r="F23" s="30"/>
      <c r="G23" s="30"/>
      <c r="H23" s="30"/>
      <c r="I23" s="25" t="s">
        <v>26</v>
      </c>
      <c r="J23" s="23" t="s">
        <v>32</v>
      </c>
      <c r="K23" s="30"/>
      <c r="L23" s="4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pans="1:31" s="2" customFormat="1" ht="6.95" customHeight="1">
      <c r="A24" s="30"/>
      <c r="B24" s="31"/>
      <c r="C24" s="30"/>
      <c r="D24" s="30"/>
      <c r="E24" s="30"/>
      <c r="F24" s="30"/>
      <c r="G24" s="30"/>
      <c r="H24" s="30"/>
      <c r="I24" s="30"/>
      <c r="J24" s="30"/>
      <c r="K24" s="30"/>
      <c r="L24" s="4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pans="1:31" s="2" customFormat="1" ht="12" customHeight="1">
      <c r="A25" s="30"/>
      <c r="B25" s="31"/>
      <c r="C25" s="30"/>
      <c r="D25" s="25" t="s">
        <v>34</v>
      </c>
      <c r="E25" s="30"/>
      <c r="F25" s="30"/>
      <c r="G25" s="30"/>
      <c r="H25" s="30"/>
      <c r="I25" s="25" t="s">
        <v>24</v>
      </c>
      <c r="J25" s="23" t="s">
        <v>30</v>
      </c>
      <c r="K25" s="30"/>
      <c r="L25" s="4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</row>
    <row r="26" spans="1:31" s="2" customFormat="1" ht="18" customHeight="1">
      <c r="A26" s="30"/>
      <c r="B26" s="31"/>
      <c r="C26" s="30"/>
      <c r="D26" s="30"/>
      <c r="E26" s="23" t="s">
        <v>31</v>
      </c>
      <c r="F26" s="30"/>
      <c r="G26" s="30"/>
      <c r="H26" s="30"/>
      <c r="I26" s="25" t="s">
        <v>26</v>
      </c>
      <c r="J26" s="23" t="s">
        <v>32</v>
      </c>
      <c r="K26" s="30"/>
      <c r="L26" s="4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 s="2" customFormat="1" ht="6.95" customHeight="1">
      <c r="A27" s="30"/>
      <c r="B27" s="31"/>
      <c r="C27" s="30"/>
      <c r="D27" s="30"/>
      <c r="E27" s="30"/>
      <c r="F27" s="30"/>
      <c r="G27" s="30"/>
      <c r="H27" s="30"/>
      <c r="I27" s="30"/>
      <c r="J27" s="30"/>
      <c r="K27" s="30"/>
      <c r="L27" s="4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</row>
    <row r="28" spans="1:31" s="2" customFormat="1" ht="12" customHeight="1">
      <c r="A28" s="30"/>
      <c r="B28" s="31"/>
      <c r="C28" s="30"/>
      <c r="D28" s="25" t="s">
        <v>35</v>
      </c>
      <c r="E28" s="30"/>
      <c r="F28" s="30"/>
      <c r="G28" s="30"/>
      <c r="H28" s="30"/>
      <c r="I28" s="30"/>
      <c r="J28" s="30"/>
      <c r="K28" s="30"/>
      <c r="L28" s="4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 s="8" customFormat="1" ht="16.5" customHeight="1">
      <c r="A29" s="97"/>
      <c r="B29" s="98"/>
      <c r="C29" s="97"/>
      <c r="D29" s="97"/>
      <c r="E29" s="203" t="s">
        <v>1</v>
      </c>
      <c r="F29" s="203"/>
      <c r="G29" s="203"/>
      <c r="H29" s="203"/>
      <c r="I29" s="97"/>
      <c r="J29" s="97"/>
      <c r="K29" s="97"/>
      <c r="L29" s="99"/>
      <c r="S29" s="97"/>
      <c r="T29" s="97"/>
      <c r="U29" s="97"/>
      <c r="V29" s="97"/>
      <c r="W29" s="97"/>
      <c r="X29" s="97"/>
      <c r="Y29" s="97"/>
      <c r="Z29" s="97"/>
      <c r="AA29" s="97"/>
      <c r="AB29" s="97"/>
      <c r="AC29" s="97"/>
      <c r="AD29" s="97"/>
      <c r="AE29" s="97"/>
    </row>
    <row r="30" spans="1:31" s="2" customFormat="1" ht="6.95" customHeight="1">
      <c r="A30" s="30"/>
      <c r="B30" s="31"/>
      <c r="C30" s="30"/>
      <c r="D30" s="30"/>
      <c r="E30" s="30"/>
      <c r="F30" s="30"/>
      <c r="G30" s="30"/>
      <c r="H30" s="30"/>
      <c r="I30" s="30"/>
      <c r="J30" s="30"/>
      <c r="K30" s="30"/>
      <c r="L30" s="4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pans="1:31" s="2" customFormat="1" ht="6.95" customHeight="1">
      <c r="A31" s="30"/>
      <c r="B31" s="31"/>
      <c r="C31" s="30"/>
      <c r="D31" s="64"/>
      <c r="E31" s="64"/>
      <c r="F31" s="64"/>
      <c r="G31" s="64"/>
      <c r="H31" s="64"/>
      <c r="I31" s="64"/>
      <c r="J31" s="64"/>
      <c r="K31" s="64"/>
      <c r="L31" s="4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spans="1:31" s="2" customFormat="1" ht="25.35" customHeight="1">
      <c r="A32" s="30"/>
      <c r="B32" s="31"/>
      <c r="C32" s="30"/>
      <c r="D32" s="100" t="s">
        <v>36</v>
      </c>
      <c r="E32" s="30"/>
      <c r="F32" s="30"/>
      <c r="G32" s="30"/>
      <c r="H32" s="30"/>
      <c r="I32" s="30"/>
      <c r="J32" s="69">
        <f>ROUND(J132, 2)</f>
        <v>0</v>
      </c>
      <c r="K32" s="30"/>
      <c r="L32" s="4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pans="1:31" s="2" customFormat="1" ht="6.95" customHeight="1">
      <c r="A33" s="30"/>
      <c r="B33" s="31"/>
      <c r="C33" s="30"/>
      <c r="D33" s="64"/>
      <c r="E33" s="64"/>
      <c r="F33" s="64"/>
      <c r="G33" s="64"/>
      <c r="H33" s="64"/>
      <c r="I33" s="64"/>
      <c r="J33" s="64"/>
      <c r="K33" s="64"/>
      <c r="L33" s="4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spans="1:31" s="2" customFormat="1" ht="14.45" customHeight="1">
      <c r="A34" s="30"/>
      <c r="B34" s="31"/>
      <c r="C34" s="30"/>
      <c r="D34" s="30"/>
      <c r="E34" s="30"/>
      <c r="F34" s="34" t="s">
        <v>38</v>
      </c>
      <c r="G34" s="30"/>
      <c r="H34" s="30"/>
      <c r="I34" s="34" t="s">
        <v>37</v>
      </c>
      <c r="J34" s="34" t="s">
        <v>39</v>
      </c>
      <c r="K34" s="30"/>
      <c r="L34" s="4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spans="1:31" s="2" customFormat="1" ht="14.45" customHeight="1">
      <c r="A35" s="30"/>
      <c r="B35" s="31"/>
      <c r="C35" s="30"/>
      <c r="D35" s="101" t="s">
        <v>40</v>
      </c>
      <c r="E35" s="25" t="s">
        <v>41</v>
      </c>
      <c r="F35" s="102">
        <f>ROUND((SUM(BE132:BE171)),  2)</f>
        <v>0</v>
      </c>
      <c r="G35" s="30"/>
      <c r="H35" s="30"/>
      <c r="I35" s="103">
        <v>0.21</v>
      </c>
      <c r="J35" s="102">
        <f>ROUND(((SUM(BE132:BE171))*I35),  2)</f>
        <v>0</v>
      </c>
      <c r="K35" s="30"/>
      <c r="L35" s="4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spans="1:31" s="2" customFormat="1" ht="14.45" customHeight="1">
      <c r="A36" s="30"/>
      <c r="B36" s="31"/>
      <c r="C36" s="30"/>
      <c r="D36" s="30"/>
      <c r="E36" s="25" t="s">
        <v>42</v>
      </c>
      <c r="F36" s="102">
        <f>ROUND((SUM(BF132:BF171)),  2)</f>
        <v>0</v>
      </c>
      <c r="G36" s="30"/>
      <c r="H36" s="30"/>
      <c r="I36" s="103">
        <v>0.15</v>
      </c>
      <c r="J36" s="102">
        <f>ROUND(((SUM(BF132:BF171))*I36),  2)</f>
        <v>0</v>
      </c>
      <c r="K36" s="30"/>
      <c r="L36" s="4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spans="1:31" s="2" customFormat="1" ht="14.45" hidden="1" customHeight="1">
      <c r="A37" s="30"/>
      <c r="B37" s="31"/>
      <c r="C37" s="30"/>
      <c r="D37" s="30"/>
      <c r="E37" s="25" t="s">
        <v>43</v>
      </c>
      <c r="F37" s="102">
        <f>ROUND((SUM(BG132:BG171)),  2)</f>
        <v>0</v>
      </c>
      <c r="G37" s="30"/>
      <c r="H37" s="30"/>
      <c r="I37" s="103">
        <v>0.21</v>
      </c>
      <c r="J37" s="102">
        <f>0</f>
        <v>0</v>
      </c>
      <c r="K37" s="30"/>
      <c r="L37" s="4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spans="1:31" s="2" customFormat="1" ht="14.45" hidden="1" customHeight="1">
      <c r="A38" s="30"/>
      <c r="B38" s="31"/>
      <c r="C38" s="30"/>
      <c r="D38" s="30"/>
      <c r="E38" s="25" t="s">
        <v>44</v>
      </c>
      <c r="F38" s="102">
        <f>ROUND((SUM(BH132:BH171)),  2)</f>
        <v>0</v>
      </c>
      <c r="G38" s="30"/>
      <c r="H38" s="30"/>
      <c r="I38" s="103">
        <v>0.15</v>
      </c>
      <c r="J38" s="102">
        <f>0</f>
        <v>0</v>
      </c>
      <c r="K38" s="30"/>
      <c r="L38" s="40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spans="1:31" s="2" customFormat="1" ht="14.45" hidden="1" customHeight="1">
      <c r="A39" s="30"/>
      <c r="B39" s="31"/>
      <c r="C39" s="30"/>
      <c r="D39" s="30"/>
      <c r="E39" s="25" t="s">
        <v>45</v>
      </c>
      <c r="F39" s="102">
        <f>ROUND((SUM(BI132:BI171)),  2)</f>
        <v>0</v>
      </c>
      <c r="G39" s="30"/>
      <c r="H39" s="30"/>
      <c r="I39" s="103">
        <v>0</v>
      </c>
      <c r="J39" s="102">
        <f>0</f>
        <v>0</v>
      </c>
      <c r="K39" s="30"/>
      <c r="L39" s="40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</row>
    <row r="40" spans="1:31" s="2" customFormat="1" ht="6.95" customHeight="1">
      <c r="A40" s="30"/>
      <c r="B40" s="31"/>
      <c r="C40" s="30"/>
      <c r="D40" s="30"/>
      <c r="E40" s="30"/>
      <c r="F40" s="30"/>
      <c r="G40" s="30"/>
      <c r="H40" s="30"/>
      <c r="I40" s="30"/>
      <c r="J40" s="30"/>
      <c r="K40" s="30"/>
      <c r="L40" s="40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</row>
    <row r="41" spans="1:31" s="2" customFormat="1" ht="25.35" customHeight="1">
      <c r="A41" s="30"/>
      <c r="B41" s="31"/>
      <c r="C41" s="104"/>
      <c r="D41" s="105" t="s">
        <v>46</v>
      </c>
      <c r="E41" s="58"/>
      <c r="F41" s="58"/>
      <c r="G41" s="106" t="s">
        <v>47</v>
      </c>
      <c r="H41" s="107" t="s">
        <v>48</v>
      </c>
      <c r="I41" s="58"/>
      <c r="J41" s="108">
        <f>SUM(J32:J39)</f>
        <v>0</v>
      </c>
      <c r="K41" s="109"/>
      <c r="L41" s="40"/>
      <c r="S41" s="30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</row>
    <row r="42" spans="1:31" s="2" customFormat="1" ht="14.45" customHeight="1">
      <c r="A42" s="30"/>
      <c r="B42" s="31"/>
      <c r="C42" s="30"/>
      <c r="D42" s="30"/>
      <c r="E42" s="30"/>
      <c r="F42" s="30"/>
      <c r="G42" s="30"/>
      <c r="H42" s="30"/>
      <c r="I42" s="30"/>
      <c r="J42" s="30"/>
      <c r="K42" s="30"/>
      <c r="L42" s="40"/>
      <c r="S42" s="30"/>
      <c r="T42" s="30"/>
      <c r="U42" s="30"/>
      <c r="V42" s="30"/>
      <c r="W42" s="30"/>
      <c r="X42" s="30"/>
      <c r="Y42" s="30"/>
      <c r="Z42" s="30"/>
      <c r="AA42" s="30"/>
      <c r="AB42" s="30"/>
      <c r="AC42" s="30"/>
      <c r="AD42" s="30"/>
      <c r="AE42" s="30"/>
    </row>
    <row r="43" spans="1:31" s="1" customFormat="1" ht="14.45" customHeight="1">
      <c r="B43" s="18"/>
      <c r="L43" s="18"/>
    </row>
    <row r="44" spans="1:31" s="1" customFormat="1" ht="14.45" customHeight="1">
      <c r="B44" s="18"/>
      <c r="L44" s="18"/>
    </row>
    <row r="45" spans="1:31" s="1" customFormat="1" ht="14.45" customHeight="1">
      <c r="B45" s="18"/>
      <c r="L45" s="18"/>
    </row>
    <row r="46" spans="1:31" s="1" customFormat="1" ht="14.45" customHeight="1">
      <c r="B46" s="18"/>
      <c r="L46" s="18"/>
    </row>
    <row r="47" spans="1:31" s="1" customFormat="1" ht="14.45" customHeight="1">
      <c r="B47" s="18"/>
      <c r="L47" s="18"/>
    </row>
    <row r="48" spans="1:31" s="1" customFormat="1" ht="14.45" customHeight="1">
      <c r="B48" s="18"/>
      <c r="L48" s="18"/>
    </row>
    <row r="49" spans="1:31" s="1" customFormat="1" ht="14.45" customHeight="1">
      <c r="B49" s="18"/>
      <c r="L49" s="18"/>
    </row>
    <row r="50" spans="1:31" s="2" customFormat="1" ht="14.45" customHeight="1">
      <c r="B50" s="40"/>
      <c r="D50" s="41" t="s">
        <v>49</v>
      </c>
      <c r="E50" s="42"/>
      <c r="F50" s="42"/>
      <c r="G50" s="41" t="s">
        <v>50</v>
      </c>
      <c r="H50" s="42"/>
      <c r="I50" s="42"/>
      <c r="J50" s="42"/>
      <c r="K50" s="42"/>
      <c r="L50" s="40"/>
    </row>
    <row r="51" spans="1:31">
      <c r="B51" s="18"/>
      <c r="L51" s="18"/>
    </row>
    <row r="52" spans="1:31">
      <c r="B52" s="18"/>
      <c r="L52" s="18"/>
    </row>
    <row r="53" spans="1:31">
      <c r="B53" s="18"/>
      <c r="L53" s="18"/>
    </row>
    <row r="54" spans="1:31">
      <c r="B54" s="18"/>
      <c r="L54" s="18"/>
    </row>
    <row r="55" spans="1:31">
      <c r="B55" s="18"/>
      <c r="L55" s="18"/>
    </row>
    <row r="56" spans="1:31">
      <c r="B56" s="18"/>
      <c r="L56" s="18"/>
    </row>
    <row r="57" spans="1:31">
      <c r="B57" s="18"/>
      <c r="L57" s="18"/>
    </row>
    <row r="58" spans="1:31">
      <c r="B58" s="18"/>
      <c r="L58" s="18"/>
    </row>
    <row r="59" spans="1:31">
      <c r="B59" s="18"/>
      <c r="L59" s="18"/>
    </row>
    <row r="60" spans="1:31">
      <c r="B60" s="18"/>
      <c r="L60" s="18"/>
    </row>
    <row r="61" spans="1:31" s="2" customFormat="1" ht="12.75">
      <c r="A61" s="30"/>
      <c r="B61" s="31"/>
      <c r="C61" s="30"/>
      <c r="D61" s="43" t="s">
        <v>51</v>
      </c>
      <c r="E61" s="33"/>
      <c r="F61" s="110" t="s">
        <v>52</v>
      </c>
      <c r="G61" s="43" t="s">
        <v>51</v>
      </c>
      <c r="H61" s="33"/>
      <c r="I61" s="33"/>
      <c r="J61" s="111" t="s">
        <v>52</v>
      </c>
      <c r="K61" s="33"/>
      <c r="L61" s="40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</row>
    <row r="62" spans="1:31">
      <c r="B62" s="18"/>
      <c r="L62" s="18"/>
    </row>
    <row r="63" spans="1:31">
      <c r="B63" s="18"/>
      <c r="L63" s="18"/>
    </row>
    <row r="64" spans="1:31">
      <c r="B64" s="18"/>
      <c r="L64" s="18"/>
    </row>
    <row r="65" spans="1:31" s="2" customFormat="1" ht="12.75">
      <c r="A65" s="30"/>
      <c r="B65" s="31"/>
      <c r="C65" s="30"/>
      <c r="D65" s="41" t="s">
        <v>53</v>
      </c>
      <c r="E65" s="44"/>
      <c r="F65" s="44"/>
      <c r="G65" s="41" t="s">
        <v>54</v>
      </c>
      <c r="H65" s="44"/>
      <c r="I65" s="44"/>
      <c r="J65" s="44"/>
      <c r="K65" s="44"/>
      <c r="L65" s="4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</row>
    <row r="66" spans="1:31">
      <c r="B66" s="18"/>
      <c r="L66" s="18"/>
    </row>
    <row r="67" spans="1:31">
      <c r="B67" s="18"/>
      <c r="L67" s="18"/>
    </row>
    <row r="68" spans="1:31">
      <c r="B68" s="18"/>
      <c r="L68" s="18"/>
    </row>
    <row r="69" spans="1:31">
      <c r="B69" s="18"/>
      <c r="L69" s="18"/>
    </row>
    <row r="70" spans="1:31">
      <c r="B70" s="18"/>
      <c r="L70" s="18"/>
    </row>
    <row r="71" spans="1:31">
      <c r="B71" s="18"/>
      <c r="L71" s="18"/>
    </row>
    <row r="72" spans="1:31">
      <c r="B72" s="18"/>
      <c r="L72" s="18"/>
    </row>
    <row r="73" spans="1:31">
      <c r="B73" s="18"/>
      <c r="L73" s="18"/>
    </row>
    <row r="74" spans="1:31">
      <c r="B74" s="18"/>
      <c r="L74" s="18"/>
    </row>
    <row r="75" spans="1:31">
      <c r="B75" s="18"/>
      <c r="L75" s="18"/>
    </row>
    <row r="76" spans="1:31" s="2" customFormat="1" ht="12.75">
      <c r="A76" s="30"/>
      <c r="B76" s="31"/>
      <c r="C76" s="30"/>
      <c r="D76" s="43" t="s">
        <v>51</v>
      </c>
      <c r="E76" s="33"/>
      <c r="F76" s="110" t="s">
        <v>52</v>
      </c>
      <c r="G76" s="43" t="s">
        <v>51</v>
      </c>
      <c r="H76" s="33"/>
      <c r="I76" s="33"/>
      <c r="J76" s="111" t="s">
        <v>52</v>
      </c>
      <c r="K76" s="33"/>
      <c r="L76" s="40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77" spans="1:31" s="2" customFormat="1" ht="14.45" customHeight="1">
      <c r="A77" s="30"/>
      <c r="B77" s="45"/>
      <c r="C77" s="46"/>
      <c r="D77" s="46"/>
      <c r="E77" s="46"/>
      <c r="F77" s="46"/>
      <c r="G77" s="46"/>
      <c r="H77" s="46"/>
      <c r="I77" s="46"/>
      <c r="J77" s="46"/>
      <c r="K77" s="46"/>
      <c r="L77" s="40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</row>
    <row r="81" spans="1:31" s="2" customFormat="1" ht="6.95" customHeight="1">
      <c r="A81" s="30"/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40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</row>
    <row r="82" spans="1:31" s="2" customFormat="1" ht="24.95" customHeight="1">
      <c r="A82" s="30"/>
      <c r="B82" s="31"/>
      <c r="C82" s="19" t="s">
        <v>99</v>
      </c>
      <c r="D82" s="30"/>
      <c r="E82" s="30"/>
      <c r="F82" s="30"/>
      <c r="G82" s="30"/>
      <c r="H82" s="30"/>
      <c r="I82" s="30"/>
      <c r="J82" s="30"/>
      <c r="K82" s="30"/>
      <c r="L82" s="40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</row>
    <row r="83" spans="1:31" s="2" customFormat="1" ht="6.95" customHeight="1">
      <c r="A83" s="30"/>
      <c r="B83" s="31"/>
      <c r="C83" s="30"/>
      <c r="D83" s="30"/>
      <c r="E83" s="30"/>
      <c r="F83" s="30"/>
      <c r="G83" s="30"/>
      <c r="H83" s="30"/>
      <c r="I83" s="30"/>
      <c r="J83" s="30"/>
      <c r="K83" s="30"/>
      <c r="L83" s="40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</row>
    <row r="84" spans="1:31" s="2" customFormat="1" ht="12" customHeight="1">
      <c r="A84" s="30"/>
      <c r="B84" s="31"/>
      <c r="C84" s="25" t="s">
        <v>16</v>
      </c>
      <c r="D84" s="30"/>
      <c r="E84" s="30"/>
      <c r="F84" s="30"/>
      <c r="G84" s="30"/>
      <c r="H84" s="30"/>
      <c r="I84" s="30"/>
      <c r="J84" s="30"/>
      <c r="K84" s="30"/>
      <c r="L84" s="40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</row>
    <row r="85" spans="1:31" s="2" customFormat="1" ht="16.5" customHeight="1">
      <c r="A85" s="30"/>
      <c r="B85" s="31"/>
      <c r="C85" s="30"/>
      <c r="D85" s="30"/>
      <c r="E85" s="231" t="str">
        <f>E7</f>
        <v>OPRAVA VNITŘNÍ RAMPY PRO OSOBY ZTP HUSOVA 111, 112</v>
      </c>
      <c r="F85" s="232"/>
      <c r="G85" s="232"/>
      <c r="H85" s="232"/>
      <c r="I85" s="30"/>
      <c r="J85" s="30"/>
      <c r="K85" s="30"/>
      <c r="L85" s="40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</row>
    <row r="86" spans="1:31" s="1" customFormat="1" ht="12" customHeight="1">
      <c r="B86" s="18"/>
      <c r="C86" s="25" t="s">
        <v>95</v>
      </c>
      <c r="L86" s="18"/>
    </row>
    <row r="87" spans="1:31" s="2" customFormat="1" ht="16.5" customHeight="1">
      <c r="A87" s="30"/>
      <c r="B87" s="31"/>
      <c r="C87" s="30"/>
      <c r="D87" s="30"/>
      <c r="E87" s="231" t="s">
        <v>96</v>
      </c>
      <c r="F87" s="230"/>
      <c r="G87" s="230"/>
      <c r="H87" s="230"/>
      <c r="I87" s="30"/>
      <c r="J87" s="30"/>
      <c r="K87" s="30"/>
      <c r="L87" s="40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</row>
    <row r="88" spans="1:31" s="2" customFormat="1" ht="12" customHeight="1">
      <c r="A88" s="30"/>
      <c r="B88" s="31"/>
      <c r="C88" s="25" t="s">
        <v>97</v>
      </c>
      <c r="D88" s="30"/>
      <c r="E88" s="30"/>
      <c r="F88" s="30"/>
      <c r="G88" s="30"/>
      <c r="H88" s="30"/>
      <c r="I88" s="30"/>
      <c r="J88" s="30"/>
      <c r="K88" s="30"/>
      <c r="L88" s="40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</row>
    <row r="89" spans="1:31" s="2" customFormat="1" ht="16.5" customHeight="1">
      <c r="A89" s="30"/>
      <c r="B89" s="31"/>
      <c r="C89" s="30"/>
      <c r="D89" s="30"/>
      <c r="E89" s="221" t="str">
        <f>E11</f>
        <v>21004 - II. NP VYROVNÁVACÍ RAMPA</v>
      </c>
      <c r="F89" s="230"/>
      <c r="G89" s="230"/>
      <c r="H89" s="230"/>
      <c r="I89" s="30"/>
      <c r="J89" s="30"/>
      <c r="K89" s="30"/>
      <c r="L89" s="40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</row>
    <row r="90" spans="1:31" s="2" customFormat="1" ht="6.95" customHeight="1">
      <c r="A90" s="30"/>
      <c r="B90" s="31"/>
      <c r="C90" s="30"/>
      <c r="D90" s="30"/>
      <c r="E90" s="30"/>
      <c r="F90" s="30"/>
      <c r="G90" s="30"/>
      <c r="H90" s="30"/>
      <c r="I90" s="30"/>
      <c r="J90" s="30"/>
      <c r="K90" s="30"/>
      <c r="L90" s="40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</row>
    <row r="91" spans="1:31" s="2" customFormat="1" ht="12" customHeight="1">
      <c r="A91" s="30"/>
      <c r="B91" s="31"/>
      <c r="C91" s="25" t="s">
        <v>20</v>
      </c>
      <c r="D91" s="30"/>
      <c r="E91" s="30"/>
      <c r="F91" s="23" t="str">
        <f>F14</f>
        <v>Husova 110, 111, 112, Kolín I</v>
      </c>
      <c r="G91" s="30"/>
      <c r="H91" s="30"/>
      <c r="I91" s="25" t="s">
        <v>22</v>
      </c>
      <c r="J91" s="53">
        <f>IF(J14="","",J14)</f>
        <v>44165</v>
      </c>
      <c r="K91" s="30"/>
      <c r="L91" s="40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</row>
    <row r="92" spans="1:31" s="2" customFormat="1" ht="6.95" customHeight="1">
      <c r="A92" s="30"/>
      <c r="B92" s="31"/>
      <c r="C92" s="30"/>
      <c r="D92" s="30"/>
      <c r="E92" s="30"/>
      <c r="F92" s="30"/>
      <c r="G92" s="30"/>
      <c r="H92" s="30"/>
      <c r="I92" s="30"/>
      <c r="J92" s="30"/>
      <c r="K92" s="30"/>
      <c r="L92" s="40"/>
      <c r="S92" s="30"/>
      <c r="T92" s="30"/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</row>
    <row r="93" spans="1:31" s="2" customFormat="1" ht="40.15" customHeight="1">
      <c r="A93" s="30"/>
      <c r="B93" s="31"/>
      <c r="C93" s="25" t="s">
        <v>23</v>
      </c>
      <c r="D93" s="30"/>
      <c r="E93" s="30"/>
      <c r="F93" s="23" t="str">
        <f>E17</f>
        <v>Město Kolín, Karlovo nám. 78, Kolín I</v>
      </c>
      <c r="G93" s="30"/>
      <c r="H93" s="30"/>
      <c r="I93" s="25" t="s">
        <v>29</v>
      </c>
      <c r="J93" s="28" t="str">
        <f>E23</f>
        <v>AZ PROJECT spol. s r.o., Plynárenská 830, Kolín IV</v>
      </c>
      <c r="K93" s="30"/>
      <c r="L93" s="40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</row>
    <row r="94" spans="1:31" s="2" customFormat="1" ht="40.15" customHeight="1">
      <c r="A94" s="30"/>
      <c r="B94" s="31"/>
      <c r="C94" s="25" t="s">
        <v>27</v>
      </c>
      <c r="D94" s="30"/>
      <c r="E94" s="30"/>
      <c r="F94" s="23" t="str">
        <f>IF(E20="","",E20)</f>
        <v>Vyplň údaj</v>
      </c>
      <c r="G94" s="30"/>
      <c r="H94" s="30"/>
      <c r="I94" s="25" t="s">
        <v>34</v>
      </c>
      <c r="J94" s="28" t="str">
        <f>E26</f>
        <v>AZ PROJECT spol. s r.o., Plynárenská 830, Kolín IV</v>
      </c>
      <c r="K94" s="30"/>
      <c r="L94" s="40"/>
      <c r="S94" s="30"/>
      <c r="T94" s="30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</row>
    <row r="95" spans="1:31" s="2" customFormat="1" ht="10.35" customHeight="1">
      <c r="A95" s="30"/>
      <c r="B95" s="31"/>
      <c r="C95" s="30"/>
      <c r="D95" s="30"/>
      <c r="E95" s="30"/>
      <c r="F95" s="30"/>
      <c r="G95" s="30"/>
      <c r="H95" s="30"/>
      <c r="I95" s="30"/>
      <c r="J95" s="30"/>
      <c r="K95" s="30"/>
      <c r="L95" s="40"/>
      <c r="S95" s="30"/>
      <c r="T95" s="30"/>
      <c r="U95" s="30"/>
      <c r="V95" s="30"/>
      <c r="W95" s="30"/>
      <c r="X95" s="30"/>
      <c r="Y95" s="30"/>
      <c r="Z95" s="30"/>
      <c r="AA95" s="30"/>
      <c r="AB95" s="30"/>
      <c r="AC95" s="30"/>
      <c r="AD95" s="30"/>
      <c r="AE95" s="30"/>
    </row>
    <row r="96" spans="1:31" s="2" customFormat="1" ht="29.25" customHeight="1">
      <c r="A96" s="30"/>
      <c r="B96" s="31"/>
      <c r="C96" s="112" t="s">
        <v>100</v>
      </c>
      <c r="D96" s="104"/>
      <c r="E96" s="104"/>
      <c r="F96" s="104"/>
      <c r="G96" s="104"/>
      <c r="H96" s="104"/>
      <c r="I96" s="104"/>
      <c r="J96" s="113" t="s">
        <v>101</v>
      </c>
      <c r="K96" s="104"/>
      <c r="L96" s="40"/>
      <c r="S96" s="30"/>
      <c r="T96" s="30"/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</row>
    <row r="97" spans="1:47" s="2" customFormat="1" ht="10.35" customHeight="1">
      <c r="A97" s="30"/>
      <c r="B97" s="31"/>
      <c r="C97" s="30"/>
      <c r="D97" s="30"/>
      <c r="E97" s="30"/>
      <c r="F97" s="30"/>
      <c r="G97" s="30"/>
      <c r="H97" s="30"/>
      <c r="I97" s="30"/>
      <c r="J97" s="30"/>
      <c r="K97" s="30"/>
      <c r="L97" s="40"/>
      <c r="S97" s="30"/>
      <c r="T97" s="30"/>
      <c r="U97" s="30"/>
      <c r="V97" s="30"/>
      <c r="W97" s="30"/>
      <c r="X97" s="30"/>
      <c r="Y97" s="30"/>
      <c r="Z97" s="30"/>
      <c r="AA97" s="30"/>
      <c r="AB97" s="30"/>
      <c r="AC97" s="30"/>
      <c r="AD97" s="30"/>
      <c r="AE97" s="30"/>
    </row>
    <row r="98" spans="1:47" s="2" customFormat="1" ht="22.9" customHeight="1">
      <c r="A98" s="30"/>
      <c r="B98" s="31"/>
      <c r="C98" s="114" t="s">
        <v>102</v>
      </c>
      <c r="D98" s="30"/>
      <c r="E98" s="30"/>
      <c r="F98" s="30"/>
      <c r="G98" s="30"/>
      <c r="H98" s="30"/>
      <c r="I98" s="30"/>
      <c r="J98" s="69">
        <f>J132</f>
        <v>0</v>
      </c>
      <c r="K98" s="30"/>
      <c r="L98" s="40"/>
      <c r="S98" s="30"/>
      <c r="T98" s="30"/>
      <c r="U98" s="30"/>
      <c r="V98" s="30"/>
      <c r="W98" s="30"/>
      <c r="X98" s="30"/>
      <c r="Y98" s="30"/>
      <c r="Z98" s="30"/>
      <c r="AA98" s="30"/>
      <c r="AB98" s="30"/>
      <c r="AC98" s="30"/>
      <c r="AD98" s="30"/>
      <c r="AE98" s="30"/>
      <c r="AU98" s="15" t="s">
        <v>103</v>
      </c>
    </row>
    <row r="99" spans="1:47" s="9" customFormat="1" ht="24.95" customHeight="1">
      <c r="B99" s="115"/>
      <c r="D99" s="116" t="s">
        <v>104</v>
      </c>
      <c r="E99" s="117"/>
      <c r="F99" s="117"/>
      <c r="G99" s="117"/>
      <c r="H99" s="117"/>
      <c r="I99" s="117"/>
      <c r="J99" s="118">
        <f>J133</f>
        <v>0</v>
      </c>
      <c r="L99" s="115"/>
    </row>
    <row r="100" spans="1:47" s="10" customFormat="1" ht="19.899999999999999" customHeight="1">
      <c r="B100" s="119"/>
      <c r="D100" s="120" t="s">
        <v>105</v>
      </c>
      <c r="E100" s="121"/>
      <c r="F100" s="121"/>
      <c r="G100" s="121"/>
      <c r="H100" s="121"/>
      <c r="I100" s="121"/>
      <c r="J100" s="122">
        <f>J134</f>
        <v>0</v>
      </c>
      <c r="L100" s="119"/>
    </row>
    <row r="101" spans="1:47" s="10" customFormat="1" ht="19.899999999999999" customHeight="1">
      <c r="B101" s="119"/>
      <c r="D101" s="120" t="s">
        <v>106</v>
      </c>
      <c r="E101" s="121"/>
      <c r="F101" s="121"/>
      <c r="G101" s="121"/>
      <c r="H101" s="121"/>
      <c r="I101" s="121"/>
      <c r="J101" s="122">
        <f>J138</f>
        <v>0</v>
      </c>
      <c r="L101" s="119"/>
    </row>
    <row r="102" spans="1:47" s="10" customFormat="1" ht="19.899999999999999" customHeight="1">
      <c r="B102" s="119"/>
      <c r="D102" s="120" t="s">
        <v>107</v>
      </c>
      <c r="E102" s="121"/>
      <c r="F102" s="121"/>
      <c r="G102" s="121"/>
      <c r="H102" s="121"/>
      <c r="I102" s="121"/>
      <c r="J102" s="122">
        <f>J143</f>
        <v>0</v>
      </c>
      <c r="L102" s="119"/>
    </row>
    <row r="103" spans="1:47" s="10" customFormat="1" ht="19.899999999999999" customHeight="1">
      <c r="B103" s="119"/>
      <c r="D103" s="120" t="s">
        <v>108</v>
      </c>
      <c r="E103" s="121"/>
      <c r="F103" s="121"/>
      <c r="G103" s="121"/>
      <c r="H103" s="121"/>
      <c r="I103" s="121"/>
      <c r="J103" s="122">
        <f>J149</f>
        <v>0</v>
      </c>
      <c r="L103" s="119"/>
    </row>
    <row r="104" spans="1:47" s="9" customFormat="1" ht="24.95" customHeight="1">
      <c r="B104" s="115"/>
      <c r="D104" s="116" t="s">
        <v>109</v>
      </c>
      <c r="E104" s="117"/>
      <c r="F104" s="117"/>
      <c r="G104" s="117"/>
      <c r="H104" s="117"/>
      <c r="I104" s="117"/>
      <c r="J104" s="118">
        <f>J151</f>
        <v>0</v>
      </c>
      <c r="L104" s="115"/>
    </row>
    <row r="105" spans="1:47" s="10" customFormat="1" ht="19.899999999999999" customHeight="1">
      <c r="B105" s="119"/>
      <c r="D105" s="120" t="s">
        <v>110</v>
      </c>
      <c r="E105" s="121"/>
      <c r="F105" s="121"/>
      <c r="G105" s="121"/>
      <c r="H105" s="121"/>
      <c r="I105" s="121"/>
      <c r="J105" s="122">
        <f>J152</f>
        <v>0</v>
      </c>
      <c r="L105" s="119"/>
    </row>
    <row r="106" spans="1:47" s="10" customFormat="1" ht="19.899999999999999" customHeight="1">
      <c r="B106" s="119"/>
      <c r="D106" s="120" t="s">
        <v>111</v>
      </c>
      <c r="E106" s="121"/>
      <c r="F106" s="121"/>
      <c r="G106" s="121"/>
      <c r="H106" s="121"/>
      <c r="I106" s="121"/>
      <c r="J106" s="122">
        <f>J157</f>
        <v>0</v>
      </c>
      <c r="L106" s="119"/>
    </row>
    <row r="107" spans="1:47" s="9" customFormat="1" ht="24.95" customHeight="1">
      <c r="B107" s="115"/>
      <c r="D107" s="116" t="s">
        <v>112</v>
      </c>
      <c r="E107" s="117"/>
      <c r="F107" s="117"/>
      <c r="G107" s="117"/>
      <c r="H107" s="117"/>
      <c r="I107" s="117"/>
      <c r="J107" s="118">
        <f>J165</f>
        <v>0</v>
      </c>
      <c r="L107" s="115"/>
    </row>
    <row r="108" spans="1:47" s="10" customFormat="1" ht="19.899999999999999" customHeight="1">
      <c r="B108" s="119"/>
      <c r="D108" s="120" t="s">
        <v>113</v>
      </c>
      <c r="E108" s="121"/>
      <c r="F108" s="121"/>
      <c r="G108" s="121"/>
      <c r="H108" s="121"/>
      <c r="I108" s="121"/>
      <c r="J108" s="122">
        <f>J166</f>
        <v>0</v>
      </c>
      <c r="L108" s="119"/>
    </row>
    <row r="109" spans="1:47" s="10" customFormat="1" ht="19.899999999999999" customHeight="1">
      <c r="B109" s="119"/>
      <c r="D109" s="120" t="s">
        <v>114</v>
      </c>
      <c r="E109" s="121"/>
      <c r="F109" s="121"/>
      <c r="G109" s="121"/>
      <c r="H109" s="121"/>
      <c r="I109" s="121"/>
      <c r="J109" s="122">
        <f>J168</f>
        <v>0</v>
      </c>
      <c r="L109" s="119"/>
    </row>
    <row r="110" spans="1:47" s="10" customFormat="1" ht="19.899999999999999" customHeight="1">
      <c r="B110" s="119"/>
      <c r="D110" s="120" t="s">
        <v>115</v>
      </c>
      <c r="E110" s="121"/>
      <c r="F110" s="121"/>
      <c r="G110" s="121"/>
      <c r="H110" s="121"/>
      <c r="I110" s="121"/>
      <c r="J110" s="122">
        <f>J170</f>
        <v>0</v>
      </c>
      <c r="L110" s="119"/>
    </row>
    <row r="111" spans="1:47" s="2" customFormat="1" ht="21.75" customHeight="1">
      <c r="A111" s="30"/>
      <c r="B111" s="31"/>
      <c r="C111" s="30"/>
      <c r="D111" s="30"/>
      <c r="E111" s="30"/>
      <c r="F111" s="30"/>
      <c r="G111" s="30"/>
      <c r="H111" s="30"/>
      <c r="I111" s="30"/>
      <c r="J111" s="30"/>
      <c r="K111" s="30"/>
      <c r="L111" s="40"/>
      <c r="S111" s="30"/>
      <c r="T111" s="30"/>
      <c r="U111" s="30"/>
      <c r="V111" s="30"/>
      <c r="W111" s="30"/>
      <c r="X111" s="30"/>
      <c r="Y111" s="30"/>
      <c r="Z111" s="30"/>
      <c r="AA111" s="30"/>
      <c r="AB111" s="30"/>
      <c r="AC111" s="30"/>
      <c r="AD111" s="30"/>
      <c r="AE111" s="30"/>
    </row>
    <row r="112" spans="1:47" s="2" customFormat="1" ht="6.95" customHeight="1">
      <c r="A112" s="30"/>
      <c r="B112" s="45"/>
      <c r="C112" s="46"/>
      <c r="D112" s="46"/>
      <c r="E112" s="46"/>
      <c r="F112" s="46"/>
      <c r="G112" s="46"/>
      <c r="H112" s="46"/>
      <c r="I112" s="46"/>
      <c r="J112" s="46"/>
      <c r="K112" s="46"/>
      <c r="L112" s="40"/>
      <c r="S112" s="30"/>
      <c r="T112" s="30"/>
      <c r="U112" s="30"/>
      <c r="V112" s="30"/>
      <c r="W112" s="30"/>
      <c r="X112" s="30"/>
      <c r="Y112" s="30"/>
      <c r="Z112" s="30"/>
      <c r="AA112" s="30"/>
      <c r="AB112" s="30"/>
      <c r="AC112" s="30"/>
      <c r="AD112" s="30"/>
      <c r="AE112" s="30"/>
    </row>
    <row r="116" spans="1:31" s="2" customFormat="1" ht="6.95" customHeight="1">
      <c r="A116" s="30"/>
      <c r="B116" s="47"/>
      <c r="C116" s="48"/>
      <c r="D116" s="48"/>
      <c r="E116" s="48"/>
      <c r="F116" s="48"/>
      <c r="G116" s="48"/>
      <c r="H116" s="48"/>
      <c r="I116" s="48"/>
      <c r="J116" s="48"/>
      <c r="K116" s="48"/>
      <c r="L116" s="40"/>
      <c r="S116" s="30"/>
      <c r="T116" s="30"/>
      <c r="U116" s="30"/>
      <c r="V116" s="30"/>
      <c r="W116" s="30"/>
      <c r="X116" s="30"/>
      <c r="Y116" s="30"/>
      <c r="Z116" s="30"/>
      <c r="AA116" s="30"/>
      <c r="AB116" s="30"/>
      <c r="AC116" s="30"/>
      <c r="AD116" s="30"/>
      <c r="AE116" s="30"/>
    </row>
    <row r="117" spans="1:31" s="2" customFormat="1" ht="24.95" customHeight="1">
      <c r="A117" s="30"/>
      <c r="B117" s="31"/>
      <c r="C117" s="19" t="s">
        <v>116</v>
      </c>
      <c r="D117" s="30"/>
      <c r="E117" s="30"/>
      <c r="F117" s="30"/>
      <c r="G117" s="30"/>
      <c r="H117" s="30"/>
      <c r="I117" s="30"/>
      <c r="J117" s="30"/>
      <c r="K117" s="30"/>
      <c r="L117" s="40"/>
      <c r="S117" s="30"/>
      <c r="T117" s="30"/>
      <c r="U117" s="30"/>
      <c r="V117" s="30"/>
      <c r="W117" s="30"/>
      <c r="X117" s="30"/>
      <c r="Y117" s="30"/>
      <c r="Z117" s="30"/>
      <c r="AA117" s="30"/>
      <c r="AB117" s="30"/>
      <c r="AC117" s="30"/>
      <c r="AD117" s="30"/>
      <c r="AE117" s="30"/>
    </row>
    <row r="118" spans="1:31" s="2" customFormat="1" ht="6.95" customHeight="1">
      <c r="A118" s="30"/>
      <c r="B118" s="31"/>
      <c r="C118" s="30"/>
      <c r="D118" s="30"/>
      <c r="E118" s="30"/>
      <c r="F118" s="30"/>
      <c r="G118" s="30"/>
      <c r="H118" s="30"/>
      <c r="I118" s="30"/>
      <c r="J118" s="30"/>
      <c r="K118" s="30"/>
      <c r="L118" s="40"/>
      <c r="S118" s="30"/>
      <c r="T118" s="30"/>
      <c r="U118" s="30"/>
      <c r="V118" s="30"/>
      <c r="W118" s="30"/>
      <c r="X118" s="30"/>
      <c r="Y118" s="30"/>
      <c r="Z118" s="30"/>
      <c r="AA118" s="30"/>
      <c r="AB118" s="30"/>
      <c r="AC118" s="30"/>
      <c r="AD118" s="30"/>
      <c r="AE118" s="30"/>
    </row>
    <row r="119" spans="1:31" s="2" customFormat="1" ht="12" customHeight="1">
      <c r="A119" s="30"/>
      <c r="B119" s="31"/>
      <c r="C119" s="25" t="s">
        <v>16</v>
      </c>
      <c r="D119" s="30"/>
      <c r="E119" s="30"/>
      <c r="F119" s="30"/>
      <c r="G119" s="30"/>
      <c r="H119" s="30"/>
      <c r="I119" s="30"/>
      <c r="J119" s="30"/>
      <c r="K119" s="30"/>
      <c r="L119" s="40"/>
      <c r="S119" s="30"/>
      <c r="T119" s="30"/>
      <c r="U119" s="30"/>
      <c r="V119" s="30"/>
      <c r="W119" s="30"/>
      <c r="X119" s="30"/>
      <c r="Y119" s="30"/>
      <c r="Z119" s="30"/>
      <c r="AA119" s="30"/>
      <c r="AB119" s="30"/>
      <c r="AC119" s="30"/>
      <c r="AD119" s="30"/>
      <c r="AE119" s="30"/>
    </row>
    <row r="120" spans="1:31" s="2" customFormat="1" ht="16.5" customHeight="1">
      <c r="A120" s="30"/>
      <c r="B120" s="31"/>
      <c r="C120" s="30"/>
      <c r="D120" s="30"/>
      <c r="E120" s="231" t="str">
        <f>E7</f>
        <v>OPRAVA VNITŘNÍ RAMPY PRO OSOBY ZTP HUSOVA 111, 112</v>
      </c>
      <c r="F120" s="232"/>
      <c r="G120" s="232"/>
      <c r="H120" s="232"/>
      <c r="I120" s="30"/>
      <c r="J120" s="30"/>
      <c r="K120" s="30"/>
      <c r="L120" s="40"/>
      <c r="S120" s="30"/>
      <c r="T120" s="30"/>
      <c r="U120" s="30"/>
      <c r="V120" s="30"/>
      <c r="W120" s="30"/>
      <c r="X120" s="30"/>
      <c r="Y120" s="30"/>
      <c r="Z120" s="30"/>
      <c r="AA120" s="30"/>
      <c r="AB120" s="30"/>
      <c r="AC120" s="30"/>
      <c r="AD120" s="30"/>
      <c r="AE120" s="30"/>
    </row>
    <row r="121" spans="1:31" s="1" customFormat="1" ht="12" customHeight="1">
      <c r="B121" s="18"/>
      <c r="C121" s="25" t="s">
        <v>95</v>
      </c>
      <c r="L121" s="18"/>
    </row>
    <row r="122" spans="1:31" s="2" customFormat="1" ht="16.5" customHeight="1">
      <c r="A122" s="30"/>
      <c r="B122" s="31"/>
      <c r="C122" s="30"/>
      <c r="D122" s="30"/>
      <c r="E122" s="231" t="s">
        <v>96</v>
      </c>
      <c r="F122" s="230"/>
      <c r="G122" s="230"/>
      <c r="H122" s="230"/>
      <c r="I122" s="30"/>
      <c r="J122" s="30"/>
      <c r="K122" s="30"/>
      <c r="L122" s="40"/>
      <c r="S122" s="30"/>
      <c r="T122" s="30"/>
      <c r="U122" s="30"/>
      <c r="V122" s="30"/>
      <c r="W122" s="30"/>
      <c r="X122" s="30"/>
      <c r="Y122" s="30"/>
      <c r="Z122" s="30"/>
      <c r="AA122" s="30"/>
      <c r="AB122" s="30"/>
      <c r="AC122" s="30"/>
      <c r="AD122" s="30"/>
      <c r="AE122" s="30"/>
    </row>
    <row r="123" spans="1:31" s="2" customFormat="1" ht="12" customHeight="1">
      <c r="A123" s="30"/>
      <c r="B123" s="31"/>
      <c r="C123" s="25" t="s">
        <v>97</v>
      </c>
      <c r="D123" s="30"/>
      <c r="E123" s="30"/>
      <c r="F123" s="30"/>
      <c r="G123" s="30"/>
      <c r="H123" s="30"/>
      <c r="I123" s="30"/>
      <c r="J123" s="30"/>
      <c r="K123" s="30"/>
      <c r="L123" s="40"/>
      <c r="S123" s="30"/>
      <c r="T123" s="30"/>
      <c r="U123" s="30"/>
      <c r="V123" s="30"/>
      <c r="W123" s="30"/>
      <c r="X123" s="30"/>
      <c r="Y123" s="30"/>
      <c r="Z123" s="30"/>
      <c r="AA123" s="30"/>
      <c r="AB123" s="30"/>
      <c r="AC123" s="30"/>
      <c r="AD123" s="30"/>
      <c r="AE123" s="30"/>
    </row>
    <row r="124" spans="1:31" s="2" customFormat="1" ht="16.5" customHeight="1">
      <c r="A124" s="30"/>
      <c r="B124" s="31"/>
      <c r="C124" s="30"/>
      <c r="D124" s="30"/>
      <c r="E124" s="221" t="str">
        <f>E11</f>
        <v>21004 - II. NP VYROVNÁVACÍ RAMPA</v>
      </c>
      <c r="F124" s="230"/>
      <c r="G124" s="230"/>
      <c r="H124" s="230"/>
      <c r="I124" s="30"/>
      <c r="J124" s="30"/>
      <c r="K124" s="30"/>
      <c r="L124" s="40"/>
      <c r="S124" s="30"/>
      <c r="T124" s="30"/>
      <c r="U124" s="30"/>
      <c r="V124" s="30"/>
      <c r="W124" s="30"/>
      <c r="X124" s="30"/>
      <c r="Y124" s="30"/>
      <c r="Z124" s="30"/>
      <c r="AA124" s="30"/>
      <c r="AB124" s="30"/>
      <c r="AC124" s="30"/>
      <c r="AD124" s="30"/>
      <c r="AE124" s="30"/>
    </row>
    <row r="125" spans="1:31" s="2" customFormat="1" ht="6.95" customHeight="1">
      <c r="A125" s="30"/>
      <c r="B125" s="31"/>
      <c r="C125" s="30"/>
      <c r="D125" s="30"/>
      <c r="E125" s="30"/>
      <c r="F125" s="30"/>
      <c r="G125" s="30"/>
      <c r="H125" s="30"/>
      <c r="I125" s="30"/>
      <c r="J125" s="30"/>
      <c r="K125" s="30"/>
      <c r="L125" s="40"/>
      <c r="S125" s="30"/>
      <c r="T125" s="30"/>
      <c r="U125" s="30"/>
      <c r="V125" s="30"/>
      <c r="W125" s="30"/>
      <c r="X125" s="30"/>
      <c r="Y125" s="30"/>
      <c r="Z125" s="30"/>
      <c r="AA125" s="30"/>
      <c r="AB125" s="30"/>
      <c r="AC125" s="30"/>
      <c r="AD125" s="30"/>
      <c r="AE125" s="30"/>
    </row>
    <row r="126" spans="1:31" s="2" customFormat="1" ht="12" customHeight="1">
      <c r="A126" s="30"/>
      <c r="B126" s="31"/>
      <c r="C126" s="25" t="s">
        <v>20</v>
      </c>
      <c r="D126" s="30"/>
      <c r="E126" s="30"/>
      <c r="F126" s="23" t="str">
        <f>F14</f>
        <v>Husova 110, 111, 112, Kolín I</v>
      </c>
      <c r="G126" s="30"/>
      <c r="H126" s="30"/>
      <c r="I126" s="25" t="s">
        <v>22</v>
      </c>
      <c r="J126" s="53">
        <f>IF(J14="","",J14)</f>
        <v>44165</v>
      </c>
      <c r="K126" s="30"/>
      <c r="L126" s="40"/>
      <c r="S126" s="30"/>
      <c r="T126" s="30"/>
      <c r="U126" s="30"/>
      <c r="V126" s="30"/>
      <c r="W126" s="30"/>
      <c r="X126" s="30"/>
      <c r="Y126" s="30"/>
      <c r="Z126" s="30"/>
      <c r="AA126" s="30"/>
      <c r="AB126" s="30"/>
      <c r="AC126" s="30"/>
      <c r="AD126" s="30"/>
      <c r="AE126" s="30"/>
    </row>
    <row r="127" spans="1:31" s="2" customFormat="1" ht="6.95" customHeight="1">
      <c r="A127" s="30"/>
      <c r="B127" s="31"/>
      <c r="C127" s="30"/>
      <c r="D127" s="30"/>
      <c r="E127" s="30"/>
      <c r="F127" s="30"/>
      <c r="G127" s="30"/>
      <c r="H127" s="30"/>
      <c r="I127" s="30"/>
      <c r="J127" s="30"/>
      <c r="K127" s="30"/>
      <c r="L127" s="40"/>
      <c r="S127" s="30"/>
      <c r="T127" s="30"/>
      <c r="U127" s="30"/>
      <c r="V127" s="30"/>
      <c r="W127" s="30"/>
      <c r="X127" s="30"/>
      <c r="Y127" s="30"/>
      <c r="Z127" s="30"/>
      <c r="AA127" s="30"/>
      <c r="AB127" s="30"/>
      <c r="AC127" s="30"/>
      <c r="AD127" s="30"/>
      <c r="AE127" s="30"/>
    </row>
    <row r="128" spans="1:31" s="2" customFormat="1" ht="40.15" customHeight="1">
      <c r="A128" s="30"/>
      <c r="B128" s="31"/>
      <c r="C128" s="25" t="s">
        <v>23</v>
      </c>
      <c r="D128" s="30"/>
      <c r="E128" s="30"/>
      <c r="F128" s="23" t="str">
        <f>E17</f>
        <v>Město Kolín, Karlovo nám. 78, Kolín I</v>
      </c>
      <c r="G128" s="30"/>
      <c r="H128" s="30"/>
      <c r="I128" s="25" t="s">
        <v>29</v>
      </c>
      <c r="J128" s="28" t="str">
        <f>E23</f>
        <v>AZ PROJECT spol. s r.o., Plynárenská 830, Kolín IV</v>
      </c>
      <c r="K128" s="30"/>
      <c r="L128" s="40"/>
      <c r="S128" s="30"/>
      <c r="T128" s="30"/>
      <c r="U128" s="30"/>
      <c r="V128" s="30"/>
      <c r="W128" s="30"/>
      <c r="X128" s="30"/>
      <c r="Y128" s="30"/>
      <c r="Z128" s="30"/>
      <c r="AA128" s="30"/>
      <c r="AB128" s="30"/>
      <c r="AC128" s="30"/>
      <c r="AD128" s="30"/>
      <c r="AE128" s="30"/>
    </row>
    <row r="129" spans="1:65" s="2" customFormat="1" ht="40.15" customHeight="1">
      <c r="A129" s="30"/>
      <c r="B129" s="31"/>
      <c r="C129" s="25" t="s">
        <v>27</v>
      </c>
      <c r="D129" s="30"/>
      <c r="E129" s="30"/>
      <c r="F129" s="23" t="str">
        <f>IF(E20="","",E20)</f>
        <v>Vyplň údaj</v>
      </c>
      <c r="G129" s="30"/>
      <c r="H129" s="30"/>
      <c r="I129" s="25" t="s">
        <v>34</v>
      </c>
      <c r="J129" s="28" t="str">
        <f>E26</f>
        <v>AZ PROJECT spol. s r.o., Plynárenská 830, Kolín IV</v>
      </c>
      <c r="K129" s="30"/>
      <c r="L129" s="40"/>
      <c r="S129" s="30"/>
      <c r="T129" s="30"/>
      <c r="U129" s="30"/>
      <c r="V129" s="30"/>
      <c r="W129" s="30"/>
      <c r="X129" s="30"/>
      <c r="Y129" s="30"/>
      <c r="Z129" s="30"/>
      <c r="AA129" s="30"/>
      <c r="AB129" s="30"/>
      <c r="AC129" s="30"/>
      <c r="AD129" s="30"/>
      <c r="AE129" s="30"/>
    </row>
    <row r="130" spans="1:65" s="2" customFormat="1" ht="10.35" customHeight="1">
      <c r="A130" s="30"/>
      <c r="B130" s="31"/>
      <c r="C130" s="30"/>
      <c r="D130" s="30"/>
      <c r="E130" s="30"/>
      <c r="F130" s="30"/>
      <c r="G130" s="30"/>
      <c r="H130" s="30"/>
      <c r="I130" s="30"/>
      <c r="J130" s="30"/>
      <c r="K130" s="30"/>
      <c r="L130" s="40"/>
      <c r="S130" s="30"/>
      <c r="T130" s="30"/>
      <c r="U130" s="30"/>
      <c r="V130" s="30"/>
      <c r="W130" s="30"/>
      <c r="X130" s="30"/>
      <c r="Y130" s="30"/>
      <c r="Z130" s="30"/>
      <c r="AA130" s="30"/>
      <c r="AB130" s="30"/>
      <c r="AC130" s="30"/>
      <c r="AD130" s="30"/>
      <c r="AE130" s="30"/>
    </row>
    <row r="131" spans="1:65" s="11" customFormat="1" ht="29.25" customHeight="1">
      <c r="A131" s="123"/>
      <c r="B131" s="124"/>
      <c r="C131" s="125" t="s">
        <v>117</v>
      </c>
      <c r="D131" s="126" t="s">
        <v>61</v>
      </c>
      <c r="E131" s="126" t="s">
        <v>57</v>
      </c>
      <c r="F131" s="126" t="s">
        <v>58</v>
      </c>
      <c r="G131" s="126" t="s">
        <v>118</v>
      </c>
      <c r="H131" s="126" t="s">
        <v>119</v>
      </c>
      <c r="I131" s="126" t="s">
        <v>120</v>
      </c>
      <c r="J131" s="126" t="s">
        <v>101</v>
      </c>
      <c r="K131" s="127" t="s">
        <v>121</v>
      </c>
      <c r="L131" s="128"/>
      <c r="M131" s="60" t="s">
        <v>1</v>
      </c>
      <c r="N131" s="61" t="s">
        <v>40</v>
      </c>
      <c r="O131" s="61" t="s">
        <v>122</v>
      </c>
      <c r="P131" s="61" t="s">
        <v>123</v>
      </c>
      <c r="Q131" s="61" t="s">
        <v>124</v>
      </c>
      <c r="R131" s="61" t="s">
        <v>125</v>
      </c>
      <c r="S131" s="61" t="s">
        <v>126</v>
      </c>
      <c r="T131" s="62" t="s">
        <v>127</v>
      </c>
      <c r="U131" s="123"/>
      <c r="V131" s="123"/>
      <c r="W131" s="123"/>
      <c r="X131" s="123"/>
      <c r="Y131" s="123"/>
      <c r="Z131" s="123"/>
      <c r="AA131" s="123"/>
      <c r="AB131" s="123"/>
      <c r="AC131" s="123"/>
      <c r="AD131" s="123"/>
      <c r="AE131" s="123"/>
    </row>
    <row r="132" spans="1:65" s="2" customFormat="1" ht="22.9" customHeight="1">
      <c r="A132" s="30"/>
      <c r="B132" s="31"/>
      <c r="C132" s="67" t="s">
        <v>128</v>
      </c>
      <c r="D132" s="30"/>
      <c r="E132" s="30"/>
      <c r="F132" s="30"/>
      <c r="G132" s="30"/>
      <c r="H132" s="30"/>
      <c r="I132" s="30"/>
      <c r="J132" s="129">
        <f>BK132</f>
        <v>0</v>
      </c>
      <c r="K132" s="30"/>
      <c r="L132" s="31"/>
      <c r="M132" s="63"/>
      <c r="N132" s="54"/>
      <c r="O132" s="64"/>
      <c r="P132" s="130">
        <f>P133+P151+P165</f>
        <v>0</v>
      </c>
      <c r="Q132" s="64"/>
      <c r="R132" s="130">
        <f>R133+R151+R165</f>
        <v>2.0611952100000002</v>
      </c>
      <c r="S132" s="64"/>
      <c r="T132" s="131">
        <f>T133+T151+T165</f>
        <v>2.8666</v>
      </c>
      <c r="U132" s="30"/>
      <c r="V132" s="30"/>
      <c r="W132" s="30"/>
      <c r="X132" s="30"/>
      <c r="Y132" s="30"/>
      <c r="Z132" s="30"/>
      <c r="AA132" s="30"/>
      <c r="AB132" s="30"/>
      <c r="AC132" s="30"/>
      <c r="AD132" s="30"/>
      <c r="AE132" s="30"/>
      <c r="AT132" s="15" t="s">
        <v>75</v>
      </c>
      <c r="AU132" s="15" t="s">
        <v>103</v>
      </c>
      <c r="BK132" s="132">
        <f>BK133+BK151+BK165</f>
        <v>0</v>
      </c>
    </row>
    <row r="133" spans="1:65" s="12" customFormat="1" ht="25.9" customHeight="1">
      <c r="B133" s="133"/>
      <c r="D133" s="134" t="s">
        <v>75</v>
      </c>
      <c r="E133" s="135" t="s">
        <v>129</v>
      </c>
      <c r="F133" s="135" t="s">
        <v>130</v>
      </c>
      <c r="I133" s="136"/>
      <c r="J133" s="137">
        <f>BK133</f>
        <v>0</v>
      </c>
      <c r="L133" s="133"/>
      <c r="M133" s="138"/>
      <c r="N133" s="139"/>
      <c r="O133" s="139"/>
      <c r="P133" s="140">
        <f>P134+P138+P143+P149</f>
        <v>0</v>
      </c>
      <c r="Q133" s="139"/>
      <c r="R133" s="140">
        <f>R134+R138+R143+R149</f>
        <v>1.55722586</v>
      </c>
      <c r="S133" s="139"/>
      <c r="T133" s="141">
        <f>T134+T138+T143+T149</f>
        <v>2.8666</v>
      </c>
      <c r="AR133" s="134" t="s">
        <v>81</v>
      </c>
      <c r="AT133" s="142" t="s">
        <v>75</v>
      </c>
      <c r="AU133" s="142" t="s">
        <v>76</v>
      </c>
      <c r="AY133" s="134" t="s">
        <v>131</v>
      </c>
      <c r="BK133" s="143">
        <f>BK134+BK138+BK143+BK149</f>
        <v>0</v>
      </c>
    </row>
    <row r="134" spans="1:65" s="12" customFormat="1" ht="22.9" customHeight="1">
      <c r="B134" s="133"/>
      <c r="D134" s="134" t="s">
        <v>75</v>
      </c>
      <c r="E134" s="144" t="s">
        <v>132</v>
      </c>
      <c r="F134" s="144" t="s">
        <v>133</v>
      </c>
      <c r="I134" s="136"/>
      <c r="J134" s="145">
        <f>BK134</f>
        <v>0</v>
      </c>
      <c r="L134" s="133"/>
      <c r="M134" s="138"/>
      <c r="N134" s="139"/>
      <c r="O134" s="139"/>
      <c r="P134" s="140">
        <f>SUM(P135:P137)</f>
        <v>0</v>
      </c>
      <c r="Q134" s="139"/>
      <c r="R134" s="140">
        <f>SUM(R135:R137)</f>
        <v>1.5553858599999999</v>
      </c>
      <c r="S134" s="139"/>
      <c r="T134" s="141">
        <f>SUM(T135:T137)</f>
        <v>0</v>
      </c>
      <c r="AR134" s="134" t="s">
        <v>81</v>
      </c>
      <c r="AT134" s="142" t="s">
        <v>75</v>
      </c>
      <c r="AU134" s="142" t="s">
        <v>81</v>
      </c>
      <c r="AY134" s="134" t="s">
        <v>131</v>
      </c>
      <c r="BK134" s="143">
        <f>SUM(BK135:BK137)</f>
        <v>0</v>
      </c>
    </row>
    <row r="135" spans="1:65" s="2" customFormat="1" ht="24">
      <c r="A135" s="30"/>
      <c r="B135" s="146"/>
      <c r="C135" s="147" t="s">
        <v>81</v>
      </c>
      <c r="D135" s="147" t="s">
        <v>134</v>
      </c>
      <c r="E135" s="148" t="s">
        <v>135</v>
      </c>
      <c r="F135" s="149" t="s">
        <v>136</v>
      </c>
      <c r="G135" s="150" t="s">
        <v>137</v>
      </c>
      <c r="H135" s="151">
        <v>0.63400000000000001</v>
      </c>
      <c r="I135" s="152"/>
      <c r="J135" s="153">
        <f>ROUND(I135*H135,2)</f>
        <v>0</v>
      </c>
      <c r="K135" s="149" t="s">
        <v>138</v>
      </c>
      <c r="L135" s="31"/>
      <c r="M135" s="154" t="s">
        <v>1</v>
      </c>
      <c r="N135" s="155" t="s">
        <v>42</v>
      </c>
      <c r="O135" s="56"/>
      <c r="P135" s="156">
        <f>O135*H135</f>
        <v>0</v>
      </c>
      <c r="Q135" s="156">
        <v>2.45329</v>
      </c>
      <c r="R135" s="156">
        <f>Q135*H135</f>
        <v>1.5553858599999999</v>
      </c>
      <c r="S135" s="156">
        <v>0</v>
      </c>
      <c r="T135" s="157">
        <f>S135*H135</f>
        <v>0</v>
      </c>
      <c r="U135" s="30"/>
      <c r="V135" s="30"/>
      <c r="W135" s="30"/>
      <c r="X135" s="30"/>
      <c r="Y135" s="30"/>
      <c r="Z135" s="30"/>
      <c r="AA135" s="30"/>
      <c r="AB135" s="30"/>
      <c r="AC135" s="30"/>
      <c r="AD135" s="30"/>
      <c r="AE135" s="30"/>
      <c r="AR135" s="158" t="s">
        <v>139</v>
      </c>
      <c r="AT135" s="158" t="s">
        <v>134</v>
      </c>
      <c r="AU135" s="158" t="s">
        <v>86</v>
      </c>
      <c r="AY135" s="15" t="s">
        <v>131</v>
      </c>
      <c r="BE135" s="159">
        <f>IF(N135="základní",J135,0)</f>
        <v>0</v>
      </c>
      <c r="BF135" s="159">
        <f>IF(N135="snížená",J135,0)</f>
        <v>0</v>
      </c>
      <c r="BG135" s="159">
        <f>IF(N135="zákl. přenesená",J135,0)</f>
        <v>0</v>
      </c>
      <c r="BH135" s="159">
        <f>IF(N135="sníž. přenesená",J135,0)</f>
        <v>0</v>
      </c>
      <c r="BI135" s="159">
        <f>IF(N135="nulová",J135,0)</f>
        <v>0</v>
      </c>
      <c r="BJ135" s="15" t="s">
        <v>86</v>
      </c>
      <c r="BK135" s="159">
        <f>ROUND(I135*H135,2)</f>
        <v>0</v>
      </c>
      <c r="BL135" s="15" t="s">
        <v>139</v>
      </c>
      <c r="BM135" s="158" t="s">
        <v>140</v>
      </c>
    </row>
    <row r="136" spans="1:65" s="13" customFormat="1" ht="22.5">
      <c r="B136" s="160"/>
      <c r="D136" s="161" t="s">
        <v>141</v>
      </c>
      <c r="E136" s="162" t="s">
        <v>1</v>
      </c>
      <c r="F136" s="163" t="s">
        <v>142</v>
      </c>
      <c r="H136" s="164">
        <v>0.63400000000000001</v>
      </c>
      <c r="I136" s="165"/>
      <c r="L136" s="160"/>
      <c r="M136" s="166"/>
      <c r="N136" s="167"/>
      <c r="O136" s="167"/>
      <c r="P136" s="167"/>
      <c r="Q136" s="167"/>
      <c r="R136" s="167"/>
      <c r="S136" s="167"/>
      <c r="T136" s="168"/>
      <c r="AT136" s="162" t="s">
        <v>141</v>
      </c>
      <c r="AU136" s="162" t="s">
        <v>86</v>
      </c>
      <c r="AV136" s="13" t="s">
        <v>86</v>
      </c>
      <c r="AW136" s="13" t="s">
        <v>33</v>
      </c>
      <c r="AX136" s="13" t="s">
        <v>81</v>
      </c>
      <c r="AY136" s="162" t="s">
        <v>131</v>
      </c>
    </row>
    <row r="137" spans="1:65" s="2" customFormat="1" ht="24">
      <c r="A137" s="30"/>
      <c r="B137" s="146"/>
      <c r="C137" s="147" t="s">
        <v>86</v>
      </c>
      <c r="D137" s="147" t="s">
        <v>134</v>
      </c>
      <c r="E137" s="148" t="s">
        <v>143</v>
      </c>
      <c r="F137" s="149" t="s">
        <v>144</v>
      </c>
      <c r="G137" s="150" t="s">
        <v>137</v>
      </c>
      <c r="H137" s="151">
        <v>0.63400000000000001</v>
      </c>
      <c r="I137" s="152"/>
      <c r="J137" s="153">
        <f>ROUND(I137*H137,2)</f>
        <v>0</v>
      </c>
      <c r="K137" s="149" t="s">
        <v>138</v>
      </c>
      <c r="L137" s="31"/>
      <c r="M137" s="154" t="s">
        <v>1</v>
      </c>
      <c r="N137" s="155" t="s">
        <v>42</v>
      </c>
      <c r="O137" s="56"/>
      <c r="P137" s="156">
        <f>O137*H137</f>
        <v>0</v>
      </c>
      <c r="Q137" s="156">
        <v>0</v>
      </c>
      <c r="R137" s="156">
        <f>Q137*H137</f>
        <v>0</v>
      </c>
      <c r="S137" s="156">
        <v>0</v>
      </c>
      <c r="T137" s="157">
        <f>S137*H137</f>
        <v>0</v>
      </c>
      <c r="U137" s="30"/>
      <c r="V137" s="30"/>
      <c r="W137" s="30"/>
      <c r="X137" s="30"/>
      <c r="Y137" s="30"/>
      <c r="Z137" s="30"/>
      <c r="AA137" s="30"/>
      <c r="AB137" s="30"/>
      <c r="AC137" s="30"/>
      <c r="AD137" s="30"/>
      <c r="AE137" s="30"/>
      <c r="AR137" s="158" t="s">
        <v>139</v>
      </c>
      <c r="AT137" s="158" t="s">
        <v>134</v>
      </c>
      <c r="AU137" s="158" t="s">
        <v>86</v>
      </c>
      <c r="AY137" s="15" t="s">
        <v>131</v>
      </c>
      <c r="BE137" s="159">
        <f>IF(N137="základní",J137,0)</f>
        <v>0</v>
      </c>
      <c r="BF137" s="159">
        <f>IF(N137="snížená",J137,0)</f>
        <v>0</v>
      </c>
      <c r="BG137" s="159">
        <f>IF(N137="zákl. přenesená",J137,0)</f>
        <v>0</v>
      </c>
      <c r="BH137" s="159">
        <f>IF(N137="sníž. přenesená",J137,0)</f>
        <v>0</v>
      </c>
      <c r="BI137" s="159">
        <f>IF(N137="nulová",J137,0)</f>
        <v>0</v>
      </c>
      <c r="BJ137" s="15" t="s">
        <v>86</v>
      </c>
      <c r="BK137" s="159">
        <f>ROUND(I137*H137,2)</f>
        <v>0</v>
      </c>
      <c r="BL137" s="15" t="s">
        <v>139</v>
      </c>
      <c r="BM137" s="158" t="s">
        <v>145</v>
      </c>
    </row>
    <row r="138" spans="1:65" s="12" customFormat="1" ht="22.9" customHeight="1">
      <c r="B138" s="133"/>
      <c r="D138" s="134" t="s">
        <v>75</v>
      </c>
      <c r="E138" s="144" t="s">
        <v>146</v>
      </c>
      <c r="F138" s="144" t="s">
        <v>147</v>
      </c>
      <c r="I138" s="136"/>
      <c r="J138" s="145">
        <f>BK138</f>
        <v>0</v>
      </c>
      <c r="L138" s="133"/>
      <c r="M138" s="138"/>
      <c r="N138" s="139"/>
      <c r="O138" s="139"/>
      <c r="P138" s="140">
        <f>SUM(P139:P142)</f>
        <v>0</v>
      </c>
      <c r="Q138" s="139"/>
      <c r="R138" s="140">
        <f>SUM(R139:R142)</f>
        <v>1.8400000000000001E-3</v>
      </c>
      <c r="S138" s="139"/>
      <c r="T138" s="141">
        <f>SUM(T139:T142)</f>
        <v>2.8666</v>
      </c>
      <c r="AR138" s="134" t="s">
        <v>81</v>
      </c>
      <c r="AT138" s="142" t="s">
        <v>75</v>
      </c>
      <c r="AU138" s="142" t="s">
        <v>81</v>
      </c>
      <c r="AY138" s="134" t="s">
        <v>131</v>
      </c>
      <c r="BK138" s="143">
        <f>SUM(BK139:BK142)</f>
        <v>0</v>
      </c>
    </row>
    <row r="139" spans="1:65" s="2" customFormat="1" ht="24">
      <c r="A139" s="30"/>
      <c r="B139" s="146"/>
      <c r="C139" s="147" t="s">
        <v>148</v>
      </c>
      <c r="D139" s="147" t="s">
        <v>134</v>
      </c>
      <c r="E139" s="148" t="s">
        <v>149</v>
      </c>
      <c r="F139" s="149" t="s">
        <v>150</v>
      </c>
      <c r="G139" s="150" t="s">
        <v>151</v>
      </c>
      <c r="H139" s="151">
        <v>46</v>
      </c>
      <c r="I139" s="152"/>
      <c r="J139" s="153">
        <f>ROUND(I139*H139,2)</f>
        <v>0</v>
      </c>
      <c r="K139" s="149" t="s">
        <v>138</v>
      </c>
      <c r="L139" s="31"/>
      <c r="M139" s="154" t="s">
        <v>1</v>
      </c>
      <c r="N139" s="155" t="s">
        <v>42</v>
      </c>
      <c r="O139" s="56"/>
      <c r="P139" s="156">
        <f>O139*H139</f>
        <v>0</v>
      </c>
      <c r="Q139" s="156">
        <v>4.0000000000000003E-5</v>
      </c>
      <c r="R139" s="156">
        <f>Q139*H139</f>
        <v>1.8400000000000001E-3</v>
      </c>
      <c r="S139" s="156">
        <v>0</v>
      </c>
      <c r="T139" s="157">
        <f>S139*H139</f>
        <v>0</v>
      </c>
      <c r="U139" s="30"/>
      <c r="V139" s="30"/>
      <c r="W139" s="30"/>
      <c r="X139" s="30"/>
      <c r="Y139" s="30"/>
      <c r="Z139" s="30"/>
      <c r="AA139" s="30"/>
      <c r="AB139" s="30"/>
      <c r="AC139" s="30"/>
      <c r="AD139" s="30"/>
      <c r="AE139" s="30"/>
      <c r="AR139" s="158" t="s">
        <v>139</v>
      </c>
      <c r="AT139" s="158" t="s">
        <v>134</v>
      </c>
      <c r="AU139" s="158" t="s">
        <v>86</v>
      </c>
      <c r="AY139" s="15" t="s">
        <v>131</v>
      </c>
      <c r="BE139" s="159">
        <f>IF(N139="základní",J139,0)</f>
        <v>0</v>
      </c>
      <c r="BF139" s="159">
        <f>IF(N139="snížená",J139,0)</f>
        <v>0</v>
      </c>
      <c r="BG139" s="159">
        <f>IF(N139="zákl. přenesená",J139,0)</f>
        <v>0</v>
      </c>
      <c r="BH139" s="159">
        <f>IF(N139="sníž. přenesená",J139,0)</f>
        <v>0</v>
      </c>
      <c r="BI139" s="159">
        <f>IF(N139="nulová",J139,0)</f>
        <v>0</v>
      </c>
      <c r="BJ139" s="15" t="s">
        <v>86</v>
      </c>
      <c r="BK139" s="159">
        <f>ROUND(I139*H139,2)</f>
        <v>0</v>
      </c>
      <c r="BL139" s="15" t="s">
        <v>139</v>
      </c>
      <c r="BM139" s="158" t="s">
        <v>152</v>
      </c>
    </row>
    <row r="140" spans="1:65" s="13" customFormat="1">
      <c r="B140" s="160"/>
      <c r="D140" s="161" t="s">
        <v>141</v>
      </c>
      <c r="E140" s="162" t="s">
        <v>1</v>
      </c>
      <c r="F140" s="163" t="s">
        <v>153</v>
      </c>
      <c r="H140" s="164">
        <v>46</v>
      </c>
      <c r="I140" s="165"/>
      <c r="L140" s="160"/>
      <c r="M140" s="166"/>
      <c r="N140" s="167"/>
      <c r="O140" s="167"/>
      <c r="P140" s="167"/>
      <c r="Q140" s="167"/>
      <c r="R140" s="167"/>
      <c r="S140" s="167"/>
      <c r="T140" s="168"/>
      <c r="AT140" s="162" t="s">
        <v>141</v>
      </c>
      <c r="AU140" s="162" t="s">
        <v>86</v>
      </c>
      <c r="AV140" s="13" t="s">
        <v>86</v>
      </c>
      <c r="AW140" s="13" t="s">
        <v>33</v>
      </c>
      <c r="AX140" s="13" t="s">
        <v>81</v>
      </c>
      <c r="AY140" s="162" t="s">
        <v>131</v>
      </c>
    </row>
    <row r="141" spans="1:65" s="2" customFormat="1" ht="33" customHeight="1">
      <c r="A141" s="30"/>
      <c r="B141" s="146"/>
      <c r="C141" s="147" t="s">
        <v>139</v>
      </c>
      <c r="D141" s="147" t="s">
        <v>134</v>
      </c>
      <c r="E141" s="148" t="s">
        <v>154</v>
      </c>
      <c r="F141" s="149" t="s">
        <v>155</v>
      </c>
      <c r="G141" s="150" t="s">
        <v>137</v>
      </c>
      <c r="H141" s="151">
        <v>1.3029999999999999</v>
      </c>
      <c r="I141" s="152"/>
      <c r="J141" s="153">
        <f>ROUND(I141*H141,2)</f>
        <v>0</v>
      </c>
      <c r="K141" s="149" t="s">
        <v>138</v>
      </c>
      <c r="L141" s="31"/>
      <c r="M141" s="154" t="s">
        <v>1</v>
      </c>
      <c r="N141" s="155" t="s">
        <v>42</v>
      </c>
      <c r="O141" s="56"/>
      <c r="P141" s="156">
        <f>O141*H141</f>
        <v>0</v>
      </c>
      <c r="Q141" s="156">
        <v>0</v>
      </c>
      <c r="R141" s="156">
        <f>Q141*H141</f>
        <v>0</v>
      </c>
      <c r="S141" s="156">
        <v>2.2000000000000002</v>
      </c>
      <c r="T141" s="157">
        <f>S141*H141</f>
        <v>2.8666</v>
      </c>
      <c r="U141" s="30"/>
      <c r="V141" s="30"/>
      <c r="W141" s="30"/>
      <c r="X141" s="30"/>
      <c r="Y141" s="30"/>
      <c r="Z141" s="30"/>
      <c r="AA141" s="30"/>
      <c r="AB141" s="30"/>
      <c r="AC141" s="30"/>
      <c r="AD141" s="30"/>
      <c r="AE141" s="30"/>
      <c r="AR141" s="158" t="s">
        <v>139</v>
      </c>
      <c r="AT141" s="158" t="s">
        <v>134</v>
      </c>
      <c r="AU141" s="158" t="s">
        <v>86</v>
      </c>
      <c r="AY141" s="15" t="s">
        <v>131</v>
      </c>
      <c r="BE141" s="159">
        <f>IF(N141="základní",J141,0)</f>
        <v>0</v>
      </c>
      <c r="BF141" s="159">
        <f>IF(N141="snížená",J141,0)</f>
        <v>0</v>
      </c>
      <c r="BG141" s="159">
        <f>IF(N141="zákl. přenesená",J141,0)</f>
        <v>0</v>
      </c>
      <c r="BH141" s="159">
        <f>IF(N141="sníž. přenesená",J141,0)</f>
        <v>0</v>
      </c>
      <c r="BI141" s="159">
        <f>IF(N141="nulová",J141,0)</f>
        <v>0</v>
      </c>
      <c r="BJ141" s="15" t="s">
        <v>86</v>
      </c>
      <c r="BK141" s="159">
        <f>ROUND(I141*H141,2)</f>
        <v>0</v>
      </c>
      <c r="BL141" s="15" t="s">
        <v>139</v>
      </c>
      <c r="BM141" s="158" t="s">
        <v>156</v>
      </c>
    </row>
    <row r="142" spans="1:65" s="13" customFormat="1">
      <c r="B142" s="160"/>
      <c r="D142" s="161" t="s">
        <v>141</v>
      </c>
      <c r="E142" s="162" t="s">
        <v>1</v>
      </c>
      <c r="F142" s="163" t="s">
        <v>157</v>
      </c>
      <c r="H142" s="164">
        <v>1.3029999999999999</v>
      </c>
      <c r="I142" s="165"/>
      <c r="L142" s="160"/>
      <c r="M142" s="166"/>
      <c r="N142" s="167"/>
      <c r="O142" s="167"/>
      <c r="P142" s="167"/>
      <c r="Q142" s="167"/>
      <c r="R142" s="167"/>
      <c r="S142" s="167"/>
      <c r="T142" s="168"/>
      <c r="AT142" s="162" t="s">
        <v>141</v>
      </c>
      <c r="AU142" s="162" t="s">
        <v>86</v>
      </c>
      <c r="AV142" s="13" t="s">
        <v>86</v>
      </c>
      <c r="AW142" s="13" t="s">
        <v>33</v>
      </c>
      <c r="AX142" s="13" t="s">
        <v>81</v>
      </c>
      <c r="AY142" s="162" t="s">
        <v>131</v>
      </c>
    </row>
    <row r="143" spans="1:65" s="12" customFormat="1" ht="22.9" customHeight="1">
      <c r="B143" s="133"/>
      <c r="D143" s="134" t="s">
        <v>75</v>
      </c>
      <c r="E143" s="144" t="s">
        <v>158</v>
      </c>
      <c r="F143" s="144" t="s">
        <v>159</v>
      </c>
      <c r="I143" s="136"/>
      <c r="J143" s="145">
        <f>BK143</f>
        <v>0</v>
      </c>
      <c r="L143" s="133"/>
      <c r="M143" s="138"/>
      <c r="N143" s="139"/>
      <c r="O143" s="139"/>
      <c r="P143" s="140">
        <f>SUM(P144:P148)</f>
        <v>0</v>
      </c>
      <c r="Q143" s="139"/>
      <c r="R143" s="140">
        <f>SUM(R144:R148)</f>
        <v>0</v>
      </c>
      <c r="S143" s="139"/>
      <c r="T143" s="141">
        <f>SUM(T144:T148)</f>
        <v>0</v>
      </c>
      <c r="AR143" s="134" t="s">
        <v>81</v>
      </c>
      <c r="AT143" s="142" t="s">
        <v>75</v>
      </c>
      <c r="AU143" s="142" t="s">
        <v>81</v>
      </c>
      <c r="AY143" s="134" t="s">
        <v>131</v>
      </c>
      <c r="BK143" s="143">
        <f>SUM(BK144:BK148)</f>
        <v>0</v>
      </c>
    </row>
    <row r="144" spans="1:65" s="2" customFormat="1" ht="24">
      <c r="A144" s="30"/>
      <c r="B144" s="146"/>
      <c r="C144" s="147" t="s">
        <v>160</v>
      </c>
      <c r="D144" s="147" t="s">
        <v>134</v>
      </c>
      <c r="E144" s="148" t="s">
        <v>161</v>
      </c>
      <c r="F144" s="149" t="s">
        <v>162</v>
      </c>
      <c r="G144" s="150" t="s">
        <v>163</v>
      </c>
      <c r="H144" s="151">
        <v>2.867</v>
      </c>
      <c r="I144" s="152"/>
      <c r="J144" s="153">
        <f>ROUND(I144*H144,2)</f>
        <v>0</v>
      </c>
      <c r="K144" s="149" t="s">
        <v>138</v>
      </c>
      <c r="L144" s="31"/>
      <c r="M144" s="154" t="s">
        <v>1</v>
      </c>
      <c r="N144" s="155" t="s">
        <v>42</v>
      </c>
      <c r="O144" s="56"/>
      <c r="P144" s="156">
        <f>O144*H144</f>
        <v>0</v>
      </c>
      <c r="Q144" s="156">
        <v>0</v>
      </c>
      <c r="R144" s="156">
        <f>Q144*H144</f>
        <v>0</v>
      </c>
      <c r="S144" s="156">
        <v>0</v>
      </c>
      <c r="T144" s="157">
        <f>S144*H144</f>
        <v>0</v>
      </c>
      <c r="U144" s="30"/>
      <c r="V144" s="30"/>
      <c r="W144" s="30"/>
      <c r="X144" s="30"/>
      <c r="Y144" s="30"/>
      <c r="Z144" s="30"/>
      <c r="AA144" s="30"/>
      <c r="AB144" s="30"/>
      <c r="AC144" s="30"/>
      <c r="AD144" s="30"/>
      <c r="AE144" s="30"/>
      <c r="AR144" s="158" t="s">
        <v>139</v>
      </c>
      <c r="AT144" s="158" t="s">
        <v>134</v>
      </c>
      <c r="AU144" s="158" t="s">
        <v>86</v>
      </c>
      <c r="AY144" s="15" t="s">
        <v>131</v>
      </c>
      <c r="BE144" s="159">
        <f>IF(N144="základní",J144,0)</f>
        <v>0</v>
      </c>
      <c r="BF144" s="159">
        <f>IF(N144="snížená",J144,0)</f>
        <v>0</v>
      </c>
      <c r="BG144" s="159">
        <f>IF(N144="zákl. přenesená",J144,0)</f>
        <v>0</v>
      </c>
      <c r="BH144" s="159">
        <f>IF(N144="sníž. přenesená",J144,0)</f>
        <v>0</v>
      </c>
      <c r="BI144" s="159">
        <f>IF(N144="nulová",J144,0)</f>
        <v>0</v>
      </c>
      <c r="BJ144" s="15" t="s">
        <v>86</v>
      </c>
      <c r="BK144" s="159">
        <f>ROUND(I144*H144,2)</f>
        <v>0</v>
      </c>
      <c r="BL144" s="15" t="s">
        <v>139</v>
      </c>
      <c r="BM144" s="158" t="s">
        <v>164</v>
      </c>
    </row>
    <row r="145" spans="1:65" s="2" customFormat="1" ht="24">
      <c r="A145" s="30"/>
      <c r="B145" s="146"/>
      <c r="C145" s="147" t="s">
        <v>132</v>
      </c>
      <c r="D145" s="147" t="s">
        <v>134</v>
      </c>
      <c r="E145" s="148" t="s">
        <v>165</v>
      </c>
      <c r="F145" s="149" t="s">
        <v>166</v>
      </c>
      <c r="G145" s="150" t="s">
        <v>163</v>
      </c>
      <c r="H145" s="151">
        <v>2.867</v>
      </c>
      <c r="I145" s="152"/>
      <c r="J145" s="153">
        <f>ROUND(I145*H145,2)</f>
        <v>0</v>
      </c>
      <c r="K145" s="149" t="s">
        <v>138</v>
      </c>
      <c r="L145" s="31"/>
      <c r="M145" s="154" t="s">
        <v>1</v>
      </c>
      <c r="N145" s="155" t="s">
        <v>42</v>
      </c>
      <c r="O145" s="56"/>
      <c r="P145" s="156">
        <f>O145*H145</f>
        <v>0</v>
      </c>
      <c r="Q145" s="156">
        <v>0</v>
      </c>
      <c r="R145" s="156">
        <f>Q145*H145</f>
        <v>0</v>
      </c>
      <c r="S145" s="156">
        <v>0</v>
      </c>
      <c r="T145" s="157">
        <f>S145*H145</f>
        <v>0</v>
      </c>
      <c r="U145" s="30"/>
      <c r="V145" s="30"/>
      <c r="W145" s="30"/>
      <c r="X145" s="30"/>
      <c r="Y145" s="30"/>
      <c r="Z145" s="30"/>
      <c r="AA145" s="30"/>
      <c r="AB145" s="30"/>
      <c r="AC145" s="30"/>
      <c r="AD145" s="30"/>
      <c r="AE145" s="30"/>
      <c r="AR145" s="158" t="s">
        <v>139</v>
      </c>
      <c r="AT145" s="158" t="s">
        <v>134</v>
      </c>
      <c r="AU145" s="158" t="s">
        <v>86</v>
      </c>
      <c r="AY145" s="15" t="s">
        <v>131</v>
      </c>
      <c r="BE145" s="159">
        <f>IF(N145="základní",J145,0)</f>
        <v>0</v>
      </c>
      <c r="BF145" s="159">
        <f>IF(N145="snížená",J145,0)</f>
        <v>0</v>
      </c>
      <c r="BG145" s="159">
        <f>IF(N145="zákl. přenesená",J145,0)</f>
        <v>0</v>
      </c>
      <c r="BH145" s="159">
        <f>IF(N145="sníž. přenesená",J145,0)</f>
        <v>0</v>
      </c>
      <c r="BI145" s="159">
        <f>IF(N145="nulová",J145,0)</f>
        <v>0</v>
      </c>
      <c r="BJ145" s="15" t="s">
        <v>86</v>
      </c>
      <c r="BK145" s="159">
        <f>ROUND(I145*H145,2)</f>
        <v>0</v>
      </c>
      <c r="BL145" s="15" t="s">
        <v>139</v>
      </c>
      <c r="BM145" s="158" t="s">
        <v>167</v>
      </c>
    </row>
    <row r="146" spans="1:65" s="2" customFormat="1" ht="33" customHeight="1">
      <c r="A146" s="30"/>
      <c r="B146" s="146"/>
      <c r="C146" s="147" t="s">
        <v>168</v>
      </c>
      <c r="D146" s="147" t="s">
        <v>134</v>
      </c>
      <c r="E146" s="148" t="s">
        <v>169</v>
      </c>
      <c r="F146" s="149" t="s">
        <v>170</v>
      </c>
      <c r="G146" s="150" t="s">
        <v>163</v>
      </c>
      <c r="H146" s="151">
        <v>54.472999999999999</v>
      </c>
      <c r="I146" s="152"/>
      <c r="J146" s="153">
        <f>ROUND(I146*H146,2)</f>
        <v>0</v>
      </c>
      <c r="K146" s="149" t="s">
        <v>138</v>
      </c>
      <c r="L146" s="31"/>
      <c r="M146" s="154" t="s">
        <v>1</v>
      </c>
      <c r="N146" s="155" t="s">
        <v>42</v>
      </c>
      <c r="O146" s="56"/>
      <c r="P146" s="156">
        <f>O146*H146</f>
        <v>0</v>
      </c>
      <c r="Q146" s="156">
        <v>0</v>
      </c>
      <c r="R146" s="156">
        <f>Q146*H146</f>
        <v>0</v>
      </c>
      <c r="S146" s="156">
        <v>0</v>
      </c>
      <c r="T146" s="157">
        <f>S146*H146</f>
        <v>0</v>
      </c>
      <c r="U146" s="30"/>
      <c r="V146" s="30"/>
      <c r="W146" s="30"/>
      <c r="X146" s="30"/>
      <c r="Y146" s="30"/>
      <c r="Z146" s="30"/>
      <c r="AA146" s="30"/>
      <c r="AB146" s="30"/>
      <c r="AC146" s="30"/>
      <c r="AD146" s="30"/>
      <c r="AE146" s="30"/>
      <c r="AR146" s="158" t="s">
        <v>139</v>
      </c>
      <c r="AT146" s="158" t="s">
        <v>134</v>
      </c>
      <c r="AU146" s="158" t="s">
        <v>86</v>
      </c>
      <c r="AY146" s="15" t="s">
        <v>131</v>
      </c>
      <c r="BE146" s="159">
        <f>IF(N146="základní",J146,0)</f>
        <v>0</v>
      </c>
      <c r="BF146" s="159">
        <f>IF(N146="snížená",J146,0)</f>
        <v>0</v>
      </c>
      <c r="BG146" s="159">
        <f>IF(N146="zákl. přenesená",J146,0)</f>
        <v>0</v>
      </c>
      <c r="BH146" s="159">
        <f>IF(N146="sníž. přenesená",J146,0)</f>
        <v>0</v>
      </c>
      <c r="BI146" s="159">
        <f>IF(N146="nulová",J146,0)</f>
        <v>0</v>
      </c>
      <c r="BJ146" s="15" t="s">
        <v>86</v>
      </c>
      <c r="BK146" s="159">
        <f>ROUND(I146*H146,2)</f>
        <v>0</v>
      </c>
      <c r="BL146" s="15" t="s">
        <v>139</v>
      </c>
      <c r="BM146" s="158" t="s">
        <v>171</v>
      </c>
    </row>
    <row r="147" spans="1:65" s="13" customFormat="1">
      <c r="B147" s="160"/>
      <c r="D147" s="161" t="s">
        <v>141</v>
      </c>
      <c r="E147" s="162" t="s">
        <v>1</v>
      </c>
      <c r="F147" s="163" t="s">
        <v>172</v>
      </c>
      <c r="H147" s="164">
        <v>54.472999999999999</v>
      </c>
      <c r="I147" s="165"/>
      <c r="L147" s="160"/>
      <c r="M147" s="166"/>
      <c r="N147" s="167"/>
      <c r="O147" s="167"/>
      <c r="P147" s="167"/>
      <c r="Q147" s="167"/>
      <c r="R147" s="167"/>
      <c r="S147" s="167"/>
      <c r="T147" s="168"/>
      <c r="AT147" s="162" t="s">
        <v>141</v>
      </c>
      <c r="AU147" s="162" t="s">
        <v>86</v>
      </c>
      <c r="AV147" s="13" t="s">
        <v>86</v>
      </c>
      <c r="AW147" s="13" t="s">
        <v>33</v>
      </c>
      <c r="AX147" s="13" t="s">
        <v>81</v>
      </c>
      <c r="AY147" s="162" t="s">
        <v>131</v>
      </c>
    </row>
    <row r="148" spans="1:65" s="2" customFormat="1" ht="33" customHeight="1">
      <c r="A148" s="30"/>
      <c r="B148" s="146"/>
      <c r="C148" s="147" t="s">
        <v>173</v>
      </c>
      <c r="D148" s="147" t="s">
        <v>134</v>
      </c>
      <c r="E148" s="148" t="s">
        <v>174</v>
      </c>
      <c r="F148" s="149" t="s">
        <v>175</v>
      </c>
      <c r="G148" s="150" t="s">
        <v>163</v>
      </c>
      <c r="H148" s="151">
        <v>2.8969999999999998</v>
      </c>
      <c r="I148" s="152"/>
      <c r="J148" s="153">
        <f>ROUND(I148*H148,2)</f>
        <v>0</v>
      </c>
      <c r="K148" s="149" t="s">
        <v>138</v>
      </c>
      <c r="L148" s="31"/>
      <c r="M148" s="154" t="s">
        <v>1</v>
      </c>
      <c r="N148" s="155" t="s">
        <v>42</v>
      </c>
      <c r="O148" s="56"/>
      <c r="P148" s="156">
        <f>O148*H148</f>
        <v>0</v>
      </c>
      <c r="Q148" s="156">
        <v>0</v>
      </c>
      <c r="R148" s="156">
        <f>Q148*H148</f>
        <v>0</v>
      </c>
      <c r="S148" s="156">
        <v>0</v>
      </c>
      <c r="T148" s="157">
        <f>S148*H148</f>
        <v>0</v>
      </c>
      <c r="U148" s="30"/>
      <c r="V148" s="30"/>
      <c r="W148" s="30"/>
      <c r="X148" s="30"/>
      <c r="Y148" s="30"/>
      <c r="Z148" s="30"/>
      <c r="AA148" s="30"/>
      <c r="AB148" s="30"/>
      <c r="AC148" s="30"/>
      <c r="AD148" s="30"/>
      <c r="AE148" s="30"/>
      <c r="AR148" s="158" t="s">
        <v>139</v>
      </c>
      <c r="AT148" s="158" t="s">
        <v>134</v>
      </c>
      <c r="AU148" s="158" t="s">
        <v>86</v>
      </c>
      <c r="AY148" s="15" t="s">
        <v>131</v>
      </c>
      <c r="BE148" s="159">
        <f>IF(N148="základní",J148,0)</f>
        <v>0</v>
      </c>
      <c r="BF148" s="159">
        <f>IF(N148="snížená",J148,0)</f>
        <v>0</v>
      </c>
      <c r="BG148" s="159">
        <f>IF(N148="zákl. přenesená",J148,0)</f>
        <v>0</v>
      </c>
      <c r="BH148" s="159">
        <f>IF(N148="sníž. přenesená",J148,0)</f>
        <v>0</v>
      </c>
      <c r="BI148" s="159">
        <f>IF(N148="nulová",J148,0)</f>
        <v>0</v>
      </c>
      <c r="BJ148" s="15" t="s">
        <v>86</v>
      </c>
      <c r="BK148" s="159">
        <f>ROUND(I148*H148,2)</f>
        <v>0</v>
      </c>
      <c r="BL148" s="15" t="s">
        <v>139</v>
      </c>
      <c r="BM148" s="158" t="s">
        <v>176</v>
      </c>
    </row>
    <row r="149" spans="1:65" s="12" customFormat="1" ht="22.9" customHeight="1">
      <c r="B149" s="133"/>
      <c r="D149" s="134" t="s">
        <v>75</v>
      </c>
      <c r="E149" s="144" t="s">
        <v>177</v>
      </c>
      <c r="F149" s="144" t="s">
        <v>178</v>
      </c>
      <c r="I149" s="136"/>
      <c r="J149" s="145">
        <f>BK149</f>
        <v>0</v>
      </c>
      <c r="L149" s="133"/>
      <c r="M149" s="138"/>
      <c r="N149" s="139"/>
      <c r="O149" s="139"/>
      <c r="P149" s="140">
        <f>P150</f>
        <v>0</v>
      </c>
      <c r="Q149" s="139"/>
      <c r="R149" s="140">
        <f>R150</f>
        <v>0</v>
      </c>
      <c r="S149" s="139"/>
      <c r="T149" s="141">
        <f>T150</f>
        <v>0</v>
      </c>
      <c r="AR149" s="134" t="s">
        <v>81</v>
      </c>
      <c r="AT149" s="142" t="s">
        <v>75</v>
      </c>
      <c r="AU149" s="142" t="s">
        <v>81</v>
      </c>
      <c r="AY149" s="134" t="s">
        <v>131</v>
      </c>
      <c r="BK149" s="143">
        <f>BK150</f>
        <v>0</v>
      </c>
    </row>
    <row r="150" spans="1:65" s="2" customFormat="1" ht="16.5" customHeight="1">
      <c r="A150" s="30"/>
      <c r="B150" s="146"/>
      <c r="C150" s="147" t="s">
        <v>146</v>
      </c>
      <c r="D150" s="147" t="s">
        <v>134</v>
      </c>
      <c r="E150" s="148" t="s">
        <v>179</v>
      </c>
      <c r="F150" s="149" t="s">
        <v>180</v>
      </c>
      <c r="G150" s="150" t="s">
        <v>163</v>
      </c>
      <c r="H150" s="151">
        <v>1.5569999999999999</v>
      </c>
      <c r="I150" s="152"/>
      <c r="J150" s="153">
        <f>ROUND(I150*H150,2)</f>
        <v>0</v>
      </c>
      <c r="K150" s="149" t="s">
        <v>138</v>
      </c>
      <c r="L150" s="31"/>
      <c r="M150" s="154" t="s">
        <v>1</v>
      </c>
      <c r="N150" s="155" t="s">
        <v>42</v>
      </c>
      <c r="O150" s="56"/>
      <c r="P150" s="156">
        <f>O150*H150</f>
        <v>0</v>
      </c>
      <c r="Q150" s="156">
        <v>0</v>
      </c>
      <c r="R150" s="156">
        <f>Q150*H150</f>
        <v>0</v>
      </c>
      <c r="S150" s="156">
        <v>0</v>
      </c>
      <c r="T150" s="157">
        <f>S150*H150</f>
        <v>0</v>
      </c>
      <c r="U150" s="30"/>
      <c r="V150" s="30"/>
      <c r="W150" s="30"/>
      <c r="X150" s="30"/>
      <c r="Y150" s="30"/>
      <c r="Z150" s="30"/>
      <c r="AA150" s="30"/>
      <c r="AB150" s="30"/>
      <c r="AC150" s="30"/>
      <c r="AD150" s="30"/>
      <c r="AE150" s="30"/>
      <c r="AR150" s="158" t="s">
        <v>139</v>
      </c>
      <c r="AT150" s="158" t="s">
        <v>134</v>
      </c>
      <c r="AU150" s="158" t="s">
        <v>86</v>
      </c>
      <c r="AY150" s="15" t="s">
        <v>131</v>
      </c>
      <c r="BE150" s="159">
        <f>IF(N150="základní",J150,0)</f>
        <v>0</v>
      </c>
      <c r="BF150" s="159">
        <f>IF(N150="snížená",J150,0)</f>
        <v>0</v>
      </c>
      <c r="BG150" s="159">
        <f>IF(N150="zákl. přenesená",J150,0)</f>
        <v>0</v>
      </c>
      <c r="BH150" s="159">
        <f>IF(N150="sníž. přenesená",J150,0)</f>
        <v>0</v>
      </c>
      <c r="BI150" s="159">
        <f>IF(N150="nulová",J150,0)</f>
        <v>0</v>
      </c>
      <c r="BJ150" s="15" t="s">
        <v>86</v>
      </c>
      <c r="BK150" s="159">
        <f>ROUND(I150*H150,2)</f>
        <v>0</v>
      </c>
      <c r="BL150" s="15" t="s">
        <v>139</v>
      </c>
      <c r="BM150" s="158" t="s">
        <v>181</v>
      </c>
    </row>
    <row r="151" spans="1:65" s="12" customFormat="1" ht="25.9" customHeight="1">
      <c r="B151" s="133"/>
      <c r="D151" s="134" t="s">
        <v>75</v>
      </c>
      <c r="E151" s="135" t="s">
        <v>182</v>
      </c>
      <c r="F151" s="135" t="s">
        <v>183</v>
      </c>
      <c r="I151" s="136"/>
      <c r="J151" s="137">
        <f>BK151</f>
        <v>0</v>
      </c>
      <c r="L151" s="133"/>
      <c r="M151" s="138"/>
      <c r="N151" s="139"/>
      <c r="O151" s="139"/>
      <c r="P151" s="140">
        <f>P152+P157</f>
        <v>0</v>
      </c>
      <c r="Q151" s="139"/>
      <c r="R151" s="140">
        <f>R152+R157</f>
        <v>0.50396934999999998</v>
      </c>
      <c r="S151" s="139"/>
      <c r="T151" s="141">
        <f>T152+T157</f>
        <v>0</v>
      </c>
      <c r="AR151" s="134" t="s">
        <v>86</v>
      </c>
      <c r="AT151" s="142" t="s">
        <v>75</v>
      </c>
      <c r="AU151" s="142" t="s">
        <v>76</v>
      </c>
      <c r="AY151" s="134" t="s">
        <v>131</v>
      </c>
      <c r="BK151" s="143">
        <f>BK152+BK157</f>
        <v>0</v>
      </c>
    </row>
    <row r="152" spans="1:65" s="12" customFormat="1" ht="22.9" customHeight="1">
      <c r="B152" s="133"/>
      <c r="D152" s="134" t="s">
        <v>75</v>
      </c>
      <c r="E152" s="144" t="s">
        <v>184</v>
      </c>
      <c r="F152" s="144" t="s">
        <v>185</v>
      </c>
      <c r="I152" s="136"/>
      <c r="J152" s="145">
        <f>BK152</f>
        <v>0</v>
      </c>
      <c r="L152" s="133"/>
      <c r="M152" s="138"/>
      <c r="N152" s="139"/>
      <c r="O152" s="139"/>
      <c r="P152" s="140">
        <f>SUM(P153:P156)</f>
        <v>0</v>
      </c>
      <c r="Q152" s="139"/>
      <c r="R152" s="140">
        <f>SUM(R153:R156)</f>
        <v>5.1932500000000006E-2</v>
      </c>
      <c r="S152" s="139"/>
      <c r="T152" s="141">
        <f>SUM(T153:T156)</f>
        <v>0</v>
      </c>
      <c r="AR152" s="134" t="s">
        <v>86</v>
      </c>
      <c r="AT152" s="142" t="s">
        <v>75</v>
      </c>
      <c r="AU152" s="142" t="s">
        <v>81</v>
      </c>
      <c r="AY152" s="134" t="s">
        <v>131</v>
      </c>
      <c r="BK152" s="143">
        <f>SUM(BK153:BK156)</f>
        <v>0</v>
      </c>
    </row>
    <row r="153" spans="1:65" s="2" customFormat="1" ht="24">
      <c r="A153" s="30"/>
      <c r="B153" s="146"/>
      <c r="C153" s="147" t="s">
        <v>186</v>
      </c>
      <c r="D153" s="147" t="s">
        <v>134</v>
      </c>
      <c r="E153" s="148" t="s">
        <v>187</v>
      </c>
      <c r="F153" s="149" t="s">
        <v>188</v>
      </c>
      <c r="G153" s="150" t="s">
        <v>151</v>
      </c>
      <c r="H153" s="151">
        <v>2.2759999999999998</v>
      </c>
      <c r="I153" s="152"/>
      <c r="J153" s="153">
        <f>ROUND(I153*H153,2)</f>
        <v>0</v>
      </c>
      <c r="K153" s="149" t="s">
        <v>1</v>
      </c>
      <c r="L153" s="31"/>
      <c r="M153" s="154" t="s">
        <v>1</v>
      </c>
      <c r="N153" s="155" t="s">
        <v>42</v>
      </c>
      <c r="O153" s="56"/>
      <c r="P153" s="156">
        <f>O153*H153</f>
        <v>0</v>
      </c>
      <c r="Q153" s="156">
        <v>0</v>
      </c>
      <c r="R153" s="156">
        <f>Q153*H153</f>
        <v>0</v>
      </c>
      <c r="S153" s="156">
        <v>0</v>
      </c>
      <c r="T153" s="157">
        <f>S153*H153</f>
        <v>0</v>
      </c>
      <c r="U153" s="30"/>
      <c r="V153" s="30"/>
      <c r="W153" s="30"/>
      <c r="X153" s="30"/>
      <c r="Y153" s="30"/>
      <c r="Z153" s="30"/>
      <c r="AA153" s="30"/>
      <c r="AB153" s="30"/>
      <c r="AC153" s="30"/>
      <c r="AD153" s="30"/>
      <c r="AE153" s="30"/>
      <c r="AR153" s="158" t="s">
        <v>189</v>
      </c>
      <c r="AT153" s="158" t="s">
        <v>134</v>
      </c>
      <c r="AU153" s="158" t="s">
        <v>86</v>
      </c>
      <c r="AY153" s="15" t="s">
        <v>131</v>
      </c>
      <c r="BE153" s="159">
        <f>IF(N153="základní",J153,0)</f>
        <v>0</v>
      </c>
      <c r="BF153" s="159">
        <f>IF(N153="snížená",J153,0)</f>
        <v>0</v>
      </c>
      <c r="BG153" s="159">
        <f>IF(N153="zákl. přenesená",J153,0)</f>
        <v>0</v>
      </c>
      <c r="BH153" s="159">
        <f>IF(N153="sníž. přenesená",J153,0)</f>
        <v>0</v>
      </c>
      <c r="BI153" s="159">
        <f>IF(N153="nulová",J153,0)</f>
        <v>0</v>
      </c>
      <c r="BJ153" s="15" t="s">
        <v>86</v>
      </c>
      <c r="BK153" s="159">
        <f>ROUND(I153*H153,2)</f>
        <v>0</v>
      </c>
      <c r="BL153" s="15" t="s">
        <v>189</v>
      </c>
      <c r="BM153" s="158" t="s">
        <v>190</v>
      </c>
    </row>
    <row r="154" spans="1:65" s="13" customFormat="1">
      <c r="B154" s="160"/>
      <c r="D154" s="161" t="s">
        <v>141</v>
      </c>
      <c r="E154" s="162" t="s">
        <v>1</v>
      </c>
      <c r="F154" s="163" t="s">
        <v>191</v>
      </c>
      <c r="H154" s="164">
        <v>2.2759999999999998</v>
      </c>
      <c r="I154" s="165"/>
      <c r="L154" s="160"/>
      <c r="M154" s="166"/>
      <c r="N154" s="167"/>
      <c r="O154" s="167"/>
      <c r="P154" s="167"/>
      <c r="Q154" s="167"/>
      <c r="R154" s="167"/>
      <c r="S154" s="167"/>
      <c r="T154" s="168"/>
      <c r="AT154" s="162" t="s">
        <v>141</v>
      </c>
      <c r="AU154" s="162" t="s">
        <v>86</v>
      </c>
      <c r="AV154" s="13" t="s">
        <v>86</v>
      </c>
      <c r="AW154" s="13" t="s">
        <v>33</v>
      </c>
      <c r="AX154" s="13" t="s">
        <v>81</v>
      </c>
      <c r="AY154" s="162" t="s">
        <v>131</v>
      </c>
    </row>
    <row r="155" spans="1:65" s="2" customFormat="1" ht="48">
      <c r="A155" s="30"/>
      <c r="B155" s="146"/>
      <c r="C155" s="147" t="s">
        <v>192</v>
      </c>
      <c r="D155" s="147" t="s">
        <v>134</v>
      </c>
      <c r="E155" s="148" t="s">
        <v>193</v>
      </c>
      <c r="F155" s="185" t="s">
        <v>304</v>
      </c>
      <c r="G155" s="150" t="s">
        <v>195</v>
      </c>
      <c r="H155" s="151">
        <v>1038.6500000000001</v>
      </c>
      <c r="I155" s="152"/>
      <c r="J155" s="153">
        <f>ROUND(I155*H155,2)</f>
        <v>0</v>
      </c>
      <c r="K155" s="149" t="s">
        <v>1</v>
      </c>
      <c r="L155" s="31"/>
      <c r="M155" s="154" t="s">
        <v>1</v>
      </c>
      <c r="N155" s="155" t="s">
        <v>42</v>
      </c>
      <c r="O155" s="56"/>
      <c r="P155" s="156">
        <f>O155*H155</f>
        <v>0</v>
      </c>
      <c r="Q155" s="156">
        <v>5.0000000000000002E-5</v>
      </c>
      <c r="R155" s="156">
        <f>Q155*H155</f>
        <v>5.1932500000000006E-2</v>
      </c>
      <c r="S155" s="156">
        <v>0</v>
      </c>
      <c r="T155" s="157">
        <f>S155*H155</f>
        <v>0</v>
      </c>
      <c r="U155" s="30"/>
      <c r="V155" s="30"/>
      <c r="W155" s="30"/>
      <c r="X155" s="30"/>
      <c r="Y155" s="30"/>
      <c r="Z155" s="30"/>
      <c r="AA155" s="30"/>
      <c r="AB155" s="30"/>
      <c r="AC155" s="30"/>
      <c r="AD155" s="30"/>
      <c r="AE155" s="30"/>
      <c r="AR155" s="158" t="s">
        <v>189</v>
      </c>
      <c r="AT155" s="158" t="s">
        <v>134</v>
      </c>
      <c r="AU155" s="158" t="s">
        <v>86</v>
      </c>
      <c r="AY155" s="15" t="s">
        <v>131</v>
      </c>
      <c r="BE155" s="159">
        <f>IF(N155="základní",J155,0)</f>
        <v>0</v>
      </c>
      <c r="BF155" s="159">
        <f>IF(N155="snížená",J155,0)</f>
        <v>0</v>
      </c>
      <c r="BG155" s="159">
        <f>IF(N155="zákl. přenesená",J155,0)</f>
        <v>0</v>
      </c>
      <c r="BH155" s="159">
        <f>IF(N155="sníž. přenesená",J155,0)</f>
        <v>0</v>
      </c>
      <c r="BI155" s="159">
        <f>IF(N155="nulová",J155,0)</f>
        <v>0</v>
      </c>
      <c r="BJ155" s="15" t="s">
        <v>86</v>
      </c>
      <c r="BK155" s="159">
        <f>ROUND(I155*H155,2)</f>
        <v>0</v>
      </c>
      <c r="BL155" s="15" t="s">
        <v>189</v>
      </c>
      <c r="BM155" s="158" t="s">
        <v>196</v>
      </c>
    </row>
    <row r="156" spans="1:65" s="2" customFormat="1" ht="24">
      <c r="A156" s="30"/>
      <c r="B156" s="146"/>
      <c r="C156" s="147" t="s">
        <v>197</v>
      </c>
      <c r="D156" s="147" t="s">
        <v>134</v>
      </c>
      <c r="E156" s="148" t="s">
        <v>198</v>
      </c>
      <c r="F156" s="149" t="s">
        <v>199</v>
      </c>
      <c r="G156" s="150" t="s">
        <v>200</v>
      </c>
      <c r="H156" s="169"/>
      <c r="I156" s="152"/>
      <c r="J156" s="153">
        <f>ROUND(I156*H156,2)</f>
        <v>0</v>
      </c>
      <c r="K156" s="149" t="s">
        <v>138</v>
      </c>
      <c r="L156" s="31"/>
      <c r="M156" s="154" t="s">
        <v>1</v>
      </c>
      <c r="N156" s="155" t="s">
        <v>42</v>
      </c>
      <c r="O156" s="56"/>
      <c r="P156" s="156">
        <f>O156*H156</f>
        <v>0</v>
      </c>
      <c r="Q156" s="156">
        <v>0</v>
      </c>
      <c r="R156" s="156">
        <f>Q156*H156</f>
        <v>0</v>
      </c>
      <c r="S156" s="156">
        <v>0</v>
      </c>
      <c r="T156" s="157">
        <f>S156*H156</f>
        <v>0</v>
      </c>
      <c r="U156" s="30"/>
      <c r="V156" s="30"/>
      <c r="W156" s="30"/>
      <c r="X156" s="30"/>
      <c r="Y156" s="30"/>
      <c r="Z156" s="30"/>
      <c r="AA156" s="30"/>
      <c r="AB156" s="30"/>
      <c r="AC156" s="30"/>
      <c r="AD156" s="30"/>
      <c r="AE156" s="30"/>
      <c r="AR156" s="158" t="s">
        <v>189</v>
      </c>
      <c r="AT156" s="158" t="s">
        <v>134</v>
      </c>
      <c r="AU156" s="158" t="s">
        <v>86</v>
      </c>
      <c r="AY156" s="15" t="s">
        <v>131</v>
      </c>
      <c r="BE156" s="159">
        <f>IF(N156="základní",J156,0)</f>
        <v>0</v>
      </c>
      <c r="BF156" s="159">
        <f>IF(N156="snížená",J156,0)</f>
        <v>0</v>
      </c>
      <c r="BG156" s="159">
        <f>IF(N156="zákl. přenesená",J156,0)</f>
        <v>0</v>
      </c>
      <c r="BH156" s="159">
        <f>IF(N156="sníž. přenesená",J156,0)</f>
        <v>0</v>
      </c>
      <c r="BI156" s="159">
        <f>IF(N156="nulová",J156,0)</f>
        <v>0</v>
      </c>
      <c r="BJ156" s="15" t="s">
        <v>86</v>
      </c>
      <c r="BK156" s="159">
        <f>ROUND(I156*H156,2)</f>
        <v>0</v>
      </c>
      <c r="BL156" s="15" t="s">
        <v>189</v>
      </c>
      <c r="BM156" s="158" t="s">
        <v>201</v>
      </c>
    </row>
    <row r="157" spans="1:65" s="12" customFormat="1" ht="22.9" customHeight="1">
      <c r="B157" s="133"/>
      <c r="D157" s="134" t="s">
        <v>75</v>
      </c>
      <c r="E157" s="144" t="s">
        <v>202</v>
      </c>
      <c r="F157" s="144" t="s">
        <v>203</v>
      </c>
      <c r="I157" s="136"/>
      <c r="J157" s="145">
        <f>BK157</f>
        <v>0</v>
      </c>
      <c r="L157" s="133"/>
      <c r="M157" s="138"/>
      <c r="N157" s="139"/>
      <c r="O157" s="139"/>
      <c r="P157" s="140">
        <f>SUM(P158:P164)</f>
        <v>0</v>
      </c>
      <c r="Q157" s="139"/>
      <c r="R157" s="140">
        <f>SUM(R158:R164)</f>
        <v>0.45203684999999993</v>
      </c>
      <c r="S157" s="139"/>
      <c r="T157" s="141">
        <f>SUM(T158:T164)</f>
        <v>0</v>
      </c>
      <c r="AR157" s="134" t="s">
        <v>86</v>
      </c>
      <c r="AT157" s="142" t="s">
        <v>75</v>
      </c>
      <c r="AU157" s="142" t="s">
        <v>81</v>
      </c>
      <c r="AY157" s="134" t="s">
        <v>131</v>
      </c>
      <c r="BK157" s="143">
        <f>SUM(BK158:BK164)</f>
        <v>0</v>
      </c>
    </row>
    <row r="158" spans="1:65" s="2" customFormat="1" ht="21.75" customHeight="1">
      <c r="A158" s="30"/>
      <c r="B158" s="146"/>
      <c r="C158" s="147" t="s">
        <v>204</v>
      </c>
      <c r="D158" s="147" t="s">
        <v>134</v>
      </c>
      <c r="E158" s="148" t="s">
        <v>205</v>
      </c>
      <c r="F158" s="149" t="s">
        <v>206</v>
      </c>
      <c r="G158" s="150" t="s">
        <v>151</v>
      </c>
      <c r="H158" s="151">
        <v>12.686999999999999</v>
      </c>
      <c r="I158" s="152"/>
      <c r="J158" s="153">
        <f>ROUND(I158*H158,2)</f>
        <v>0</v>
      </c>
      <c r="K158" s="149" t="s">
        <v>138</v>
      </c>
      <c r="L158" s="31"/>
      <c r="M158" s="154" t="s">
        <v>1</v>
      </c>
      <c r="N158" s="155" t="s">
        <v>42</v>
      </c>
      <c r="O158" s="56"/>
      <c r="P158" s="156">
        <f>O158*H158</f>
        <v>0</v>
      </c>
      <c r="Q158" s="156">
        <v>4.5500000000000002E-3</v>
      </c>
      <c r="R158" s="156">
        <f>Q158*H158</f>
        <v>5.7725850000000002E-2</v>
      </c>
      <c r="S158" s="156">
        <v>0</v>
      </c>
      <c r="T158" s="157">
        <f>S158*H158</f>
        <v>0</v>
      </c>
      <c r="U158" s="30"/>
      <c r="V158" s="30"/>
      <c r="W158" s="30"/>
      <c r="X158" s="30"/>
      <c r="Y158" s="30"/>
      <c r="Z158" s="30"/>
      <c r="AA158" s="30"/>
      <c r="AB158" s="30"/>
      <c r="AC158" s="30"/>
      <c r="AD158" s="30"/>
      <c r="AE158" s="30"/>
      <c r="AR158" s="158" t="s">
        <v>189</v>
      </c>
      <c r="AT158" s="158" t="s">
        <v>134</v>
      </c>
      <c r="AU158" s="158" t="s">
        <v>86</v>
      </c>
      <c r="AY158" s="15" t="s">
        <v>131</v>
      </c>
      <c r="BE158" s="159">
        <f>IF(N158="základní",J158,0)</f>
        <v>0</v>
      </c>
      <c r="BF158" s="159">
        <f>IF(N158="snížená",J158,0)</f>
        <v>0</v>
      </c>
      <c r="BG158" s="159">
        <f>IF(N158="zákl. přenesená",J158,0)</f>
        <v>0</v>
      </c>
      <c r="BH158" s="159">
        <f>IF(N158="sníž. přenesená",J158,0)</f>
        <v>0</v>
      </c>
      <c r="BI158" s="159">
        <f>IF(N158="nulová",J158,0)</f>
        <v>0</v>
      </c>
      <c r="BJ158" s="15" t="s">
        <v>86</v>
      </c>
      <c r="BK158" s="159">
        <f>ROUND(I158*H158,2)</f>
        <v>0</v>
      </c>
      <c r="BL158" s="15" t="s">
        <v>189</v>
      </c>
      <c r="BM158" s="158" t="s">
        <v>207</v>
      </c>
    </row>
    <row r="159" spans="1:65" s="2" customFormat="1" ht="36">
      <c r="A159" s="30"/>
      <c r="B159" s="146"/>
      <c r="C159" s="147" t="s">
        <v>208</v>
      </c>
      <c r="D159" s="147" t="s">
        <v>134</v>
      </c>
      <c r="E159" s="148" t="s">
        <v>209</v>
      </c>
      <c r="F159" s="149" t="s">
        <v>210</v>
      </c>
      <c r="G159" s="150" t="s">
        <v>151</v>
      </c>
      <c r="H159" s="151">
        <v>12.686999999999999</v>
      </c>
      <c r="I159" s="152"/>
      <c r="J159" s="153">
        <f>ROUND(I159*H159,2)</f>
        <v>0</v>
      </c>
      <c r="K159" s="149" t="s">
        <v>138</v>
      </c>
      <c r="L159" s="31"/>
      <c r="M159" s="154" t="s">
        <v>1</v>
      </c>
      <c r="N159" s="155" t="s">
        <v>42</v>
      </c>
      <c r="O159" s="56"/>
      <c r="P159" s="156">
        <f>O159*H159</f>
        <v>0</v>
      </c>
      <c r="Q159" s="156">
        <v>8.9999999999999993E-3</v>
      </c>
      <c r="R159" s="156">
        <f>Q159*H159</f>
        <v>0.11418299999999998</v>
      </c>
      <c r="S159" s="156">
        <v>0</v>
      </c>
      <c r="T159" s="157">
        <f>S159*H159</f>
        <v>0</v>
      </c>
      <c r="U159" s="30"/>
      <c r="V159" s="30"/>
      <c r="W159" s="30"/>
      <c r="X159" s="30"/>
      <c r="Y159" s="30"/>
      <c r="Z159" s="30"/>
      <c r="AA159" s="30"/>
      <c r="AB159" s="30"/>
      <c r="AC159" s="30"/>
      <c r="AD159" s="30"/>
      <c r="AE159" s="30"/>
      <c r="AR159" s="158" t="s">
        <v>189</v>
      </c>
      <c r="AT159" s="158" t="s">
        <v>134</v>
      </c>
      <c r="AU159" s="158" t="s">
        <v>86</v>
      </c>
      <c r="AY159" s="15" t="s">
        <v>131</v>
      </c>
      <c r="BE159" s="159">
        <f>IF(N159="základní",J159,0)</f>
        <v>0</v>
      </c>
      <c r="BF159" s="159">
        <f>IF(N159="snížená",J159,0)</f>
        <v>0</v>
      </c>
      <c r="BG159" s="159">
        <f>IF(N159="zákl. přenesená",J159,0)</f>
        <v>0</v>
      </c>
      <c r="BH159" s="159">
        <f>IF(N159="sníž. přenesená",J159,0)</f>
        <v>0</v>
      </c>
      <c r="BI159" s="159">
        <f>IF(N159="nulová",J159,0)</f>
        <v>0</v>
      </c>
      <c r="BJ159" s="15" t="s">
        <v>86</v>
      </c>
      <c r="BK159" s="159">
        <f>ROUND(I159*H159,2)</f>
        <v>0</v>
      </c>
      <c r="BL159" s="15" t="s">
        <v>189</v>
      </c>
      <c r="BM159" s="158" t="s">
        <v>211</v>
      </c>
    </row>
    <row r="160" spans="1:65" s="2" customFormat="1" ht="36">
      <c r="A160" s="30"/>
      <c r="B160" s="146"/>
      <c r="C160" s="170" t="s">
        <v>8</v>
      </c>
      <c r="D160" s="170" t="s">
        <v>212</v>
      </c>
      <c r="E160" s="171" t="s">
        <v>213</v>
      </c>
      <c r="F160" s="172" t="s">
        <v>214</v>
      </c>
      <c r="G160" s="173" t="s">
        <v>151</v>
      </c>
      <c r="H160" s="174">
        <v>14.59</v>
      </c>
      <c r="I160" s="175"/>
      <c r="J160" s="176">
        <f>ROUND(I160*H160,2)</f>
        <v>0</v>
      </c>
      <c r="K160" s="172" t="s">
        <v>138</v>
      </c>
      <c r="L160" s="177"/>
      <c r="M160" s="178" t="s">
        <v>1</v>
      </c>
      <c r="N160" s="179" t="s">
        <v>42</v>
      </c>
      <c r="O160" s="56"/>
      <c r="P160" s="156">
        <f>O160*H160</f>
        <v>0</v>
      </c>
      <c r="Q160" s="156">
        <v>1.9199999999999998E-2</v>
      </c>
      <c r="R160" s="156">
        <f>Q160*H160</f>
        <v>0.28012799999999999</v>
      </c>
      <c r="S160" s="156">
        <v>0</v>
      </c>
      <c r="T160" s="157">
        <f>S160*H160</f>
        <v>0</v>
      </c>
      <c r="U160" s="30"/>
      <c r="V160" s="30"/>
      <c r="W160" s="30"/>
      <c r="X160" s="30"/>
      <c r="Y160" s="30"/>
      <c r="Z160" s="30"/>
      <c r="AA160" s="30"/>
      <c r="AB160" s="30"/>
      <c r="AC160" s="30"/>
      <c r="AD160" s="30"/>
      <c r="AE160" s="30"/>
      <c r="AR160" s="158" t="s">
        <v>215</v>
      </c>
      <c r="AT160" s="158" t="s">
        <v>212</v>
      </c>
      <c r="AU160" s="158" t="s">
        <v>86</v>
      </c>
      <c r="AY160" s="15" t="s">
        <v>131</v>
      </c>
      <c r="BE160" s="159">
        <f>IF(N160="základní",J160,0)</f>
        <v>0</v>
      </c>
      <c r="BF160" s="159">
        <f>IF(N160="snížená",J160,0)</f>
        <v>0</v>
      </c>
      <c r="BG160" s="159">
        <f>IF(N160="zákl. přenesená",J160,0)</f>
        <v>0</v>
      </c>
      <c r="BH160" s="159">
        <f>IF(N160="sníž. přenesená",J160,0)</f>
        <v>0</v>
      </c>
      <c r="BI160" s="159">
        <f>IF(N160="nulová",J160,0)</f>
        <v>0</v>
      </c>
      <c r="BJ160" s="15" t="s">
        <v>86</v>
      </c>
      <c r="BK160" s="159">
        <f>ROUND(I160*H160,2)</f>
        <v>0</v>
      </c>
      <c r="BL160" s="15" t="s">
        <v>189</v>
      </c>
      <c r="BM160" s="158" t="s">
        <v>216</v>
      </c>
    </row>
    <row r="161" spans="1:65" s="13" customFormat="1">
      <c r="B161" s="160"/>
      <c r="D161" s="161" t="s">
        <v>141</v>
      </c>
      <c r="F161" s="163" t="s">
        <v>217</v>
      </c>
      <c r="H161" s="164">
        <v>14.59</v>
      </c>
      <c r="I161" s="165"/>
      <c r="L161" s="160"/>
      <c r="M161" s="166"/>
      <c r="N161" s="167"/>
      <c r="O161" s="167"/>
      <c r="P161" s="167"/>
      <c r="Q161" s="167"/>
      <c r="R161" s="167"/>
      <c r="S161" s="167"/>
      <c r="T161" s="168"/>
      <c r="AT161" s="162" t="s">
        <v>141</v>
      </c>
      <c r="AU161" s="162" t="s">
        <v>86</v>
      </c>
      <c r="AV161" s="13" t="s">
        <v>86</v>
      </c>
      <c r="AW161" s="13" t="s">
        <v>3</v>
      </c>
      <c r="AX161" s="13" t="s">
        <v>81</v>
      </c>
      <c r="AY161" s="162" t="s">
        <v>131</v>
      </c>
    </row>
    <row r="162" spans="1:65" s="2" customFormat="1" ht="36">
      <c r="A162" s="30"/>
      <c r="B162" s="146"/>
      <c r="C162" s="147" t="s">
        <v>189</v>
      </c>
      <c r="D162" s="147" t="s">
        <v>134</v>
      </c>
      <c r="E162" s="148" t="s">
        <v>218</v>
      </c>
      <c r="F162" s="149" t="s">
        <v>219</v>
      </c>
      <c r="G162" s="150" t="s">
        <v>151</v>
      </c>
      <c r="H162" s="151">
        <v>12.686999999999999</v>
      </c>
      <c r="I162" s="152"/>
      <c r="J162" s="153">
        <f>ROUND(I162*H162,2)</f>
        <v>0</v>
      </c>
      <c r="K162" s="149" t="s">
        <v>138</v>
      </c>
      <c r="L162" s="31"/>
      <c r="M162" s="154" t="s">
        <v>1</v>
      </c>
      <c r="N162" s="155" t="s">
        <v>42</v>
      </c>
      <c r="O162" s="56"/>
      <c r="P162" s="156">
        <f>O162*H162</f>
        <v>0</v>
      </c>
      <c r="Q162" s="156">
        <v>0</v>
      </c>
      <c r="R162" s="156">
        <f>Q162*H162</f>
        <v>0</v>
      </c>
      <c r="S162" s="156">
        <v>0</v>
      </c>
      <c r="T162" s="157">
        <f>S162*H162</f>
        <v>0</v>
      </c>
      <c r="U162" s="30"/>
      <c r="V162" s="30"/>
      <c r="W162" s="30"/>
      <c r="X162" s="30"/>
      <c r="Y162" s="30"/>
      <c r="Z162" s="30"/>
      <c r="AA162" s="30"/>
      <c r="AB162" s="30"/>
      <c r="AC162" s="30"/>
      <c r="AD162" s="30"/>
      <c r="AE162" s="30"/>
      <c r="AR162" s="158" t="s">
        <v>189</v>
      </c>
      <c r="AT162" s="158" t="s">
        <v>134</v>
      </c>
      <c r="AU162" s="158" t="s">
        <v>86</v>
      </c>
      <c r="AY162" s="15" t="s">
        <v>131</v>
      </c>
      <c r="BE162" s="159">
        <f>IF(N162="základní",J162,0)</f>
        <v>0</v>
      </c>
      <c r="BF162" s="159">
        <f>IF(N162="snížená",J162,0)</f>
        <v>0</v>
      </c>
      <c r="BG162" s="159">
        <f>IF(N162="zákl. přenesená",J162,0)</f>
        <v>0</v>
      </c>
      <c r="BH162" s="159">
        <f>IF(N162="sníž. přenesená",J162,0)</f>
        <v>0</v>
      </c>
      <c r="BI162" s="159">
        <f>IF(N162="nulová",J162,0)</f>
        <v>0</v>
      </c>
      <c r="BJ162" s="15" t="s">
        <v>86</v>
      </c>
      <c r="BK162" s="159">
        <f>ROUND(I162*H162,2)</f>
        <v>0</v>
      </c>
      <c r="BL162" s="15" t="s">
        <v>189</v>
      </c>
      <c r="BM162" s="158" t="s">
        <v>220</v>
      </c>
    </row>
    <row r="163" spans="1:65" s="2" customFormat="1" ht="33" customHeight="1">
      <c r="A163" s="30"/>
      <c r="B163" s="146"/>
      <c r="C163" s="147" t="s">
        <v>221</v>
      </c>
      <c r="D163" s="147" t="s">
        <v>134</v>
      </c>
      <c r="E163" s="148" t="s">
        <v>222</v>
      </c>
      <c r="F163" s="149" t="s">
        <v>223</v>
      </c>
      <c r="G163" s="150" t="s">
        <v>151</v>
      </c>
      <c r="H163" s="151">
        <v>12.686999999999999</v>
      </c>
      <c r="I163" s="152"/>
      <c r="J163" s="153">
        <f>ROUND(I163*H163,2)</f>
        <v>0</v>
      </c>
      <c r="K163" s="149" t="s">
        <v>138</v>
      </c>
      <c r="L163" s="31"/>
      <c r="M163" s="154" t="s">
        <v>1</v>
      </c>
      <c r="N163" s="155" t="s">
        <v>42</v>
      </c>
      <c r="O163" s="56"/>
      <c r="P163" s="156">
        <f>O163*H163</f>
        <v>0</v>
      </c>
      <c r="Q163" s="156">
        <v>0</v>
      </c>
      <c r="R163" s="156">
        <f>Q163*H163</f>
        <v>0</v>
      </c>
      <c r="S163" s="156">
        <v>0</v>
      </c>
      <c r="T163" s="157">
        <f>S163*H163</f>
        <v>0</v>
      </c>
      <c r="U163" s="30"/>
      <c r="V163" s="30"/>
      <c r="W163" s="30"/>
      <c r="X163" s="30"/>
      <c r="Y163" s="30"/>
      <c r="Z163" s="30"/>
      <c r="AA163" s="30"/>
      <c r="AB163" s="30"/>
      <c r="AC163" s="30"/>
      <c r="AD163" s="30"/>
      <c r="AE163" s="30"/>
      <c r="AR163" s="158" t="s">
        <v>189</v>
      </c>
      <c r="AT163" s="158" t="s">
        <v>134</v>
      </c>
      <c r="AU163" s="158" t="s">
        <v>86</v>
      </c>
      <c r="AY163" s="15" t="s">
        <v>131</v>
      </c>
      <c r="BE163" s="159">
        <f>IF(N163="základní",J163,0)</f>
        <v>0</v>
      </c>
      <c r="BF163" s="159">
        <f>IF(N163="snížená",J163,0)</f>
        <v>0</v>
      </c>
      <c r="BG163" s="159">
        <f>IF(N163="zákl. přenesená",J163,0)</f>
        <v>0</v>
      </c>
      <c r="BH163" s="159">
        <f>IF(N163="sníž. přenesená",J163,0)</f>
        <v>0</v>
      </c>
      <c r="BI163" s="159">
        <f>IF(N163="nulová",J163,0)</f>
        <v>0</v>
      </c>
      <c r="BJ163" s="15" t="s">
        <v>86</v>
      </c>
      <c r="BK163" s="159">
        <f>ROUND(I163*H163,2)</f>
        <v>0</v>
      </c>
      <c r="BL163" s="15" t="s">
        <v>189</v>
      </c>
      <c r="BM163" s="158" t="s">
        <v>224</v>
      </c>
    </row>
    <row r="164" spans="1:65" s="2" customFormat="1" ht="24">
      <c r="A164" s="30"/>
      <c r="B164" s="146"/>
      <c r="C164" s="147" t="s">
        <v>225</v>
      </c>
      <c r="D164" s="147" t="s">
        <v>134</v>
      </c>
      <c r="E164" s="148" t="s">
        <v>226</v>
      </c>
      <c r="F164" s="149" t="s">
        <v>227</v>
      </c>
      <c r="G164" s="150" t="s">
        <v>163</v>
      </c>
      <c r="H164" s="151">
        <v>0.45200000000000001</v>
      </c>
      <c r="I164" s="152"/>
      <c r="J164" s="153">
        <f>ROUND(I164*H164,2)</f>
        <v>0</v>
      </c>
      <c r="K164" s="149" t="s">
        <v>138</v>
      </c>
      <c r="L164" s="31"/>
      <c r="M164" s="154" t="s">
        <v>1</v>
      </c>
      <c r="N164" s="155" t="s">
        <v>42</v>
      </c>
      <c r="O164" s="56"/>
      <c r="P164" s="156">
        <f>O164*H164</f>
        <v>0</v>
      </c>
      <c r="Q164" s="156">
        <v>0</v>
      </c>
      <c r="R164" s="156">
        <f>Q164*H164</f>
        <v>0</v>
      </c>
      <c r="S164" s="156">
        <v>0</v>
      </c>
      <c r="T164" s="157">
        <f>S164*H164</f>
        <v>0</v>
      </c>
      <c r="U164" s="30"/>
      <c r="V164" s="30"/>
      <c r="W164" s="30"/>
      <c r="X164" s="30"/>
      <c r="Y164" s="30"/>
      <c r="Z164" s="30"/>
      <c r="AA164" s="30"/>
      <c r="AB164" s="30"/>
      <c r="AC164" s="30"/>
      <c r="AD164" s="30"/>
      <c r="AE164" s="30"/>
      <c r="AR164" s="158" t="s">
        <v>189</v>
      </c>
      <c r="AT164" s="158" t="s">
        <v>134</v>
      </c>
      <c r="AU164" s="158" t="s">
        <v>86</v>
      </c>
      <c r="AY164" s="15" t="s">
        <v>131</v>
      </c>
      <c r="BE164" s="159">
        <f>IF(N164="základní",J164,0)</f>
        <v>0</v>
      </c>
      <c r="BF164" s="159">
        <f>IF(N164="snížená",J164,0)</f>
        <v>0</v>
      </c>
      <c r="BG164" s="159">
        <f>IF(N164="zákl. přenesená",J164,0)</f>
        <v>0</v>
      </c>
      <c r="BH164" s="159">
        <f>IF(N164="sníž. přenesená",J164,0)</f>
        <v>0</v>
      </c>
      <c r="BI164" s="159">
        <f>IF(N164="nulová",J164,0)</f>
        <v>0</v>
      </c>
      <c r="BJ164" s="15" t="s">
        <v>86</v>
      </c>
      <c r="BK164" s="159">
        <f>ROUND(I164*H164,2)</f>
        <v>0</v>
      </c>
      <c r="BL164" s="15" t="s">
        <v>189</v>
      </c>
      <c r="BM164" s="158" t="s">
        <v>228</v>
      </c>
    </row>
    <row r="165" spans="1:65" s="12" customFormat="1" ht="25.9" customHeight="1">
      <c r="B165" s="133"/>
      <c r="D165" s="134" t="s">
        <v>75</v>
      </c>
      <c r="E165" s="135" t="s">
        <v>229</v>
      </c>
      <c r="F165" s="135" t="s">
        <v>230</v>
      </c>
      <c r="I165" s="136"/>
      <c r="J165" s="137">
        <f>BK165</f>
        <v>0</v>
      </c>
      <c r="L165" s="133"/>
      <c r="M165" s="138"/>
      <c r="N165" s="139"/>
      <c r="O165" s="139"/>
      <c r="P165" s="140">
        <f>P166+P168+P170</f>
        <v>0</v>
      </c>
      <c r="Q165" s="139"/>
      <c r="R165" s="140">
        <f>R166+R168+R170</f>
        <v>0</v>
      </c>
      <c r="S165" s="139"/>
      <c r="T165" s="141">
        <f>T166+T168+T170</f>
        <v>0</v>
      </c>
      <c r="AR165" s="134" t="s">
        <v>160</v>
      </c>
      <c r="AT165" s="142" t="s">
        <v>75</v>
      </c>
      <c r="AU165" s="142" t="s">
        <v>76</v>
      </c>
      <c r="AY165" s="134" t="s">
        <v>131</v>
      </c>
      <c r="BK165" s="143">
        <f>BK166+BK168+BK170</f>
        <v>0</v>
      </c>
    </row>
    <row r="166" spans="1:65" s="12" customFormat="1" ht="22.9" customHeight="1">
      <c r="B166" s="133"/>
      <c r="D166" s="134" t="s">
        <v>75</v>
      </c>
      <c r="E166" s="144" t="s">
        <v>231</v>
      </c>
      <c r="F166" s="144" t="s">
        <v>232</v>
      </c>
      <c r="I166" s="136"/>
      <c r="J166" s="145">
        <f>BK166</f>
        <v>0</v>
      </c>
      <c r="L166" s="133"/>
      <c r="M166" s="138"/>
      <c r="N166" s="139"/>
      <c r="O166" s="139"/>
      <c r="P166" s="140">
        <f>P167</f>
        <v>0</v>
      </c>
      <c r="Q166" s="139"/>
      <c r="R166" s="140">
        <f>R167</f>
        <v>0</v>
      </c>
      <c r="S166" s="139"/>
      <c r="T166" s="141">
        <f>T167</f>
        <v>0</v>
      </c>
      <c r="AR166" s="134" t="s">
        <v>160</v>
      </c>
      <c r="AT166" s="142" t="s">
        <v>75</v>
      </c>
      <c r="AU166" s="142" t="s">
        <v>81</v>
      </c>
      <c r="AY166" s="134" t="s">
        <v>131</v>
      </c>
      <c r="BK166" s="143">
        <f>BK167</f>
        <v>0</v>
      </c>
    </row>
    <row r="167" spans="1:65" s="2" customFormat="1" ht="16.5" customHeight="1">
      <c r="A167" s="30"/>
      <c r="B167" s="146"/>
      <c r="C167" s="147" t="s">
        <v>233</v>
      </c>
      <c r="D167" s="147" t="s">
        <v>134</v>
      </c>
      <c r="E167" s="148" t="s">
        <v>234</v>
      </c>
      <c r="F167" s="149" t="s">
        <v>232</v>
      </c>
      <c r="G167" s="150" t="s">
        <v>200</v>
      </c>
      <c r="H167" s="169"/>
      <c r="I167" s="152"/>
      <c r="J167" s="153">
        <f>ROUND(I167*H167,2)</f>
        <v>0</v>
      </c>
      <c r="K167" s="149" t="s">
        <v>138</v>
      </c>
      <c r="L167" s="31"/>
      <c r="M167" s="154" t="s">
        <v>1</v>
      </c>
      <c r="N167" s="155" t="s">
        <v>42</v>
      </c>
      <c r="O167" s="56"/>
      <c r="P167" s="156">
        <f>O167*H167</f>
        <v>0</v>
      </c>
      <c r="Q167" s="156">
        <v>0</v>
      </c>
      <c r="R167" s="156">
        <f>Q167*H167</f>
        <v>0</v>
      </c>
      <c r="S167" s="156">
        <v>0</v>
      </c>
      <c r="T167" s="157">
        <f>S167*H167</f>
        <v>0</v>
      </c>
      <c r="U167" s="30"/>
      <c r="V167" s="30"/>
      <c r="W167" s="30"/>
      <c r="X167" s="30"/>
      <c r="Y167" s="30"/>
      <c r="Z167" s="30"/>
      <c r="AA167" s="30"/>
      <c r="AB167" s="30"/>
      <c r="AC167" s="30"/>
      <c r="AD167" s="30"/>
      <c r="AE167" s="30"/>
      <c r="AR167" s="158" t="s">
        <v>235</v>
      </c>
      <c r="AT167" s="158" t="s">
        <v>134</v>
      </c>
      <c r="AU167" s="158" t="s">
        <v>86</v>
      </c>
      <c r="AY167" s="15" t="s">
        <v>131</v>
      </c>
      <c r="BE167" s="159">
        <f>IF(N167="základní",J167,0)</f>
        <v>0</v>
      </c>
      <c r="BF167" s="159">
        <f>IF(N167="snížená",J167,0)</f>
        <v>0</v>
      </c>
      <c r="BG167" s="159">
        <f>IF(N167="zákl. přenesená",J167,0)</f>
        <v>0</v>
      </c>
      <c r="BH167" s="159">
        <f>IF(N167="sníž. přenesená",J167,0)</f>
        <v>0</v>
      </c>
      <c r="BI167" s="159">
        <f>IF(N167="nulová",J167,0)</f>
        <v>0</v>
      </c>
      <c r="BJ167" s="15" t="s">
        <v>86</v>
      </c>
      <c r="BK167" s="159">
        <f>ROUND(I167*H167,2)</f>
        <v>0</v>
      </c>
      <c r="BL167" s="15" t="s">
        <v>235</v>
      </c>
      <c r="BM167" s="158" t="s">
        <v>236</v>
      </c>
    </row>
    <row r="168" spans="1:65" s="12" customFormat="1" ht="22.9" customHeight="1">
      <c r="B168" s="133"/>
      <c r="D168" s="134" t="s">
        <v>75</v>
      </c>
      <c r="E168" s="144" t="s">
        <v>237</v>
      </c>
      <c r="F168" s="144" t="s">
        <v>238</v>
      </c>
      <c r="I168" s="136"/>
      <c r="J168" s="145">
        <f>BK168</f>
        <v>0</v>
      </c>
      <c r="L168" s="133"/>
      <c r="M168" s="138"/>
      <c r="N168" s="139"/>
      <c r="O168" s="139"/>
      <c r="P168" s="140">
        <f>P169</f>
        <v>0</v>
      </c>
      <c r="Q168" s="139"/>
      <c r="R168" s="140">
        <f>R169</f>
        <v>0</v>
      </c>
      <c r="S168" s="139"/>
      <c r="T168" s="141">
        <f>T169</f>
        <v>0</v>
      </c>
      <c r="AR168" s="134" t="s">
        <v>160</v>
      </c>
      <c r="AT168" s="142" t="s">
        <v>75</v>
      </c>
      <c r="AU168" s="142" t="s">
        <v>81</v>
      </c>
      <c r="AY168" s="134" t="s">
        <v>131</v>
      </c>
      <c r="BK168" s="143">
        <f>BK169</f>
        <v>0</v>
      </c>
    </row>
    <row r="169" spans="1:65" s="2" customFormat="1" ht="16.5" customHeight="1">
      <c r="A169" s="30"/>
      <c r="B169" s="146"/>
      <c r="C169" s="147">
        <v>20</v>
      </c>
      <c r="D169" s="147" t="s">
        <v>134</v>
      </c>
      <c r="E169" s="148" t="s">
        <v>239</v>
      </c>
      <c r="F169" s="149" t="s">
        <v>240</v>
      </c>
      <c r="G169" s="150" t="s">
        <v>200</v>
      </c>
      <c r="H169" s="169"/>
      <c r="I169" s="152"/>
      <c r="J169" s="153">
        <f>ROUND(I169*H169,2)</f>
        <v>0</v>
      </c>
      <c r="K169" s="149" t="s">
        <v>138</v>
      </c>
      <c r="L169" s="31"/>
      <c r="M169" s="154" t="s">
        <v>1</v>
      </c>
      <c r="N169" s="155" t="s">
        <v>42</v>
      </c>
      <c r="O169" s="56"/>
      <c r="P169" s="156">
        <f>O169*H169</f>
        <v>0</v>
      </c>
      <c r="Q169" s="156">
        <v>0</v>
      </c>
      <c r="R169" s="156">
        <f>Q169*H169</f>
        <v>0</v>
      </c>
      <c r="S169" s="156">
        <v>0</v>
      </c>
      <c r="T169" s="157">
        <f>S169*H169</f>
        <v>0</v>
      </c>
      <c r="U169" s="30"/>
      <c r="V169" s="30"/>
      <c r="W169" s="30"/>
      <c r="X169" s="30"/>
      <c r="Y169" s="30"/>
      <c r="Z169" s="30"/>
      <c r="AA169" s="30"/>
      <c r="AB169" s="30"/>
      <c r="AC169" s="30"/>
      <c r="AD169" s="30"/>
      <c r="AE169" s="30"/>
      <c r="AR169" s="158" t="s">
        <v>235</v>
      </c>
      <c r="AT169" s="158" t="s">
        <v>134</v>
      </c>
      <c r="AU169" s="158" t="s">
        <v>86</v>
      </c>
      <c r="AY169" s="15" t="s">
        <v>131</v>
      </c>
      <c r="BE169" s="159">
        <f>IF(N169="základní",J169,0)</f>
        <v>0</v>
      </c>
      <c r="BF169" s="159">
        <f>IF(N169="snížená",J169,0)</f>
        <v>0</v>
      </c>
      <c r="BG169" s="159">
        <f>IF(N169="zákl. přenesená",J169,0)</f>
        <v>0</v>
      </c>
      <c r="BH169" s="159">
        <f>IF(N169="sníž. přenesená",J169,0)</f>
        <v>0</v>
      </c>
      <c r="BI169" s="159">
        <f>IF(N169="nulová",J169,0)</f>
        <v>0</v>
      </c>
      <c r="BJ169" s="15" t="s">
        <v>86</v>
      </c>
      <c r="BK169" s="159">
        <f>ROUND(I169*H169,2)</f>
        <v>0</v>
      </c>
      <c r="BL169" s="15" t="s">
        <v>235</v>
      </c>
      <c r="BM169" s="158" t="s">
        <v>241</v>
      </c>
    </row>
    <row r="170" spans="1:65" s="12" customFormat="1" ht="22.9" customHeight="1">
      <c r="B170" s="133"/>
      <c r="D170" s="134" t="s">
        <v>75</v>
      </c>
      <c r="E170" s="144" t="s">
        <v>242</v>
      </c>
      <c r="F170" s="144" t="s">
        <v>243</v>
      </c>
      <c r="I170" s="136"/>
      <c r="J170" s="145">
        <f>BK170</f>
        <v>0</v>
      </c>
      <c r="L170" s="133"/>
      <c r="M170" s="138"/>
      <c r="N170" s="139"/>
      <c r="O170" s="139"/>
      <c r="P170" s="140">
        <f>P171</f>
        <v>0</v>
      </c>
      <c r="Q170" s="139"/>
      <c r="R170" s="140">
        <f>R171</f>
        <v>0</v>
      </c>
      <c r="S170" s="139"/>
      <c r="T170" s="141">
        <f>T171</f>
        <v>0</v>
      </c>
      <c r="AR170" s="134" t="s">
        <v>160</v>
      </c>
      <c r="AT170" s="142" t="s">
        <v>75</v>
      </c>
      <c r="AU170" s="142" t="s">
        <v>81</v>
      </c>
      <c r="AY170" s="134" t="s">
        <v>131</v>
      </c>
      <c r="BK170" s="143">
        <f>BK171</f>
        <v>0</v>
      </c>
    </row>
    <row r="171" spans="1:65" s="2" customFormat="1" ht="16.5" customHeight="1">
      <c r="A171" s="30"/>
      <c r="B171" s="146"/>
      <c r="C171" s="147">
        <v>21</v>
      </c>
      <c r="D171" s="147" t="s">
        <v>134</v>
      </c>
      <c r="E171" s="148" t="s">
        <v>245</v>
      </c>
      <c r="F171" s="149" t="s">
        <v>246</v>
      </c>
      <c r="G171" s="150" t="s">
        <v>200</v>
      </c>
      <c r="H171" s="169"/>
      <c r="I171" s="152"/>
      <c r="J171" s="153">
        <f>ROUND(I171*H171,2)</f>
        <v>0</v>
      </c>
      <c r="K171" s="149" t="s">
        <v>138</v>
      </c>
      <c r="L171" s="31"/>
      <c r="M171" s="180" t="s">
        <v>1</v>
      </c>
      <c r="N171" s="181" t="s">
        <v>42</v>
      </c>
      <c r="O171" s="182"/>
      <c r="P171" s="183">
        <f>O171*H171</f>
        <v>0</v>
      </c>
      <c r="Q171" s="183">
        <v>0</v>
      </c>
      <c r="R171" s="183">
        <f>Q171*H171</f>
        <v>0</v>
      </c>
      <c r="S171" s="183">
        <v>0</v>
      </c>
      <c r="T171" s="184">
        <f>S171*H171</f>
        <v>0</v>
      </c>
      <c r="U171" s="30"/>
      <c r="V171" s="30"/>
      <c r="W171" s="30"/>
      <c r="X171" s="30"/>
      <c r="Y171" s="30"/>
      <c r="Z171" s="30"/>
      <c r="AA171" s="30"/>
      <c r="AB171" s="30"/>
      <c r="AC171" s="30"/>
      <c r="AD171" s="30"/>
      <c r="AE171" s="30"/>
      <c r="AR171" s="158" t="s">
        <v>235</v>
      </c>
      <c r="AT171" s="158" t="s">
        <v>134</v>
      </c>
      <c r="AU171" s="158" t="s">
        <v>86</v>
      </c>
      <c r="AY171" s="15" t="s">
        <v>131</v>
      </c>
      <c r="BE171" s="159">
        <f>IF(N171="základní",J171,0)</f>
        <v>0</v>
      </c>
      <c r="BF171" s="159">
        <f>IF(N171="snížená",J171,0)</f>
        <v>0</v>
      </c>
      <c r="BG171" s="159">
        <f>IF(N171="zákl. přenesená",J171,0)</f>
        <v>0</v>
      </c>
      <c r="BH171" s="159">
        <f>IF(N171="sníž. přenesená",J171,0)</f>
        <v>0</v>
      </c>
      <c r="BI171" s="159">
        <f>IF(N171="nulová",J171,0)</f>
        <v>0</v>
      </c>
      <c r="BJ171" s="15" t="s">
        <v>86</v>
      </c>
      <c r="BK171" s="159">
        <f>ROUND(I171*H171,2)</f>
        <v>0</v>
      </c>
      <c r="BL171" s="15" t="s">
        <v>235</v>
      </c>
      <c r="BM171" s="158" t="s">
        <v>247</v>
      </c>
    </row>
    <row r="172" spans="1:65" s="2" customFormat="1" ht="6.95" customHeight="1">
      <c r="A172" s="30"/>
      <c r="B172" s="45"/>
      <c r="C172" s="46"/>
      <c r="D172" s="46"/>
      <c r="E172" s="46"/>
      <c r="F172" s="46"/>
      <c r="G172" s="46"/>
      <c r="H172" s="46"/>
      <c r="I172" s="46"/>
      <c r="J172" s="46"/>
      <c r="K172" s="46"/>
      <c r="L172" s="31"/>
      <c r="M172" s="30"/>
      <c r="O172" s="30"/>
      <c r="P172" s="30"/>
      <c r="Q172" s="30"/>
      <c r="R172" s="30"/>
      <c r="S172" s="30"/>
      <c r="T172" s="30"/>
      <c r="U172" s="30"/>
      <c r="V172" s="30"/>
      <c r="W172" s="30"/>
      <c r="X172" s="30"/>
      <c r="Y172" s="30"/>
      <c r="Z172" s="30"/>
      <c r="AA172" s="30"/>
      <c r="AB172" s="30"/>
      <c r="AC172" s="30"/>
      <c r="AD172" s="30"/>
      <c r="AE172" s="30"/>
    </row>
  </sheetData>
  <autoFilter ref="C131:K171"/>
  <mergeCells count="12">
    <mergeCell ref="E124:H124"/>
    <mergeCell ref="L2:V2"/>
    <mergeCell ref="E85:H85"/>
    <mergeCell ref="E87:H87"/>
    <mergeCell ref="E89:H89"/>
    <mergeCell ref="E120:H120"/>
    <mergeCell ref="E122:H122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72"/>
  <sheetViews>
    <sheetView showGridLines="0" workbookViewId="0">
      <selection activeCell="C4" sqref="C4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187" t="s">
        <v>5</v>
      </c>
      <c r="M2" s="188"/>
      <c r="N2" s="188"/>
      <c r="O2" s="188"/>
      <c r="P2" s="188"/>
      <c r="Q2" s="188"/>
      <c r="R2" s="188"/>
      <c r="S2" s="188"/>
      <c r="T2" s="188"/>
      <c r="U2" s="188"/>
      <c r="V2" s="188"/>
      <c r="AT2" s="15" t="s">
        <v>90</v>
      </c>
    </row>
    <row r="3" spans="1:46" s="1" customFormat="1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81</v>
      </c>
    </row>
    <row r="4" spans="1:46" s="1" customFormat="1" ht="24.95" customHeight="1">
      <c r="B4" s="18"/>
      <c r="D4" s="19" t="s">
        <v>94</v>
      </c>
      <c r="L4" s="18"/>
      <c r="M4" s="96" t="s">
        <v>10</v>
      </c>
      <c r="AT4" s="15" t="s">
        <v>3</v>
      </c>
    </row>
    <row r="5" spans="1:46" s="1" customFormat="1" ht="6.95" customHeight="1">
      <c r="B5" s="18"/>
      <c r="L5" s="18"/>
    </row>
    <row r="6" spans="1:46" s="1" customFormat="1" ht="12" customHeight="1">
      <c r="B6" s="18"/>
      <c r="D6" s="25" t="s">
        <v>16</v>
      </c>
      <c r="L6" s="18"/>
    </row>
    <row r="7" spans="1:46" s="1" customFormat="1" ht="16.5" customHeight="1">
      <c r="B7" s="18"/>
      <c r="E7" s="231" t="str">
        <f>'Rekapitulace stavby'!K6</f>
        <v>OPRAVA VNITŘNÍ RAMPY PRO OSOBY ZTP HUSOVA 111, 112</v>
      </c>
      <c r="F7" s="232"/>
      <c r="G7" s="232"/>
      <c r="H7" s="232"/>
      <c r="L7" s="18"/>
    </row>
    <row r="8" spans="1:46" s="1" customFormat="1" ht="12" customHeight="1">
      <c r="B8" s="18"/>
      <c r="D8" s="25" t="s">
        <v>95</v>
      </c>
      <c r="L8" s="18"/>
    </row>
    <row r="9" spans="1:46" s="2" customFormat="1" ht="16.5" customHeight="1">
      <c r="A9" s="30"/>
      <c r="B9" s="31"/>
      <c r="C9" s="30"/>
      <c r="D9" s="30"/>
      <c r="E9" s="231" t="s">
        <v>96</v>
      </c>
      <c r="F9" s="230"/>
      <c r="G9" s="230"/>
      <c r="H9" s="230"/>
      <c r="I9" s="30"/>
      <c r="J9" s="30"/>
      <c r="K9" s="30"/>
      <c r="L9" s="40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spans="1:46" s="2" customFormat="1" ht="12" customHeight="1">
      <c r="A10" s="30"/>
      <c r="B10" s="31"/>
      <c r="C10" s="30"/>
      <c r="D10" s="25" t="s">
        <v>97</v>
      </c>
      <c r="E10" s="30"/>
      <c r="F10" s="30"/>
      <c r="G10" s="30"/>
      <c r="H10" s="30"/>
      <c r="I10" s="30"/>
      <c r="J10" s="30"/>
      <c r="K10" s="30"/>
      <c r="L10" s="4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pans="1:46" s="2" customFormat="1" ht="16.5" customHeight="1">
      <c r="A11" s="30"/>
      <c r="B11" s="31"/>
      <c r="C11" s="30"/>
      <c r="D11" s="30"/>
      <c r="E11" s="221" t="s">
        <v>248</v>
      </c>
      <c r="F11" s="230"/>
      <c r="G11" s="230"/>
      <c r="H11" s="230"/>
      <c r="I11" s="30"/>
      <c r="J11" s="30"/>
      <c r="K11" s="30"/>
      <c r="L11" s="4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pans="1:46" s="2" customFormat="1">
      <c r="A12" s="30"/>
      <c r="B12" s="31"/>
      <c r="C12" s="30"/>
      <c r="D12" s="30"/>
      <c r="E12" s="30"/>
      <c r="F12" s="30"/>
      <c r="G12" s="30"/>
      <c r="H12" s="30"/>
      <c r="I12" s="30"/>
      <c r="J12" s="30"/>
      <c r="K12" s="30"/>
      <c r="L12" s="40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pans="1:46" s="2" customFormat="1" ht="12" customHeight="1">
      <c r="A13" s="30"/>
      <c r="B13" s="31"/>
      <c r="C13" s="30"/>
      <c r="D13" s="25" t="s">
        <v>18</v>
      </c>
      <c r="E13" s="30"/>
      <c r="F13" s="23" t="s">
        <v>1</v>
      </c>
      <c r="G13" s="30"/>
      <c r="H13" s="30"/>
      <c r="I13" s="25" t="s">
        <v>19</v>
      </c>
      <c r="J13" s="23" t="s">
        <v>1</v>
      </c>
      <c r="K13" s="30"/>
      <c r="L13" s="4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pans="1:46" s="2" customFormat="1" ht="12" customHeight="1">
      <c r="A14" s="30"/>
      <c r="B14" s="31"/>
      <c r="C14" s="30"/>
      <c r="D14" s="25" t="s">
        <v>20</v>
      </c>
      <c r="E14" s="30"/>
      <c r="F14" s="23" t="s">
        <v>21</v>
      </c>
      <c r="G14" s="30"/>
      <c r="H14" s="30"/>
      <c r="I14" s="25" t="s">
        <v>22</v>
      </c>
      <c r="J14" s="53">
        <f>'Rekapitulace stavby'!AN8</f>
        <v>44165</v>
      </c>
      <c r="K14" s="30"/>
      <c r="L14" s="4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pans="1:46" s="2" customFormat="1" ht="10.9" customHeight="1">
      <c r="A15" s="30"/>
      <c r="B15" s="31"/>
      <c r="C15" s="30"/>
      <c r="D15" s="30"/>
      <c r="E15" s="30"/>
      <c r="F15" s="30"/>
      <c r="G15" s="30"/>
      <c r="H15" s="30"/>
      <c r="I15" s="30"/>
      <c r="J15" s="30"/>
      <c r="K15" s="30"/>
      <c r="L15" s="4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46" s="2" customFormat="1" ht="12" customHeight="1">
      <c r="A16" s="30"/>
      <c r="B16" s="31"/>
      <c r="C16" s="30"/>
      <c r="D16" s="25" t="s">
        <v>23</v>
      </c>
      <c r="E16" s="30"/>
      <c r="F16" s="30"/>
      <c r="G16" s="30"/>
      <c r="H16" s="30"/>
      <c r="I16" s="25" t="s">
        <v>24</v>
      </c>
      <c r="J16" s="23" t="s">
        <v>1</v>
      </c>
      <c r="K16" s="30"/>
      <c r="L16" s="4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pans="1:31" s="2" customFormat="1" ht="18" customHeight="1">
      <c r="A17" s="30"/>
      <c r="B17" s="31"/>
      <c r="C17" s="30"/>
      <c r="D17" s="30"/>
      <c r="E17" s="23" t="s">
        <v>25</v>
      </c>
      <c r="F17" s="30"/>
      <c r="G17" s="30"/>
      <c r="H17" s="30"/>
      <c r="I17" s="25" t="s">
        <v>26</v>
      </c>
      <c r="J17" s="23" t="s">
        <v>1</v>
      </c>
      <c r="K17" s="30"/>
      <c r="L17" s="4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pans="1:31" s="2" customFormat="1" ht="6.95" customHeight="1">
      <c r="A18" s="30"/>
      <c r="B18" s="31"/>
      <c r="C18" s="30"/>
      <c r="D18" s="30"/>
      <c r="E18" s="30"/>
      <c r="F18" s="30"/>
      <c r="G18" s="30"/>
      <c r="H18" s="30"/>
      <c r="I18" s="30"/>
      <c r="J18" s="30"/>
      <c r="K18" s="30"/>
      <c r="L18" s="4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pans="1:31" s="2" customFormat="1" ht="12" customHeight="1">
      <c r="A19" s="30"/>
      <c r="B19" s="31"/>
      <c r="C19" s="30"/>
      <c r="D19" s="25" t="s">
        <v>27</v>
      </c>
      <c r="E19" s="30"/>
      <c r="F19" s="30"/>
      <c r="G19" s="30"/>
      <c r="H19" s="30"/>
      <c r="I19" s="25" t="s">
        <v>24</v>
      </c>
      <c r="J19" s="26" t="str">
        <f>'Rekapitulace stavby'!AN13</f>
        <v>Vyplň údaj</v>
      </c>
      <c r="K19" s="30"/>
      <c r="L19" s="4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pans="1:31" s="2" customFormat="1" ht="18" customHeight="1">
      <c r="A20" s="30"/>
      <c r="B20" s="31"/>
      <c r="C20" s="30"/>
      <c r="D20" s="30"/>
      <c r="E20" s="233" t="str">
        <f>'Rekapitulace stavby'!E14</f>
        <v>Vyplň údaj</v>
      </c>
      <c r="F20" s="199"/>
      <c r="G20" s="199"/>
      <c r="H20" s="199"/>
      <c r="I20" s="25" t="s">
        <v>26</v>
      </c>
      <c r="J20" s="26" t="str">
        <f>'Rekapitulace stavby'!AN14</f>
        <v>Vyplň údaj</v>
      </c>
      <c r="K20" s="30"/>
      <c r="L20" s="4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pans="1:31" s="2" customFormat="1" ht="6.95" customHeight="1">
      <c r="A21" s="30"/>
      <c r="B21" s="31"/>
      <c r="C21" s="30"/>
      <c r="D21" s="30"/>
      <c r="E21" s="30"/>
      <c r="F21" s="30"/>
      <c r="G21" s="30"/>
      <c r="H21" s="30"/>
      <c r="I21" s="30"/>
      <c r="J21" s="30"/>
      <c r="K21" s="30"/>
      <c r="L21" s="4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pans="1:31" s="2" customFormat="1" ht="12" customHeight="1">
      <c r="A22" s="30"/>
      <c r="B22" s="31"/>
      <c r="C22" s="30"/>
      <c r="D22" s="25" t="s">
        <v>29</v>
      </c>
      <c r="E22" s="30"/>
      <c r="F22" s="30"/>
      <c r="G22" s="30"/>
      <c r="H22" s="30"/>
      <c r="I22" s="25" t="s">
        <v>24</v>
      </c>
      <c r="J22" s="23" t="s">
        <v>30</v>
      </c>
      <c r="K22" s="30"/>
      <c r="L22" s="4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pans="1:31" s="2" customFormat="1" ht="18" customHeight="1">
      <c r="A23" s="30"/>
      <c r="B23" s="31"/>
      <c r="C23" s="30"/>
      <c r="D23" s="30"/>
      <c r="E23" s="23" t="s">
        <v>31</v>
      </c>
      <c r="F23" s="30"/>
      <c r="G23" s="30"/>
      <c r="H23" s="30"/>
      <c r="I23" s="25" t="s">
        <v>26</v>
      </c>
      <c r="J23" s="23" t="s">
        <v>32</v>
      </c>
      <c r="K23" s="30"/>
      <c r="L23" s="4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pans="1:31" s="2" customFormat="1" ht="6.95" customHeight="1">
      <c r="A24" s="30"/>
      <c r="B24" s="31"/>
      <c r="C24" s="30"/>
      <c r="D24" s="30"/>
      <c r="E24" s="30"/>
      <c r="F24" s="30"/>
      <c r="G24" s="30"/>
      <c r="H24" s="30"/>
      <c r="I24" s="30"/>
      <c r="J24" s="30"/>
      <c r="K24" s="30"/>
      <c r="L24" s="4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pans="1:31" s="2" customFormat="1" ht="12" customHeight="1">
      <c r="A25" s="30"/>
      <c r="B25" s="31"/>
      <c r="C25" s="30"/>
      <c r="D25" s="25" t="s">
        <v>34</v>
      </c>
      <c r="E25" s="30"/>
      <c r="F25" s="30"/>
      <c r="G25" s="30"/>
      <c r="H25" s="30"/>
      <c r="I25" s="25" t="s">
        <v>24</v>
      </c>
      <c r="J25" s="23" t="s">
        <v>30</v>
      </c>
      <c r="K25" s="30"/>
      <c r="L25" s="4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</row>
    <row r="26" spans="1:31" s="2" customFormat="1" ht="18" customHeight="1">
      <c r="A26" s="30"/>
      <c r="B26" s="31"/>
      <c r="C26" s="30"/>
      <c r="D26" s="30"/>
      <c r="E26" s="23" t="s">
        <v>31</v>
      </c>
      <c r="F26" s="30"/>
      <c r="G26" s="30"/>
      <c r="H26" s="30"/>
      <c r="I26" s="25" t="s">
        <v>26</v>
      </c>
      <c r="J26" s="23" t="s">
        <v>32</v>
      </c>
      <c r="K26" s="30"/>
      <c r="L26" s="4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 s="2" customFormat="1" ht="6.95" customHeight="1">
      <c r="A27" s="30"/>
      <c r="B27" s="31"/>
      <c r="C27" s="30"/>
      <c r="D27" s="30"/>
      <c r="E27" s="30"/>
      <c r="F27" s="30"/>
      <c r="G27" s="30"/>
      <c r="H27" s="30"/>
      <c r="I27" s="30"/>
      <c r="J27" s="30"/>
      <c r="K27" s="30"/>
      <c r="L27" s="4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</row>
    <row r="28" spans="1:31" s="2" customFormat="1" ht="12" customHeight="1">
      <c r="A28" s="30"/>
      <c r="B28" s="31"/>
      <c r="C28" s="30"/>
      <c r="D28" s="25" t="s">
        <v>35</v>
      </c>
      <c r="E28" s="30"/>
      <c r="F28" s="30"/>
      <c r="G28" s="30"/>
      <c r="H28" s="30"/>
      <c r="I28" s="30"/>
      <c r="J28" s="30"/>
      <c r="K28" s="30"/>
      <c r="L28" s="4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 s="8" customFormat="1" ht="16.5" customHeight="1">
      <c r="A29" s="97"/>
      <c r="B29" s="98"/>
      <c r="C29" s="97"/>
      <c r="D29" s="97"/>
      <c r="E29" s="203" t="s">
        <v>1</v>
      </c>
      <c r="F29" s="203"/>
      <c r="G29" s="203"/>
      <c r="H29" s="203"/>
      <c r="I29" s="97"/>
      <c r="J29" s="97"/>
      <c r="K29" s="97"/>
      <c r="L29" s="99"/>
      <c r="S29" s="97"/>
      <c r="T29" s="97"/>
      <c r="U29" s="97"/>
      <c r="V29" s="97"/>
      <c r="W29" s="97"/>
      <c r="X29" s="97"/>
      <c r="Y29" s="97"/>
      <c r="Z29" s="97"/>
      <c r="AA29" s="97"/>
      <c r="AB29" s="97"/>
      <c r="AC29" s="97"/>
      <c r="AD29" s="97"/>
      <c r="AE29" s="97"/>
    </row>
    <row r="30" spans="1:31" s="2" customFormat="1" ht="6.95" customHeight="1">
      <c r="A30" s="30"/>
      <c r="B30" s="31"/>
      <c r="C30" s="30"/>
      <c r="D30" s="30"/>
      <c r="E30" s="30"/>
      <c r="F30" s="30"/>
      <c r="G30" s="30"/>
      <c r="H30" s="30"/>
      <c r="I30" s="30"/>
      <c r="J30" s="30"/>
      <c r="K30" s="30"/>
      <c r="L30" s="4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pans="1:31" s="2" customFormat="1" ht="6.95" customHeight="1">
      <c r="A31" s="30"/>
      <c r="B31" s="31"/>
      <c r="C31" s="30"/>
      <c r="D31" s="64"/>
      <c r="E31" s="64"/>
      <c r="F31" s="64"/>
      <c r="G31" s="64"/>
      <c r="H31" s="64"/>
      <c r="I31" s="64"/>
      <c r="J31" s="64"/>
      <c r="K31" s="64"/>
      <c r="L31" s="4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spans="1:31" s="2" customFormat="1" ht="25.35" customHeight="1">
      <c r="A32" s="30"/>
      <c r="B32" s="31"/>
      <c r="C32" s="30"/>
      <c r="D32" s="100" t="s">
        <v>36</v>
      </c>
      <c r="E32" s="30"/>
      <c r="F32" s="30"/>
      <c r="G32" s="30"/>
      <c r="H32" s="30"/>
      <c r="I32" s="30"/>
      <c r="J32" s="69">
        <f>ROUND(J132, 2)</f>
        <v>0</v>
      </c>
      <c r="K32" s="30"/>
      <c r="L32" s="4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pans="1:31" s="2" customFormat="1" ht="6.95" customHeight="1">
      <c r="A33" s="30"/>
      <c r="B33" s="31"/>
      <c r="C33" s="30"/>
      <c r="D33" s="64"/>
      <c r="E33" s="64"/>
      <c r="F33" s="64"/>
      <c r="G33" s="64"/>
      <c r="H33" s="64"/>
      <c r="I33" s="64"/>
      <c r="J33" s="64"/>
      <c r="K33" s="64"/>
      <c r="L33" s="4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spans="1:31" s="2" customFormat="1" ht="14.45" customHeight="1">
      <c r="A34" s="30"/>
      <c r="B34" s="31"/>
      <c r="C34" s="30"/>
      <c r="D34" s="30"/>
      <c r="E34" s="30"/>
      <c r="F34" s="34" t="s">
        <v>38</v>
      </c>
      <c r="G34" s="30"/>
      <c r="H34" s="30"/>
      <c r="I34" s="34" t="s">
        <v>37</v>
      </c>
      <c r="J34" s="34" t="s">
        <v>39</v>
      </c>
      <c r="K34" s="30"/>
      <c r="L34" s="4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spans="1:31" s="2" customFormat="1" ht="14.45" customHeight="1">
      <c r="A35" s="30"/>
      <c r="B35" s="31"/>
      <c r="C35" s="30"/>
      <c r="D35" s="101" t="s">
        <v>40</v>
      </c>
      <c r="E35" s="25" t="s">
        <v>41</v>
      </c>
      <c r="F35" s="102">
        <f>ROUND((SUM(BE132:BE171)),  2)</f>
        <v>0</v>
      </c>
      <c r="G35" s="30"/>
      <c r="H35" s="30"/>
      <c r="I35" s="103">
        <v>0.21</v>
      </c>
      <c r="J35" s="102">
        <f>ROUND(((SUM(BE132:BE171))*I35),  2)</f>
        <v>0</v>
      </c>
      <c r="K35" s="30"/>
      <c r="L35" s="4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spans="1:31" s="2" customFormat="1" ht="14.45" customHeight="1">
      <c r="A36" s="30"/>
      <c r="B36" s="31"/>
      <c r="C36" s="30"/>
      <c r="D36" s="30"/>
      <c r="E36" s="25" t="s">
        <v>42</v>
      </c>
      <c r="F36" s="102">
        <f>ROUND((SUM(BF132:BF171)),  2)</f>
        <v>0</v>
      </c>
      <c r="G36" s="30"/>
      <c r="H36" s="30"/>
      <c r="I36" s="103">
        <v>0.15</v>
      </c>
      <c r="J36" s="102">
        <f>ROUND(((SUM(BF132:BF171))*I36),  2)</f>
        <v>0</v>
      </c>
      <c r="K36" s="30"/>
      <c r="L36" s="4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spans="1:31" s="2" customFormat="1" ht="14.45" hidden="1" customHeight="1">
      <c r="A37" s="30"/>
      <c r="B37" s="31"/>
      <c r="C37" s="30"/>
      <c r="D37" s="30"/>
      <c r="E37" s="25" t="s">
        <v>43</v>
      </c>
      <c r="F37" s="102">
        <f>ROUND((SUM(BG132:BG171)),  2)</f>
        <v>0</v>
      </c>
      <c r="G37" s="30"/>
      <c r="H37" s="30"/>
      <c r="I37" s="103">
        <v>0.21</v>
      </c>
      <c r="J37" s="102">
        <f>0</f>
        <v>0</v>
      </c>
      <c r="K37" s="30"/>
      <c r="L37" s="4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spans="1:31" s="2" customFormat="1" ht="14.45" hidden="1" customHeight="1">
      <c r="A38" s="30"/>
      <c r="B38" s="31"/>
      <c r="C38" s="30"/>
      <c r="D38" s="30"/>
      <c r="E38" s="25" t="s">
        <v>44</v>
      </c>
      <c r="F38" s="102">
        <f>ROUND((SUM(BH132:BH171)),  2)</f>
        <v>0</v>
      </c>
      <c r="G38" s="30"/>
      <c r="H38" s="30"/>
      <c r="I38" s="103">
        <v>0.15</v>
      </c>
      <c r="J38" s="102">
        <f>0</f>
        <v>0</v>
      </c>
      <c r="K38" s="30"/>
      <c r="L38" s="40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spans="1:31" s="2" customFormat="1" ht="14.45" hidden="1" customHeight="1">
      <c r="A39" s="30"/>
      <c r="B39" s="31"/>
      <c r="C39" s="30"/>
      <c r="D39" s="30"/>
      <c r="E39" s="25" t="s">
        <v>45</v>
      </c>
      <c r="F39" s="102">
        <f>ROUND((SUM(BI132:BI171)),  2)</f>
        <v>0</v>
      </c>
      <c r="G39" s="30"/>
      <c r="H39" s="30"/>
      <c r="I39" s="103">
        <v>0</v>
      </c>
      <c r="J39" s="102">
        <f>0</f>
        <v>0</v>
      </c>
      <c r="K39" s="30"/>
      <c r="L39" s="40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</row>
    <row r="40" spans="1:31" s="2" customFormat="1" ht="6.95" customHeight="1">
      <c r="A40" s="30"/>
      <c r="B40" s="31"/>
      <c r="C40" s="30"/>
      <c r="D40" s="30"/>
      <c r="E40" s="30"/>
      <c r="F40" s="30"/>
      <c r="G40" s="30"/>
      <c r="H40" s="30"/>
      <c r="I40" s="30"/>
      <c r="J40" s="30"/>
      <c r="K40" s="30"/>
      <c r="L40" s="40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</row>
    <row r="41" spans="1:31" s="2" customFormat="1" ht="25.35" customHeight="1">
      <c r="A41" s="30"/>
      <c r="B41" s="31"/>
      <c r="C41" s="104"/>
      <c r="D41" s="105" t="s">
        <v>46</v>
      </c>
      <c r="E41" s="58"/>
      <c r="F41" s="58"/>
      <c r="G41" s="106" t="s">
        <v>47</v>
      </c>
      <c r="H41" s="107" t="s">
        <v>48</v>
      </c>
      <c r="I41" s="58"/>
      <c r="J41" s="108">
        <f>SUM(J32:J39)</f>
        <v>0</v>
      </c>
      <c r="K41" s="109"/>
      <c r="L41" s="40"/>
      <c r="S41" s="30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</row>
    <row r="42" spans="1:31" s="2" customFormat="1" ht="14.45" customHeight="1">
      <c r="A42" s="30"/>
      <c r="B42" s="31"/>
      <c r="C42" s="30"/>
      <c r="D42" s="30"/>
      <c r="E42" s="30"/>
      <c r="F42" s="30"/>
      <c r="G42" s="30"/>
      <c r="H42" s="30"/>
      <c r="I42" s="30"/>
      <c r="J42" s="30"/>
      <c r="K42" s="30"/>
      <c r="L42" s="40"/>
      <c r="S42" s="30"/>
      <c r="T42" s="30"/>
      <c r="U42" s="30"/>
      <c r="V42" s="30"/>
      <c r="W42" s="30"/>
      <c r="X42" s="30"/>
      <c r="Y42" s="30"/>
      <c r="Z42" s="30"/>
      <c r="AA42" s="30"/>
      <c r="AB42" s="30"/>
      <c r="AC42" s="30"/>
      <c r="AD42" s="30"/>
      <c r="AE42" s="30"/>
    </row>
    <row r="43" spans="1:31" s="1" customFormat="1" ht="14.45" customHeight="1">
      <c r="B43" s="18"/>
      <c r="L43" s="18"/>
    </row>
    <row r="44" spans="1:31" s="1" customFormat="1" ht="14.45" customHeight="1">
      <c r="B44" s="18"/>
      <c r="L44" s="18"/>
    </row>
    <row r="45" spans="1:31" s="1" customFormat="1" ht="14.45" customHeight="1">
      <c r="B45" s="18"/>
      <c r="L45" s="18"/>
    </row>
    <row r="46" spans="1:31" s="1" customFormat="1" ht="14.45" customHeight="1">
      <c r="B46" s="18"/>
      <c r="L46" s="18"/>
    </row>
    <row r="47" spans="1:31" s="1" customFormat="1" ht="14.45" customHeight="1">
      <c r="B47" s="18"/>
      <c r="L47" s="18"/>
    </row>
    <row r="48" spans="1:31" s="1" customFormat="1" ht="14.45" customHeight="1">
      <c r="B48" s="18"/>
      <c r="L48" s="18"/>
    </row>
    <row r="49" spans="1:31" s="1" customFormat="1" ht="14.45" customHeight="1">
      <c r="B49" s="18"/>
      <c r="L49" s="18"/>
    </row>
    <row r="50" spans="1:31" s="2" customFormat="1" ht="14.45" customHeight="1">
      <c r="B50" s="40"/>
      <c r="D50" s="41" t="s">
        <v>49</v>
      </c>
      <c r="E50" s="42"/>
      <c r="F50" s="42"/>
      <c r="G50" s="41" t="s">
        <v>50</v>
      </c>
      <c r="H50" s="42"/>
      <c r="I50" s="42"/>
      <c r="J50" s="42"/>
      <c r="K50" s="42"/>
      <c r="L50" s="40"/>
    </row>
    <row r="51" spans="1:31">
      <c r="B51" s="18"/>
      <c r="L51" s="18"/>
    </row>
    <row r="52" spans="1:31">
      <c r="B52" s="18"/>
      <c r="L52" s="18"/>
    </row>
    <row r="53" spans="1:31">
      <c r="B53" s="18"/>
      <c r="L53" s="18"/>
    </row>
    <row r="54" spans="1:31">
      <c r="B54" s="18"/>
      <c r="L54" s="18"/>
    </row>
    <row r="55" spans="1:31">
      <c r="B55" s="18"/>
      <c r="L55" s="18"/>
    </row>
    <row r="56" spans="1:31">
      <c r="B56" s="18"/>
      <c r="L56" s="18"/>
    </row>
    <row r="57" spans="1:31">
      <c r="B57" s="18"/>
      <c r="L57" s="18"/>
    </row>
    <row r="58" spans="1:31">
      <c r="B58" s="18"/>
      <c r="L58" s="18"/>
    </row>
    <row r="59" spans="1:31">
      <c r="B59" s="18"/>
      <c r="L59" s="18"/>
    </row>
    <row r="60" spans="1:31">
      <c r="B60" s="18"/>
      <c r="L60" s="18"/>
    </row>
    <row r="61" spans="1:31" s="2" customFormat="1" ht="12.75">
      <c r="A61" s="30"/>
      <c r="B61" s="31"/>
      <c r="C61" s="30"/>
      <c r="D61" s="43" t="s">
        <v>51</v>
      </c>
      <c r="E61" s="33"/>
      <c r="F61" s="110" t="s">
        <v>52</v>
      </c>
      <c r="G61" s="43" t="s">
        <v>51</v>
      </c>
      <c r="H61" s="33"/>
      <c r="I61" s="33"/>
      <c r="J61" s="111" t="s">
        <v>52</v>
      </c>
      <c r="K61" s="33"/>
      <c r="L61" s="40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</row>
    <row r="62" spans="1:31">
      <c r="B62" s="18"/>
      <c r="L62" s="18"/>
    </row>
    <row r="63" spans="1:31">
      <c r="B63" s="18"/>
      <c r="L63" s="18"/>
    </row>
    <row r="64" spans="1:31">
      <c r="B64" s="18"/>
      <c r="L64" s="18"/>
    </row>
    <row r="65" spans="1:31" s="2" customFormat="1" ht="12.75">
      <c r="A65" s="30"/>
      <c r="B65" s="31"/>
      <c r="C65" s="30"/>
      <c r="D65" s="41" t="s">
        <v>53</v>
      </c>
      <c r="E65" s="44"/>
      <c r="F65" s="44"/>
      <c r="G65" s="41" t="s">
        <v>54</v>
      </c>
      <c r="H65" s="44"/>
      <c r="I65" s="44"/>
      <c r="J65" s="44"/>
      <c r="K65" s="44"/>
      <c r="L65" s="4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</row>
    <row r="66" spans="1:31">
      <c r="B66" s="18"/>
      <c r="L66" s="18"/>
    </row>
    <row r="67" spans="1:31">
      <c r="B67" s="18"/>
      <c r="L67" s="18"/>
    </row>
    <row r="68" spans="1:31">
      <c r="B68" s="18"/>
      <c r="L68" s="18"/>
    </row>
    <row r="69" spans="1:31">
      <c r="B69" s="18"/>
      <c r="L69" s="18"/>
    </row>
    <row r="70" spans="1:31">
      <c r="B70" s="18"/>
      <c r="L70" s="18"/>
    </row>
    <row r="71" spans="1:31">
      <c r="B71" s="18"/>
      <c r="L71" s="18"/>
    </row>
    <row r="72" spans="1:31">
      <c r="B72" s="18"/>
      <c r="L72" s="18"/>
    </row>
    <row r="73" spans="1:31">
      <c r="B73" s="18"/>
      <c r="L73" s="18"/>
    </row>
    <row r="74" spans="1:31">
      <c r="B74" s="18"/>
      <c r="L74" s="18"/>
    </row>
    <row r="75" spans="1:31">
      <c r="B75" s="18"/>
      <c r="L75" s="18"/>
    </row>
    <row r="76" spans="1:31" s="2" customFormat="1" ht="12.75">
      <c r="A76" s="30"/>
      <c r="B76" s="31"/>
      <c r="C76" s="30"/>
      <c r="D76" s="43" t="s">
        <v>51</v>
      </c>
      <c r="E76" s="33"/>
      <c r="F76" s="110" t="s">
        <v>52</v>
      </c>
      <c r="G76" s="43" t="s">
        <v>51</v>
      </c>
      <c r="H76" s="33"/>
      <c r="I76" s="33"/>
      <c r="J76" s="111" t="s">
        <v>52</v>
      </c>
      <c r="K76" s="33"/>
      <c r="L76" s="40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77" spans="1:31" s="2" customFormat="1" ht="14.45" customHeight="1">
      <c r="A77" s="30"/>
      <c r="B77" s="45"/>
      <c r="C77" s="46"/>
      <c r="D77" s="46"/>
      <c r="E77" s="46"/>
      <c r="F77" s="46"/>
      <c r="G77" s="46"/>
      <c r="H77" s="46"/>
      <c r="I77" s="46"/>
      <c r="J77" s="46"/>
      <c r="K77" s="46"/>
      <c r="L77" s="40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</row>
    <row r="81" spans="1:31" s="2" customFormat="1" ht="6.95" customHeight="1">
      <c r="A81" s="30"/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40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</row>
    <row r="82" spans="1:31" s="2" customFormat="1" ht="24.95" customHeight="1">
      <c r="A82" s="30"/>
      <c r="B82" s="31"/>
      <c r="C82" s="19" t="s">
        <v>99</v>
      </c>
      <c r="D82" s="30"/>
      <c r="E82" s="30"/>
      <c r="F82" s="30"/>
      <c r="G82" s="30"/>
      <c r="H82" s="30"/>
      <c r="I82" s="30"/>
      <c r="J82" s="30"/>
      <c r="K82" s="30"/>
      <c r="L82" s="40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</row>
    <row r="83" spans="1:31" s="2" customFormat="1" ht="6.95" customHeight="1">
      <c r="A83" s="30"/>
      <c r="B83" s="31"/>
      <c r="C83" s="30"/>
      <c r="D83" s="30"/>
      <c r="E83" s="30"/>
      <c r="F83" s="30"/>
      <c r="G83" s="30"/>
      <c r="H83" s="30"/>
      <c r="I83" s="30"/>
      <c r="J83" s="30"/>
      <c r="K83" s="30"/>
      <c r="L83" s="40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</row>
    <row r="84" spans="1:31" s="2" customFormat="1" ht="12" customHeight="1">
      <c r="A84" s="30"/>
      <c r="B84" s="31"/>
      <c r="C84" s="25" t="s">
        <v>16</v>
      </c>
      <c r="D84" s="30"/>
      <c r="E84" s="30"/>
      <c r="F84" s="30"/>
      <c r="G84" s="30"/>
      <c r="H84" s="30"/>
      <c r="I84" s="30"/>
      <c r="J84" s="30"/>
      <c r="K84" s="30"/>
      <c r="L84" s="40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</row>
    <row r="85" spans="1:31" s="2" customFormat="1" ht="16.5" customHeight="1">
      <c r="A85" s="30"/>
      <c r="B85" s="31"/>
      <c r="C85" s="30"/>
      <c r="D85" s="30"/>
      <c r="E85" s="231" t="str">
        <f>E7</f>
        <v>OPRAVA VNITŘNÍ RAMPY PRO OSOBY ZTP HUSOVA 111, 112</v>
      </c>
      <c r="F85" s="232"/>
      <c r="G85" s="232"/>
      <c r="H85" s="232"/>
      <c r="I85" s="30"/>
      <c r="J85" s="30"/>
      <c r="K85" s="30"/>
      <c r="L85" s="40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</row>
    <row r="86" spans="1:31" s="1" customFormat="1" ht="12" customHeight="1">
      <c r="B86" s="18"/>
      <c r="C86" s="25" t="s">
        <v>95</v>
      </c>
      <c r="L86" s="18"/>
    </row>
    <row r="87" spans="1:31" s="2" customFormat="1" ht="16.5" customHeight="1">
      <c r="A87" s="30"/>
      <c r="B87" s="31"/>
      <c r="C87" s="30"/>
      <c r="D87" s="30"/>
      <c r="E87" s="231" t="s">
        <v>96</v>
      </c>
      <c r="F87" s="230"/>
      <c r="G87" s="230"/>
      <c r="H87" s="230"/>
      <c r="I87" s="30"/>
      <c r="J87" s="30"/>
      <c r="K87" s="30"/>
      <c r="L87" s="40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</row>
    <row r="88" spans="1:31" s="2" customFormat="1" ht="12" customHeight="1">
      <c r="A88" s="30"/>
      <c r="B88" s="31"/>
      <c r="C88" s="25" t="s">
        <v>97</v>
      </c>
      <c r="D88" s="30"/>
      <c r="E88" s="30"/>
      <c r="F88" s="30"/>
      <c r="G88" s="30"/>
      <c r="H88" s="30"/>
      <c r="I88" s="30"/>
      <c r="J88" s="30"/>
      <c r="K88" s="30"/>
      <c r="L88" s="40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</row>
    <row r="89" spans="1:31" s="2" customFormat="1" ht="16.5" customHeight="1">
      <c r="A89" s="30"/>
      <c r="B89" s="31"/>
      <c r="C89" s="30"/>
      <c r="D89" s="30"/>
      <c r="E89" s="221" t="str">
        <f>E11</f>
        <v>21004a - III. NP VYROVNÁVACÍ RAMPA</v>
      </c>
      <c r="F89" s="230"/>
      <c r="G89" s="230"/>
      <c r="H89" s="230"/>
      <c r="I89" s="30"/>
      <c r="J89" s="30"/>
      <c r="K89" s="30"/>
      <c r="L89" s="40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</row>
    <row r="90" spans="1:31" s="2" customFormat="1" ht="6.95" customHeight="1">
      <c r="A90" s="30"/>
      <c r="B90" s="31"/>
      <c r="C90" s="30"/>
      <c r="D90" s="30"/>
      <c r="E90" s="30"/>
      <c r="F90" s="30"/>
      <c r="G90" s="30"/>
      <c r="H90" s="30"/>
      <c r="I90" s="30"/>
      <c r="J90" s="30"/>
      <c r="K90" s="30"/>
      <c r="L90" s="40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</row>
    <row r="91" spans="1:31" s="2" customFormat="1" ht="12" customHeight="1">
      <c r="A91" s="30"/>
      <c r="B91" s="31"/>
      <c r="C91" s="25" t="s">
        <v>20</v>
      </c>
      <c r="D91" s="30"/>
      <c r="E91" s="30"/>
      <c r="F91" s="23" t="str">
        <f>F14</f>
        <v>Husova 110, 111, 112, Kolín I</v>
      </c>
      <c r="G91" s="30"/>
      <c r="H91" s="30"/>
      <c r="I91" s="25" t="s">
        <v>22</v>
      </c>
      <c r="J91" s="53">
        <f>IF(J14="","",J14)</f>
        <v>44165</v>
      </c>
      <c r="K91" s="30"/>
      <c r="L91" s="40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</row>
    <row r="92" spans="1:31" s="2" customFormat="1" ht="6.95" customHeight="1">
      <c r="A92" s="30"/>
      <c r="B92" s="31"/>
      <c r="C92" s="30"/>
      <c r="D92" s="30"/>
      <c r="E92" s="30"/>
      <c r="F92" s="30"/>
      <c r="G92" s="30"/>
      <c r="H92" s="30"/>
      <c r="I92" s="30"/>
      <c r="J92" s="30"/>
      <c r="K92" s="30"/>
      <c r="L92" s="40"/>
      <c r="S92" s="30"/>
      <c r="T92" s="30"/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</row>
    <row r="93" spans="1:31" s="2" customFormat="1" ht="40.15" customHeight="1">
      <c r="A93" s="30"/>
      <c r="B93" s="31"/>
      <c r="C93" s="25" t="s">
        <v>23</v>
      </c>
      <c r="D93" s="30"/>
      <c r="E93" s="30"/>
      <c r="F93" s="23" t="str">
        <f>E17</f>
        <v>Město Kolín, Karlovo nám. 78, Kolín I</v>
      </c>
      <c r="G93" s="30"/>
      <c r="H93" s="30"/>
      <c r="I93" s="25" t="s">
        <v>29</v>
      </c>
      <c r="J93" s="28" t="str">
        <f>E23</f>
        <v>AZ PROJECT spol. s r.o., Plynárenská 830, Kolín IV</v>
      </c>
      <c r="K93" s="30"/>
      <c r="L93" s="40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</row>
    <row r="94" spans="1:31" s="2" customFormat="1" ht="40.15" customHeight="1">
      <c r="A94" s="30"/>
      <c r="B94" s="31"/>
      <c r="C94" s="25" t="s">
        <v>27</v>
      </c>
      <c r="D94" s="30"/>
      <c r="E94" s="30"/>
      <c r="F94" s="23" t="str">
        <f>IF(E20="","",E20)</f>
        <v>Vyplň údaj</v>
      </c>
      <c r="G94" s="30"/>
      <c r="H94" s="30"/>
      <c r="I94" s="25" t="s">
        <v>34</v>
      </c>
      <c r="J94" s="28" t="str">
        <f>E26</f>
        <v>AZ PROJECT spol. s r.o., Plynárenská 830, Kolín IV</v>
      </c>
      <c r="K94" s="30"/>
      <c r="L94" s="40"/>
      <c r="S94" s="30"/>
      <c r="T94" s="30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</row>
    <row r="95" spans="1:31" s="2" customFormat="1" ht="10.35" customHeight="1">
      <c r="A95" s="30"/>
      <c r="B95" s="31"/>
      <c r="C95" s="30"/>
      <c r="D95" s="30"/>
      <c r="E95" s="30"/>
      <c r="F95" s="30"/>
      <c r="G95" s="30"/>
      <c r="H95" s="30"/>
      <c r="I95" s="30"/>
      <c r="J95" s="30"/>
      <c r="K95" s="30"/>
      <c r="L95" s="40"/>
      <c r="S95" s="30"/>
      <c r="T95" s="30"/>
      <c r="U95" s="30"/>
      <c r="V95" s="30"/>
      <c r="W95" s="30"/>
      <c r="X95" s="30"/>
      <c r="Y95" s="30"/>
      <c r="Z95" s="30"/>
      <c r="AA95" s="30"/>
      <c r="AB95" s="30"/>
      <c r="AC95" s="30"/>
      <c r="AD95" s="30"/>
      <c r="AE95" s="30"/>
    </row>
    <row r="96" spans="1:31" s="2" customFormat="1" ht="29.25" customHeight="1">
      <c r="A96" s="30"/>
      <c r="B96" s="31"/>
      <c r="C96" s="112" t="s">
        <v>100</v>
      </c>
      <c r="D96" s="104"/>
      <c r="E96" s="104"/>
      <c r="F96" s="104"/>
      <c r="G96" s="104"/>
      <c r="H96" s="104"/>
      <c r="I96" s="104"/>
      <c r="J96" s="113" t="s">
        <v>101</v>
      </c>
      <c r="K96" s="104"/>
      <c r="L96" s="40"/>
      <c r="S96" s="30"/>
      <c r="T96" s="30"/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</row>
    <row r="97" spans="1:47" s="2" customFormat="1" ht="10.35" customHeight="1">
      <c r="A97" s="30"/>
      <c r="B97" s="31"/>
      <c r="C97" s="30"/>
      <c r="D97" s="30"/>
      <c r="E97" s="30"/>
      <c r="F97" s="30"/>
      <c r="G97" s="30"/>
      <c r="H97" s="30"/>
      <c r="I97" s="30"/>
      <c r="J97" s="30"/>
      <c r="K97" s="30"/>
      <c r="L97" s="40"/>
      <c r="S97" s="30"/>
      <c r="T97" s="30"/>
      <c r="U97" s="30"/>
      <c r="V97" s="30"/>
      <c r="W97" s="30"/>
      <c r="X97" s="30"/>
      <c r="Y97" s="30"/>
      <c r="Z97" s="30"/>
      <c r="AA97" s="30"/>
      <c r="AB97" s="30"/>
      <c r="AC97" s="30"/>
      <c r="AD97" s="30"/>
      <c r="AE97" s="30"/>
    </row>
    <row r="98" spans="1:47" s="2" customFormat="1" ht="22.9" customHeight="1">
      <c r="A98" s="30"/>
      <c r="B98" s="31"/>
      <c r="C98" s="114" t="s">
        <v>102</v>
      </c>
      <c r="D98" s="30"/>
      <c r="E98" s="30"/>
      <c r="F98" s="30"/>
      <c r="G98" s="30"/>
      <c r="H98" s="30"/>
      <c r="I98" s="30"/>
      <c r="J98" s="69">
        <f>J132</f>
        <v>0</v>
      </c>
      <c r="K98" s="30"/>
      <c r="L98" s="40"/>
      <c r="S98" s="30"/>
      <c r="T98" s="30"/>
      <c r="U98" s="30"/>
      <c r="V98" s="30"/>
      <c r="W98" s="30"/>
      <c r="X98" s="30"/>
      <c r="Y98" s="30"/>
      <c r="Z98" s="30"/>
      <c r="AA98" s="30"/>
      <c r="AB98" s="30"/>
      <c r="AC98" s="30"/>
      <c r="AD98" s="30"/>
      <c r="AE98" s="30"/>
      <c r="AU98" s="15" t="s">
        <v>103</v>
      </c>
    </row>
    <row r="99" spans="1:47" s="9" customFormat="1" ht="24.95" customHeight="1">
      <c r="B99" s="115"/>
      <c r="D99" s="116" t="s">
        <v>104</v>
      </c>
      <c r="E99" s="117"/>
      <c r="F99" s="117"/>
      <c r="G99" s="117"/>
      <c r="H99" s="117"/>
      <c r="I99" s="117"/>
      <c r="J99" s="118">
        <f>J133</f>
        <v>0</v>
      </c>
      <c r="L99" s="115"/>
    </row>
    <row r="100" spans="1:47" s="10" customFormat="1" ht="19.899999999999999" customHeight="1">
      <c r="B100" s="119"/>
      <c r="D100" s="120" t="s">
        <v>105</v>
      </c>
      <c r="E100" s="121"/>
      <c r="F100" s="121"/>
      <c r="G100" s="121"/>
      <c r="H100" s="121"/>
      <c r="I100" s="121"/>
      <c r="J100" s="122">
        <f>J134</f>
        <v>0</v>
      </c>
      <c r="L100" s="119"/>
    </row>
    <row r="101" spans="1:47" s="10" customFormat="1" ht="19.899999999999999" customHeight="1">
      <c r="B101" s="119"/>
      <c r="D101" s="120" t="s">
        <v>106</v>
      </c>
      <c r="E101" s="121"/>
      <c r="F101" s="121"/>
      <c r="G101" s="121"/>
      <c r="H101" s="121"/>
      <c r="I101" s="121"/>
      <c r="J101" s="122">
        <f>J138</f>
        <v>0</v>
      </c>
      <c r="L101" s="119"/>
    </row>
    <row r="102" spans="1:47" s="10" customFormat="1" ht="19.899999999999999" customHeight="1">
      <c r="B102" s="119"/>
      <c r="D102" s="120" t="s">
        <v>107</v>
      </c>
      <c r="E102" s="121"/>
      <c r="F102" s="121"/>
      <c r="G102" s="121"/>
      <c r="H102" s="121"/>
      <c r="I102" s="121"/>
      <c r="J102" s="122">
        <f>J143</f>
        <v>0</v>
      </c>
      <c r="L102" s="119"/>
    </row>
    <row r="103" spans="1:47" s="10" customFormat="1" ht="19.899999999999999" customHeight="1">
      <c r="B103" s="119"/>
      <c r="D103" s="120" t="s">
        <v>108</v>
      </c>
      <c r="E103" s="121"/>
      <c r="F103" s="121"/>
      <c r="G103" s="121"/>
      <c r="H103" s="121"/>
      <c r="I103" s="121"/>
      <c r="J103" s="122">
        <f>J149</f>
        <v>0</v>
      </c>
      <c r="L103" s="119"/>
    </row>
    <row r="104" spans="1:47" s="9" customFormat="1" ht="24.95" customHeight="1">
      <c r="B104" s="115"/>
      <c r="D104" s="116" t="s">
        <v>109</v>
      </c>
      <c r="E104" s="117"/>
      <c r="F104" s="117"/>
      <c r="G104" s="117"/>
      <c r="H104" s="117"/>
      <c r="I104" s="117"/>
      <c r="J104" s="118">
        <f>J151</f>
        <v>0</v>
      </c>
      <c r="L104" s="115"/>
    </row>
    <row r="105" spans="1:47" s="10" customFormat="1" ht="19.899999999999999" customHeight="1">
      <c r="B105" s="119"/>
      <c r="D105" s="120" t="s">
        <v>110</v>
      </c>
      <c r="E105" s="121"/>
      <c r="F105" s="121"/>
      <c r="G105" s="121"/>
      <c r="H105" s="121"/>
      <c r="I105" s="121"/>
      <c r="J105" s="122">
        <f>J152</f>
        <v>0</v>
      </c>
      <c r="L105" s="119"/>
    </row>
    <row r="106" spans="1:47" s="10" customFormat="1" ht="19.899999999999999" customHeight="1">
      <c r="B106" s="119"/>
      <c r="D106" s="120" t="s">
        <v>111</v>
      </c>
      <c r="E106" s="121"/>
      <c r="F106" s="121"/>
      <c r="G106" s="121"/>
      <c r="H106" s="121"/>
      <c r="I106" s="121"/>
      <c r="J106" s="122">
        <f>J157</f>
        <v>0</v>
      </c>
      <c r="L106" s="119"/>
    </row>
    <row r="107" spans="1:47" s="9" customFormat="1" ht="24.95" customHeight="1">
      <c r="B107" s="115"/>
      <c r="D107" s="116" t="s">
        <v>112</v>
      </c>
      <c r="E107" s="117"/>
      <c r="F107" s="117"/>
      <c r="G107" s="117"/>
      <c r="H107" s="117"/>
      <c r="I107" s="117"/>
      <c r="J107" s="118">
        <f>J165</f>
        <v>0</v>
      </c>
      <c r="L107" s="115"/>
    </row>
    <row r="108" spans="1:47" s="10" customFormat="1" ht="19.899999999999999" customHeight="1">
      <c r="B108" s="119"/>
      <c r="D108" s="120" t="s">
        <v>113</v>
      </c>
      <c r="E108" s="121"/>
      <c r="F108" s="121"/>
      <c r="G108" s="121"/>
      <c r="H108" s="121"/>
      <c r="I108" s="121"/>
      <c r="J108" s="122">
        <f>J166</f>
        <v>0</v>
      </c>
      <c r="L108" s="119"/>
    </row>
    <row r="109" spans="1:47" s="10" customFormat="1" ht="19.899999999999999" customHeight="1">
      <c r="B109" s="119"/>
      <c r="D109" s="120" t="s">
        <v>114</v>
      </c>
      <c r="E109" s="121"/>
      <c r="F109" s="121"/>
      <c r="G109" s="121"/>
      <c r="H109" s="121"/>
      <c r="I109" s="121"/>
      <c r="J109" s="122">
        <f>J168</f>
        <v>0</v>
      </c>
      <c r="L109" s="119"/>
    </row>
    <row r="110" spans="1:47" s="10" customFormat="1" ht="19.899999999999999" customHeight="1">
      <c r="B110" s="119"/>
      <c r="D110" s="120" t="s">
        <v>115</v>
      </c>
      <c r="E110" s="121"/>
      <c r="F110" s="121"/>
      <c r="G110" s="121"/>
      <c r="H110" s="121"/>
      <c r="I110" s="121"/>
      <c r="J110" s="122">
        <f>J170</f>
        <v>0</v>
      </c>
      <c r="L110" s="119"/>
    </row>
    <row r="111" spans="1:47" s="2" customFormat="1" ht="21.75" customHeight="1">
      <c r="A111" s="30"/>
      <c r="B111" s="31"/>
      <c r="C111" s="30"/>
      <c r="D111" s="30"/>
      <c r="E111" s="30"/>
      <c r="F111" s="30"/>
      <c r="G111" s="30"/>
      <c r="H111" s="30"/>
      <c r="I111" s="30"/>
      <c r="J111" s="30"/>
      <c r="K111" s="30"/>
      <c r="L111" s="40"/>
      <c r="S111" s="30"/>
      <c r="T111" s="30"/>
      <c r="U111" s="30"/>
      <c r="V111" s="30"/>
      <c r="W111" s="30"/>
      <c r="X111" s="30"/>
      <c r="Y111" s="30"/>
      <c r="Z111" s="30"/>
      <c r="AA111" s="30"/>
      <c r="AB111" s="30"/>
      <c r="AC111" s="30"/>
      <c r="AD111" s="30"/>
      <c r="AE111" s="30"/>
    </row>
    <row r="112" spans="1:47" s="2" customFormat="1" ht="6.95" customHeight="1">
      <c r="A112" s="30"/>
      <c r="B112" s="45"/>
      <c r="C112" s="46"/>
      <c r="D112" s="46"/>
      <c r="E112" s="46"/>
      <c r="F112" s="46"/>
      <c r="G112" s="46"/>
      <c r="H112" s="46"/>
      <c r="I112" s="46"/>
      <c r="J112" s="46"/>
      <c r="K112" s="46"/>
      <c r="L112" s="40"/>
      <c r="S112" s="30"/>
      <c r="T112" s="30"/>
      <c r="U112" s="30"/>
      <c r="V112" s="30"/>
      <c r="W112" s="30"/>
      <c r="X112" s="30"/>
      <c r="Y112" s="30"/>
      <c r="Z112" s="30"/>
      <c r="AA112" s="30"/>
      <c r="AB112" s="30"/>
      <c r="AC112" s="30"/>
      <c r="AD112" s="30"/>
      <c r="AE112" s="30"/>
    </row>
    <row r="116" spans="1:31" s="2" customFormat="1" ht="6.95" customHeight="1">
      <c r="A116" s="30"/>
      <c r="B116" s="47"/>
      <c r="C116" s="48"/>
      <c r="D116" s="48"/>
      <c r="E116" s="48"/>
      <c r="F116" s="48"/>
      <c r="G116" s="48"/>
      <c r="H116" s="48"/>
      <c r="I116" s="48"/>
      <c r="J116" s="48"/>
      <c r="K116" s="48"/>
      <c r="L116" s="40"/>
      <c r="S116" s="30"/>
      <c r="T116" s="30"/>
      <c r="U116" s="30"/>
      <c r="V116" s="30"/>
      <c r="W116" s="30"/>
      <c r="X116" s="30"/>
      <c r="Y116" s="30"/>
      <c r="Z116" s="30"/>
      <c r="AA116" s="30"/>
      <c r="AB116" s="30"/>
      <c r="AC116" s="30"/>
      <c r="AD116" s="30"/>
      <c r="AE116" s="30"/>
    </row>
    <row r="117" spans="1:31" s="2" customFormat="1" ht="24.95" customHeight="1">
      <c r="A117" s="30"/>
      <c r="B117" s="31"/>
      <c r="C117" s="19" t="s">
        <v>116</v>
      </c>
      <c r="D117" s="30"/>
      <c r="E117" s="30"/>
      <c r="F117" s="30"/>
      <c r="G117" s="30"/>
      <c r="H117" s="30"/>
      <c r="I117" s="30"/>
      <c r="J117" s="30"/>
      <c r="K117" s="30"/>
      <c r="L117" s="40"/>
      <c r="S117" s="30"/>
      <c r="T117" s="30"/>
      <c r="U117" s="30"/>
      <c r="V117" s="30"/>
      <c r="W117" s="30"/>
      <c r="X117" s="30"/>
      <c r="Y117" s="30"/>
      <c r="Z117" s="30"/>
      <c r="AA117" s="30"/>
      <c r="AB117" s="30"/>
      <c r="AC117" s="30"/>
      <c r="AD117" s="30"/>
      <c r="AE117" s="30"/>
    </row>
    <row r="118" spans="1:31" s="2" customFormat="1" ht="6.95" customHeight="1">
      <c r="A118" s="30"/>
      <c r="B118" s="31"/>
      <c r="C118" s="30"/>
      <c r="D118" s="30"/>
      <c r="E118" s="30"/>
      <c r="F118" s="30"/>
      <c r="G118" s="30"/>
      <c r="H118" s="30"/>
      <c r="I118" s="30"/>
      <c r="J118" s="30"/>
      <c r="K118" s="30"/>
      <c r="L118" s="40"/>
      <c r="S118" s="30"/>
      <c r="T118" s="30"/>
      <c r="U118" s="30"/>
      <c r="V118" s="30"/>
      <c r="W118" s="30"/>
      <c r="X118" s="30"/>
      <c r="Y118" s="30"/>
      <c r="Z118" s="30"/>
      <c r="AA118" s="30"/>
      <c r="AB118" s="30"/>
      <c r="AC118" s="30"/>
      <c r="AD118" s="30"/>
      <c r="AE118" s="30"/>
    </row>
    <row r="119" spans="1:31" s="2" customFormat="1" ht="12" customHeight="1">
      <c r="A119" s="30"/>
      <c r="B119" s="31"/>
      <c r="C119" s="25" t="s">
        <v>16</v>
      </c>
      <c r="D119" s="30"/>
      <c r="E119" s="30"/>
      <c r="F119" s="30"/>
      <c r="G119" s="30"/>
      <c r="H119" s="30"/>
      <c r="I119" s="30"/>
      <c r="J119" s="30"/>
      <c r="K119" s="30"/>
      <c r="L119" s="40"/>
      <c r="S119" s="30"/>
      <c r="T119" s="30"/>
      <c r="U119" s="30"/>
      <c r="V119" s="30"/>
      <c r="W119" s="30"/>
      <c r="X119" s="30"/>
      <c r="Y119" s="30"/>
      <c r="Z119" s="30"/>
      <c r="AA119" s="30"/>
      <c r="AB119" s="30"/>
      <c r="AC119" s="30"/>
      <c r="AD119" s="30"/>
      <c r="AE119" s="30"/>
    </row>
    <row r="120" spans="1:31" s="2" customFormat="1" ht="16.5" customHeight="1">
      <c r="A120" s="30"/>
      <c r="B120" s="31"/>
      <c r="C120" s="30"/>
      <c r="D120" s="30"/>
      <c r="E120" s="231" t="str">
        <f>E7</f>
        <v>OPRAVA VNITŘNÍ RAMPY PRO OSOBY ZTP HUSOVA 111, 112</v>
      </c>
      <c r="F120" s="232"/>
      <c r="G120" s="232"/>
      <c r="H120" s="232"/>
      <c r="I120" s="30"/>
      <c r="J120" s="30"/>
      <c r="K120" s="30"/>
      <c r="L120" s="40"/>
      <c r="S120" s="30"/>
      <c r="T120" s="30"/>
      <c r="U120" s="30"/>
      <c r="V120" s="30"/>
      <c r="W120" s="30"/>
      <c r="X120" s="30"/>
      <c r="Y120" s="30"/>
      <c r="Z120" s="30"/>
      <c r="AA120" s="30"/>
      <c r="AB120" s="30"/>
      <c r="AC120" s="30"/>
      <c r="AD120" s="30"/>
      <c r="AE120" s="30"/>
    </row>
    <row r="121" spans="1:31" s="1" customFormat="1" ht="12" customHeight="1">
      <c r="B121" s="18"/>
      <c r="C121" s="25" t="s">
        <v>95</v>
      </c>
      <c r="L121" s="18"/>
    </row>
    <row r="122" spans="1:31" s="2" customFormat="1" ht="16.5" customHeight="1">
      <c r="A122" s="30"/>
      <c r="B122" s="31"/>
      <c r="C122" s="30"/>
      <c r="D122" s="30"/>
      <c r="E122" s="231" t="s">
        <v>96</v>
      </c>
      <c r="F122" s="230"/>
      <c r="G122" s="230"/>
      <c r="H122" s="230"/>
      <c r="I122" s="30"/>
      <c r="J122" s="30"/>
      <c r="K122" s="30"/>
      <c r="L122" s="40"/>
      <c r="S122" s="30"/>
      <c r="T122" s="30"/>
      <c r="U122" s="30"/>
      <c r="V122" s="30"/>
      <c r="W122" s="30"/>
      <c r="X122" s="30"/>
      <c r="Y122" s="30"/>
      <c r="Z122" s="30"/>
      <c r="AA122" s="30"/>
      <c r="AB122" s="30"/>
      <c r="AC122" s="30"/>
      <c r="AD122" s="30"/>
      <c r="AE122" s="30"/>
    </row>
    <row r="123" spans="1:31" s="2" customFormat="1" ht="12" customHeight="1">
      <c r="A123" s="30"/>
      <c r="B123" s="31"/>
      <c r="C123" s="25" t="s">
        <v>97</v>
      </c>
      <c r="D123" s="30"/>
      <c r="E123" s="30"/>
      <c r="F123" s="30"/>
      <c r="G123" s="30"/>
      <c r="H123" s="30"/>
      <c r="I123" s="30"/>
      <c r="J123" s="30"/>
      <c r="K123" s="30"/>
      <c r="L123" s="40"/>
      <c r="S123" s="30"/>
      <c r="T123" s="30"/>
      <c r="U123" s="30"/>
      <c r="V123" s="30"/>
      <c r="W123" s="30"/>
      <c r="X123" s="30"/>
      <c r="Y123" s="30"/>
      <c r="Z123" s="30"/>
      <c r="AA123" s="30"/>
      <c r="AB123" s="30"/>
      <c r="AC123" s="30"/>
      <c r="AD123" s="30"/>
      <c r="AE123" s="30"/>
    </row>
    <row r="124" spans="1:31" s="2" customFormat="1" ht="16.5" customHeight="1">
      <c r="A124" s="30"/>
      <c r="B124" s="31"/>
      <c r="C124" s="30"/>
      <c r="D124" s="30"/>
      <c r="E124" s="221" t="str">
        <f>E11</f>
        <v>21004a - III. NP VYROVNÁVACÍ RAMPA</v>
      </c>
      <c r="F124" s="230"/>
      <c r="G124" s="230"/>
      <c r="H124" s="230"/>
      <c r="I124" s="30"/>
      <c r="J124" s="30"/>
      <c r="K124" s="30"/>
      <c r="L124" s="40"/>
      <c r="S124" s="30"/>
      <c r="T124" s="30"/>
      <c r="U124" s="30"/>
      <c r="V124" s="30"/>
      <c r="W124" s="30"/>
      <c r="X124" s="30"/>
      <c r="Y124" s="30"/>
      <c r="Z124" s="30"/>
      <c r="AA124" s="30"/>
      <c r="AB124" s="30"/>
      <c r="AC124" s="30"/>
      <c r="AD124" s="30"/>
      <c r="AE124" s="30"/>
    </row>
    <row r="125" spans="1:31" s="2" customFormat="1" ht="6.95" customHeight="1">
      <c r="A125" s="30"/>
      <c r="B125" s="31"/>
      <c r="C125" s="30"/>
      <c r="D125" s="30"/>
      <c r="E125" s="30"/>
      <c r="F125" s="30"/>
      <c r="G125" s="30"/>
      <c r="H125" s="30"/>
      <c r="I125" s="30"/>
      <c r="J125" s="30"/>
      <c r="K125" s="30"/>
      <c r="L125" s="40"/>
      <c r="S125" s="30"/>
      <c r="T125" s="30"/>
      <c r="U125" s="30"/>
      <c r="V125" s="30"/>
      <c r="W125" s="30"/>
      <c r="X125" s="30"/>
      <c r="Y125" s="30"/>
      <c r="Z125" s="30"/>
      <c r="AA125" s="30"/>
      <c r="AB125" s="30"/>
      <c r="AC125" s="30"/>
      <c r="AD125" s="30"/>
      <c r="AE125" s="30"/>
    </row>
    <row r="126" spans="1:31" s="2" customFormat="1" ht="12" customHeight="1">
      <c r="A126" s="30"/>
      <c r="B126" s="31"/>
      <c r="C126" s="25" t="s">
        <v>20</v>
      </c>
      <c r="D126" s="30"/>
      <c r="E126" s="30"/>
      <c r="F126" s="23" t="str">
        <f>F14</f>
        <v>Husova 110, 111, 112, Kolín I</v>
      </c>
      <c r="G126" s="30"/>
      <c r="H126" s="30"/>
      <c r="I126" s="25" t="s">
        <v>22</v>
      </c>
      <c r="J126" s="53">
        <f>IF(J14="","",J14)</f>
        <v>44165</v>
      </c>
      <c r="K126" s="30"/>
      <c r="L126" s="40"/>
      <c r="S126" s="30"/>
      <c r="T126" s="30"/>
      <c r="U126" s="30"/>
      <c r="V126" s="30"/>
      <c r="W126" s="30"/>
      <c r="X126" s="30"/>
      <c r="Y126" s="30"/>
      <c r="Z126" s="30"/>
      <c r="AA126" s="30"/>
      <c r="AB126" s="30"/>
      <c r="AC126" s="30"/>
      <c r="AD126" s="30"/>
      <c r="AE126" s="30"/>
    </row>
    <row r="127" spans="1:31" s="2" customFormat="1" ht="6.95" customHeight="1">
      <c r="A127" s="30"/>
      <c r="B127" s="31"/>
      <c r="C127" s="30"/>
      <c r="D127" s="30"/>
      <c r="E127" s="30"/>
      <c r="F127" s="30"/>
      <c r="G127" s="30"/>
      <c r="H127" s="30"/>
      <c r="I127" s="30"/>
      <c r="J127" s="30"/>
      <c r="K127" s="30"/>
      <c r="L127" s="40"/>
      <c r="S127" s="30"/>
      <c r="T127" s="30"/>
      <c r="U127" s="30"/>
      <c r="V127" s="30"/>
      <c r="W127" s="30"/>
      <c r="X127" s="30"/>
      <c r="Y127" s="30"/>
      <c r="Z127" s="30"/>
      <c r="AA127" s="30"/>
      <c r="AB127" s="30"/>
      <c r="AC127" s="30"/>
      <c r="AD127" s="30"/>
      <c r="AE127" s="30"/>
    </row>
    <row r="128" spans="1:31" s="2" customFormat="1" ht="40.15" customHeight="1">
      <c r="A128" s="30"/>
      <c r="B128" s="31"/>
      <c r="C128" s="25" t="s">
        <v>23</v>
      </c>
      <c r="D128" s="30"/>
      <c r="E128" s="30"/>
      <c r="F128" s="23" t="str">
        <f>E17</f>
        <v>Město Kolín, Karlovo nám. 78, Kolín I</v>
      </c>
      <c r="G128" s="30"/>
      <c r="H128" s="30"/>
      <c r="I128" s="25" t="s">
        <v>29</v>
      </c>
      <c r="J128" s="28" t="str">
        <f>E23</f>
        <v>AZ PROJECT spol. s r.o., Plynárenská 830, Kolín IV</v>
      </c>
      <c r="K128" s="30"/>
      <c r="L128" s="40"/>
      <c r="S128" s="30"/>
      <c r="T128" s="30"/>
      <c r="U128" s="30"/>
      <c r="V128" s="30"/>
      <c r="W128" s="30"/>
      <c r="X128" s="30"/>
      <c r="Y128" s="30"/>
      <c r="Z128" s="30"/>
      <c r="AA128" s="30"/>
      <c r="AB128" s="30"/>
      <c r="AC128" s="30"/>
      <c r="AD128" s="30"/>
      <c r="AE128" s="30"/>
    </row>
    <row r="129" spans="1:65" s="2" customFormat="1" ht="40.15" customHeight="1">
      <c r="A129" s="30"/>
      <c r="B129" s="31"/>
      <c r="C129" s="25" t="s">
        <v>27</v>
      </c>
      <c r="D129" s="30"/>
      <c r="E129" s="30"/>
      <c r="F129" s="23" t="str">
        <f>IF(E20="","",E20)</f>
        <v>Vyplň údaj</v>
      </c>
      <c r="G129" s="30"/>
      <c r="H129" s="30"/>
      <c r="I129" s="25" t="s">
        <v>34</v>
      </c>
      <c r="J129" s="28" t="str">
        <f>E26</f>
        <v>AZ PROJECT spol. s r.o., Plynárenská 830, Kolín IV</v>
      </c>
      <c r="K129" s="30"/>
      <c r="L129" s="40"/>
      <c r="S129" s="30"/>
      <c r="T129" s="30"/>
      <c r="U129" s="30"/>
      <c r="V129" s="30"/>
      <c r="W129" s="30"/>
      <c r="X129" s="30"/>
      <c r="Y129" s="30"/>
      <c r="Z129" s="30"/>
      <c r="AA129" s="30"/>
      <c r="AB129" s="30"/>
      <c r="AC129" s="30"/>
      <c r="AD129" s="30"/>
      <c r="AE129" s="30"/>
    </row>
    <row r="130" spans="1:65" s="2" customFormat="1" ht="10.35" customHeight="1">
      <c r="A130" s="30"/>
      <c r="B130" s="31"/>
      <c r="C130" s="30"/>
      <c r="D130" s="30"/>
      <c r="E130" s="30"/>
      <c r="F130" s="30"/>
      <c r="G130" s="30"/>
      <c r="H130" s="30"/>
      <c r="I130" s="30"/>
      <c r="J130" s="30"/>
      <c r="K130" s="30"/>
      <c r="L130" s="40"/>
      <c r="S130" s="30"/>
      <c r="T130" s="30"/>
      <c r="U130" s="30"/>
      <c r="V130" s="30"/>
      <c r="W130" s="30"/>
      <c r="X130" s="30"/>
      <c r="Y130" s="30"/>
      <c r="Z130" s="30"/>
      <c r="AA130" s="30"/>
      <c r="AB130" s="30"/>
      <c r="AC130" s="30"/>
      <c r="AD130" s="30"/>
      <c r="AE130" s="30"/>
    </row>
    <row r="131" spans="1:65" s="11" customFormat="1" ht="29.25" customHeight="1">
      <c r="A131" s="123"/>
      <c r="B131" s="124"/>
      <c r="C131" s="125" t="s">
        <v>117</v>
      </c>
      <c r="D131" s="126" t="s">
        <v>61</v>
      </c>
      <c r="E131" s="126" t="s">
        <v>57</v>
      </c>
      <c r="F131" s="126" t="s">
        <v>58</v>
      </c>
      <c r="G131" s="126" t="s">
        <v>118</v>
      </c>
      <c r="H131" s="126" t="s">
        <v>119</v>
      </c>
      <c r="I131" s="126" t="s">
        <v>120</v>
      </c>
      <c r="J131" s="126" t="s">
        <v>101</v>
      </c>
      <c r="K131" s="127" t="s">
        <v>121</v>
      </c>
      <c r="L131" s="128"/>
      <c r="M131" s="60" t="s">
        <v>1</v>
      </c>
      <c r="N131" s="61" t="s">
        <v>40</v>
      </c>
      <c r="O131" s="61" t="s">
        <v>122</v>
      </c>
      <c r="P131" s="61" t="s">
        <v>123</v>
      </c>
      <c r="Q131" s="61" t="s">
        <v>124</v>
      </c>
      <c r="R131" s="61" t="s">
        <v>125</v>
      </c>
      <c r="S131" s="61" t="s">
        <v>126</v>
      </c>
      <c r="T131" s="62" t="s">
        <v>127</v>
      </c>
      <c r="U131" s="123"/>
      <c r="V131" s="123"/>
      <c r="W131" s="123"/>
      <c r="X131" s="123"/>
      <c r="Y131" s="123"/>
      <c r="Z131" s="123"/>
      <c r="AA131" s="123"/>
      <c r="AB131" s="123"/>
      <c r="AC131" s="123"/>
      <c r="AD131" s="123"/>
      <c r="AE131" s="123"/>
    </row>
    <row r="132" spans="1:65" s="2" customFormat="1" ht="22.9" customHeight="1">
      <c r="A132" s="30"/>
      <c r="B132" s="31"/>
      <c r="C132" s="67" t="s">
        <v>128</v>
      </c>
      <c r="D132" s="30"/>
      <c r="E132" s="30"/>
      <c r="F132" s="30"/>
      <c r="G132" s="30"/>
      <c r="H132" s="30"/>
      <c r="I132" s="30"/>
      <c r="J132" s="129">
        <f>BK132</f>
        <v>0</v>
      </c>
      <c r="K132" s="30"/>
      <c r="L132" s="31"/>
      <c r="M132" s="63"/>
      <c r="N132" s="54"/>
      <c r="O132" s="64"/>
      <c r="P132" s="130">
        <f>P133+P151+P165</f>
        <v>0</v>
      </c>
      <c r="Q132" s="64"/>
      <c r="R132" s="130">
        <f>R133+R151+R165</f>
        <v>2.0625392099999997</v>
      </c>
      <c r="S132" s="64"/>
      <c r="T132" s="131">
        <f>T133+T151+T165</f>
        <v>2.8666</v>
      </c>
      <c r="U132" s="30"/>
      <c r="V132" s="30"/>
      <c r="W132" s="30"/>
      <c r="X132" s="30"/>
      <c r="Y132" s="30"/>
      <c r="Z132" s="30"/>
      <c r="AA132" s="30"/>
      <c r="AB132" s="30"/>
      <c r="AC132" s="30"/>
      <c r="AD132" s="30"/>
      <c r="AE132" s="30"/>
      <c r="AT132" s="15" t="s">
        <v>75</v>
      </c>
      <c r="AU132" s="15" t="s">
        <v>103</v>
      </c>
      <c r="BK132" s="132">
        <f>BK133+BK151+BK165</f>
        <v>0</v>
      </c>
    </row>
    <row r="133" spans="1:65" s="12" customFormat="1" ht="25.9" customHeight="1">
      <c r="B133" s="133"/>
      <c r="D133" s="134" t="s">
        <v>75</v>
      </c>
      <c r="E133" s="135" t="s">
        <v>129</v>
      </c>
      <c r="F133" s="135" t="s">
        <v>130</v>
      </c>
      <c r="I133" s="136"/>
      <c r="J133" s="137">
        <f>BK133</f>
        <v>0</v>
      </c>
      <c r="L133" s="133"/>
      <c r="M133" s="138"/>
      <c r="N133" s="139"/>
      <c r="O133" s="139"/>
      <c r="P133" s="140">
        <f>P134+P138+P143+P149</f>
        <v>0</v>
      </c>
      <c r="Q133" s="139"/>
      <c r="R133" s="140">
        <f>R134+R138+R143+R149</f>
        <v>1.55856986</v>
      </c>
      <c r="S133" s="139"/>
      <c r="T133" s="141">
        <f>T134+T138+T143+T149</f>
        <v>2.8666</v>
      </c>
      <c r="AR133" s="134" t="s">
        <v>81</v>
      </c>
      <c r="AT133" s="142" t="s">
        <v>75</v>
      </c>
      <c r="AU133" s="142" t="s">
        <v>76</v>
      </c>
      <c r="AY133" s="134" t="s">
        <v>131</v>
      </c>
      <c r="BK133" s="143">
        <f>BK134+BK138+BK143+BK149</f>
        <v>0</v>
      </c>
    </row>
    <row r="134" spans="1:65" s="12" customFormat="1" ht="22.9" customHeight="1">
      <c r="B134" s="133"/>
      <c r="D134" s="134" t="s">
        <v>75</v>
      </c>
      <c r="E134" s="144" t="s">
        <v>132</v>
      </c>
      <c r="F134" s="144" t="s">
        <v>133</v>
      </c>
      <c r="I134" s="136"/>
      <c r="J134" s="145">
        <f>BK134</f>
        <v>0</v>
      </c>
      <c r="L134" s="133"/>
      <c r="M134" s="138"/>
      <c r="N134" s="139"/>
      <c r="O134" s="139"/>
      <c r="P134" s="140">
        <f>SUM(P135:P137)</f>
        <v>0</v>
      </c>
      <c r="Q134" s="139"/>
      <c r="R134" s="140">
        <f>SUM(R135:R137)</f>
        <v>1.5553858599999999</v>
      </c>
      <c r="S134" s="139"/>
      <c r="T134" s="141">
        <f>SUM(T135:T137)</f>
        <v>0</v>
      </c>
      <c r="AR134" s="134" t="s">
        <v>81</v>
      </c>
      <c r="AT134" s="142" t="s">
        <v>75</v>
      </c>
      <c r="AU134" s="142" t="s">
        <v>81</v>
      </c>
      <c r="AY134" s="134" t="s">
        <v>131</v>
      </c>
      <c r="BK134" s="143">
        <f>SUM(BK135:BK137)</f>
        <v>0</v>
      </c>
    </row>
    <row r="135" spans="1:65" s="2" customFormat="1" ht="24">
      <c r="A135" s="30"/>
      <c r="B135" s="146"/>
      <c r="C135" s="147" t="s">
        <v>81</v>
      </c>
      <c r="D135" s="147" t="s">
        <v>134</v>
      </c>
      <c r="E135" s="148" t="s">
        <v>135</v>
      </c>
      <c r="F135" s="149" t="s">
        <v>136</v>
      </c>
      <c r="G135" s="150" t="s">
        <v>137</v>
      </c>
      <c r="H135" s="151">
        <v>0.63400000000000001</v>
      </c>
      <c r="I135" s="152"/>
      <c r="J135" s="153">
        <f>ROUND(I135*H135,2)</f>
        <v>0</v>
      </c>
      <c r="K135" s="149" t="s">
        <v>138</v>
      </c>
      <c r="L135" s="31"/>
      <c r="M135" s="154" t="s">
        <v>1</v>
      </c>
      <c r="N135" s="155" t="s">
        <v>42</v>
      </c>
      <c r="O135" s="56"/>
      <c r="P135" s="156">
        <f>O135*H135</f>
        <v>0</v>
      </c>
      <c r="Q135" s="156">
        <v>2.45329</v>
      </c>
      <c r="R135" s="156">
        <f>Q135*H135</f>
        <v>1.5553858599999999</v>
      </c>
      <c r="S135" s="156">
        <v>0</v>
      </c>
      <c r="T135" s="157">
        <f>S135*H135</f>
        <v>0</v>
      </c>
      <c r="U135" s="30"/>
      <c r="V135" s="30"/>
      <c r="W135" s="30"/>
      <c r="X135" s="30"/>
      <c r="Y135" s="30"/>
      <c r="Z135" s="30"/>
      <c r="AA135" s="30"/>
      <c r="AB135" s="30"/>
      <c r="AC135" s="30"/>
      <c r="AD135" s="30"/>
      <c r="AE135" s="30"/>
      <c r="AR135" s="158" t="s">
        <v>139</v>
      </c>
      <c r="AT135" s="158" t="s">
        <v>134</v>
      </c>
      <c r="AU135" s="158" t="s">
        <v>86</v>
      </c>
      <c r="AY135" s="15" t="s">
        <v>131</v>
      </c>
      <c r="BE135" s="159">
        <f>IF(N135="základní",J135,0)</f>
        <v>0</v>
      </c>
      <c r="BF135" s="159">
        <f>IF(N135="snížená",J135,0)</f>
        <v>0</v>
      </c>
      <c r="BG135" s="159">
        <f>IF(N135="zákl. přenesená",J135,0)</f>
        <v>0</v>
      </c>
      <c r="BH135" s="159">
        <f>IF(N135="sníž. přenesená",J135,0)</f>
        <v>0</v>
      </c>
      <c r="BI135" s="159">
        <f>IF(N135="nulová",J135,0)</f>
        <v>0</v>
      </c>
      <c r="BJ135" s="15" t="s">
        <v>86</v>
      </c>
      <c r="BK135" s="159">
        <f>ROUND(I135*H135,2)</f>
        <v>0</v>
      </c>
      <c r="BL135" s="15" t="s">
        <v>139</v>
      </c>
      <c r="BM135" s="158" t="s">
        <v>249</v>
      </c>
    </row>
    <row r="136" spans="1:65" s="13" customFormat="1" ht="22.5">
      <c r="B136" s="160"/>
      <c r="D136" s="161" t="s">
        <v>141</v>
      </c>
      <c r="E136" s="162" t="s">
        <v>1</v>
      </c>
      <c r="F136" s="163" t="s">
        <v>142</v>
      </c>
      <c r="H136" s="164">
        <v>0.63400000000000001</v>
      </c>
      <c r="I136" s="165"/>
      <c r="L136" s="160"/>
      <c r="M136" s="166"/>
      <c r="N136" s="167"/>
      <c r="O136" s="167"/>
      <c r="P136" s="167"/>
      <c r="Q136" s="167"/>
      <c r="R136" s="167"/>
      <c r="S136" s="167"/>
      <c r="T136" s="168"/>
      <c r="AT136" s="162" t="s">
        <v>141</v>
      </c>
      <c r="AU136" s="162" t="s">
        <v>86</v>
      </c>
      <c r="AV136" s="13" t="s">
        <v>86</v>
      </c>
      <c r="AW136" s="13" t="s">
        <v>33</v>
      </c>
      <c r="AX136" s="13" t="s">
        <v>81</v>
      </c>
      <c r="AY136" s="162" t="s">
        <v>131</v>
      </c>
    </row>
    <row r="137" spans="1:65" s="2" customFormat="1" ht="24">
      <c r="A137" s="30"/>
      <c r="B137" s="146"/>
      <c r="C137" s="147" t="s">
        <v>86</v>
      </c>
      <c r="D137" s="147" t="s">
        <v>134</v>
      </c>
      <c r="E137" s="148" t="s">
        <v>143</v>
      </c>
      <c r="F137" s="149" t="s">
        <v>144</v>
      </c>
      <c r="G137" s="150" t="s">
        <v>137</v>
      </c>
      <c r="H137" s="151">
        <v>0.63400000000000001</v>
      </c>
      <c r="I137" s="152"/>
      <c r="J137" s="153">
        <f>ROUND(I137*H137,2)</f>
        <v>0</v>
      </c>
      <c r="K137" s="149" t="s">
        <v>138</v>
      </c>
      <c r="L137" s="31"/>
      <c r="M137" s="154" t="s">
        <v>1</v>
      </c>
      <c r="N137" s="155" t="s">
        <v>42</v>
      </c>
      <c r="O137" s="56"/>
      <c r="P137" s="156">
        <f>O137*H137</f>
        <v>0</v>
      </c>
      <c r="Q137" s="156">
        <v>0</v>
      </c>
      <c r="R137" s="156">
        <f>Q137*H137</f>
        <v>0</v>
      </c>
      <c r="S137" s="156">
        <v>0</v>
      </c>
      <c r="T137" s="157">
        <f>S137*H137</f>
        <v>0</v>
      </c>
      <c r="U137" s="30"/>
      <c r="V137" s="30"/>
      <c r="W137" s="30"/>
      <c r="X137" s="30"/>
      <c r="Y137" s="30"/>
      <c r="Z137" s="30"/>
      <c r="AA137" s="30"/>
      <c r="AB137" s="30"/>
      <c r="AC137" s="30"/>
      <c r="AD137" s="30"/>
      <c r="AE137" s="30"/>
      <c r="AR137" s="158" t="s">
        <v>139</v>
      </c>
      <c r="AT137" s="158" t="s">
        <v>134</v>
      </c>
      <c r="AU137" s="158" t="s">
        <v>86</v>
      </c>
      <c r="AY137" s="15" t="s">
        <v>131</v>
      </c>
      <c r="BE137" s="159">
        <f>IF(N137="základní",J137,0)</f>
        <v>0</v>
      </c>
      <c r="BF137" s="159">
        <f>IF(N137="snížená",J137,0)</f>
        <v>0</v>
      </c>
      <c r="BG137" s="159">
        <f>IF(N137="zákl. přenesená",J137,0)</f>
        <v>0</v>
      </c>
      <c r="BH137" s="159">
        <f>IF(N137="sníž. přenesená",J137,0)</f>
        <v>0</v>
      </c>
      <c r="BI137" s="159">
        <f>IF(N137="nulová",J137,0)</f>
        <v>0</v>
      </c>
      <c r="BJ137" s="15" t="s">
        <v>86</v>
      </c>
      <c r="BK137" s="159">
        <f>ROUND(I137*H137,2)</f>
        <v>0</v>
      </c>
      <c r="BL137" s="15" t="s">
        <v>139</v>
      </c>
      <c r="BM137" s="158" t="s">
        <v>250</v>
      </c>
    </row>
    <row r="138" spans="1:65" s="12" customFormat="1" ht="22.9" customHeight="1">
      <c r="B138" s="133"/>
      <c r="D138" s="134" t="s">
        <v>75</v>
      </c>
      <c r="E138" s="144" t="s">
        <v>146</v>
      </c>
      <c r="F138" s="144" t="s">
        <v>147</v>
      </c>
      <c r="I138" s="136"/>
      <c r="J138" s="145">
        <f>BK138</f>
        <v>0</v>
      </c>
      <c r="L138" s="133"/>
      <c r="M138" s="138"/>
      <c r="N138" s="139"/>
      <c r="O138" s="139"/>
      <c r="P138" s="140">
        <f>SUM(P139:P142)</f>
        <v>0</v>
      </c>
      <c r="Q138" s="139"/>
      <c r="R138" s="140">
        <f>SUM(R139:R142)</f>
        <v>3.1840000000000002E-3</v>
      </c>
      <c r="S138" s="139"/>
      <c r="T138" s="141">
        <f>SUM(T139:T142)</f>
        <v>2.8666</v>
      </c>
      <c r="AR138" s="134" t="s">
        <v>81</v>
      </c>
      <c r="AT138" s="142" t="s">
        <v>75</v>
      </c>
      <c r="AU138" s="142" t="s">
        <v>81</v>
      </c>
      <c r="AY138" s="134" t="s">
        <v>131</v>
      </c>
      <c r="BK138" s="143">
        <f>SUM(BK139:BK142)</f>
        <v>0</v>
      </c>
    </row>
    <row r="139" spans="1:65" s="2" customFormat="1" ht="24">
      <c r="A139" s="30"/>
      <c r="B139" s="146"/>
      <c r="C139" s="147" t="s">
        <v>148</v>
      </c>
      <c r="D139" s="147" t="s">
        <v>134</v>
      </c>
      <c r="E139" s="148" t="s">
        <v>149</v>
      </c>
      <c r="F139" s="149" t="s">
        <v>150</v>
      </c>
      <c r="G139" s="150" t="s">
        <v>151</v>
      </c>
      <c r="H139" s="151">
        <v>79.599999999999994</v>
      </c>
      <c r="I139" s="152"/>
      <c r="J139" s="153">
        <f>ROUND(I139*H139,2)</f>
        <v>0</v>
      </c>
      <c r="K139" s="149" t="s">
        <v>138</v>
      </c>
      <c r="L139" s="31"/>
      <c r="M139" s="154" t="s">
        <v>1</v>
      </c>
      <c r="N139" s="155" t="s">
        <v>42</v>
      </c>
      <c r="O139" s="56"/>
      <c r="P139" s="156">
        <f>O139*H139</f>
        <v>0</v>
      </c>
      <c r="Q139" s="156">
        <v>4.0000000000000003E-5</v>
      </c>
      <c r="R139" s="156">
        <f>Q139*H139</f>
        <v>3.1840000000000002E-3</v>
      </c>
      <c r="S139" s="156">
        <v>0</v>
      </c>
      <c r="T139" s="157">
        <f>S139*H139</f>
        <v>0</v>
      </c>
      <c r="U139" s="30"/>
      <c r="V139" s="30"/>
      <c r="W139" s="30"/>
      <c r="X139" s="30"/>
      <c r="Y139" s="30"/>
      <c r="Z139" s="30"/>
      <c r="AA139" s="30"/>
      <c r="AB139" s="30"/>
      <c r="AC139" s="30"/>
      <c r="AD139" s="30"/>
      <c r="AE139" s="30"/>
      <c r="AR139" s="158" t="s">
        <v>139</v>
      </c>
      <c r="AT139" s="158" t="s">
        <v>134</v>
      </c>
      <c r="AU139" s="158" t="s">
        <v>86</v>
      </c>
      <c r="AY139" s="15" t="s">
        <v>131</v>
      </c>
      <c r="BE139" s="159">
        <f>IF(N139="základní",J139,0)</f>
        <v>0</v>
      </c>
      <c r="BF139" s="159">
        <f>IF(N139="snížená",J139,0)</f>
        <v>0</v>
      </c>
      <c r="BG139" s="159">
        <f>IF(N139="zákl. přenesená",J139,0)</f>
        <v>0</v>
      </c>
      <c r="BH139" s="159">
        <f>IF(N139="sníž. přenesená",J139,0)</f>
        <v>0</v>
      </c>
      <c r="BI139" s="159">
        <f>IF(N139="nulová",J139,0)</f>
        <v>0</v>
      </c>
      <c r="BJ139" s="15" t="s">
        <v>86</v>
      </c>
      <c r="BK139" s="159">
        <f>ROUND(I139*H139,2)</f>
        <v>0</v>
      </c>
      <c r="BL139" s="15" t="s">
        <v>139</v>
      </c>
      <c r="BM139" s="158" t="s">
        <v>251</v>
      </c>
    </row>
    <row r="140" spans="1:65" s="13" customFormat="1">
      <c r="B140" s="160"/>
      <c r="D140" s="161" t="s">
        <v>141</v>
      </c>
      <c r="E140" s="162" t="s">
        <v>1</v>
      </c>
      <c r="F140" s="163" t="s">
        <v>252</v>
      </c>
      <c r="H140" s="164">
        <v>79.599999999999994</v>
      </c>
      <c r="I140" s="165"/>
      <c r="L140" s="160"/>
      <c r="M140" s="166"/>
      <c r="N140" s="167"/>
      <c r="O140" s="167"/>
      <c r="P140" s="167"/>
      <c r="Q140" s="167"/>
      <c r="R140" s="167"/>
      <c r="S140" s="167"/>
      <c r="T140" s="168"/>
      <c r="AT140" s="162" t="s">
        <v>141</v>
      </c>
      <c r="AU140" s="162" t="s">
        <v>86</v>
      </c>
      <c r="AV140" s="13" t="s">
        <v>86</v>
      </c>
      <c r="AW140" s="13" t="s">
        <v>33</v>
      </c>
      <c r="AX140" s="13" t="s">
        <v>81</v>
      </c>
      <c r="AY140" s="162" t="s">
        <v>131</v>
      </c>
    </row>
    <row r="141" spans="1:65" s="2" customFormat="1" ht="33" customHeight="1">
      <c r="A141" s="30"/>
      <c r="B141" s="146"/>
      <c r="C141" s="147" t="s">
        <v>139</v>
      </c>
      <c r="D141" s="147" t="s">
        <v>134</v>
      </c>
      <c r="E141" s="148" t="s">
        <v>154</v>
      </c>
      <c r="F141" s="149" t="s">
        <v>155</v>
      </c>
      <c r="G141" s="150" t="s">
        <v>137</v>
      </c>
      <c r="H141" s="151">
        <v>1.3029999999999999</v>
      </c>
      <c r="I141" s="152"/>
      <c r="J141" s="153">
        <f>ROUND(I141*H141,2)</f>
        <v>0</v>
      </c>
      <c r="K141" s="149" t="s">
        <v>138</v>
      </c>
      <c r="L141" s="31"/>
      <c r="M141" s="154" t="s">
        <v>1</v>
      </c>
      <c r="N141" s="155" t="s">
        <v>42</v>
      </c>
      <c r="O141" s="56"/>
      <c r="P141" s="156">
        <f>O141*H141</f>
        <v>0</v>
      </c>
      <c r="Q141" s="156">
        <v>0</v>
      </c>
      <c r="R141" s="156">
        <f>Q141*H141</f>
        <v>0</v>
      </c>
      <c r="S141" s="156">
        <v>2.2000000000000002</v>
      </c>
      <c r="T141" s="157">
        <f>S141*H141</f>
        <v>2.8666</v>
      </c>
      <c r="U141" s="30"/>
      <c r="V141" s="30"/>
      <c r="W141" s="30"/>
      <c r="X141" s="30"/>
      <c r="Y141" s="30"/>
      <c r="Z141" s="30"/>
      <c r="AA141" s="30"/>
      <c r="AB141" s="30"/>
      <c r="AC141" s="30"/>
      <c r="AD141" s="30"/>
      <c r="AE141" s="30"/>
      <c r="AR141" s="158" t="s">
        <v>139</v>
      </c>
      <c r="AT141" s="158" t="s">
        <v>134</v>
      </c>
      <c r="AU141" s="158" t="s">
        <v>86</v>
      </c>
      <c r="AY141" s="15" t="s">
        <v>131</v>
      </c>
      <c r="BE141" s="159">
        <f>IF(N141="základní",J141,0)</f>
        <v>0</v>
      </c>
      <c r="BF141" s="159">
        <f>IF(N141="snížená",J141,0)</f>
        <v>0</v>
      </c>
      <c r="BG141" s="159">
        <f>IF(N141="zákl. přenesená",J141,0)</f>
        <v>0</v>
      </c>
      <c r="BH141" s="159">
        <f>IF(N141="sníž. přenesená",J141,0)</f>
        <v>0</v>
      </c>
      <c r="BI141" s="159">
        <f>IF(N141="nulová",J141,0)</f>
        <v>0</v>
      </c>
      <c r="BJ141" s="15" t="s">
        <v>86</v>
      </c>
      <c r="BK141" s="159">
        <f>ROUND(I141*H141,2)</f>
        <v>0</v>
      </c>
      <c r="BL141" s="15" t="s">
        <v>139</v>
      </c>
      <c r="BM141" s="158" t="s">
        <v>253</v>
      </c>
    </row>
    <row r="142" spans="1:65" s="13" customFormat="1">
      <c r="B142" s="160"/>
      <c r="D142" s="161" t="s">
        <v>141</v>
      </c>
      <c r="E142" s="162" t="s">
        <v>1</v>
      </c>
      <c r="F142" s="163" t="s">
        <v>157</v>
      </c>
      <c r="H142" s="164">
        <v>1.3029999999999999</v>
      </c>
      <c r="I142" s="165"/>
      <c r="L142" s="160"/>
      <c r="M142" s="166"/>
      <c r="N142" s="167"/>
      <c r="O142" s="167"/>
      <c r="P142" s="167"/>
      <c r="Q142" s="167"/>
      <c r="R142" s="167"/>
      <c r="S142" s="167"/>
      <c r="T142" s="168"/>
      <c r="AT142" s="162" t="s">
        <v>141</v>
      </c>
      <c r="AU142" s="162" t="s">
        <v>86</v>
      </c>
      <c r="AV142" s="13" t="s">
        <v>86</v>
      </c>
      <c r="AW142" s="13" t="s">
        <v>33</v>
      </c>
      <c r="AX142" s="13" t="s">
        <v>81</v>
      </c>
      <c r="AY142" s="162" t="s">
        <v>131</v>
      </c>
    </row>
    <row r="143" spans="1:65" s="12" customFormat="1" ht="22.9" customHeight="1">
      <c r="B143" s="133"/>
      <c r="D143" s="134" t="s">
        <v>75</v>
      </c>
      <c r="E143" s="144" t="s">
        <v>158</v>
      </c>
      <c r="F143" s="144" t="s">
        <v>159</v>
      </c>
      <c r="I143" s="136"/>
      <c r="J143" s="145">
        <f>BK143</f>
        <v>0</v>
      </c>
      <c r="L143" s="133"/>
      <c r="M143" s="138"/>
      <c r="N143" s="139"/>
      <c r="O143" s="139"/>
      <c r="P143" s="140">
        <f>SUM(P144:P148)</f>
        <v>0</v>
      </c>
      <c r="Q143" s="139"/>
      <c r="R143" s="140">
        <f>SUM(R144:R148)</f>
        <v>0</v>
      </c>
      <c r="S143" s="139"/>
      <c r="T143" s="141">
        <f>SUM(T144:T148)</f>
        <v>0</v>
      </c>
      <c r="AR143" s="134" t="s">
        <v>81</v>
      </c>
      <c r="AT143" s="142" t="s">
        <v>75</v>
      </c>
      <c r="AU143" s="142" t="s">
        <v>81</v>
      </c>
      <c r="AY143" s="134" t="s">
        <v>131</v>
      </c>
      <c r="BK143" s="143">
        <f>SUM(BK144:BK148)</f>
        <v>0</v>
      </c>
    </row>
    <row r="144" spans="1:65" s="2" customFormat="1" ht="24">
      <c r="A144" s="30"/>
      <c r="B144" s="146"/>
      <c r="C144" s="147" t="s">
        <v>160</v>
      </c>
      <c r="D144" s="147" t="s">
        <v>134</v>
      </c>
      <c r="E144" s="148" t="s">
        <v>161</v>
      </c>
      <c r="F144" s="149" t="s">
        <v>162</v>
      </c>
      <c r="G144" s="150" t="s">
        <v>163</v>
      </c>
      <c r="H144" s="151">
        <v>2.867</v>
      </c>
      <c r="I144" s="152"/>
      <c r="J144" s="153">
        <f>ROUND(I144*H144,2)</f>
        <v>0</v>
      </c>
      <c r="K144" s="149" t="s">
        <v>138</v>
      </c>
      <c r="L144" s="31"/>
      <c r="M144" s="154" t="s">
        <v>1</v>
      </c>
      <c r="N144" s="155" t="s">
        <v>42</v>
      </c>
      <c r="O144" s="56"/>
      <c r="P144" s="156">
        <f>O144*H144</f>
        <v>0</v>
      </c>
      <c r="Q144" s="156">
        <v>0</v>
      </c>
      <c r="R144" s="156">
        <f>Q144*H144</f>
        <v>0</v>
      </c>
      <c r="S144" s="156">
        <v>0</v>
      </c>
      <c r="T144" s="157">
        <f>S144*H144</f>
        <v>0</v>
      </c>
      <c r="U144" s="30"/>
      <c r="V144" s="30"/>
      <c r="W144" s="30"/>
      <c r="X144" s="30"/>
      <c r="Y144" s="30"/>
      <c r="Z144" s="30"/>
      <c r="AA144" s="30"/>
      <c r="AB144" s="30"/>
      <c r="AC144" s="30"/>
      <c r="AD144" s="30"/>
      <c r="AE144" s="30"/>
      <c r="AR144" s="158" t="s">
        <v>139</v>
      </c>
      <c r="AT144" s="158" t="s">
        <v>134</v>
      </c>
      <c r="AU144" s="158" t="s">
        <v>86</v>
      </c>
      <c r="AY144" s="15" t="s">
        <v>131</v>
      </c>
      <c r="BE144" s="159">
        <f>IF(N144="základní",J144,0)</f>
        <v>0</v>
      </c>
      <c r="BF144" s="159">
        <f>IF(N144="snížená",J144,0)</f>
        <v>0</v>
      </c>
      <c r="BG144" s="159">
        <f>IF(N144="zákl. přenesená",J144,0)</f>
        <v>0</v>
      </c>
      <c r="BH144" s="159">
        <f>IF(N144="sníž. přenesená",J144,0)</f>
        <v>0</v>
      </c>
      <c r="BI144" s="159">
        <f>IF(N144="nulová",J144,0)</f>
        <v>0</v>
      </c>
      <c r="BJ144" s="15" t="s">
        <v>86</v>
      </c>
      <c r="BK144" s="159">
        <f>ROUND(I144*H144,2)</f>
        <v>0</v>
      </c>
      <c r="BL144" s="15" t="s">
        <v>139</v>
      </c>
      <c r="BM144" s="158" t="s">
        <v>254</v>
      </c>
    </row>
    <row r="145" spans="1:65" s="2" customFormat="1" ht="24">
      <c r="A145" s="30"/>
      <c r="B145" s="146"/>
      <c r="C145" s="147" t="s">
        <v>132</v>
      </c>
      <c r="D145" s="147" t="s">
        <v>134</v>
      </c>
      <c r="E145" s="148" t="s">
        <v>165</v>
      </c>
      <c r="F145" s="149" t="s">
        <v>166</v>
      </c>
      <c r="G145" s="150" t="s">
        <v>163</v>
      </c>
      <c r="H145" s="151">
        <v>2.867</v>
      </c>
      <c r="I145" s="152"/>
      <c r="J145" s="153">
        <f>ROUND(I145*H145,2)</f>
        <v>0</v>
      </c>
      <c r="K145" s="149" t="s">
        <v>138</v>
      </c>
      <c r="L145" s="31"/>
      <c r="M145" s="154" t="s">
        <v>1</v>
      </c>
      <c r="N145" s="155" t="s">
        <v>42</v>
      </c>
      <c r="O145" s="56"/>
      <c r="P145" s="156">
        <f>O145*H145</f>
        <v>0</v>
      </c>
      <c r="Q145" s="156">
        <v>0</v>
      </c>
      <c r="R145" s="156">
        <f>Q145*H145</f>
        <v>0</v>
      </c>
      <c r="S145" s="156">
        <v>0</v>
      </c>
      <c r="T145" s="157">
        <f>S145*H145</f>
        <v>0</v>
      </c>
      <c r="U145" s="30"/>
      <c r="V145" s="30"/>
      <c r="W145" s="30"/>
      <c r="X145" s="30"/>
      <c r="Y145" s="30"/>
      <c r="Z145" s="30"/>
      <c r="AA145" s="30"/>
      <c r="AB145" s="30"/>
      <c r="AC145" s="30"/>
      <c r="AD145" s="30"/>
      <c r="AE145" s="30"/>
      <c r="AR145" s="158" t="s">
        <v>139</v>
      </c>
      <c r="AT145" s="158" t="s">
        <v>134</v>
      </c>
      <c r="AU145" s="158" t="s">
        <v>86</v>
      </c>
      <c r="AY145" s="15" t="s">
        <v>131</v>
      </c>
      <c r="BE145" s="159">
        <f>IF(N145="základní",J145,0)</f>
        <v>0</v>
      </c>
      <c r="BF145" s="159">
        <f>IF(N145="snížená",J145,0)</f>
        <v>0</v>
      </c>
      <c r="BG145" s="159">
        <f>IF(N145="zákl. přenesená",J145,0)</f>
        <v>0</v>
      </c>
      <c r="BH145" s="159">
        <f>IF(N145="sníž. přenesená",J145,0)</f>
        <v>0</v>
      </c>
      <c r="BI145" s="159">
        <f>IF(N145="nulová",J145,0)</f>
        <v>0</v>
      </c>
      <c r="BJ145" s="15" t="s">
        <v>86</v>
      </c>
      <c r="BK145" s="159">
        <f>ROUND(I145*H145,2)</f>
        <v>0</v>
      </c>
      <c r="BL145" s="15" t="s">
        <v>139</v>
      </c>
      <c r="BM145" s="158" t="s">
        <v>255</v>
      </c>
    </row>
    <row r="146" spans="1:65" s="2" customFormat="1" ht="33" customHeight="1">
      <c r="A146" s="30"/>
      <c r="B146" s="146"/>
      <c r="C146" s="147" t="s">
        <v>168</v>
      </c>
      <c r="D146" s="147" t="s">
        <v>134</v>
      </c>
      <c r="E146" s="148" t="s">
        <v>169</v>
      </c>
      <c r="F146" s="149" t="s">
        <v>170</v>
      </c>
      <c r="G146" s="150" t="s">
        <v>163</v>
      </c>
      <c r="H146" s="151">
        <v>54.472999999999999</v>
      </c>
      <c r="I146" s="152"/>
      <c r="J146" s="153">
        <f>ROUND(I146*H146,2)</f>
        <v>0</v>
      </c>
      <c r="K146" s="149" t="s">
        <v>138</v>
      </c>
      <c r="L146" s="31"/>
      <c r="M146" s="154" t="s">
        <v>1</v>
      </c>
      <c r="N146" s="155" t="s">
        <v>42</v>
      </c>
      <c r="O146" s="56"/>
      <c r="P146" s="156">
        <f>O146*H146</f>
        <v>0</v>
      </c>
      <c r="Q146" s="156">
        <v>0</v>
      </c>
      <c r="R146" s="156">
        <f>Q146*H146</f>
        <v>0</v>
      </c>
      <c r="S146" s="156">
        <v>0</v>
      </c>
      <c r="T146" s="157">
        <f>S146*H146</f>
        <v>0</v>
      </c>
      <c r="U146" s="30"/>
      <c r="V146" s="30"/>
      <c r="W146" s="30"/>
      <c r="X146" s="30"/>
      <c r="Y146" s="30"/>
      <c r="Z146" s="30"/>
      <c r="AA146" s="30"/>
      <c r="AB146" s="30"/>
      <c r="AC146" s="30"/>
      <c r="AD146" s="30"/>
      <c r="AE146" s="30"/>
      <c r="AR146" s="158" t="s">
        <v>139</v>
      </c>
      <c r="AT146" s="158" t="s">
        <v>134</v>
      </c>
      <c r="AU146" s="158" t="s">
        <v>86</v>
      </c>
      <c r="AY146" s="15" t="s">
        <v>131</v>
      </c>
      <c r="BE146" s="159">
        <f>IF(N146="základní",J146,0)</f>
        <v>0</v>
      </c>
      <c r="BF146" s="159">
        <f>IF(N146="snížená",J146,0)</f>
        <v>0</v>
      </c>
      <c r="BG146" s="159">
        <f>IF(N146="zákl. přenesená",J146,0)</f>
        <v>0</v>
      </c>
      <c r="BH146" s="159">
        <f>IF(N146="sníž. přenesená",J146,0)</f>
        <v>0</v>
      </c>
      <c r="BI146" s="159">
        <f>IF(N146="nulová",J146,0)</f>
        <v>0</v>
      </c>
      <c r="BJ146" s="15" t="s">
        <v>86</v>
      </c>
      <c r="BK146" s="159">
        <f>ROUND(I146*H146,2)</f>
        <v>0</v>
      </c>
      <c r="BL146" s="15" t="s">
        <v>139</v>
      </c>
      <c r="BM146" s="158" t="s">
        <v>256</v>
      </c>
    </row>
    <row r="147" spans="1:65" s="13" customFormat="1">
      <c r="B147" s="160"/>
      <c r="D147" s="161" t="s">
        <v>141</v>
      </c>
      <c r="E147" s="162" t="s">
        <v>1</v>
      </c>
      <c r="F147" s="163" t="s">
        <v>172</v>
      </c>
      <c r="H147" s="164">
        <v>54.472999999999999</v>
      </c>
      <c r="I147" s="165"/>
      <c r="L147" s="160"/>
      <c r="M147" s="166"/>
      <c r="N147" s="167"/>
      <c r="O147" s="167"/>
      <c r="P147" s="167"/>
      <c r="Q147" s="167"/>
      <c r="R147" s="167"/>
      <c r="S147" s="167"/>
      <c r="T147" s="168"/>
      <c r="AT147" s="162" t="s">
        <v>141</v>
      </c>
      <c r="AU147" s="162" t="s">
        <v>86</v>
      </c>
      <c r="AV147" s="13" t="s">
        <v>86</v>
      </c>
      <c r="AW147" s="13" t="s">
        <v>33</v>
      </c>
      <c r="AX147" s="13" t="s">
        <v>81</v>
      </c>
      <c r="AY147" s="162" t="s">
        <v>131</v>
      </c>
    </row>
    <row r="148" spans="1:65" s="2" customFormat="1" ht="33" customHeight="1">
      <c r="A148" s="30"/>
      <c r="B148" s="146"/>
      <c r="C148" s="147" t="s">
        <v>173</v>
      </c>
      <c r="D148" s="147" t="s">
        <v>134</v>
      </c>
      <c r="E148" s="148" t="s">
        <v>174</v>
      </c>
      <c r="F148" s="149" t="s">
        <v>175</v>
      </c>
      <c r="G148" s="150" t="s">
        <v>163</v>
      </c>
      <c r="H148" s="151">
        <v>2.8969999999999998</v>
      </c>
      <c r="I148" s="152"/>
      <c r="J148" s="153">
        <f>ROUND(I148*H148,2)</f>
        <v>0</v>
      </c>
      <c r="K148" s="149" t="s">
        <v>138</v>
      </c>
      <c r="L148" s="31"/>
      <c r="M148" s="154" t="s">
        <v>1</v>
      </c>
      <c r="N148" s="155" t="s">
        <v>42</v>
      </c>
      <c r="O148" s="56"/>
      <c r="P148" s="156">
        <f>O148*H148</f>
        <v>0</v>
      </c>
      <c r="Q148" s="156">
        <v>0</v>
      </c>
      <c r="R148" s="156">
        <f>Q148*H148</f>
        <v>0</v>
      </c>
      <c r="S148" s="156">
        <v>0</v>
      </c>
      <c r="T148" s="157">
        <f>S148*H148</f>
        <v>0</v>
      </c>
      <c r="U148" s="30"/>
      <c r="V148" s="30"/>
      <c r="W148" s="30"/>
      <c r="X148" s="30"/>
      <c r="Y148" s="30"/>
      <c r="Z148" s="30"/>
      <c r="AA148" s="30"/>
      <c r="AB148" s="30"/>
      <c r="AC148" s="30"/>
      <c r="AD148" s="30"/>
      <c r="AE148" s="30"/>
      <c r="AR148" s="158" t="s">
        <v>139</v>
      </c>
      <c r="AT148" s="158" t="s">
        <v>134</v>
      </c>
      <c r="AU148" s="158" t="s">
        <v>86</v>
      </c>
      <c r="AY148" s="15" t="s">
        <v>131</v>
      </c>
      <c r="BE148" s="159">
        <f>IF(N148="základní",J148,0)</f>
        <v>0</v>
      </c>
      <c r="BF148" s="159">
        <f>IF(N148="snížená",J148,0)</f>
        <v>0</v>
      </c>
      <c r="BG148" s="159">
        <f>IF(N148="zákl. přenesená",J148,0)</f>
        <v>0</v>
      </c>
      <c r="BH148" s="159">
        <f>IF(N148="sníž. přenesená",J148,0)</f>
        <v>0</v>
      </c>
      <c r="BI148" s="159">
        <f>IF(N148="nulová",J148,0)</f>
        <v>0</v>
      </c>
      <c r="BJ148" s="15" t="s">
        <v>86</v>
      </c>
      <c r="BK148" s="159">
        <f>ROUND(I148*H148,2)</f>
        <v>0</v>
      </c>
      <c r="BL148" s="15" t="s">
        <v>139</v>
      </c>
      <c r="BM148" s="158" t="s">
        <v>257</v>
      </c>
    </row>
    <row r="149" spans="1:65" s="12" customFormat="1" ht="22.9" customHeight="1">
      <c r="B149" s="133"/>
      <c r="D149" s="134" t="s">
        <v>75</v>
      </c>
      <c r="E149" s="144" t="s">
        <v>177</v>
      </c>
      <c r="F149" s="144" t="s">
        <v>178</v>
      </c>
      <c r="I149" s="136"/>
      <c r="J149" s="145">
        <f>BK149</f>
        <v>0</v>
      </c>
      <c r="L149" s="133"/>
      <c r="M149" s="138"/>
      <c r="N149" s="139"/>
      <c r="O149" s="139"/>
      <c r="P149" s="140">
        <f>P150</f>
        <v>0</v>
      </c>
      <c r="Q149" s="139"/>
      <c r="R149" s="140">
        <f>R150</f>
        <v>0</v>
      </c>
      <c r="S149" s="139"/>
      <c r="T149" s="141">
        <f>T150</f>
        <v>0</v>
      </c>
      <c r="AR149" s="134" t="s">
        <v>81</v>
      </c>
      <c r="AT149" s="142" t="s">
        <v>75</v>
      </c>
      <c r="AU149" s="142" t="s">
        <v>81</v>
      </c>
      <c r="AY149" s="134" t="s">
        <v>131</v>
      </c>
      <c r="BK149" s="143">
        <f>BK150</f>
        <v>0</v>
      </c>
    </row>
    <row r="150" spans="1:65" s="2" customFormat="1" ht="16.5" customHeight="1">
      <c r="A150" s="30"/>
      <c r="B150" s="146"/>
      <c r="C150" s="147" t="s">
        <v>146</v>
      </c>
      <c r="D150" s="147" t="s">
        <v>134</v>
      </c>
      <c r="E150" s="148" t="s">
        <v>179</v>
      </c>
      <c r="F150" s="149" t="s">
        <v>180</v>
      </c>
      <c r="G150" s="150" t="s">
        <v>163</v>
      </c>
      <c r="H150" s="151">
        <v>1.5589999999999999</v>
      </c>
      <c r="I150" s="152"/>
      <c r="J150" s="153">
        <f>ROUND(I150*H150,2)</f>
        <v>0</v>
      </c>
      <c r="K150" s="149" t="s">
        <v>138</v>
      </c>
      <c r="L150" s="31"/>
      <c r="M150" s="154" t="s">
        <v>1</v>
      </c>
      <c r="N150" s="155" t="s">
        <v>42</v>
      </c>
      <c r="O150" s="56"/>
      <c r="P150" s="156">
        <f>O150*H150</f>
        <v>0</v>
      </c>
      <c r="Q150" s="156">
        <v>0</v>
      </c>
      <c r="R150" s="156">
        <f>Q150*H150</f>
        <v>0</v>
      </c>
      <c r="S150" s="156">
        <v>0</v>
      </c>
      <c r="T150" s="157">
        <f>S150*H150</f>
        <v>0</v>
      </c>
      <c r="U150" s="30"/>
      <c r="V150" s="30"/>
      <c r="W150" s="30"/>
      <c r="X150" s="30"/>
      <c r="Y150" s="30"/>
      <c r="Z150" s="30"/>
      <c r="AA150" s="30"/>
      <c r="AB150" s="30"/>
      <c r="AC150" s="30"/>
      <c r="AD150" s="30"/>
      <c r="AE150" s="30"/>
      <c r="AR150" s="158" t="s">
        <v>139</v>
      </c>
      <c r="AT150" s="158" t="s">
        <v>134</v>
      </c>
      <c r="AU150" s="158" t="s">
        <v>86</v>
      </c>
      <c r="AY150" s="15" t="s">
        <v>131</v>
      </c>
      <c r="BE150" s="159">
        <f>IF(N150="základní",J150,0)</f>
        <v>0</v>
      </c>
      <c r="BF150" s="159">
        <f>IF(N150="snížená",J150,0)</f>
        <v>0</v>
      </c>
      <c r="BG150" s="159">
        <f>IF(N150="zákl. přenesená",J150,0)</f>
        <v>0</v>
      </c>
      <c r="BH150" s="159">
        <f>IF(N150="sníž. přenesená",J150,0)</f>
        <v>0</v>
      </c>
      <c r="BI150" s="159">
        <f>IF(N150="nulová",J150,0)</f>
        <v>0</v>
      </c>
      <c r="BJ150" s="15" t="s">
        <v>86</v>
      </c>
      <c r="BK150" s="159">
        <f>ROUND(I150*H150,2)</f>
        <v>0</v>
      </c>
      <c r="BL150" s="15" t="s">
        <v>139</v>
      </c>
      <c r="BM150" s="158" t="s">
        <v>258</v>
      </c>
    </row>
    <row r="151" spans="1:65" s="12" customFormat="1" ht="25.9" customHeight="1">
      <c r="B151" s="133"/>
      <c r="D151" s="134" t="s">
        <v>75</v>
      </c>
      <c r="E151" s="135" t="s">
        <v>182</v>
      </c>
      <c r="F151" s="135" t="s">
        <v>183</v>
      </c>
      <c r="I151" s="136"/>
      <c r="J151" s="137">
        <f>BK151</f>
        <v>0</v>
      </c>
      <c r="L151" s="133"/>
      <c r="M151" s="138"/>
      <c r="N151" s="139"/>
      <c r="O151" s="139"/>
      <c r="P151" s="140">
        <f>P152+P157</f>
        <v>0</v>
      </c>
      <c r="Q151" s="139"/>
      <c r="R151" s="140">
        <f>R152+R157</f>
        <v>0.50396934999999998</v>
      </c>
      <c r="S151" s="139"/>
      <c r="T151" s="141">
        <f>T152+T157</f>
        <v>0</v>
      </c>
      <c r="AR151" s="134" t="s">
        <v>86</v>
      </c>
      <c r="AT151" s="142" t="s">
        <v>75</v>
      </c>
      <c r="AU151" s="142" t="s">
        <v>76</v>
      </c>
      <c r="AY151" s="134" t="s">
        <v>131</v>
      </c>
      <c r="BK151" s="143">
        <f>BK152+BK157</f>
        <v>0</v>
      </c>
    </row>
    <row r="152" spans="1:65" s="12" customFormat="1" ht="22.9" customHeight="1">
      <c r="B152" s="133"/>
      <c r="D152" s="134" t="s">
        <v>75</v>
      </c>
      <c r="E152" s="144" t="s">
        <v>184</v>
      </c>
      <c r="F152" s="144" t="s">
        <v>185</v>
      </c>
      <c r="I152" s="136"/>
      <c r="J152" s="145">
        <f>BK152</f>
        <v>0</v>
      </c>
      <c r="L152" s="133"/>
      <c r="M152" s="138"/>
      <c r="N152" s="139"/>
      <c r="O152" s="139"/>
      <c r="P152" s="140">
        <f>SUM(P153:P156)</f>
        <v>0</v>
      </c>
      <c r="Q152" s="139"/>
      <c r="R152" s="140">
        <f>SUM(R153:R156)</f>
        <v>5.1932500000000006E-2</v>
      </c>
      <c r="S152" s="139"/>
      <c r="T152" s="141">
        <f>SUM(T153:T156)</f>
        <v>0</v>
      </c>
      <c r="AR152" s="134" t="s">
        <v>86</v>
      </c>
      <c r="AT152" s="142" t="s">
        <v>75</v>
      </c>
      <c r="AU152" s="142" t="s">
        <v>81</v>
      </c>
      <c r="AY152" s="134" t="s">
        <v>131</v>
      </c>
      <c r="BK152" s="143">
        <f>SUM(BK153:BK156)</f>
        <v>0</v>
      </c>
    </row>
    <row r="153" spans="1:65" s="2" customFormat="1" ht="24">
      <c r="A153" s="30"/>
      <c r="B153" s="146"/>
      <c r="C153" s="147" t="s">
        <v>186</v>
      </c>
      <c r="D153" s="147" t="s">
        <v>134</v>
      </c>
      <c r="E153" s="148" t="s">
        <v>187</v>
      </c>
      <c r="F153" s="149" t="s">
        <v>188</v>
      </c>
      <c r="G153" s="150" t="s">
        <v>151</v>
      </c>
      <c r="H153" s="151">
        <v>2.2759999999999998</v>
      </c>
      <c r="I153" s="152"/>
      <c r="J153" s="153">
        <f>ROUND(I153*H153,2)</f>
        <v>0</v>
      </c>
      <c r="K153" s="149" t="s">
        <v>1</v>
      </c>
      <c r="L153" s="31"/>
      <c r="M153" s="154" t="s">
        <v>1</v>
      </c>
      <c r="N153" s="155" t="s">
        <v>42</v>
      </c>
      <c r="O153" s="56"/>
      <c r="P153" s="156">
        <f>O153*H153</f>
        <v>0</v>
      </c>
      <c r="Q153" s="156">
        <v>0</v>
      </c>
      <c r="R153" s="156">
        <f>Q153*H153</f>
        <v>0</v>
      </c>
      <c r="S153" s="156">
        <v>0</v>
      </c>
      <c r="T153" s="157">
        <f>S153*H153</f>
        <v>0</v>
      </c>
      <c r="U153" s="30"/>
      <c r="V153" s="30"/>
      <c r="W153" s="30"/>
      <c r="X153" s="30"/>
      <c r="Y153" s="30"/>
      <c r="Z153" s="30"/>
      <c r="AA153" s="30"/>
      <c r="AB153" s="30"/>
      <c r="AC153" s="30"/>
      <c r="AD153" s="30"/>
      <c r="AE153" s="30"/>
      <c r="AR153" s="158" t="s">
        <v>189</v>
      </c>
      <c r="AT153" s="158" t="s">
        <v>134</v>
      </c>
      <c r="AU153" s="158" t="s">
        <v>86</v>
      </c>
      <c r="AY153" s="15" t="s">
        <v>131</v>
      </c>
      <c r="BE153" s="159">
        <f>IF(N153="základní",J153,0)</f>
        <v>0</v>
      </c>
      <c r="BF153" s="159">
        <f>IF(N153="snížená",J153,0)</f>
        <v>0</v>
      </c>
      <c r="BG153" s="159">
        <f>IF(N153="zákl. přenesená",J153,0)</f>
        <v>0</v>
      </c>
      <c r="BH153" s="159">
        <f>IF(N153="sníž. přenesená",J153,0)</f>
        <v>0</v>
      </c>
      <c r="BI153" s="159">
        <f>IF(N153="nulová",J153,0)</f>
        <v>0</v>
      </c>
      <c r="BJ153" s="15" t="s">
        <v>86</v>
      </c>
      <c r="BK153" s="159">
        <f>ROUND(I153*H153,2)</f>
        <v>0</v>
      </c>
      <c r="BL153" s="15" t="s">
        <v>189</v>
      </c>
      <c r="BM153" s="158" t="s">
        <v>259</v>
      </c>
    </row>
    <row r="154" spans="1:65" s="13" customFormat="1">
      <c r="B154" s="160"/>
      <c r="D154" s="161" t="s">
        <v>141</v>
      </c>
      <c r="E154" s="162" t="s">
        <v>1</v>
      </c>
      <c r="F154" s="163" t="s">
        <v>191</v>
      </c>
      <c r="H154" s="164">
        <v>2.2759999999999998</v>
      </c>
      <c r="I154" s="165"/>
      <c r="L154" s="160"/>
      <c r="M154" s="166"/>
      <c r="N154" s="167"/>
      <c r="O154" s="167"/>
      <c r="P154" s="167"/>
      <c r="Q154" s="167"/>
      <c r="R154" s="167"/>
      <c r="S154" s="167"/>
      <c r="T154" s="168"/>
      <c r="AT154" s="162" t="s">
        <v>141</v>
      </c>
      <c r="AU154" s="162" t="s">
        <v>86</v>
      </c>
      <c r="AV154" s="13" t="s">
        <v>86</v>
      </c>
      <c r="AW154" s="13" t="s">
        <v>33</v>
      </c>
      <c r="AX154" s="13" t="s">
        <v>81</v>
      </c>
      <c r="AY154" s="162" t="s">
        <v>131</v>
      </c>
    </row>
    <row r="155" spans="1:65" s="2" customFormat="1" ht="48">
      <c r="A155" s="30"/>
      <c r="B155" s="146"/>
      <c r="C155" s="147" t="s">
        <v>192</v>
      </c>
      <c r="D155" s="147" t="s">
        <v>134</v>
      </c>
      <c r="E155" s="148" t="s">
        <v>193</v>
      </c>
      <c r="F155" s="185" t="s">
        <v>304</v>
      </c>
      <c r="G155" s="150" t="s">
        <v>195</v>
      </c>
      <c r="H155" s="151">
        <v>1038.6500000000001</v>
      </c>
      <c r="I155" s="152"/>
      <c r="J155" s="153">
        <f>ROUND(I155*H155,2)</f>
        <v>0</v>
      </c>
      <c r="K155" s="149" t="s">
        <v>1</v>
      </c>
      <c r="L155" s="31"/>
      <c r="M155" s="154" t="s">
        <v>1</v>
      </c>
      <c r="N155" s="155" t="s">
        <v>42</v>
      </c>
      <c r="O155" s="56"/>
      <c r="P155" s="156">
        <f>O155*H155</f>
        <v>0</v>
      </c>
      <c r="Q155" s="156">
        <v>5.0000000000000002E-5</v>
      </c>
      <c r="R155" s="156">
        <f>Q155*H155</f>
        <v>5.1932500000000006E-2</v>
      </c>
      <c r="S155" s="156">
        <v>0</v>
      </c>
      <c r="T155" s="157">
        <f>S155*H155</f>
        <v>0</v>
      </c>
      <c r="U155" s="30"/>
      <c r="V155" s="30"/>
      <c r="W155" s="30"/>
      <c r="X155" s="30"/>
      <c r="Y155" s="30"/>
      <c r="Z155" s="30"/>
      <c r="AA155" s="30"/>
      <c r="AB155" s="30"/>
      <c r="AC155" s="30"/>
      <c r="AD155" s="30"/>
      <c r="AE155" s="30"/>
      <c r="AR155" s="158" t="s">
        <v>189</v>
      </c>
      <c r="AT155" s="158" t="s">
        <v>134</v>
      </c>
      <c r="AU155" s="158" t="s">
        <v>86</v>
      </c>
      <c r="AY155" s="15" t="s">
        <v>131</v>
      </c>
      <c r="BE155" s="159">
        <f>IF(N155="základní",J155,0)</f>
        <v>0</v>
      </c>
      <c r="BF155" s="159">
        <f>IF(N155="snížená",J155,0)</f>
        <v>0</v>
      </c>
      <c r="BG155" s="159">
        <f>IF(N155="zákl. přenesená",J155,0)</f>
        <v>0</v>
      </c>
      <c r="BH155" s="159">
        <f>IF(N155="sníž. přenesená",J155,0)</f>
        <v>0</v>
      </c>
      <c r="BI155" s="159">
        <f>IF(N155="nulová",J155,0)</f>
        <v>0</v>
      </c>
      <c r="BJ155" s="15" t="s">
        <v>86</v>
      </c>
      <c r="BK155" s="159">
        <f>ROUND(I155*H155,2)</f>
        <v>0</v>
      </c>
      <c r="BL155" s="15" t="s">
        <v>189</v>
      </c>
      <c r="BM155" s="158" t="s">
        <v>260</v>
      </c>
    </row>
    <row r="156" spans="1:65" s="2" customFormat="1" ht="24">
      <c r="A156" s="30"/>
      <c r="B156" s="146"/>
      <c r="C156" s="147" t="s">
        <v>197</v>
      </c>
      <c r="D156" s="147" t="s">
        <v>134</v>
      </c>
      <c r="E156" s="148" t="s">
        <v>198</v>
      </c>
      <c r="F156" s="149" t="s">
        <v>199</v>
      </c>
      <c r="G156" s="150" t="s">
        <v>200</v>
      </c>
      <c r="H156" s="169"/>
      <c r="I156" s="152"/>
      <c r="J156" s="153">
        <f>ROUND(I156*H156,2)</f>
        <v>0</v>
      </c>
      <c r="K156" s="149" t="s">
        <v>138</v>
      </c>
      <c r="L156" s="31"/>
      <c r="M156" s="154" t="s">
        <v>1</v>
      </c>
      <c r="N156" s="155" t="s">
        <v>42</v>
      </c>
      <c r="O156" s="56"/>
      <c r="P156" s="156">
        <f>O156*H156</f>
        <v>0</v>
      </c>
      <c r="Q156" s="156">
        <v>0</v>
      </c>
      <c r="R156" s="156">
        <f>Q156*H156</f>
        <v>0</v>
      </c>
      <c r="S156" s="156">
        <v>0</v>
      </c>
      <c r="T156" s="157">
        <f>S156*H156</f>
        <v>0</v>
      </c>
      <c r="U156" s="30"/>
      <c r="V156" s="30"/>
      <c r="W156" s="30"/>
      <c r="X156" s="30"/>
      <c r="Y156" s="30"/>
      <c r="Z156" s="30"/>
      <c r="AA156" s="30"/>
      <c r="AB156" s="30"/>
      <c r="AC156" s="30"/>
      <c r="AD156" s="30"/>
      <c r="AE156" s="30"/>
      <c r="AR156" s="158" t="s">
        <v>189</v>
      </c>
      <c r="AT156" s="158" t="s">
        <v>134</v>
      </c>
      <c r="AU156" s="158" t="s">
        <v>86</v>
      </c>
      <c r="AY156" s="15" t="s">
        <v>131</v>
      </c>
      <c r="BE156" s="159">
        <f>IF(N156="základní",J156,0)</f>
        <v>0</v>
      </c>
      <c r="BF156" s="159">
        <f>IF(N156="snížená",J156,0)</f>
        <v>0</v>
      </c>
      <c r="BG156" s="159">
        <f>IF(N156="zákl. přenesená",J156,0)</f>
        <v>0</v>
      </c>
      <c r="BH156" s="159">
        <f>IF(N156="sníž. přenesená",J156,0)</f>
        <v>0</v>
      </c>
      <c r="BI156" s="159">
        <f>IF(N156="nulová",J156,0)</f>
        <v>0</v>
      </c>
      <c r="BJ156" s="15" t="s">
        <v>86</v>
      </c>
      <c r="BK156" s="159">
        <f>ROUND(I156*H156,2)</f>
        <v>0</v>
      </c>
      <c r="BL156" s="15" t="s">
        <v>189</v>
      </c>
      <c r="BM156" s="158" t="s">
        <v>261</v>
      </c>
    </row>
    <row r="157" spans="1:65" s="12" customFormat="1" ht="22.9" customHeight="1">
      <c r="B157" s="133"/>
      <c r="D157" s="134" t="s">
        <v>75</v>
      </c>
      <c r="E157" s="144" t="s">
        <v>202</v>
      </c>
      <c r="F157" s="144" t="s">
        <v>203</v>
      </c>
      <c r="I157" s="136"/>
      <c r="J157" s="145">
        <f>BK157</f>
        <v>0</v>
      </c>
      <c r="L157" s="133"/>
      <c r="M157" s="138"/>
      <c r="N157" s="139"/>
      <c r="O157" s="139"/>
      <c r="P157" s="140">
        <f>SUM(P158:P164)</f>
        <v>0</v>
      </c>
      <c r="Q157" s="139"/>
      <c r="R157" s="140">
        <f>SUM(R158:R164)</f>
        <v>0.45203684999999993</v>
      </c>
      <c r="S157" s="139"/>
      <c r="T157" s="141">
        <f>SUM(T158:T164)</f>
        <v>0</v>
      </c>
      <c r="AR157" s="134" t="s">
        <v>86</v>
      </c>
      <c r="AT157" s="142" t="s">
        <v>75</v>
      </c>
      <c r="AU157" s="142" t="s">
        <v>81</v>
      </c>
      <c r="AY157" s="134" t="s">
        <v>131</v>
      </c>
      <c r="BK157" s="143">
        <f>SUM(BK158:BK164)</f>
        <v>0</v>
      </c>
    </row>
    <row r="158" spans="1:65" s="2" customFormat="1" ht="21.75" customHeight="1">
      <c r="A158" s="30"/>
      <c r="B158" s="146"/>
      <c r="C158" s="147" t="s">
        <v>204</v>
      </c>
      <c r="D158" s="147" t="s">
        <v>134</v>
      </c>
      <c r="E158" s="148" t="s">
        <v>205</v>
      </c>
      <c r="F158" s="149" t="s">
        <v>206</v>
      </c>
      <c r="G158" s="150" t="s">
        <v>151</v>
      </c>
      <c r="H158" s="151">
        <v>12.686999999999999</v>
      </c>
      <c r="I158" s="152"/>
      <c r="J158" s="153">
        <f>ROUND(I158*H158,2)</f>
        <v>0</v>
      </c>
      <c r="K158" s="149" t="s">
        <v>138</v>
      </c>
      <c r="L158" s="31"/>
      <c r="M158" s="154" t="s">
        <v>1</v>
      </c>
      <c r="N158" s="155" t="s">
        <v>42</v>
      </c>
      <c r="O158" s="56"/>
      <c r="P158" s="156">
        <f>O158*H158</f>
        <v>0</v>
      </c>
      <c r="Q158" s="156">
        <v>4.5500000000000002E-3</v>
      </c>
      <c r="R158" s="156">
        <f>Q158*H158</f>
        <v>5.7725850000000002E-2</v>
      </c>
      <c r="S158" s="156">
        <v>0</v>
      </c>
      <c r="T158" s="157">
        <f>S158*H158</f>
        <v>0</v>
      </c>
      <c r="U158" s="30"/>
      <c r="V158" s="30"/>
      <c r="W158" s="30"/>
      <c r="X158" s="30"/>
      <c r="Y158" s="30"/>
      <c r="Z158" s="30"/>
      <c r="AA158" s="30"/>
      <c r="AB158" s="30"/>
      <c r="AC158" s="30"/>
      <c r="AD158" s="30"/>
      <c r="AE158" s="30"/>
      <c r="AR158" s="158" t="s">
        <v>189</v>
      </c>
      <c r="AT158" s="158" t="s">
        <v>134</v>
      </c>
      <c r="AU158" s="158" t="s">
        <v>86</v>
      </c>
      <c r="AY158" s="15" t="s">
        <v>131</v>
      </c>
      <c r="BE158" s="159">
        <f>IF(N158="základní",J158,0)</f>
        <v>0</v>
      </c>
      <c r="BF158" s="159">
        <f>IF(N158="snížená",J158,0)</f>
        <v>0</v>
      </c>
      <c r="BG158" s="159">
        <f>IF(N158="zákl. přenesená",J158,0)</f>
        <v>0</v>
      </c>
      <c r="BH158" s="159">
        <f>IF(N158="sníž. přenesená",J158,0)</f>
        <v>0</v>
      </c>
      <c r="BI158" s="159">
        <f>IF(N158="nulová",J158,0)</f>
        <v>0</v>
      </c>
      <c r="BJ158" s="15" t="s">
        <v>86</v>
      </c>
      <c r="BK158" s="159">
        <f>ROUND(I158*H158,2)</f>
        <v>0</v>
      </c>
      <c r="BL158" s="15" t="s">
        <v>189</v>
      </c>
      <c r="BM158" s="158" t="s">
        <v>262</v>
      </c>
    </row>
    <row r="159" spans="1:65" s="2" customFormat="1" ht="36">
      <c r="A159" s="30"/>
      <c r="B159" s="146"/>
      <c r="C159" s="147" t="s">
        <v>208</v>
      </c>
      <c r="D159" s="147" t="s">
        <v>134</v>
      </c>
      <c r="E159" s="148" t="s">
        <v>209</v>
      </c>
      <c r="F159" s="149" t="s">
        <v>210</v>
      </c>
      <c r="G159" s="150" t="s">
        <v>151</v>
      </c>
      <c r="H159" s="151">
        <v>12.686999999999999</v>
      </c>
      <c r="I159" s="152"/>
      <c r="J159" s="153">
        <f>ROUND(I159*H159,2)</f>
        <v>0</v>
      </c>
      <c r="K159" s="149" t="s">
        <v>138</v>
      </c>
      <c r="L159" s="31"/>
      <c r="M159" s="154" t="s">
        <v>1</v>
      </c>
      <c r="N159" s="155" t="s">
        <v>42</v>
      </c>
      <c r="O159" s="56"/>
      <c r="P159" s="156">
        <f>O159*H159</f>
        <v>0</v>
      </c>
      <c r="Q159" s="156">
        <v>8.9999999999999993E-3</v>
      </c>
      <c r="R159" s="156">
        <f>Q159*H159</f>
        <v>0.11418299999999998</v>
      </c>
      <c r="S159" s="156">
        <v>0</v>
      </c>
      <c r="T159" s="157">
        <f>S159*H159</f>
        <v>0</v>
      </c>
      <c r="U159" s="30"/>
      <c r="V159" s="30"/>
      <c r="W159" s="30"/>
      <c r="X159" s="30"/>
      <c r="Y159" s="30"/>
      <c r="Z159" s="30"/>
      <c r="AA159" s="30"/>
      <c r="AB159" s="30"/>
      <c r="AC159" s="30"/>
      <c r="AD159" s="30"/>
      <c r="AE159" s="30"/>
      <c r="AR159" s="158" t="s">
        <v>189</v>
      </c>
      <c r="AT159" s="158" t="s">
        <v>134</v>
      </c>
      <c r="AU159" s="158" t="s">
        <v>86</v>
      </c>
      <c r="AY159" s="15" t="s">
        <v>131</v>
      </c>
      <c r="BE159" s="159">
        <f>IF(N159="základní",J159,0)</f>
        <v>0</v>
      </c>
      <c r="BF159" s="159">
        <f>IF(N159="snížená",J159,0)</f>
        <v>0</v>
      </c>
      <c r="BG159" s="159">
        <f>IF(N159="zákl. přenesená",J159,0)</f>
        <v>0</v>
      </c>
      <c r="BH159" s="159">
        <f>IF(N159="sníž. přenesená",J159,0)</f>
        <v>0</v>
      </c>
      <c r="BI159" s="159">
        <f>IF(N159="nulová",J159,0)</f>
        <v>0</v>
      </c>
      <c r="BJ159" s="15" t="s">
        <v>86</v>
      </c>
      <c r="BK159" s="159">
        <f>ROUND(I159*H159,2)</f>
        <v>0</v>
      </c>
      <c r="BL159" s="15" t="s">
        <v>189</v>
      </c>
      <c r="BM159" s="158" t="s">
        <v>263</v>
      </c>
    </row>
    <row r="160" spans="1:65" s="2" customFormat="1" ht="36">
      <c r="A160" s="30"/>
      <c r="B160" s="146"/>
      <c r="C160" s="170" t="s">
        <v>8</v>
      </c>
      <c r="D160" s="170" t="s">
        <v>212</v>
      </c>
      <c r="E160" s="171" t="s">
        <v>213</v>
      </c>
      <c r="F160" s="172" t="s">
        <v>214</v>
      </c>
      <c r="G160" s="173" t="s">
        <v>151</v>
      </c>
      <c r="H160" s="174">
        <v>14.59</v>
      </c>
      <c r="I160" s="175"/>
      <c r="J160" s="176">
        <f>ROUND(I160*H160,2)</f>
        <v>0</v>
      </c>
      <c r="K160" s="172" t="s">
        <v>138</v>
      </c>
      <c r="L160" s="177"/>
      <c r="M160" s="178" t="s">
        <v>1</v>
      </c>
      <c r="N160" s="179" t="s">
        <v>42</v>
      </c>
      <c r="O160" s="56"/>
      <c r="P160" s="156">
        <f>O160*H160</f>
        <v>0</v>
      </c>
      <c r="Q160" s="156">
        <v>1.9199999999999998E-2</v>
      </c>
      <c r="R160" s="156">
        <f>Q160*H160</f>
        <v>0.28012799999999999</v>
      </c>
      <c r="S160" s="156">
        <v>0</v>
      </c>
      <c r="T160" s="157">
        <f>S160*H160</f>
        <v>0</v>
      </c>
      <c r="U160" s="30"/>
      <c r="V160" s="30"/>
      <c r="W160" s="30"/>
      <c r="X160" s="30"/>
      <c r="Y160" s="30"/>
      <c r="Z160" s="30"/>
      <c r="AA160" s="30"/>
      <c r="AB160" s="30"/>
      <c r="AC160" s="30"/>
      <c r="AD160" s="30"/>
      <c r="AE160" s="30"/>
      <c r="AR160" s="158" t="s">
        <v>215</v>
      </c>
      <c r="AT160" s="158" t="s">
        <v>212</v>
      </c>
      <c r="AU160" s="158" t="s">
        <v>86</v>
      </c>
      <c r="AY160" s="15" t="s">
        <v>131</v>
      </c>
      <c r="BE160" s="159">
        <f>IF(N160="základní",J160,0)</f>
        <v>0</v>
      </c>
      <c r="BF160" s="159">
        <f>IF(N160="snížená",J160,0)</f>
        <v>0</v>
      </c>
      <c r="BG160" s="159">
        <f>IF(N160="zákl. přenesená",J160,0)</f>
        <v>0</v>
      </c>
      <c r="BH160" s="159">
        <f>IF(N160="sníž. přenesená",J160,0)</f>
        <v>0</v>
      </c>
      <c r="BI160" s="159">
        <f>IF(N160="nulová",J160,0)</f>
        <v>0</v>
      </c>
      <c r="BJ160" s="15" t="s">
        <v>86</v>
      </c>
      <c r="BK160" s="159">
        <f>ROUND(I160*H160,2)</f>
        <v>0</v>
      </c>
      <c r="BL160" s="15" t="s">
        <v>189</v>
      </c>
      <c r="BM160" s="158" t="s">
        <v>264</v>
      </c>
    </row>
    <row r="161" spans="1:65" s="13" customFormat="1">
      <c r="B161" s="160"/>
      <c r="D161" s="161" t="s">
        <v>141</v>
      </c>
      <c r="F161" s="163" t="s">
        <v>217</v>
      </c>
      <c r="H161" s="164">
        <v>14.59</v>
      </c>
      <c r="I161" s="165"/>
      <c r="L161" s="160"/>
      <c r="M161" s="166"/>
      <c r="N161" s="167"/>
      <c r="O161" s="167"/>
      <c r="P161" s="167"/>
      <c r="Q161" s="167"/>
      <c r="R161" s="167"/>
      <c r="S161" s="167"/>
      <c r="T161" s="168"/>
      <c r="AT161" s="162" t="s">
        <v>141</v>
      </c>
      <c r="AU161" s="162" t="s">
        <v>86</v>
      </c>
      <c r="AV161" s="13" t="s">
        <v>86</v>
      </c>
      <c r="AW161" s="13" t="s">
        <v>3</v>
      </c>
      <c r="AX161" s="13" t="s">
        <v>81</v>
      </c>
      <c r="AY161" s="162" t="s">
        <v>131</v>
      </c>
    </row>
    <row r="162" spans="1:65" s="2" customFormat="1" ht="36">
      <c r="A162" s="30"/>
      <c r="B162" s="146"/>
      <c r="C162" s="147" t="s">
        <v>189</v>
      </c>
      <c r="D162" s="147" t="s">
        <v>134</v>
      </c>
      <c r="E162" s="148" t="s">
        <v>218</v>
      </c>
      <c r="F162" s="149" t="s">
        <v>219</v>
      </c>
      <c r="G162" s="150" t="s">
        <v>151</v>
      </c>
      <c r="H162" s="151">
        <v>12.686999999999999</v>
      </c>
      <c r="I162" s="152"/>
      <c r="J162" s="153">
        <f>ROUND(I162*H162,2)</f>
        <v>0</v>
      </c>
      <c r="K162" s="149" t="s">
        <v>138</v>
      </c>
      <c r="L162" s="31"/>
      <c r="M162" s="154" t="s">
        <v>1</v>
      </c>
      <c r="N162" s="155" t="s">
        <v>42</v>
      </c>
      <c r="O162" s="56"/>
      <c r="P162" s="156">
        <f>O162*H162</f>
        <v>0</v>
      </c>
      <c r="Q162" s="156">
        <v>0</v>
      </c>
      <c r="R162" s="156">
        <f>Q162*H162</f>
        <v>0</v>
      </c>
      <c r="S162" s="156">
        <v>0</v>
      </c>
      <c r="T162" s="157">
        <f>S162*H162</f>
        <v>0</v>
      </c>
      <c r="U162" s="30"/>
      <c r="V162" s="30"/>
      <c r="W162" s="30"/>
      <c r="X162" s="30"/>
      <c r="Y162" s="30"/>
      <c r="Z162" s="30"/>
      <c r="AA162" s="30"/>
      <c r="AB162" s="30"/>
      <c r="AC162" s="30"/>
      <c r="AD162" s="30"/>
      <c r="AE162" s="30"/>
      <c r="AR162" s="158" t="s">
        <v>189</v>
      </c>
      <c r="AT162" s="158" t="s">
        <v>134</v>
      </c>
      <c r="AU162" s="158" t="s">
        <v>86</v>
      </c>
      <c r="AY162" s="15" t="s">
        <v>131</v>
      </c>
      <c r="BE162" s="159">
        <f>IF(N162="základní",J162,0)</f>
        <v>0</v>
      </c>
      <c r="BF162" s="159">
        <f>IF(N162="snížená",J162,0)</f>
        <v>0</v>
      </c>
      <c r="BG162" s="159">
        <f>IF(N162="zákl. přenesená",J162,0)</f>
        <v>0</v>
      </c>
      <c r="BH162" s="159">
        <f>IF(N162="sníž. přenesená",J162,0)</f>
        <v>0</v>
      </c>
      <c r="BI162" s="159">
        <f>IF(N162="nulová",J162,0)</f>
        <v>0</v>
      </c>
      <c r="BJ162" s="15" t="s">
        <v>86</v>
      </c>
      <c r="BK162" s="159">
        <f>ROUND(I162*H162,2)</f>
        <v>0</v>
      </c>
      <c r="BL162" s="15" t="s">
        <v>189</v>
      </c>
      <c r="BM162" s="158" t="s">
        <v>265</v>
      </c>
    </row>
    <row r="163" spans="1:65" s="2" customFormat="1" ht="33" customHeight="1">
      <c r="A163" s="30"/>
      <c r="B163" s="146"/>
      <c r="C163" s="147" t="s">
        <v>221</v>
      </c>
      <c r="D163" s="147" t="s">
        <v>134</v>
      </c>
      <c r="E163" s="148" t="s">
        <v>222</v>
      </c>
      <c r="F163" s="149" t="s">
        <v>223</v>
      </c>
      <c r="G163" s="150" t="s">
        <v>151</v>
      </c>
      <c r="H163" s="151">
        <v>12.686999999999999</v>
      </c>
      <c r="I163" s="152"/>
      <c r="J163" s="153">
        <f>ROUND(I163*H163,2)</f>
        <v>0</v>
      </c>
      <c r="K163" s="149" t="s">
        <v>138</v>
      </c>
      <c r="L163" s="31"/>
      <c r="M163" s="154" t="s">
        <v>1</v>
      </c>
      <c r="N163" s="155" t="s">
        <v>42</v>
      </c>
      <c r="O163" s="56"/>
      <c r="P163" s="156">
        <f>O163*H163</f>
        <v>0</v>
      </c>
      <c r="Q163" s="156">
        <v>0</v>
      </c>
      <c r="R163" s="156">
        <f>Q163*H163</f>
        <v>0</v>
      </c>
      <c r="S163" s="156">
        <v>0</v>
      </c>
      <c r="T163" s="157">
        <f>S163*H163</f>
        <v>0</v>
      </c>
      <c r="U163" s="30"/>
      <c r="V163" s="30"/>
      <c r="W163" s="30"/>
      <c r="X163" s="30"/>
      <c r="Y163" s="30"/>
      <c r="Z163" s="30"/>
      <c r="AA163" s="30"/>
      <c r="AB163" s="30"/>
      <c r="AC163" s="30"/>
      <c r="AD163" s="30"/>
      <c r="AE163" s="30"/>
      <c r="AR163" s="158" t="s">
        <v>189</v>
      </c>
      <c r="AT163" s="158" t="s">
        <v>134</v>
      </c>
      <c r="AU163" s="158" t="s">
        <v>86</v>
      </c>
      <c r="AY163" s="15" t="s">
        <v>131</v>
      </c>
      <c r="BE163" s="159">
        <f>IF(N163="základní",J163,0)</f>
        <v>0</v>
      </c>
      <c r="BF163" s="159">
        <f>IF(N163="snížená",J163,0)</f>
        <v>0</v>
      </c>
      <c r="BG163" s="159">
        <f>IF(N163="zákl. přenesená",J163,0)</f>
        <v>0</v>
      </c>
      <c r="BH163" s="159">
        <f>IF(N163="sníž. přenesená",J163,0)</f>
        <v>0</v>
      </c>
      <c r="BI163" s="159">
        <f>IF(N163="nulová",J163,0)</f>
        <v>0</v>
      </c>
      <c r="BJ163" s="15" t="s">
        <v>86</v>
      </c>
      <c r="BK163" s="159">
        <f>ROUND(I163*H163,2)</f>
        <v>0</v>
      </c>
      <c r="BL163" s="15" t="s">
        <v>189</v>
      </c>
      <c r="BM163" s="158" t="s">
        <v>266</v>
      </c>
    </row>
    <row r="164" spans="1:65" s="2" customFormat="1" ht="24">
      <c r="A164" s="30"/>
      <c r="B164" s="146"/>
      <c r="C164" s="147" t="s">
        <v>225</v>
      </c>
      <c r="D164" s="147" t="s">
        <v>134</v>
      </c>
      <c r="E164" s="148" t="s">
        <v>226</v>
      </c>
      <c r="F164" s="149" t="s">
        <v>227</v>
      </c>
      <c r="G164" s="150" t="s">
        <v>163</v>
      </c>
      <c r="H164" s="151">
        <v>0.45200000000000001</v>
      </c>
      <c r="I164" s="152"/>
      <c r="J164" s="153">
        <f>ROUND(I164*H164,2)</f>
        <v>0</v>
      </c>
      <c r="K164" s="149" t="s">
        <v>138</v>
      </c>
      <c r="L164" s="31"/>
      <c r="M164" s="154" t="s">
        <v>1</v>
      </c>
      <c r="N164" s="155" t="s">
        <v>42</v>
      </c>
      <c r="O164" s="56"/>
      <c r="P164" s="156">
        <f>O164*H164</f>
        <v>0</v>
      </c>
      <c r="Q164" s="156">
        <v>0</v>
      </c>
      <c r="R164" s="156">
        <f>Q164*H164</f>
        <v>0</v>
      </c>
      <c r="S164" s="156">
        <v>0</v>
      </c>
      <c r="T164" s="157">
        <f>S164*H164</f>
        <v>0</v>
      </c>
      <c r="U164" s="30"/>
      <c r="V164" s="30"/>
      <c r="W164" s="30"/>
      <c r="X164" s="30"/>
      <c r="Y164" s="30"/>
      <c r="Z164" s="30"/>
      <c r="AA164" s="30"/>
      <c r="AB164" s="30"/>
      <c r="AC164" s="30"/>
      <c r="AD164" s="30"/>
      <c r="AE164" s="30"/>
      <c r="AR164" s="158" t="s">
        <v>189</v>
      </c>
      <c r="AT164" s="158" t="s">
        <v>134</v>
      </c>
      <c r="AU164" s="158" t="s">
        <v>86</v>
      </c>
      <c r="AY164" s="15" t="s">
        <v>131</v>
      </c>
      <c r="BE164" s="159">
        <f>IF(N164="základní",J164,0)</f>
        <v>0</v>
      </c>
      <c r="BF164" s="159">
        <f>IF(N164="snížená",J164,0)</f>
        <v>0</v>
      </c>
      <c r="BG164" s="159">
        <f>IF(N164="zákl. přenesená",J164,0)</f>
        <v>0</v>
      </c>
      <c r="BH164" s="159">
        <f>IF(N164="sníž. přenesená",J164,0)</f>
        <v>0</v>
      </c>
      <c r="BI164" s="159">
        <f>IF(N164="nulová",J164,0)</f>
        <v>0</v>
      </c>
      <c r="BJ164" s="15" t="s">
        <v>86</v>
      </c>
      <c r="BK164" s="159">
        <f>ROUND(I164*H164,2)</f>
        <v>0</v>
      </c>
      <c r="BL164" s="15" t="s">
        <v>189</v>
      </c>
      <c r="BM164" s="158" t="s">
        <v>267</v>
      </c>
    </row>
    <row r="165" spans="1:65" s="12" customFormat="1" ht="25.9" customHeight="1">
      <c r="B165" s="133"/>
      <c r="D165" s="134" t="s">
        <v>75</v>
      </c>
      <c r="E165" s="135" t="s">
        <v>229</v>
      </c>
      <c r="F165" s="135" t="s">
        <v>230</v>
      </c>
      <c r="I165" s="136"/>
      <c r="J165" s="137">
        <f>BK165</f>
        <v>0</v>
      </c>
      <c r="L165" s="133"/>
      <c r="M165" s="138"/>
      <c r="N165" s="139"/>
      <c r="O165" s="139"/>
      <c r="P165" s="140">
        <f>P166+P168+P170</f>
        <v>0</v>
      </c>
      <c r="Q165" s="139"/>
      <c r="R165" s="140">
        <f>R166+R168+R170</f>
        <v>0</v>
      </c>
      <c r="S165" s="139"/>
      <c r="T165" s="141">
        <f>T166+T168+T170</f>
        <v>0</v>
      </c>
      <c r="AR165" s="134" t="s">
        <v>160</v>
      </c>
      <c r="AT165" s="142" t="s">
        <v>75</v>
      </c>
      <c r="AU165" s="142" t="s">
        <v>76</v>
      </c>
      <c r="AY165" s="134" t="s">
        <v>131</v>
      </c>
      <c r="BK165" s="143">
        <f>BK166+BK168+BK170</f>
        <v>0</v>
      </c>
    </row>
    <row r="166" spans="1:65" s="12" customFormat="1" ht="22.9" customHeight="1">
      <c r="B166" s="133"/>
      <c r="D166" s="134" t="s">
        <v>75</v>
      </c>
      <c r="E166" s="144" t="s">
        <v>231</v>
      </c>
      <c r="F166" s="144" t="s">
        <v>232</v>
      </c>
      <c r="I166" s="136"/>
      <c r="J166" s="145">
        <f>BK166</f>
        <v>0</v>
      </c>
      <c r="L166" s="133"/>
      <c r="M166" s="138"/>
      <c r="N166" s="139"/>
      <c r="O166" s="139"/>
      <c r="P166" s="140">
        <f>P167</f>
        <v>0</v>
      </c>
      <c r="Q166" s="139"/>
      <c r="R166" s="140">
        <f>R167</f>
        <v>0</v>
      </c>
      <c r="S166" s="139"/>
      <c r="T166" s="141">
        <f>T167</f>
        <v>0</v>
      </c>
      <c r="AR166" s="134" t="s">
        <v>160</v>
      </c>
      <c r="AT166" s="142" t="s">
        <v>75</v>
      </c>
      <c r="AU166" s="142" t="s">
        <v>81</v>
      </c>
      <c r="AY166" s="134" t="s">
        <v>131</v>
      </c>
      <c r="BK166" s="143">
        <f>BK167</f>
        <v>0</v>
      </c>
    </row>
    <row r="167" spans="1:65" s="2" customFormat="1" ht="16.5" customHeight="1">
      <c r="A167" s="30"/>
      <c r="B167" s="146"/>
      <c r="C167" s="147" t="s">
        <v>233</v>
      </c>
      <c r="D167" s="147" t="s">
        <v>134</v>
      </c>
      <c r="E167" s="148" t="s">
        <v>234</v>
      </c>
      <c r="F167" s="149" t="s">
        <v>232</v>
      </c>
      <c r="G167" s="150" t="s">
        <v>200</v>
      </c>
      <c r="H167" s="169"/>
      <c r="I167" s="152"/>
      <c r="J167" s="153">
        <f>ROUND(I167*H167,2)</f>
        <v>0</v>
      </c>
      <c r="K167" s="149" t="s">
        <v>138</v>
      </c>
      <c r="L167" s="31"/>
      <c r="M167" s="154" t="s">
        <v>1</v>
      </c>
      <c r="N167" s="155" t="s">
        <v>42</v>
      </c>
      <c r="O167" s="56"/>
      <c r="P167" s="156">
        <f>O167*H167</f>
        <v>0</v>
      </c>
      <c r="Q167" s="156">
        <v>0</v>
      </c>
      <c r="R167" s="156">
        <f>Q167*H167</f>
        <v>0</v>
      </c>
      <c r="S167" s="156">
        <v>0</v>
      </c>
      <c r="T167" s="157">
        <f>S167*H167</f>
        <v>0</v>
      </c>
      <c r="U167" s="30"/>
      <c r="V167" s="30"/>
      <c r="W167" s="30"/>
      <c r="X167" s="30"/>
      <c r="Y167" s="30"/>
      <c r="Z167" s="30"/>
      <c r="AA167" s="30"/>
      <c r="AB167" s="30"/>
      <c r="AC167" s="30"/>
      <c r="AD167" s="30"/>
      <c r="AE167" s="30"/>
      <c r="AR167" s="158" t="s">
        <v>235</v>
      </c>
      <c r="AT167" s="158" t="s">
        <v>134</v>
      </c>
      <c r="AU167" s="158" t="s">
        <v>86</v>
      </c>
      <c r="AY167" s="15" t="s">
        <v>131</v>
      </c>
      <c r="BE167" s="159">
        <f>IF(N167="základní",J167,0)</f>
        <v>0</v>
      </c>
      <c r="BF167" s="159">
        <f>IF(N167="snížená",J167,0)</f>
        <v>0</v>
      </c>
      <c r="BG167" s="159">
        <f>IF(N167="zákl. přenesená",J167,0)</f>
        <v>0</v>
      </c>
      <c r="BH167" s="159">
        <f>IF(N167="sníž. přenesená",J167,0)</f>
        <v>0</v>
      </c>
      <c r="BI167" s="159">
        <f>IF(N167="nulová",J167,0)</f>
        <v>0</v>
      </c>
      <c r="BJ167" s="15" t="s">
        <v>86</v>
      </c>
      <c r="BK167" s="159">
        <f>ROUND(I167*H167,2)</f>
        <v>0</v>
      </c>
      <c r="BL167" s="15" t="s">
        <v>235</v>
      </c>
      <c r="BM167" s="158" t="s">
        <v>268</v>
      </c>
    </row>
    <row r="168" spans="1:65" s="12" customFormat="1" ht="22.9" customHeight="1">
      <c r="B168" s="133"/>
      <c r="D168" s="134" t="s">
        <v>75</v>
      </c>
      <c r="E168" s="144" t="s">
        <v>237</v>
      </c>
      <c r="F168" s="144" t="s">
        <v>238</v>
      </c>
      <c r="I168" s="136"/>
      <c r="J168" s="145">
        <f>BK168</f>
        <v>0</v>
      </c>
      <c r="L168" s="133"/>
      <c r="M168" s="138"/>
      <c r="N168" s="139"/>
      <c r="O168" s="139"/>
      <c r="P168" s="140">
        <f>P169</f>
        <v>0</v>
      </c>
      <c r="Q168" s="139"/>
      <c r="R168" s="140">
        <f>R169</f>
        <v>0</v>
      </c>
      <c r="S168" s="139"/>
      <c r="T168" s="141">
        <f>T169</f>
        <v>0</v>
      </c>
      <c r="AR168" s="134" t="s">
        <v>160</v>
      </c>
      <c r="AT168" s="142" t="s">
        <v>75</v>
      </c>
      <c r="AU168" s="142" t="s">
        <v>81</v>
      </c>
      <c r="AY168" s="134" t="s">
        <v>131</v>
      </c>
      <c r="BK168" s="143">
        <f>BK169</f>
        <v>0</v>
      </c>
    </row>
    <row r="169" spans="1:65" s="2" customFormat="1" ht="16.5" customHeight="1">
      <c r="A169" s="30"/>
      <c r="B169" s="146"/>
      <c r="C169" s="147" t="s">
        <v>244</v>
      </c>
      <c r="D169" s="147" t="s">
        <v>134</v>
      </c>
      <c r="E169" s="148" t="s">
        <v>239</v>
      </c>
      <c r="F169" s="149" t="s">
        <v>240</v>
      </c>
      <c r="G169" s="150" t="s">
        <v>200</v>
      </c>
      <c r="H169" s="169"/>
      <c r="I169" s="152"/>
      <c r="J169" s="153">
        <f>ROUND(I169*H169,2)</f>
        <v>0</v>
      </c>
      <c r="K169" s="149" t="s">
        <v>138</v>
      </c>
      <c r="L169" s="31"/>
      <c r="M169" s="154" t="s">
        <v>1</v>
      </c>
      <c r="N169" s="155" t="s">
        <v>42</v>
      </c>
      <c r="O169" s="56"/>
      <c r="P169" s="156">
        <f>O169*H169</f>
        <v>0</v>
      </c>
      <c r="Q169" s="156">
        <v>0</v>
      </c>
      <c r="R169" s="156">
        <f>Q169*H169</f>
        <v>0</v>
      </c>
      <c r="S169" s="156">
        <v>0</v>
      </c>
      <c r="T169" s="157">
        <f>S169*H169</f>
        <v>0</v>
      </c>
      <c r="U169" s="30"/>
      <c r="V169" s="30"/>
      <c r="W169" s="30"/>
      <c r="X169" s="30"/>
      <c r="Y169" s="30"/>
      <c r="Z169" s="30"/>
      <c r="AA169" s="30"/>
      <c r="AB169" s="30"/>
      <c r="AC169" s="30"/>
      <c r="AD169" s="30"/>
      <c r="AE169" s="30"/>
      <c r="AR169" s="158" t="s">
        <v>235</v>
      </c>
      <c r="AT169" s="158" t="s">
        <v>134</v>
      </c>
      <c r="AU169" s="158" t="s">
        <v>86</v>
      </c>
      <c r="AY169" s="15" t="s">
        <v>131</v>
      </c>
      <c r="BE169" s="159">
        <f>IF(N169="základní",J169,0)</f>
        <v>0</v>
      </c>
      <c r="BF169" s="159">
        <f>IF(N169="snížená",J169,0)</f>
        <v>0</v>
      </c>
      <c r="BG169" s="159">
        <f>IF(N169="zákl. přenesená",J169,0)</f>
        <v>0</v>
      </c>
      <c r="BH169" s="159">
        <f>IF(N169="sníž. přenesená",J169,0)</f>
        <v>0</v>
      </c>
      <c r="BI169" s="159">
        <f>IF(N169="nulová",J169,0)</f>
        <v>0</v>
      </c>
      <c r="BJ169" s="15" t="s">
        <v>86</v>
      </c>
      <c r="BK169" s="159">
        <f>ROUND(I169*H169,2)</f>
        <v>0</v>
      </c>
      <c r="BL169" s="15" t="s">
        <v>235</v>
      </c>
      <c r="BM169" s="158" t="s">
        <v>269</v>
      </c>
    </row>
    <row r="170" spans="1:65" s="12" customFormat="1" ht="22.9" customHeight="1">
      <c r="B170" s="133"/>
      <c r="D170" s="134" t="s">
        <v>75</v>
      </c>
      <c r="E170" s="144" t="s">
        <v>242</v>
      </c>
      <c r="F170" s="144" t="s">
        <v>243</v>
      </c>
      <c r="I170" s="136"/>
      <c r="J170" s="145">
        <f>BK170</f>
        <v>0</v>
      </c>
      <c r="L170" s="133"/>
      <c r="M170" s="138"/>
      <c r="N170" s="139"/>
      <c r="O170" s="139"/>
      <c r="P170" s="140">
        <f>P171</f>
        <v>0</v>
      </c>
      <c r="Q170" s="139"/>
      <c r="R170" s="140">
        <f>R171</f>
        <v>0</v>
      </c>
      <c r="S170" s="139"/>
      <c r="T170" s="141">
        <f>T171</f>
        <v>0</v>
      </c>
      <c r="AR170" s="134" t="s">
        <v>160</v>
      </c>
      <c r="AT170" s="142" t="s">
        <v>75</v>
      </c>
      <c r="AU170" s="142" t="s">
        <v>81</v>
      </c>
      <c r="AY170" s="134" t="s">
        <v>131</v>
      </c>
      <c r="BK170" s="143">
        <f>BK171</f>
        <v>0</v>
      </c>
    </row>
    <row r="171" spans="1:65" s="2" customFormat="1" ht="16.5" customHeight="1">
      <c r="A171" s="30"/>
      <c r="B171" s="146"/>
      <c r="C171" s="147" t="s">
        <v>7</v>
      </c>
      <c r="D171" s="147" t="s">
        <v>134</v>
      </c>
      <c r="E171" s="148" t="s">
        <v>245</v>
      </c>
      <c r="F171" s="149" t="s">
        <v>246</v>
      </c>
      <c r="G171" s="150" t="s">
        <v>200</v>
      </c>
      <c r="H171" s="169"/>
      <c r="I171" s="152"/>
      <c r="J171" s="153">
        <f>ROUND(I171*H171,2)</f>
        <v>0</v>
      </c>
      <c r="K171" s="149" t="s">
        <v>138</v>
      </c>
      <c r="L171" s="31"/>
      <c r="M171" s="180" t="s">
        <v>1</v>
      </c>
      <c r="N171" s="181" t="s">
        <v>42</v>
      </c>
      <c r="O171" s="182"/>
      <c r="P171" s="183">
        <f>O171*H171</f>
        <v>0</v>
      </c>
      <c r="Q171" s="183">
        <v>0</v>
      </c>
      <c r="R171" s="183">
        <f>Q171*H171</f>
        <v>0</v>
      </c>
      <c r="S171" s="183">
        <v>0</v>
      </c>
      <c r="T171" s="184">
        <f>S171*H171</f>
        <v>0</v>
      </c>
      <c r="U171" s="30"/>
      <c r="V171" s="30"/>
      <c r="W171" s="30"/>
      <c r="X171" s="30"/>
      <c r="Y171" s="30"/>
      <c r="Z171" s="30"/>
      <c r="AA171" s="30"/>
      <c r="AB171" s="30"/>
      <c r="AC171" s="30"/>
      <c r="AD171" s="30"/>
      <c r="AE171" s="30"/>
      <c r="AR171" s="158" t="s">
        <v>235</v>
      </c>
      <c r="AT171" s="158" t="s">
        <v>134</v>
      </c>
      <c r="AU171" s="158" t="s">
        <v>86</v>
      </c>
      <c r="AY171" s="15" t="s">
        <v>131</v>
      </c>
      <c r="BE171" s="159">
        <f>IF(N171="základní",J171,0)</f>
        <v>0</v>
      </c>
      <c r="BF171" s="159">
        <f>IF(N171="snížená",J171,0)</f>
        <v>0</v>
      </c>
      <c r="BG171" s="159">
        <f>IF(N171="zákl. přenesená",J171,0)</f>
        <v>0</v>
      </c>
      <c r="BH171" s="159">
        <f>IF(N171="sníž. přenesená",J171,0)</f>
        <v>0</v>
      </c>
      <c r="BI171" s="159">
        <f>IF(N171="nulová",J171,0)</f>
        <v>0</v>
      </c>
      <c r="BJ171" s="15" t="s">
        <v>86</v>
      </c>
      <c r="BK171" s="159">
        <f>ROUND(I171*H171,2)</f>
        <v>0</v>
      </c>
      <c r="BL171" s="15" t="s">
        <v>235</v>
      </c>
      <c r="BM171" s="158" t="s">
        <v>270</v>
      </c>
    </row>
    <row r="172" spans="1:65" s="2" customFormat="1" ht="6.95" customHeight="1">
      <c r="A172" s="30"/>
      <c r="B172" s="45"/>
      <c r="C172" s="46"/>
      <c r="D172" s="46"/>
      <c r="E172" s="46"/>
      <c r="F172" s="46"/>
      <c r="G172" s="46"/>
      <c r="H172" s="46"/>
      <c r="I172" s="46"/>
      <c r="J172" s="46"/>
      <c r="K172" s="46"/>
      <c r="L172" s="31"/>
      <c r="M172" s="30"/>
      <c r="O172" s="30"/>
      <c r="P172" s="30"/>
      <c r="Q172" s="30"/>
      <c r="R172" s="30"/>
      <c r="S172" s="30"/>
      <c r="T172" s="30"/>
      <c r="U172" s="30"/>
      <c r="V172" s="30"/>
      <c r="W172" s="30"/>
      <c r="X172" s="30"/>
      <c r="Y172" s="30"/>
      <c r="Z172" s="30"/>
      <c r="AA172" s="30"/>
      <c r="AB172" s="30"/>
      <c r="AC172" s="30"/>
      <c r="AD172" s="30"/>
      <c r="AE172" s="30"/>
    </row>
  </sheetData>
  <autoFilter ref="C131:K171"/>
  <mergeCells count="12">
    <mergeCell ref="E124:H124"/>
    <mergeCell ref="L2:V2"/>
    <mergeCell ref="E85:H85"/>
    <mergeCell ref="E87:H87"/>
    <mergeCell ref="E89:H89"/>
    <mergeCell ref="E120:H120"/>
    <mergeCell ref="E122:H122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76"/>
  <sheetViews>
    <sheetView showGridLines="0" workbookViewId="0">
      <selection activeCell="C4" sqref="C4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187" t="s">
        <v>5</v>
      </c>
      <c r="M2" s="188"/>
      <c r="N2" s="188"/>
      <c r="O2" s="188"/>
      <c r="P2" s="188"/>
      <c r="Q2" s="188"/>
      <c r="R2" s="188"/>
      <c r="S2" s="188"/>
      <c r="T2" s="188"/>
      <c r="U2" s="188"/>
      <c r="V2" s="188"/>
      <c r="AT2" s="15" t="s">
        <v>93</v>
      </c>
    </row>
    <row r="3" spans="1:46" s="1" customFormat="1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81</v>
      </c>
    </row>
    <row r="4" spans="1:46" s="1" customFormat="1" ht="24.95" customHeight="1">
      <c r="B4" s="18"/>
      <c r="D4" s="19" t="s">
        <v>94</v>
      </c>
      <c r="L4" s="18"/>
      <c r="M4" s="96" t="s">
        <v>10</v>
      </c>
      <c r="AT4" s="15" t="s">
        <v>3</v>
      </c>
    </row>
    <row r="5" spans="1:46" s="1" customFormat="1" ht="6.95" customHeight="1">
      <c r="B5" s="18"/>
      <c r="L5" s="18"/>
    </row>
    <row r="6" spans="1:46" s="1" customFormat="1" ht="12" customHeight="1">
      <c r="B6" s="18"/>
      <c r="D6" s="25" t="s">
        <v>16</v>
      </c>
      <c r="L6" s="18"/>
    </row>
    <row r="7" spans="1:46" s="1" customFormat="1" ht="16.5" customHeight="1">
      <c r="B7" s="18"/>
      <c r="E7" s="231" t="str">
        <f>'Rekapitulace stavby'!K6</f>
        <v>OPRAVA VNITŘNÍ RAMPY PRO OSOBY ZTP HUSOVA 111, 112</v>
      </c>
      <c r="F7" s="232"/>
      <c r="G7" s="232"/>
      <c r="H7" s="232"/>
      <c r="L7" s="18"/>
    </row>
    <row r="8" spans="1:46" s="1" customFormat="1" ht="12" customHeight="1">
      <c r="B8" s="18"/>
      <c r="D8" s="25" t="s">
        <v>95</v>
      </c>
      <c r="L8" s="18"/>
    </row>
    <row r="9" spans="1:46" s="2" customFormat="1" ht="16.5" customHeight="1">
      <c r="A9" s="30"/>
      <c r="B9" s="31"/>
      <c r="C9" s="30"/>
      <c r="D9" s="30"/>
      <c r="E9" s="231" t="s">
        <v>96</v>
      </c>
      <c r="F9" s="230"/>
      <c r="G9" s="230"/>
      <c r="H9" s="230"/>
      <c r="I9" s="30"/>
      <c r="J9" s="30"/>
      <c r="K9" s="30"/>
      <c r="L9" s="40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spans="1:46" s="2" customFormat="1" ht="12" customHeight="1">
      <c r="A10" s="30"/>
      <c r="B10" s="31"/>
      <c r="C10" s="30"/>
      <c r="D10" s="25" t="s">
        <v>97</v>
      </c>
      <c r="E10" s="30"/>
      <c r="F10" s="30"/>
      <c r="G10" s="30"/>
      <c r="H10" s="30"/>
      <c r="I10" s="30"/>
      <c r="J10" s="30"/>
      <c r="K10" s="30"/>
      <c r="L10" s="4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pans="1:46" s="2" customFormat="1" ht="16.5" customHeight="1">
      <c r="A11" s="30"/>
      <c r="B11" s="31"/>
      <c r="C11" s="30"/>
      <c r="D11" s="30"/>
      <c r="E11" s="221" t="s">
        <v>271</v>
      </c>
      <c r="F11" s="230"/>
      <c r="G11" s="230"/>
      <c r="H11" s="230"/>
      <c r="I11" s="30"/>
      <c r="J11" s="30"/>
      <c r="K11" s="30"/>
      <c r="L11" s="4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pans="1:46" s="2" customFormat="1">
      <c r="A12" s="30"/>
      <c r="B12" s="31"/>
      <c r="C12" s="30"/>
      <c r="D12" s="30"/>
      <c r="E12" s="30"/>
      <c r="F12" s="30"/>
      <c r="G12" s="30"/>
      <c r="H12" s="30"/>
      <c r="I12" s="30"/>
      <c r="J12" s="30"/>
      <c r="K12" s="30"/>
      <c r="L12" s="40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pans="1:46" s="2" customFormat="1" ht="12" customHeight="1">
      <c r="A13" s="30"/>
      <c r="B13" s="31"/>
      <c r="C13" s="30"/>
      <c r="D13" s="25" t="s">
        <v>18</v>
      </c>
      <c r="E13" s="30"/>
      <c r="F13" s="23" t="s">
        <v>1</v>
      </c>
      <c r="G13" s="30"/>
      <c r="H13" s="30"/>
      <c r="I13" s="25" t="s">
        <v>19</v>
      </c>
      <c r="J13" s="23" t="s">
        <v>1</v>
      </c>
      <c r="K13" s="30"/>
      <c r="L13" s="4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pans="1:46" s="2" customFormat="1" ht="12" customHeight="1">
      <c r="A14" s="30"/>
      <c r="B14" s="31"/>
      <c r="C14" s="30"/>
      <c r="D14" s="25" t="s">
        <v>20</v>
      </c>
      <c r="E14" s="30"/>
      <c r="F14" s="23" t="s">
        <v>21</v>
      </c>
      <c r="G14" s="30"/>
      <c r="H14" s="30"/>
      <c r="I14" s="25" t="s">
        <v>22</v>
      </c>
      <c r="J14" s="53">
        <f>'Rekapitulace stavby'!AN8</f>
        <v>44165</v>
      </c>
      <c r="K14" s="30"/>
      <c r="L14" s="4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pans="1:46" s="2" customFormat="1" ht="10.9" customHeight="1">
      <c r="A15" s="30"/>
      <c r="B15" s="31"/>
      <c r="C15" s="30"/>
      <c r="D15" s="30"/>
      <c r="E15" s="30"/>
      <c r="F15" s="30"/>
      <c r="G15" s="30"/>
      <c r="H15" s="30"/>
      <c r="I15" s="30"/>
      <c r="J15" s="30"/>
      <c r="K15" s="30"/>
      <c r="L15" s="4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46" s="2" customFormat="1" ht="12" customHeight="1">
      <c r="A16" s="30"/>
      <c r="B16" s="31"/>
      <c r="C16" s="30"/>
      <c r="D16" s="25" t="s">
        <v>23</v>
      </c>
      <c r="E16" s="30"/>
      <c r="F16" s="30"/>
      <c r="G16" s="30"/>
      <c r="H16" s="30"/>
      <c r="I16" s="25" t="s">
        <v>24</v>
      </c>
      <c r="J16" s="23" t="s">
        <v>1</v>
      </c>
      <c r="K16" s="30"/>
      <c r="L16" s="4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pans="1:31" s="2" customFormat="1" ht="18" customHeight="1">
      <c r="A17" s="30"/>
      <c r="B17" s="31"/>
      <c r="C17" s="30"/>
      <c r="D17" s="30"/>
      <c r="E17" s="23" t="s">
        <v>25</v>
      </c>
      <c r="F17" s="30"/>
      <c r="G17" s="30"/>
      <c r="H17" s="30"/>
      <c r="I17" s="25" t="s">
        <v>26</v>
      </c>
      <c r="J17" s="23" t="s">
        <v>1</v>
      </c>
      <c r="K17" s="30"/>
      <c r="L17" s="4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pans="1:31" s="2" customFormat="1" ht="6.95" customHeight="1">
      <c r="A18" s="30"/>
      <c r="B18" s="31"/>
      <c r="C18" s="30"/>
      <c r="D18" s="30"/>
      <c r="E18" s="30"/>
      <c r="F18" s="30"/>
      <c r="G18" s="30"/>
      <c r="H18" s="30"/>
      <c r="I18" s="30"/>
      <c r="J18" s="30"/>
      <c r="K18" s="30"/>
      <c r="L18" s="4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pans="1:31" s="2" customFormat="1" ht="12" customHeight="1">
      <c r="A19" s="30"/>
      <c r="B19" s="31"/>
      <c r="C19" s="30"/>
      <c r="D19" s="25" t="s">
        <v>27</v>
      </c>
      <c r="E19" s="30"/>
      <c r="F19" s="30"/>
      <c r="G19" s="30"/>
      <c r="H19" s="30"/>
      <c r="I19" s="25" t="s">
        <v>24</v>
      </c>
      <c r="J19" s="26" t="str">
        <f>'Rekapitulace stavby'!AN13</f>
        <v>Vyplň údaj</v>
      </c>
      <c r="K19" s="30"/>
      <c r="L19" s="4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pans="1:31" s="2" customFormat="1" ht="18" customHeight="1">
      <c r="A20" s="30"/>
      <c r="B20" s="31"/>
      <c r="C20" s="30"/>
      <c r="D20" s="30"/>
      <c r="E20" s="233" t="str">
        <f>'Rekapitulace stavby'!E14</f>
        <v>Vyplň údaj</v>
      </c>
      <c r="F20" s="199"/>
      <c r="G20" s="199"/>
      <c r="H20" s="199"/>
      <c r="I20" s="25" t="s">
        <v>26</v>
      </c>
      <c r="J20" s="26" t="str">
        <f>'Rekapitulace stavby'!AN14</f>
        <v>Vyplň údaj</v>
      </c>
      <c r="K20" s="30"/>
      <c r="L20" s="4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pans="1:31" s="2" customFormat="1" ht="6.95" customHeight="1">
      <c r="A21" s="30"/>
      <c r="B21" s="31"/>
      <c r="C21" s="30"/>
      <c r="D21" s="30"/>
      <c r="E21" s="30"/>
      <c r="F21" s="30"/>
      <c r="G21" s="30"/>
      <c r="H21" s="30"/>
      <c r="I21" s="30"/>
      <c r="J21" s="30"/>
      <c r="K21" s="30"/>
      <c r="L21" s="4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pans="1:31" s="2" customFormat="1" ht="12" customHeight="1">
      <c r="A22" s="30"/>
      <c r="B22" s="31"/>
      <c r="C22" s="30"/>
      <c r="D22" s="25" t="s">
        <v>29</v>
      </c>
      <c r="E22" s="30"/>
      <c r="F22" s="30"/>
      <c r="G22" s="30"/>
      <c r="H22" s="30"/>
      <c r="I22" s="25" t="s">
        <v>24</v>
      </c>
      <c r="J22" s="23" t="s">
        <v>30</v>
      </c>
      <c r="K22" s="30"/>
      <c r="L22" s="4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pans="1:31" s="2" customFormat="1" ht="18" customHeight="1">
      <c r="A23" s="30"/>
      <c r="B23" s="31"/>
      <c r="C23" s="30"/>
      <c r="D23" s="30"/>
      <c r="E23" s="23" t="s">
        <v>31</v>
      </c>
      <c r="F23" s="30"/>
      <c r="G23" s="30"/>
      <c r="H23" s="30"/>
      <c r="I23" s="25" t="s">
        <v>26</v>
      </c>
      <c r="J23" s="23" t="s">
        <v>32</v>
      </c>
      <c r="K23" s="30"/>
      <c r="L23" s="4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pans="1:31" s="2" customFormat="1" ht="6.95" customHeight="1">
      <c r="A24" s="30"/>
      <c r="B24" s="31"/>
      <c r="C24" s="30"/>
      <c r="D24" s="30"/>
      <c r="E24" s="30"/>
      <c r="F24" s="30"/>
      <c r="G24" s="30"/>
      <c r="H24" s="30"/>
      <c r="I24" s="30"/>
      <c r="J24" s="30"/>
      <c r="K24" s="30"/>
      <c r="L24" s="4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pans="1:31" s="2" customFormat="1" ht="12" customHeight="1">
      <c r="A25" s="30"/>
      <c r="B25" s="31"/>
      <c r="C25" s="30"/>
      <c r="D25" s="25" t="s">
        <v>34</v>
      </c>
      <c r="E25" s="30"/>
      <c r="F25" s="30"/>
      <c r="G25" s="30"/>
      <c r="H25" s="30"/>
      <c r="I25" s="25" t="s">
        <v>24</v>
      </c>
      <c r="J25" s="23" t="s">
        <v>30</v>
      </c>
      <c r="K25" s="30"/>
      <c r="L25" s="4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</row>
    <row r="26" spans="1:31" s="2" customFormat="1" ht="18" customHeight="1">
      <c r="A26" s="30"/>
      <c r="B26" s="31"/>
      <c r="C26" s="30"/>
      <c r="D26" s="30"/>
      <c r="E26" s="23" t="s">
        <v>31</v>
      </c>
      <c r="F26" s="30"/>
      <c r="G26" s="30"/>
      <c r="H26" s="30"/>
      <c r="I26" s="25" t="s">
        <v>26</v>
      </c>
      <c r="J26" s="23" t="s">
        <v>32</v>
      </c>
      <c r="K26" s="30"/>
      <c r="L26" s="4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 s="2" customFormat="1" ht="6.95" customHeight="1">
      <c r="A27" s="30"/>
      <c r="B27" s="31"/>
      <c r="C27" s="30"/>
      <c r="D27" s="30"/>
      <c r="E27" s="30"/>
      <c r="F27" s="30"/>
      <c r="G27" s="30"/>
      <c r="H27" s="30"/>
      <c r="I27" s="30"/>
      <c r="J27" s="30"/>
      <c r="K27" s="30"/>
      <c r="L27" s="4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</row>
    <row r="28" spans="1:31" s="2" customFormat="1" ht="12" customHeight="1">
      <c r="A28" s="30"/>
      <c r="B28" s="31"/>
      <c r="C28" s="30"/>
      <c r="D28" s="25" t="s">
        <v>35</v>
      </c>
      <c r="E28" s="30"/>
      <c r="F28" s="30"/>
      <c r="G28" s="30"/>
      <c r="H28" s="30"/>
      <c r="I28" s="30"/>
      <c r="J28" s="30"/>
      <c r="K28" s="30"/>
      <c r="L28" s="4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 s="8" customFormat="1" ht="16.5" customHeight="1">
      <c r="A29" s="97"/>
      <c r="B29" s="98"/>
      <c r="C29" s="97"/>
      <c r="D29" s="97"/>
      <c r="E29" s="203" t="s">
        <v>1</v>
      </c>
      <c r="F29" s="203"/>
      <c r="G29" s="203"/>
      <c r="H29" s="203"/>
      <c r="I29" s="97"/>
      <c r="J29" s="97"/>
      <c r="K29" s="97"/>
      <c r="L29" s="99"/>
      <c r="S29" s="97"/>
      <c r="T29" s="97"/>
      <c r="U29" s="97"/>
      <c r="V29" s="97"/>
      <c r="W29" s="97"/>
      <c r="X29" s="97"/>
      <c r="Y29" s="97"/>
      <c r="Z29" s="97"/>
      <c r="AA29" s="97"/>
      <c r="AB29" s="97"/>
      <c r="AC29" s="97"/>
      <c r="AD29" s="97"/>
      <c r="AE29" s="97"/>
    </row>
    <row r="30" spans="1:31" s="2" customFormat="1" ht="6.95" customHeight="1">
      <c r="A30" s="30"/>
      <c r="B30" s="31"/>
      <c r="C30" s="30"/>
      <c r="D30" s="30"/>
      <c r="E30" s="30"/>
      <c r="F30" s="30"/>
      <c r="G30" s="30"/>
      <c r="H30" s="30"/>
      <c r="I30" s="30"/>
      <c r="J30" s="30"/>
      <c r="K30" s="30"/>
      <c r="L30" s="4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pans="1:31" s="2" customFormat="1" ht="6.95" customHeight="1">
      <c r="A31" s="30"/>
      <c r="B31" s="31"/>
      <c r="C31" s="30"/>
      <c r="D31" s="64"/>
      <c r="E31" s="64"/>
      <c r="F31" s="64"/>
      <c r="G31" s="64"/>
      <c r="H31" s="64"/>
      <c r="I31" s="64"/>
      <c r="J31" s="64"/>
      <c r="K31" s="64"/>
      <c r="L31" s="4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spans="1:31" s="2" customFormat="1" ht="25.35" customHeight="1">
      <c r="A32" s="30"/>
      <c r="B32" s="31"/>
      <c r="C32" s="30"/>
      <c r="D32" s="100" t="s">
        <v>36</v>
      </c>
      <c r="E32" s="30"/>
      <c r="F32" s="30"/>
      <c r="G32" s="30"/>
      <c r="H32" s="30"/>
      <c r="I32" s="30"/>
      <c r="J32" s="69">
        <f>ROUND(J132, 2)</f>
        <v>0</v>
      </c>
      <c r="K32" s="30"/>
      <c r="L32" s="4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pans="1:31" s="2" customFormat="1" ht="6.95" customHeight="1">
      <c r="A33" s="30"/>
      <c r="B33" s="31"/>
      <c r="C33" s="30"/>
      <c r="D33" s="64"/>
      <c r="E33" s="64"/>
      <c r="F33" s="64"/>
      <c r="G33" s="64"/>
      <c r="H33" s="64"/>
      <c r="I33" s="64"/>
      <c r="J33" s="64"/>
      <c r="K33" s="64"/>
      <c r="L33" s="4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spans="1:31" s="2" customFormat="1" ht="14.45" customHeight="1">
      <c r="A34" s="30"/>
      <c r="B34" s="31"/>
      <c r="C34" s="30"/>
      <c r="D34" s="30"/>
      <c r="E34" s="30"/>
      <c r="F34" s="34" t="s">
        <v>38</v>
      </c>
      <c r="G34" s="30"/>
      <c r="H34" s="30"/>
      <c r="I34" s="34" t="s">
        <v>37</v>
      </c>
      <c r="J34" s="34" t="s">
        <v>39</v>
      </c>
      <c r="K34" s="30"/>
      <c r="L34" s="4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spans="1:31" s="2" customFormat="1" ht="14.45" customHeight="1">
      <c r="A35" s="30"/>
      <c r="B35" s="31"/>
      <c r="C35" s="30"/>
      <c r="D35" s="101" t="s">
        <v>40</v>
      </c>
      <c r="E35" s="25" t="s">
        <v>41</v>
      </c>
      <c r="F35" s="102">
        <f>ROUND((SUM(BE132:BE175)),  2)</f>
        <v>0</v>
      </c>
      <c r="G35" s="30"/>
      <c r="H35" s="30"/>
      <c r="I35" s="103">
        <v>0.21</v>
      </c>
      <c r="J35" s="102">
        <f>ROUND(((SUM(BE132:BE175))*I35),  2)</f>
        <v>0</v>
      </c>
      <c r="K35" s="30"/>
      <c r="L35" s="4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spans="1:31" s="2" customFormat="1" ht="14.45" customHeight="1">
      <c r="A36" s="30"/>
      <c r="B36" s="31"/>
      <c r="C36" s="30"/>
      <c r="D36" s="30"/>
      <c r="E36" s="25" t="s">
        <v>42</v>
      </c>
      <c r="F36" s="102">
        <f>ROUND((SUM(BF132:BF175)),  2)</f>
        <v>0</v>
      </c>
      <c r="G36" s="30"/>
      <c r="H36" s="30"/>
      <c r="I36" s="103">
        <v>0.15</v>
      </c>
      <c r="J36" s="102">
        <f>ROUND(((SUM(BF132:BF175))*I36),  2)</f>
        <v>0</v>
      </c>
      <c r="K36" s="30"/>
      <c r="L36" s="4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spans="1:31" s="2" customFormat="1" ht="14.45" hidden="1" customHeight="1">
      <c r="A37" s="30"/>
      <c r="B37" s="31"/>
      <c r="C37" s="30"/>
      <c r="D37" s="30"/>
      <c r="E37" s="25" t="s">
        <v>43</v>
      </c>
      <c r="F37" s="102">
        <f>ROUND((SUM(BG132:BG175)),  2)</f>
        <v>0</v>
      </c>
      <c r="G37" s="30"/>
      <c r="H37" s="30"/>
      <c r="I37" s="103">
        <v>0.21</v>
      </c>
      <c r="J37" s="102">
        <f>0</f>
        <v>0</v>
      </c>
      <c r="K37" s="30"/>
      <c r="L37" s="4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spans="1:31" s="2" customFormat="1" ht="14.45" hidden="1" customHeight="1">
      <c r="A38" s="30"/>
      <c r="B38" s="31"/>
      <c r="C38" s="30"/>
      <c r="D38" s="30"/>
      <c r="E38" s="25" t="s">
        <v>44</v>
      </c>
      <c r="F38" s="102">
        <f>ROUND((SUM(BH132:BH175)),  2)</f>
        <v>0</v>
      </c>
      <c r="G38" s="30"/>
      <c r="H38" s="30"/>
      <c r="I38" s="103">
        <v>0.15</v>
      </c>
      <c r="J38" s="102">
        <f>0</f>
        <v>0</v>
      </c>
      <c r="K38" s="30"/>
      <c r="L38" s="40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spans="1:31" s="2" customFormat="1" ht="14.45" hidden="1" customHeight="1">
      <c r="A39" s="30"/>
      <c r="B39" s="31"/>
      <c r="C39" s="30"/>
      <c r="D39" s="30"/>
      <c r="E39" s="25" t="s">
        <v>45</v>
      </c>
      <c r="F39" s="102">
        <f>ROUND((SUM(BI132:BI175)),  2)</f>
        <v>0</v>
      </c>
      <c r="G39" s="30"/>
      <c r="H39" s="30"/>
      <c r="I39" s="103">
        <v>0</v>
      </c>
      <c r="J39" s="102">
        <f>0</f>
        <v>0</v>
      </c>
      <c r="K39" s="30"/>
      <c r="L39" s="40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</row>
    <row r="40" spans="1:31" s="2" customFormat="1" ht="6.95" customHeight="1">
      <c r="A40" s="30"/>
      <c r="B40" s="31"/>
      <c r="C40" s="30"/>
      <c r="D40" s="30"/>
      <c r="E40" s="30"/>
      <c r="F40" s="30"/>
      <c r="G40" s="30"/>
      <c r="H40" s="30"/>
      <c r="I40" s="30"/>
      <c r="J40" s="30"/>
      <c r="K40" s="30"/>
      <c r="L40" s="40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</row>
    <row r="41" spans="1:31" s="2" customFormat="1" ht="25.35" customHeight="1">
      <c r="A41" s="30"/>
      <c r="B41" s="31"/>
      <c r="C41" s="104"/>
      <c r="D41" s="105" t="s">
        <v>46</v>
      </c>
      <c r="E41" s="58"/>
      <c r="F41" s="58"/>
      <c r="G41" s="106" t="s">
        <v>47</v>
      </c>
      <c r="H41" s="107" t="s">
        <v>48</v>
      </c>
      <c r="I41" s="58"/>
      <c r="J41" s="108">
        <f>SUM(J32:J39)</f>
        <v>0</v>
      </c>
      <c r="K41" s="109"/>
      <c r="L41" s="40"/>
      <c r="S41" s="30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</row>
    <row r="42" spans="1:31" s="2" customFormat="1" ht="14.45" customHeight="1">
      <c r="A42" s="30"/>
      <c r="B42" s="31"/>
      <c r="C42" s="30"/>
      <c r="D42" s="30"/>
      <c r="E42" s="30"/>
      <c r="F42" s="30"/>
      <c r="G42" s="30"/>
      <c r="H42" s="30"/>
      <c r="I42" s="30"/>
      <c r="J42" s="30"/>
      <c r="K42" s="30"/>
      <c r="L42" s="40"/>
      <c r="S42" s="30"/>
      <c r="T42" s="30"/>
      <c r="U42" s="30"/>
      <c r="V42" s="30"/>
      <c r="W42" s="30"/>
      <c r="X42" s="30"/>
      <c r="Y42" s="30"/>
      <c r="Z42" s="30"/>
      <c r="AA42" s="30"/>
      <c r="AB42" s="30"/>
      <c r="AC42" s="30"/>
      <c r="AD42" s="30"/>
      <c r="AE42" s="30"/>
    </row>
    <row r="43" spans="1:31" s="1" customFormat="1" ht="14.45" customHeight="1">
      <c r="B43" s="18"/>
      <c r="L43" s="18"/>
    </row>
    <row r="44" spans="1:31" s="1" customFormat="1" ht="14.45" customHeight="1">
      <c r="B44" s="18"/>
      <c r="L44" s="18"/>
    </row>
    <row r="45" spans="1:31" s="1" customFormat="1" ht="14.45" customHeight="1">
      <c r="B45" s="18"/>
      <c r="L45" s="18"/>
    </row>
    <row r="46" spans="1:31" s="1" customFormat="1" ht="14.45" customHeight="1">
      <c r="B46" s="18"/>
      <c r="L46" s="18"/>
    </row>
    <row r="47" spans="1:31" s="1" customFormat="1" ht="14.45" customHeight="1">
      <c r="B47" s="18"/>
      <c r="L47" s="18"/>
    </row>
    <row r="48" spans="1:31" s="1" customFormat="1" ht="14.45" customHeight="1">
      <c r="B48" s="18"/>
      <c r="L48" s="18"/>
    </row>
    <row r="49" spans="1:31" s="1" customFormat="1" ht="14.45" customHeight="1">
      <c r="B49" s="18"/>
      <c r="L49" s="18"/>
    </row>
    <row r="50" spans="1:31" s="2" customFormat="1" ht="14.45" customHeight="1">
      <c r="B50" s="40"/>
      <c r="D50" s="41" t="s">
        <v>49</v>
      </c>
      <c r="E50" s="42"/>
      <c r="F50" s="42"/>
      <c r="G50" s="41" t="s">
        <v>50</v>
      </c>
      <c r="H50" s="42"/>
      <c r="I50" s="42"/>
      <c r="J50" s="42"/>
      <c r="K50" s="42"/>
      <c r="L50" s="40"/>
    </row>
    <row r="51" spans="1:31">
      <c r="B51" s="18"/>
      <c r="L51" s="18"/>
    </row>
    <row r="52" spans="1:31">
      <c r="B52" s="18"/>
      <c r="L52" s="18"/>
    </row>
    <row r="53" spans="1:31">
      <c r="B53" s="18"/>
      <c r="L53" s="18"/>
    </row>
    <row r="54" spans="1:31">
      <c r="B54" s="18"/>
      <c r="L54" s="18"/>
    </row>
    <row r="55" spans="1:31">
      <c r="B55" s="18"/>
      <c r="L55" s="18"/>
    </row>
    <row r="56" spans="1:31">
      <c r="B56" s="18"/>
      <c r="L56" s="18"/>
    </row>
    <row r="57" spans="1:31">
      <c r="B57" s="18"/>
      <c r="L57" s="18"/>
    </row>
    <row r="58" spans="1:31">
      <c r="B58" s="18"/>
      <c r="L58" s="18"/>
    </row>
    <row r="59" spans="1:31">
      <c r="B59" s="18"/>
      <c r="L59" s="18"/>
    </row>
    <row r="60" spans="1:31">
      <c r="B60" s="18"/>
      <c r="L60" s="18"/>
    </row>
    <row r="61" spans="1:31" s="2" customFormat="1" ht="12.75">
      <c r="A61" s="30"/>
      <c r="B61" s="31"/>
      <c r="C61" s="30"/>
      <c r="D61" s="43" t="s">
        <v>51</v>
      </c>
      <c r="E61" s="33"/>
      <c r="F61" s="110" t="s">
        <v>52</v>
      </c>
      <c r="G61" s="43" t="s">
        <v>51</v>
      </c>
      <c r="H61" s="33"/>
      <c r="I61" s="33"/>
      <c r="J61" s="111" t="s">
        <v>52</v>
      </c>
      <c r="K61" s="33"/>
      <c r="L61" s="40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</row>
    <row r="62" spans="1:31">
      <c r="B62" s="18"/>
      <c r="L62" s="18"/>
    </row>
    <row r="63" spans="1:31">
      <c r="B63" s="18"/>
      <c r="L63" s="18"/>
    </row>
    <row r="64" spans="1:31">
      <c r="B64" s="18"/>
      <c r="L64" s="18"/>
    </row>
    <row r="65" spans="1:31" s="2" customFormat="1" ht="12.75">
      <c r="A65" s="30"/>
      <c r="B65" s="31"/>
      <c r="C65" s="30"/>
      <c r="D65" s="41" t="s">
        <v>53</v>
      </c>
      <c r="E65" s="44"/>
      <c r="F65" s="44"/>
      <c r="G65" s="41" t="s">
        <v>54</v>
      </c>
      <c r="H65" s="44"/>
      <c r="I65" s="44"/>
      <c r="J65" s="44"/>
      <c r="K65" s="44"/>
      <c r="L65" s="4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</row>
    <row r="66" spans="1:31">
      <c r="B66" s="18"/>
      <c r="L66" s="18"/>
    </row>
    <row r="67" spans="1:31">
      <c r="B67" s="18"/>
      <c r="L67" s="18"/>
    </row>
    <row r="68" spans="1:31">
      <c r="B68" s="18"/>
      <c r="L68" s="18"/>
    </row>
    <row r="69" spans="1:31">
      <c r="B69" s="18"/>
      <c r="L69" s="18"/>
    </row>
    <row r="70" spans="1:31">
      <c r="B70" s="18"/>
      <c r="L70" s="18"/>
    </row>
    <row r="71" spans="1:31">
      <c r="B71" s="18"/>
      <c r="L71" s="18"/>
    </row>
    <row r="72" spans="1:31">
      <c r="B72" s="18"/>
      <c r="L72" s="18"/>
    </row>
    <row r="73" spans="1:31">
      <c r="B73" s="18"/>
      <c r="L73" s="18"/>
    </row>
    <row r="74" spans="1:31">
      <c r="B74" s="18"/>
      <c r="L74" s="18"/>
    </row>
    <row r="75" spans="1:31">
      <c r="B75" s="18"/>
      <c r="L75" s="18"/>
    </row>
    <row r="76" spans="1:31" s="2" customFormat="1" ht="12.75">
      <c r="A76" s="30"/>
      <c r="B76" s="31"/>
      <c r="C76" s="30"/>
      <c r="D76" s="43" t="s">
        <v>51</v>
      </c>
      <c r="E76" s="33"/>
      <c r="F76" s="110" t="s">
        <v>52</v>
      </c>
      <c r="G76" s="43" t="s">
        <v>51</v>
      </c>
      <c r="H76" s="33"/>
      <c r="I76" s="33"/>
      <c r="J76" s="111" t="s">
        <v>52</v>
      </c>
      <c r="K76" s="33"/>
      <c r="L76" s="40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77" spans="1:31" s="2" customFormat="1" ht="14.45" customHeight="1">
      <c r="A77" s="30"/>
      <c r="B77" s="45"/>
      <c r="C77" s="46"/>
      <c r="D77" s="46"/>
      <c r="E77" s="46"/>
      <c r="F77" s="46"/>
      <c r="G77" s="46"/>
      <c r="H77" s="46"/>
      <c r="I77" s="46"/>
      <c r="J77" s="46"/>
      <c r="K77" s="46"/>
      <c r="L77" s="40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</row>
    <row r="81" spans="1:31" s="2" customFormat="1" ht="6.95" customHeight="1">
      <c r="A81" s="30"/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40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</row>
    <row r="82" spans="1:31" s="2" customFormat="1" ht="24.95" customHeight="1">
      <c r="A82" s="30"/>
      <c r="B82" s="31"/>
      <c r="C82" s="19" t="s">
        <v>99</v>
      </c>
      <c r="D82" s="30"/>
      <c r="E82" s="30"/>
      <c r="F82" s="30"/>
      <c r="G82" s="30"/>
      <c r="H82" s="30"/>
      <c r="I82" s="30"/>
      <c r="J82" s="30"/>
      <c r="K82" s="30"/>
      <c r="L82" s="40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</row>
    <row r="83" spans="1:31" s="2" customFormat="1" ht="6.95" customHeight="1">
      <c r="A83" s="30"/>
      <c r="B83" s="31"/>
      <c r="C83" s="30"/>
      <c r="D83" s="30"/>
      <c r="E83" s="30"/>
      <c r="F83" s="30"/>
      <c r="G83" s="30"/>
      <c r="H83" s="30"/>
      <c r="I83" s="30"/>
      <c r="J83" s="30"/>
      <c r="K83" s="30"/>
      <c r="L83" s="40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</row>
    <row r="84" spans="1:31" s="2" customFormat="1" ht="12" customHeight="1">
      <c r="A84" s="30"/>
      <c r="B84" s="31"/>
      <c r="C84" s="25" t="s">
        <v>16</v>
      </c>
      <c r="D84" s="30"/>
      <c r="E84" s="30"/>
      <c r="F84" s="30"/>
      <c r="G84" s="30"/>
      <c r="H84" s="30"/>
      <c r="I84" s="30"/>
      <c r="J84" s="30"/>
      <c r="K84" s="30"/>
      <c r="L84" s="40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</row>
    <row r="85" spans="1:31" s="2" customFormat="1" ht="16.5" customHeight="1">
      <c r="A85" s="30"/>
      <c r="B85" s="31"/>
      <c r="C85" s="30"/>
      <c r="D85" s="30"/>
      <c r="E85" s="231" t="str">
        <f>E7</f>
        <v>OPRAVA VNITŘNÍ RAMPY PRO OSOBY ZTP HUSOVA 111, 112</v>
      </c>
      <c r="F85" s="232"/>
      <c r="G85" s="232"/>
      <c r="H85" s="232"/>
      <c r="I85" s="30"/>
      <c r="J85" s="30"/>
      <c r="K85" s="30"/>
      <c r="L85" s="40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</row>
    <row r="86" spans="1:31" s="1" customFormat="1" ht="12" customHeight="1">
      <c r="B86" s="18"/>
      <c r="C86" s="25" t="s">
        <v>95</v>
      </c>
      <c r="L86" s="18"/>
    </row>
    <row r="87" spans="1:31" s="2" customFormat="1" ht="16.5" customHeight="1">
      <c r="A87" s="30"/>
      <c r="B87" s="31"/>
      <c r="C87" s="30"/>
      <c r="D87" s="30"/>
      <c r="E87" s="231" t="s">
        <v>96</v>
      </c>
      <c r="F87" s="230"/>
      <c r="G87" s="230"/>
      <c r="H87" s="230"/>
      <c r="I87" s="30"/>
      <c r="J87" s="30"/>
      <c r="K87" s="30"/>
      <c r="L87" s="40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</row>
    <row r="88" spans="1:31" s="2" customFormat="1" ht="12" customHeight="1">
      <c r="A88" s="30"/>
      <c r="B88" s="31"/>
      <c r="C88" s="25" t="s">
        <v>97</v>
      </c>
      <c r="D88" s="30"/>
      <c r="E88" s="30"/>
      <c r="F88" s="30"/>
      <c r="G88" s="30"/>
      <c r="H88" s="30"/>
      <c r="I88" s="30"/>
      <c r="J88" s="30"/>
      <c r="K88" s="30"/>
      <c r="L88" s="40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</row>
    <row r="89" spans="1:31" s="2" customFormat="1" ht="16.5" customHeight="1">
      <c r="A89" s="30"/>
      <c r="B89" s="31"/>
      <c r="C89" s="30"/>
      <c r="D89" s="30"/>
      <c r="E89" s="221" t="str">
        <f>E11</f>
        <v>21004b - IV. NP VYROVNÁVACÍ RAMPA</v>
      </c>
      <c r="F89" s="230"/>
      <c r="G89" s="230"/>
      <c r="H89" s="230"/>
      <c r="I89" s="30"/>
      <c r="J89" s="30"/>
      <c r="K89" s="30"/>
      <c r="L89" s="40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</row>
    <row r="90" spans="1:31" s="2" customFormat="1" ht="6.95" customHeight="1">
      <c r="A90" s="30"/>
      <c r="B90" s="31"/>
      <c r="C90" s="30"/>
      <c r="D90" s="30"/>
      <c r="E90" s="30"/>
      <c r="F90" s="30"/>
      <c r="G90" s="30"/>
      <c r="H90" s="30"/>
      <c r="I90" s="30"/>
      <c r="J90" s="30"/>
      <c r="K90" s="30"/>
      <c r="L90" s="40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</row>
    <row r="91" spans="1:31" s="2" customFormat="1" ht="12" customHeight="1">
      <c r="A91" s="30"/>
      <c r="B91" s="31"/>
      <c r="C91" s="25" t="s">
        <v>20</v>
      </c>
      <c r="D91" s="30"/>
      <c r="E91" s="30"/>
      <c r="F91" s="23" t="str">
        <f>F14</f>
        <v>Husova 110, 111, 112, Kolín I</v>
      </c>
      <c r="G91" s="30"/>
      <c r="H91" s="30"/>
      <c r="I91" s="25" t="s">
        <v>22</v>
      </c>
      <c r="J91" s="53">
        <f>IF(J14="","",J14)</f>
        <v>44165</v>
      </c>
      <c r="K91" s="30"/>
      <c r="L91" s="40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</row>
    <row r="92" spans="1:31" s="2" customFormat="1" ht="6.95" customHeight="1">
      <c r="A92" s="30"/>
      <c r="B92" s="31"/>
      <c r="C92" s="30"/>
      <c r="D92" s="30"/>
      <c r="E92" s="30"/>
      <c r="F92" s="30"/>
      <c r="G92" s="30"/>
      <c r="H92" s="30"/>
      <c r="I92" s="30"/>
      <c r="J92" s="30"/>
      <c r="K92" s="30"/>
      <c r="L92" s="40"/>
      <c r="S92" s="30"/>
      <c r="T92" s="30"/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</row>
    <row r="93" spans="1:31" s="2" customFormat="1" ht="40.15" customHeight="1">
      <c r="A93" s="30"/>
      <c r="B93" s="31"/>
      <c r="C93" s="25" t="s">
        <v>23</v>
      </c>
      <c r="D93" s="30"/>
      <c r="E93" s="30"/>
      <c r="F93" s="23" t="str">
        <f>E17</f>
        <v>Město Kolín, Karlovo nám. 78, Kolín I</v>
      </c>
      <c r="G93" s="30"/>
      <c r="H93" s="30"/>
      <c r="I93" s="25" t="s">
        <v>29</v>
      </c>
      <c r="J93" s="28" t="str">
        <f>E23</f>
        <v>AZ PROJECT spol. s r.o., Plynárenská 830, Kolín IV</v>
      </c>
      <c r="K93" s="30"/>
      <c r="L93" s="40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</row>
    <row r="94" spans="1:31" s="2" customFormat="1" ht="40.15" customHeight="1">
      <c r="A94" s="30"/>
      <c r="B94" s="31"/>
      <c r="C94" s="25" t="s">
        <v>27</v>
      </c>
      <c r="D94" s="30"/>
      <c r="E94" s="30"/>
      <c r="F94" s="23" t="str">
        <f>IF(E20="","",E20)</f>
        <v>Vyplň údaj</v>
      </c>
      <c r="G94" s="30"/>
      <c r="H94" s="30"/>
      <c r="I94" s="25" t="s">
        <v>34</v>
      </c>
      <c r="J94" s="28" t="str">
        <f>E26</f>
        <v>AZ PROJECT spol. s r.o., Plynárenská 830, Kolín IV</v>
      </c>
      <c r="K94" s="30"/>
      <c r="L94" s="40"/>
      <c r="S94" s="30"/>
      <c r="T94" s="30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</row>
    <row r="95" spans="1:31" s="2" customFormat="1" ht="10.35" customHeight="1">
      <c r="A95" s="30"/>
      <c r="B95" s="31"/>
      <c r="C95" s="30"/>
      <c r="D95" s="30"/>
      <c r="E95" s="30"/>
      <c r="F95" s="30"/>
      <c r="G95" s="30"/>
      <c r="H95" s="30"/>
      <c r="I95" s="30"/>
      <c r="J95" s="30"/>
      <c r="K95" s="30"/>
      <c r="L95" s="40"/>
      <c r="S95" s="30"/>
      <c r="T95" s="30"/>
      <c r="U95" s="30"/>
      <c r="V95" s="30"/>
      <c r="W95" s="30"/>
      <c r="X95" s="30"/>
      <c r="Y95" s="30"/>
      <c r="Z95" s="30"/>
      <c r="AA95" s="30"/>
      <c r="AB95" s="30"/>
      <c r="AC95" s="30"/>
      <c r="AD95" s="30"/>
      <c r="AE95" s="30"/>
    </row>
    <row r="96" spans="1:31" s="2" customFormat="1" ht="29.25" customHeight="1">
      <c r="A96" s="30"/>
      <c r="B96" s="31"/>
      <c r="C96" s="112" t="s">
        <v>100</v>
      </c>
      <c r="D96" s="104"/>
      <c r="E96" s="104"/>
      <c r="F96" s="104"/>
      <c r="G96" s="104"/>
      <c r="H96" s="104"/>
      <c r="I96" s="104"/>
      <c r="J96" s="113" t="s">
        <v>101</v>
      </c>
      <c r="K96" s="104"/>
      <c r="L96" s="40"/>
      <c r="S96" s="30"/>
      <c r="T96" s="30"/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</row>
    <row r="97" spans="1:47" s="2" customFormat="1" ht="10.35" customHeight="1">
      <c r="A97" s="30"/>
      <c r="B97" s="31"/>
      <c r="C97" s="30"/>
      <c r="D97" s="30"/>
      <c r="E97" s="30"/>
      <c r="F97" s="30"/>
      <c r="G97" s="30"/>
      <c r="H97" s="30"/>
      <c r="I97" s="30"/>
      <c r="J97" s="30"/>
      <c r="K97" s="30"/>
      <c r="L97" s="40"/>
      <c r="S97" s="30"/>
      <c r="T97" s="30"/>
      <c r="U97" s="30"/>
      <c r="V97" s="30"/>
      <c r="W97" s="30"/>
      <c r="X97" s="30"/>
      <c r="Y97" s="30"/>
      <c r="Z97" s="30"/>
      <c r="AA97" s="30"/>
      <c r="AB97" s="30"/>
      <c r="AC97" s="30"/>
      <c r="AD97" s="30"/>
      <c r="AE97" s="30"/>
    </row>
    <row r="98" spans="1:47" s="2" customFormat="1" ht="22.9" customHeight="1">
      <c r="A98" s="30"/>
      <c r="B98" s="31"/>
      <c r="C98" s="114" t="s">
        <v>102</v>
      </c>
      <c r="D98" s="30"/>
      <c r="E98" s="30"/>
      <c r="F98" s="30"/>
      <c r="G98" s="30"/>
      <c r="H98" s="30"/>
      <c r="I98" s="30"/>
      <c r="J98" s="69">
        <f>J132</f>
        <v>0</v>
      </c>
      <c r="K98" s="30"/>
      <c r="L98" s="40"/>
      <c r="S98" s="30"/>
      <c r="T98" s="30"/>
      <c r="U98" s="30"/>
      <c r="V98" s="30"/>
      <c r="W98" s="30"/>
      <c r="X98" s="30"/>
      <c r="Y98" s="30"/>
      <c r="Z98" s="30"/>
      <c r="AA98" s="30"/>
      <c r="AB98" s="30"/>
      <c r="AC98" s="30"/>
      <c r="AD98" s="30"/>
      <c r="AE98" s="30"/>
      <c r="AU98" s="15" t="s">
        <v>103</v>
      </c>
    </row>
    <row r="99" spans="1:47" s="9" customFormat="1" ht="24.95" customHeight="1">
      <c r="B99" s="115"/>
      <c r="D99" s="116" t="s">
        <v>104</v>
      </c>
      <c r="E99" s="117"/>
      <c r="F99" s="117"/>
      <c r="G99" s="117"/>
      <c r="H99" s="117"/>
      <c r="I99" s="117"/>
      <c r="J99" s="118">
        <f>J133</f>
        <v>0</v>
      </c>
      <c r="L99" s="115"/>
    </row>
    <row r="100" spans="1:47" s="10" customFormat="1" ht="19.899999999999999" customHeight="1">
      <c r="B100" s="119"/>
      <c r="D100" s="120" t="s">
        <v>105</v>
      </c>
      <c r="E100" s="121"/>
      <c r="F100" s="121"/>
      <c r="G100" s="121"/>
      <c r="H100" s="121"/>
      <c r="I100" s="121"/>
      <c r="J100" s="122">
        <f>J134</f>
        <v>0</v>
      </c>
      <c r="L100" s="119"/>
    </row>
    <row r="101" spans="1:47" s="10" customFormat="1" ht="19.899999999999999" customHeight="1">
      <c r="B101" s="119"/>
      <c r="D101" s="120" t="s">
        <v>106</v>
      </c>
      <c r="E101" s="121"/>
      <c r="F101" s="121"/>
      <c r="G101" s="121"/>
      <c r="H101" s="121"/>
      <c r="I101" s="121"/>
      <c r="J101" s="122">
        <f>J138</f>
        <v>0</v>
      </c>
      <c r="L101" s="119"/>
    </row>
    <row r="102" spans="1:47" s="10" customFormat="1" ht="19.899999999999999" customHeight="1">
      <c r="B102" s="119"/>
      <c r="D102" s="120" t="s">
        <v>107</v>
      </c>
      <c r="E102" s="121"/>
      <c r="F102" s="121"/>
      <c r="G102" s="121"/>
      <c r="H102" s="121"/>
      <c r="I102" s="121"/>
      <c r="J102" s="122">
        <f>J143</f>
        <v>0</v>
      </c>
      <c r="L102" s="119"/>
    </row>
    <row r="103" spans="1:47" s="10" customFormat="1" ht="19.899999999999999" customHeight="1">
      <c r="B103" s="119"/>
      <c r="D103" s="120" t="s">
        <v>108</v>
      </c>
      <c r="E103" s="121"/>
      <c r="F103" s="121"/>
      <c r="G103" s="121"/>
      <c r="H103" s="121"/>
      <c r="I103" s="121"/>
      <c r="J103" s="122">
        <f>J151</f>
        <v>0</v>
      </c>
      <c r="L103" s="119"/>
    </row>
    <row r="104" spans="1:47" s="9" customFormat="1" ht="24.95" customHeight="1">
      <c r="B104" s="115"/>
      <c r="D104" s="116" t="s">
        <v>109</v>
      </c>
      <c r="E104" s="117"/>
      <c r="F104" s="117"/>
      <c r="G104" s="117"/>
      <c r="H104" s="117"/>
      <c r="I104" s="117"/>
      <c r="J104" s="118">
        <f>J153</f>
        <v>0</v>
      </c>
      <c r="L104" s="115"/>
    </row>
    <row r="105" spans="1:47" s="10" customFormat="1" ht="19.899999999999999" customHeight="1">
      <c r="B105" s="119"/>
      <c r="D105" s="120" t="s">
        <v>110</v>
      </c>
      <c r="E105" s="121"/>
      <c r="F105" s="121"/>
      <c r="G105" s="121"/>
      <c r="H105" s="121"/>
      <c r="I105" s="121"/>
      <c r="J105" s="122">
        <f>J154</f>
        <v>0</v>
      </c>
      <c r="L105" s="119"/>
    </row>
    <row r="106" spans="1:47" s="10" customFormat="1" ht="19.899999999999999" customHeight="1">
      <c r="B106" s="119"/>
      <c r="D106" s="120" t="s">
        <v>111</v>
      </c>
      <c r="E106" s="121"/>
      <c r="F106" s="121"/>
      <c r="G106" s="121"/>
      <c r="H106" s="121"/>
      <c r="I106" s="121"/>
      <c r="J106" s="122">
        <f>J161</f>
        <v>0</v>
      </c>
      <c r="L106" s="119"/>
    </row>
    <row r="107" spans="1:47" s="9" customFormat="1" ht="24.95" customHeight="1">
      <c r="B107" s="115"/>
      <c r="D107" s="116" t="s">
        <v>112</v>
      </c>
      <c r="E107" s="117"/>
      <c r="F107" s="117"/>
      <c r="G107" s="117"/>
      <c r="H107" s="117"/>
      <c r="I107" s="117"/>
      <c r="J107" s="118">
        <f>J169</f>
        <v>0</v>
      </c>
      <c r="L107" s="115"/>
    </row>
    <row r="108" spans="1:47" s="10" customFormat="1" ht="19.899999999999999" customHeight="1">
      <c r="B108" s="119"/>
      <c r="D108" s="120" t="s">
        <v>113</v>
      </c>
      <c r="E108" s="121"/>
      <c r="F108" s="121"/>
      <c r="G108" s="121"/>
      <c r="H108" s="121"/>
      <c r="I108" s="121"/>
      <c r="J108" s="122">
        <f>J170</f>
        <v>0</v>
      </c>
      <c r="L108" s="119"/>
    </row>
    <row r="109" spans="1:47" s="10" customFormat="1" ht="19.899999999999999" customHeight="1">
      <c r="B109" s="119"/>
      <c r="D109" s="120" t="s">
        <v>114</v>
      </c>
      <c r="E109" s="121"/>
      <c r="F109" s="121"/>
      <c r="G109" s="121"/>
      <c r="H109" s="121"/>
      <c r="I109" s="121"/>
      <c r="J109" s="122">
        <f>J172</f>
        <v>0</v>
      </c>
      <c r="L109" s="119"/>
    </row>
    <row r="110" spans="1:47" s="10" customFormat="1" ht="19.899999999999999" customHeight="1">
      <c r="B110" s="119"/>
      <c r="D110" s="120" t="s">
        <v>115</v>
      </c>
      <c r="E110" s="121"/>
      <c r="F110" s="121"/>
      <c r="G110" s="121"/>
      <c r="H110" s="121"/>
      <c r="I110" s="121"/>
      <c r="J110" s="122">
        <f>J174</f>
        <v>0</v>
      </c>
      <c r="L110" s="119"/>
    </row>
    <row r="111" spans="1:47" s="2" customFormat="1" ht="21.75" customHeight="1">
      <c r="A111" s="30"/>
      <c r="B111" s="31"/>
      <c r="C111" s="30"/>
      <c r="D111" s="30"/>
      <c r="E111" s="30"/>
      <c r="F111" s="30"/>
      <c r="G111" s="30"/>
      <c r="H111" s="30"/>
      <c r="I111" s="30"/>
      <c r="J111" s="30"/>
      <c r="K111" s="30"/>
      <c r="L111" s="40"/>
      <c r="S111" s="30"/>
      <c r="T111" s="30"/>
      <c r="U111" s="30"/>
      <c r="V111" s="30"/>
      <c r="W111" s="30"/>
      <c r="X111" s="30"/>
      <c r="Y111" s="30"/>
      <c r="Z111" s="30"/>
      <c r="AA111" s="30"/>
      <c r="AB111" s="30"/>
      <c r="AC111" s="30"/>
      <c r="AD111" s="30"/>
      <c r="AE111" s="30"/>
    </row>
    <row r="112" spans="1:47" s="2" customFormat="1" ht="6.95" customHeight="1">
      <c r="A112" s="30"/>
      <c r="B112" s="45"/>
      <c r="C112" s="46"/>
      <c r="D112" s="46"/>
      <c r="E112" s="46"/>
      <c r="F112" s="46"/>
      <c r="G112" s="46"/>
      <c r="H112" s="46"/>
      <c r="I112" s="46"/>
      <c r="J112" s="46"/>
      <c r="K112" s="46"/>
      <c r="L112" s="40"/>
      <c r="S112" s="30"/>
      <c r="T112" s="30"/>
      <c r="U112" s="30"/>
      <c r="V112" s="30"/>
      <c r="W112" s="30"/>
      <c r="X112" s="30"/>
      <c r="Y112" s="30"/>
      <c r="Z112" s="30"/>
      <c r="AA112" s="30"/>
      <c r="AB112" s="30"/>
      <c r="AC112" s="30"/>
      <c r="AD112" s="30"/>
      <c r="AE112" s="30"/>
    </row>
    <row r="116" spans="1:31" s="2" customFormat="1" ht="6.95" customHeight="1">
      <c r="A116" s="30"/>
      <c r="B116" s="47"/>
      <c r="C116" s="48"/>
      <c r="D116" s="48"/>
      <c r="E116" s="48"/>
      <c r="F116" s="48"/>
      <c r="G116" s="48"/>
      <c r="H116" s="48"/>
      <c r="I116" s="48"/>
      <c r="J116" s="48"/>
      <c r="K116" s="48"/>
      <c r="L116" s="40"/>
      <c r="S116" s="30"/>
      <c r="T116" s="30"/>
      <c r="U116" s="30"/>
      <c r="V116" s="30"/>
      <c r="W116" s="30"/>
      <c r="X116" s="30"/>
      <c r="Y116" s="30"/>
      <c r="Z116" s="30"/>
      <c r="AA116" s="30"/>
      <c r="AB116" s="30"/>
      <c r="AC116" s="30"/>
      <c r="AD116" s="30"/>
      <c r="AE116" s="30"/>
    </row>
    <row r="117" spans="1:31" s="2" customFormat="1" ht="24.95" customHeight="1">
      <c r="A117" s="30"/>
      <c r="B117" s="31"/>
      <c r="C117" s="19" t="s">
        <v>116</v>
      </c>
      <c r="D117" s="30"/>
      <c r="E117" s="30"/>
      <c r="F117" s="30"/>
      <c r="G117" s="30"/>
      <c r="H117" s="30"/>
      <c r="I117" s="30"/>
      <c r="J117" s="30"/>
      <c r="K117" s="30"/>
      <c r="L117" s="40"/>
      <c r="S117" s="30"/>
      <c r="T117" s="30"/>
      <c r="U117" s="30"/>
      <c r="V117" s="30"/>
      <c r="W117" s="30"/>
      <c r="X117" s="30"/>
      <c r="Y117" s="30"/>
      <c r="Z117" s="30"/>
      <c r="AA117" s="30"/>
      <c r="AB117" s="30"/>
      <c r="AC117" s="30"/>
      <c r="AD117" s="30"/>
      <c r="AE117" s="30"/>
    </row>
    <row r="118" spans="1:31" s="2" customFormat="1" ht="6.95" customHeight="1">
      <c r="A118" s="30"/>
      <c r="B118" s="31"/>
      <c r="C118" s="30"/>
      <c r="D118" s="30"/>
      <c r="E118" s="30"/>
      <c r="F118" s="30"/>
      <c r="G118" s="30"/>
      <c r="H118" s="30"/>
      <c r="I118" s="30"/>
      <c r="J118" s="30"/>
      <c r="K118" s="30"/>
      <c r="L118" s="40"/>
      <c r="S118" s="30"/>
      <c r="T118" s="30"/>
      <c r="U118" s="30"/>
      <c r="V118" s="30"/>
      <c r="W118" s="30"/>
      <c r="X118" s="30"/>
      <c r="Y118" s="30"/>
      <c r="Z118" s="30"/>
      <c r="AA118" s="30"/>
      <c r="AB118" s="30"/>
      <c r="AC118" s="30"/>
      <c r="AD118" s="30"/>
      <c r="AE118" s="30"/>
    </row>
    <row r="119" spans="1:31" s="2" customFormat="1" ht="12" customHeight="1">
      <c r="A119" s="30"/>
      <c r="B119" s="31"/>
      <c r="C119" s="25" t="s">
        <v>16</v>
      </c>
      <c r="D119" s="30"/>
      <c r="E119" s="30"/>
      <c r="F119" s="30"/>
      <c r="G119" s="30"/>
      <c r="H119" s="30"/>
      <c r="I119" s="30"/>
      <c r="J119" s="30"/>
      <c r="K119" s="30"/>
      <c r="L119" s="40"/>
      <c r="S119" s="30"/>
      <c r="T119" s="30"/>
      <c r="U119" s="30"/>
      <c r="V119" s="30"/>
      <c r="W119" s="30"/>
      <c r="X119" s="30"/>
      <c r="Y119" s="30"/>
      <c r="Z119" s="30"/>
      <c r="AA119" s="30"/>
      <c r="AB119" s="30"/>
      <c r="AC119" s="30"/>
      <c r="AD119" s="30"/>
      <c r="AE119" s="30"/>
    </row>
    <row r="120" spans="1:31" s="2" customFormat="1" ht="16.5" customHeight="1">
      <c r="A120" s="30"/>
      <c r="B120" s="31"/>
      <c r="C120" s="30"/>
      <c r="D120" s="30"/>
      <c r="E120" s="231" t="str">
        <f>E7</f>
        <v>OPRAVA VNITŘNÍ RAMPY PRO OSOBY ZTP HUSOVA 111, 112</v>
      </c>
      <c r="F120" s="232"/>
      <c r="G120" s="232"/>
      <c r="H120" s="232"/>
      <c r="I120" s="30"/>
      <c r="J120" s="30"/>
      <c r="K120" s="30"/>
      <c r="L120" s="40"/>
      <c r="S120" s="30"/>
      <c r="T120" s="30"/>
      <c r="U120" s="30"/>
      <c r="V120" s="30"/>
      <c r="W120" s="30"/>
      <c r="X120" s="30"/>
      <c r="Y120" s="30"/>
      <c r="Z120" s="30"/>
      <c r="AA120" s="30"/>
      <c r="AB120" s="30"/>
      <c r="AC120" s="30"/>
      <c r="AD120" s="30"/>
      <c r="AE120" s="30"/>
    </row>
    <row r="121" spans="1:31" s="1" customFormat="1" ht="12" customHeight="1">
      <c r="B121" s="18"/>
      <c r="C121" s="25" t="s">
        <v>95</v>
      </c>
      <c r="L121" s="18"/>
    </row>
    <row r="122" spans="1:31" s="2" customFormat="1" ht="16.5" customHeight="1">
      <c r="A122" s="30"/>
      <c r="B122" s="31"/>
      <c r="C122" s="30"/>
      <c r="D122" s="30"/>
      <c r="E122" s="231" t="s">
        <v>96</v>
      </c>
      <c r="F122" s="230"/>
      <c r="G122" s="230"/>
      <c r="H122" s="230"/>
      <c r="I122" s="30"/>
      <c r="J122" s="30"/>
      <c r="K122" s="30"/>
      <c r="L122" s="40"/>
      <c r="S122" s="30"/>
      <c r="T122" s="30"/>
      <c r="U122" s="30"/>
      <c r="V122" s="30"/>
      <c r="W122" s="30"/>
      <c r="X122" s="30"/>
      <c r="Y122" s="30"/>
      <c r="Z122" s="30"/>
      <c r="AA122" s="30"/>
      <c r="AB122" s="30"/>
      <c r="AC122" s="30"/>
      <c r="AD122" s="30"/>
      <c r="AE122" s="30"/>
    </row>
    <row r="123" spans="1:31" s="2" customFormat="1" ht="12" customHeight="1">
      <c r="A123" s="30"/>
      <c r="B123" s="31"/>
      <c r="C123" s="25" t="s">
        <v>97</v>
      </c>
      <c r="D123" s="30"/>
      <c r="E123" s="30"/>
      <c r="F123" s="30"/>
      <c r="G123" s="30"/>
      <c r="H123" s="30"/>
      <c r="I123" s="30"/>
      <c r="J123" s="30"/>
      <c r="K123" s="30"/>
      <c r="L123" s="40"/>
      <c r="S123" s="30"/>
      <c r="T123" s="30"/>
      <c r="U123" s="30"/>
      <c r="V123" s="30"/>
      <c r="W123" s="30"/>
      <c r="X123" s="30"/>
      <c r="Y123" s="30"/>
      <c r="Z123" s="30"/>
      <c r="AA123" s="30"/>
      <c r="AB123" s="30"/>
      <c r="AC123" s="30"/>
      <c r="AD123" s="30"/>
      <c r="AE123" s="30"/>
    </row>
    <row r="124" spans="1:31" s="2" customFormat="1" ht="16.5" customHeight="1">
      <c r="A124" s="30"/>
      <c r="B124" s="31"/>
      <c r="C124" s="30"/>
      <c r="D124" s="30"/>
      <c r="E124" s="221" t="str">
        <f>E11</f>
        <v>21004b - IV. NP VYROVNÁVACÍ RAMPA</v>
      </c>
      <c r="F124" s="230"/>
      <c r="G124" s="230"/>
      <c r="H124" s="230"/>
      <c r="I124" s="30"/>
      <c r="J124" s="30"/>
      <c r="K124" s="30"/>
      <c r="L124" s="40"/>
      <c r="S124" s="30"/>
      <c r="T124" s="30"/>
      <c r="U124" s="30"/>
      <c r="V124" s="30"/>
      <c r="W124" s="30"/>
      <c r="X124" s="30"/>
      <c r="Y124" s="30"/>
      <c r="Z124" s="30"/>
      <c r="AA124" s="30"/>
      <c r="AB124" s="30"/>
      <c r="AC124" s="30"/>
      <c r="AD124" s="30"/>
      <c r="AE124" s="30"/>
    </row>
    <row r="125" spans="1:31" s="2" customFormat="1" ht="6.95" customHeight="1">
      <c r="A125" s="30"/>
      <c r="B125" s="31"/>
      <c r="C125" s="30"/>
      <c r="D125" s="30"/>
      <c r="E125" s="30"/>
      <c r="F125" s="30"/>
      <c r="G125" s="30"/>
      <c r="H125" s="30"/>
      <c r="I125" s="30"/>
      <c r="J125" s="30"/>
      <c r="K125" s="30"/>
      <c r="L125" s="40"/>
      <c r="S125" s="30"/>
      <c r="T125" s="30"/>
      <c r="U125" s="30"/>
      <c r="V125" s="30"/>
      <c r="W125" s="30"/>
      <c r="X125" s="30"/>
      <c r="Y125" s="30"/>
      <c r="Z125" s="30"/>
      <c r="AA125" s="30"/>
      <c r="AB125" s="30"/>
      <c r="AC125" s="30"/>
      <c r="AD125" s="30"/>
      <c r="AE125" s="30"/>
    </row>
    <row r="126" spans="1:31" s="2" customFormat="1" ht="12" customHeight="1">
      <c r="A126" s="30"/>
      <c r="B126" s="31"/>
      <c r="C126" s="25" t="s">
        <v>20</v>
      </c>
      <c r="D126" s="30"/>
      <c r="E126" s="30"/>
      <c r="F126" s="23" t="str">
        <f>F14</f>
        <v>Husova 110, 111, 112, Kolín I</v>
      </c>
      <c r="G126" s="30"/>
      <c r="H126" s="30"/>
      <c r="I126" s="25" t="s">
        <v>22</v>
      </c>
      <c r="J126" s="53">
        <f>IF(J14="","",J14)</f>
        <v>44165</v>
      </c>
      <c r="K126" s="30"/>
      <c r="L126" s="40"/>
      <c r="S126" s="30"/>
      <c r="T126" s="30"/>
      <c r="U126" s="30"/>
      <c r="V126" s="30"/>
      <c r="W126" s="30"/>
      <c r="X126" s="30"/>
      <c r="Y126" s="30"/>
      <c r="Z126" s="30"/>
      <c r="AA126" s="30"/>
      <c r="AB126" s="30"/>
      <c r="AC126" s="30"/>
      <c r="AD126" s="30"/>
      <c r="AE126" s="30"/>
    </row>
    <row r="127" spans="1:31" s="2" customFormat="1" ht="6.95" customHeight="1">
      <c r="A127" s="30"/>
      <c r="B127" s="31"/>
      <c r="C127" s="30"/>
      <c r="D127" s="30"/>
      <c r="E127" s="30"/>
      <c r="F127" s="30"/>
      <c r="G127" s="30"/>
      <c r="H127" s="30"/>
      <c r="I127" s="30"/>
      <c r="J127" s="30"/>
      <c r="K127" s="30"/>
      <c r="L127" s="40"/>
      <c r="S127" s="30"/>
      <c r="T127" s="30"/>
      <c r="U127" s="30"/>
      <c r="V127" s="30"/>
      <c r="W127" s="30"/>
      <c r="X127" s="30"/>
      <c r="Y127" s="30"/>
      <c r="Z127" s="30"/>
      <c r="AA127" s="30"/>
      <c r="AB127" s="30"/>
      <c r="AC127" s="30"/>
      <c r="AD127" s="30"/>
      <c r="AE127" s="30"/>
    </row>
    <row r="128" spans="1:31" s="2" customFormat="1" ht="40.15" customHeight="1">
      <c r="A128" s="30"/>
      <c r="B128" s="31"/>
      <c r="C128" s="25" t="s">
        <v>23</v>
      </c>
      <c r="D128" s="30"/>
      <c r="E128" s="30"/>
      <c r="F128" s="23" t="str">
        <f>E17</f>
        <v>Město Kolín, Karlovo nám. 78, Kolín I</v>
      </c>
      <c r="G128" s="30"/>
      <c r="H128" s="30"/>
      <c r="I128" s="25" t="s">
        <v>29</v>
      </c>
      <c r="J128" s="28" t="str">
        <f>E23</f>
        <v>AZ PROJECT spol. s r.o., Plynárenská 830, Kolín IV</v>
      </c>
      <c r="K128" s="30"/>
      <c r="L128" s="40"/>
      <c r="S128" s="30"/>
      <c r="T128" s="30"/>
      <c r="U128" s="30"/>
      <c r="V128" s="30"/>
      <c r="W128" s="30"/>
      <c r="X128" s="30"/>
      <c r="Y128" s="30"/>
      <c r="Z128" s="30"/>
      <c r="AA128" s="30"/>
      <c r="AB128" s="30"/>
      <c r="AC128" s="30"/>
      <c r="AD128" s="30"/>
      <c r="AE128" s="30"/>
    </row>
    <row r="129" spans="1:65" s="2" customFormat="1" ht="40.15" customHeight="1">
      <c r="A129" s="30"/>
      <c r="B129" s="31"/>
      <c r="C129" s="25" t="s">
        <v>27</v>
      </c>
      <c r="D129" s="30"/>
      <c r="E129" s="30"/>
      <c r="F129" s="23" t="str">
        <f>IF(E20="","",E20)</f>
        <v>Vyplň údaj</v>
      </c>
      <c r="G129" s="30"/>
      <c r="H129" s="30"/>
      <c r="I129" s="25" t="s">
        <v>34</v>
      </c>
      <c r="J129" s="28" t="str">
        <f>E26</f>
        <v>AZ PROJECT spol. s r.o., Plynárenská 830, Kolín IV</v>
      </c>
      <c r="K129" s="30"/>
      <c r="L129" s="40"/>
      <c r="S129" s="30"/>
      <c r="T129" s="30"/>
      <c r="U129" s="30"/>
      <c r="V129" s="30"/>
      <c r="W129" s="30"/>
      <c r="X129" s="30"/>
      <c r="Y129" s="30"/>
      <c r="Z129" s="30"/>
      <c r="AA129" s="30"/>
      <c r="AB129" s="30"/>
      <c r="AC129" s="30"/>
      <c r="AD129" s="30"/>
      <c r="AE129" s="30"/>
    </row>
    <row r="130" spans="1:65" s="2" customFormat="1" ht="10.35" customHeight="1">
      <c r="A130" s="30"/>
      <c r="B130" s="31"/>
      <c r="C130" s="30"/>
      <c r="D130" s="30"/>
      <c r="E130" s="30"/>
      <c r="F130" s="30"/>
      <c r="G130" s="30"/>
      <c r="H130" s="30"/>
      <c r="I130" s="30"/>
      <c r="J130" s="30"/>
      <c r="K130" s="30"/>
      <c r="L130" s="40"/>
      <c r="S130" s="30"/>
      <c r="T130" s="30"/>
      <c r="U130" s="30"/>
      <c r="V130" s="30"/>
      <c r="W130" s="30"/>
      <c r="X130" s="30"/>
      <c r="Y130" s="30"/>
      <c r="Z130" s="30"/>
      <c r="AA130" s="30"/>
      <c r="AB130" s="30"/>
      <c r="AC130" s="30"/>
      <c r="AD130" s="30"/>
      <c r="AE130" s="30"/>
    </row>
    <row r="131" spans="1:65" s="11" customFormat="1" ht="29.25" customHeight="1">
      <c r="A131" s="123"/>
      <c r="B131" s="124"/>
      <c r="C131" s="125" t="s">
        <v>117</v>
      </c>
      <c r="D131" s="126" t="s">
        <v>61</v>
      </c>
      <c r="E131" s="126" t="s">
        <v>57</v>
      </c>
      <c r="F131" s="126" t="s">
        <v>58</v>
      </c>
      <c r="G131" s="126" t="s">
        <v>118</v>
      </c>
      <c r="H131" s="126" t="s">
        <v>119</v>
      </c>
      <c r="I131" s="126" t="s">
        <v>120</v>
      </c>
      <c r="J131" s="126" t="s">
        <v>101</v>
      </c>
      <c r="K131" s="127" t="s">
        <v>121</v>
      </c>
      <c r="L131" s="128"/>
      <c r="M131" s="60" t="s">
        <v>1</v>
      </c>
      <c r="N131" s="61" t="s">
        <v>40</v>
      </c>
      <c r="O131" s="61" t="s">
        <v>122</v>
      </c>
      <c r="P131" s="61" t="s">
        <v>123</v>
      </c>
      <c r="Q131" s="61" t="s">
        <v>124</v>
      </c>
      <c r="R131" s="61" t="s">
        <v>125</v>
      </c>
      <c r="S131" s="61" t="s">
        <v>126</v>
      </c>
      <c r="T131" s="62" t="s">
        <v>127</v>
      </c>
      <c r="U131" s="123"/>
      <c r="V131" s="123"/>
      <c r="W131" s="123"/>
      <c r="X131" s="123"/>
      <c r="Y131" s="123"/>
      <c r="Z131" s="123"/>
      <c r="AA131" s="123"/>
      <c r="AB131" s="123"/>
      <c r="AC131" s="123"/>
      <c r="AD131" s="123"/>
      <c r="AE131" s="123"/>
    </row>
    <row r="132" spans="1:65" s="2" customFormat="1" ht="22.9" customHeight="1">
      <c r="A132" s="30"/>
      <c r="B132" s="31"/>
      <c r="C132" s="67" t="s">
        <v>128</v>
      </c>
      <c r="D132" s="30"/>
      <c r="E132" s="30"/>
      <c r="F132" s="30"/>
      <c r="G132" s="30"/>
      <c r="H132" s="30"/>
      <c r="I132" s="30"/>
      <c r="J132" s="129">
        <f>BK132</f>
        <v>0</v>
      </c>
      <c r="K132" s="30"/>
      <c r="L132" s="31"/>
      <c r="M132" s="63"/>
      <c r="N132" s="54"/>
      <c r="O132" s="64"/>
      <c r="P132" s="130">
        <f>P133+P153+P169</f>
        <v>0</v>
      </c>
      <c r="Q132" s="64"/>
      <c r="R132" s="130">
        <f>R133+R153+R169</f>
        <v>2.0638832100000002</v>
      </c>
      <c r="S132" s="64"/>
      <c r="T132" s="131">
        <f>T133+T153+T169</f>
        <v>3.0005199999999999</v>
      </c>
      <c r="U132" s="30"/>
      <c r="V132" s="30"/>
      <c r="W132" s="30"/>
      <c r="X132" s="30"/>
      <c r="Y132" s="30"/>
      <c r="Z132" s="30"/>
      <c r="AA132" s="30"/>
      <c r="AB132" s="30"/>
      <c r="AC132" s="30"/>
      <c r="AD132" s="30"/>
      <c r="AE132" s="30"/>
      <c r="AT132" s="15" t="s">
        <v>75</v>
      </c>
      <c r="AU132" s="15" t="s">
        <v>103</v>
      </c>
      <c r="BK132" s="132">
        <f>BK133+BK153+BK169</f>
        <v>0</v>
      </c>
    </row>
    <row r="133" spans="1:65" s="12" customFormat="1" ht="25.9" customHeight="1">
      <c r="B133" s="133"/>
      <c r="D133" s="134" t="s">
        <v>75</v>
      </c>
      <c r="E133" s="135" t="s">
        <v>129</v>
      </c>
      <c r="F133" s="135" t="s">
        <v>130</v>
      </c>
      <c r="I133" s="136"/>
      <c r="J133" s="137">
        <f>BK133</f>
        <v>0</v>
      </c>
      <c r="L133" s="133"/>
      <c r="M133" s="138"/>
      <c r="N133" s="139"/>
      <c r="O133" s="139"/>
      <c r="P133" s="140">
        <f>P134+P138+P143+P151</f>
        <v>0</v>
      </c>
      <c r="Q133" s="139"/>
      <c r="R133" s="140">
        <f>R134+R138+R143+R151</f>
        <v>1.55991386</v>
      </c>
      <c r="S133" s="139"/>
      <c r="T133" s="141">
        <f>T134+T138+T143+T151</f>
        <v>2.8666</v>
      </c>
      <c r="AR133" s="134" t="s">
        <v>81</v>
      </c>
      <c r="AT133" s="142" t="s">
        <v>75</v>
      </c>
      <c r="AU133" s="142" t="s">
        <v>76</v>
      </c>
      <c r="AY133" s="134" t="s">
        <v>131</v>
      </c>
      <c r="BK133" s="143">
        <f>BK134+BK138+BK143+BK151</f>
        <v>0</v>
      </c>
    </row>
    <row r="134" spans="1:65" s="12" customFormat="1" ht="22.9" customHeight="1">
      <c r="B134" s="133"/>
      <c r="D134" s="134" t="s">
        <v>75</v>
      </c>
      <c r="E134" s="144" t="s">
        <v>132</v>
      </c>
      <c r="F134" s="144" t="s">
        <v>133</v>
      </c>
      <c r="I134" s="136"/>
      <c r="J134" s="145">
        <f>BK134</f>
        <v>0</v>
      </c>
      <c r="L134" s="133"/>
      <c r="M134" s="138"/>
      <c r="N134" s="139"/>
      <c r="O134" s="139"/>
      <c r="P134" s="140">
        <f>SUM(P135:P137)</f>
        <v>0</v>
      </c>
      <c r="Q134" s="139"/>
      <c r="R134" s="140">
        <f>SUM(R135:R137)</f>
        <v>1.5553858599999999</v>
      </c>
      <c r="S134" s="139"/>
      <c r="T134" s="141">
        <f>SUM(T135:T137)</f>
        <v>0</v>
      </c>
      <c r="AR134" s="134" t="s">
        <v>81</v>
      </c>
      <c r="AT134" s="142" t="s">
        <v>75</v>
      </c>
      <c r="AU134" s="142" t="s">
        <v>81</v>
      </c>
      <c r="AY134" s="134" t="s">
        <v>131</v>
      </c>
      <c r="BK134" s="143">
        <f>SUM(BK135:BK137)</f>
        <v>0</v>
      </c>
    </row>
    <row r="135" spans="1:65" s="2" customFormat="1" ht="24">
      <c r="A135" s="30"/>
      <c r="B135" s="146"/>
      <c r="C135" s="147" t="s">
        <v>81</v>
      </c>
      <c r="D135" s="147" t="s">
        <v>134</v>
      </c>
      <c r="E135" s="148" t="s">
        <v>135</v>
      </c>
      <c r="F135" s="149" t="s">
        <v>136</v>
      </c>
      <c r="G135" s="150" t="s">
        <v>137</v>
      </c>
      <c r="H135" s="151">
        <v>0.63400000000000001</v>
      </c>
      <c r="I135" s="152"/>
      <c r="J135" s="153">
        <f>ROUND(I135*H135,2)</f>
        <v>0</v>
      </c>
      <c r="K135" s="149" t="s">
        <v>138</v>
      </c>
      <c r="L135" s="31"/>
      <c r="M135" s="154" t="s">
        <v>1</v>
      </c>
      <c r="N135" s="155" t="s">
        <v>42</v>
      </c>
      <c r="O135" s="56"/>
      <c r="P135" s="156">
        <f>O135*H135</f>
        <v>0</v>
      </c>
      <c r="Q135" s="156">
        <v>2.45329</v>
      </c>
      <c r="R135" s="156">
        <f>Q135*H135</f>
        <v>1.5553858599999999</v>
      </c>
      <c r="S135" s="156">
        <v>0</v>
      </c>
      <c r="T135" s="157">
        <f>S135*H135</f>
        <v>0</v>
      </c>
      <c r="U135" s="30"/>
      <c r="V135" s="30"/>
      <c r="W135" s="30"/>
      <c r="X135" s="30"/>
      <c r="Y135" s="30"/>
      <c r="Z135" s="30"/>
      <c r="AA135" s="30"/>
      <c r="AB135" s="30"/>
      <c r="AC135" s="30"/>
      <c r="AD135" s="30"/>
      <c r="AE135" s="30"/>
      <c r="AR135" s="158" t="s">
        <v>139</v>
      </c>
      <c r="AT135" s="158" t="s">
        <v>134</v>
      </c>
      <c r="AU135" s="158" t="s">
        <v>86</v>
      </c>
      <c r="AY135" s="15" t="s">
        <v>131</v>
      </c>
      <c r="BE135" s="159">
        <f>IF(N135="základní",J135,0)</f>
        <v>0</v>
      </c>
      <c r="BF135" s="159">
        <f>IF(N135="snížená",J135,0)</f>
        <v>0</v>
      </c>
      <c r="BG135" s="159">
        <f>IF(N135="zákl. přenesená",J135,0)</f>
        <v>0</v>
      </c>
      <c r="BH135" s="159">
        <f>IF(N135="sníž. přenesená",J135,0)</f>
        <v>0</v>
      </c>
      <c r="BI135" s="159">
        <f>IF(N135="nulová",J135,0)</f>
        <v>0</v>
      </c>
      <c r="BJ135" s="15" t="s">
        <v>86</v>
      </c>
      <c r="BK135" s="159">
        <f>ROUND(I135*H135,2)</f>
        <v>0</v>
      </c>
      <c r="BL135" s="15" t="s">
        <v>139</v>
      </c>
      <c r="BM135" s="158" t="s">
        <v>272</v>
      </c>
    </row>
    <row r="136" spans="1:65" s="13" customFormat="1" ht="22.5">
      <c r="B136" s="160"/>
      <c r="D136" s="161" t="s">
        <v>141</v>
      </c>
      <c r="E136" s="162" t="s">
        <v>1</v>
      </c>
      <c r="F136" s="163" t="s">
        <v>142</v>
      </c>
      <c r="H136" s="164">
        <v>0.63400000000000001</v>
      </c>
      <c r="I136" s="165"/>
      <c r="L136" s="160"/>
      <c r="M136" s="166"/>
      <c r="N136" s="167"/>
      <c r="O136" s="167"/>
      <c r="P136" s="167"/>
      <c r="Q136" s="167"/>
      <c r="R136" s="167"/>
      <c r="S136" s="167"/>
      <c r="T136" s="168"/>
      <c r="AT136" s="162" t="s">
        <v>141</v>
      </c>
      <c r="AU136" s="162" t="s">
        <v>86</v>
      </c>
      <c r="AV136" s="13" t="s">
        <v>86</v>
      </c>
      <c r="AW136" s="13" t="s">
        <v>33</v>
      </c>
      <c r="AX136" s="13" t="s">
        <v>81</v>
      </c>
      <c r="AY136" s="162" t="s">
        <v>131</v>
      </c>
    </row>
    <row r="137" spans="1:65" s="2" customFormat="1" ht="24">
      <c r="A137" s="30"/>
      <c r="B137" s="146"/>
      <c r="C137" s="147" t="s">
        <v>86</v>
      </c>
      <c r="D137" s="147" t="s">
        <v>134</v>
      </c>
      <c r="E137" s="148" t="s">
        <v>143</v>
      </c>
      <c r="F137" s="149" t="s">
        <v>144</v>
      </c>
      <c r="G137" s="150" t="s">
        <v>137</v>
      </c>
      <c r="H137" s="151">
        <v>0.63400000000000001</v>
      </c>
      <c r="I137" s="152"/>
      <c r="J137" s="153">
        <f>ROUND(I137*H137,2)</f>
        <v>0</v>
      </c>
      <c r="K137" s="149" t="s">
        <v>138</v>
      </c>
      <c r="L137" s="31"/>
      <c r="M137" s="154" t="s">
        <v>1</v>
      </c>
      <c r="N137" s="155" t="s">
        <v>42</v>
      </c>
      <c r="O137" s="56"/>
      <c r="P137" s="156">
        <f>O137*H137</f>
        <v>0</v>
      </c>
      <c r="Q137" s="156">
        <v>0</v>
      </c>
      <c r="R137" s="156">
        <f>Q137*H137</f>
        <v>0</v>
      </c>
      <c r="S137" s="156">
        <v>0</v>
      </c>
      <c r="T137" s="157">
        <f>S137*H137</f>
        <v>0</v>
      </c>
      <c r="U137" s="30"/>
      <c r="V137" s="30"/>
      <c r="W137" s="30"/>
      <c r="X137" s="30"/>
      <c r="Y137" s="30"/>
      <c r="Z137" s="30"/>
      <c r="AA137" s="30"/>
      <c r="AB137" s="30"/>
      <c r="AC137" s="30"/>
      <c r="AD137" s="30"/>
      <c r="AE137" s="30"/>
      <c r="AR137" s="158" t="s">
        <v>139</v>
      </c>
      <c r="AT137" s="158" t="s">
        <v>134</v>
      </c>
      <c r="AU137" s="158" t="s">
        <v>86</v>
      </c>
      <c r="AY137" s="15" t="s">
        <v>131</v>
      </c>
      <c r="BE137" s="159">
        <f>IF(N137="základní",J137,0)</f>
        <v>0</v>
      </c>
      <c r="BF137" s="159">
        <f>IF(N137="snížená",J137,0)</f>
        <v>0</v>
      </c>
      <c r="BG137" s="159">
        <f>IF(N137="zákl. přenesená",J137,0)</f>
        <v>0</v>
      </c>
      <c r="BH137" s="159">
        <f>IF(N137="sníž. přenesená",J137,0)</f>
        <v>0</v>
      </c>
      <c r="BI137" s="159">
        <f>IF(N137="nulová",J137,0)</f>
        <v>0</v>
      </c>
      <c r="BJ137" s="15" t="s">
        <v>86</v>
      </c>
      <c r="BK137" s="159">
        <f>ROUND(I137*H137,2)</f>
        <v>0</v>
      </c>
      <c r="BL137" s="15" t="s">
        <v>139</v>
      </c>
      <c r="BM137" s="158" t="s">
        <v>273</v>
      </c>
    </row>
    <row r="138" spans="1:65" s="12" customFormat="1" ht="22.9" customHeight="1">
      <c r="B138" s="133"/>
      <c r="D138" s="134" t="s">
        <v>75</v>
      </c>
      <c r="E138" s="144" t="s">
        <v>146</v>
      </c>
      <c r="F138" s="144" t="s">
        <v>147</v>
      </c>
      <c r="I138" s="136"/>
      <c r="J138" s="145">
        <f>BK138</f>
        <v>0</v>
      </c>
      <c r="L138" s="133"/>
      <c r="M138" s="138"/>
      <c r="N138" s="139"/>
      <c r="O138" s="139"/>
      <c r="P138" s="140">
        <f>SUM(P139:P142)</f>
        <v>0</v>
      </c>
      <c r="Q138" s="139"/>
      <c r="R138" s="140">
        <f>SUM(R139:R142)</f>
        <v>4.5280000000000008E-3</v>
      </c>
      <c r="S138" s="139"/>
      <c r="T138" s="141">
        <f>SUM(T139:T142)</f>
        <v>2.8666</v>
      </c>
      <c r="AR138" s="134" t="s">
        <v>81</v>
      </c>
      <c r="AT138" s="142" t="s">
        <v>75</v>
      </c>
      <c r="AU138" s="142" t="s">
        <v>81</v>
      </c>
      <c r="AY138" s="134" t="s">
        <v>131</v>
      </c>
      <c r="BK138" s="143">
        <f>SUM(BK139:BK142)</f>
        <v>0</v>
      </c>
    </row>
    <row r="139" spans="1:65" s="2" customFormat="1" ht="24">
      <c r="A139" s="30"/>
      <c r="B139" s="146"/>
      <c r="C139" s="147" t="s">
        <v>148</v>
      </c>
      <c r="D139" s="147" t="s">
        <v>134</v>
      </c>
      <c r="E139" s="148" t="s">
        <v>149</v>
      </c>
      <c r="F139" s="149" t="s">
        <v>150</v>
      </c>
      <c r="G139" s="150" t="s">
        <v>151</v>
      </c>
      <c r="H139" s="151">
        <v>113.2</v>
      </c>
      <c r="I139" s="152"/>
      <c r="J139" s="153">
        <f>ROUND(I139*H139,2)</f>
        <v>0</v>
      </c>
      <c r="K139" s="149" t="s">
        <v>138</v>
      </c>
      <c r="L139" s="31"/>
      <c r="M139" s="154" t="s">
        <v>1</v>
      </c>
      <c r="N139" s="155" t="s">
        <v>42</v>
      </c>
      <c r="O139" s="56"/>
      <c r="P139" s="156">
        <f>O139*H139</f>
        <v>0</v>
      </c>
      <c r="Q139" s="156">
        <v>4.0000000000000003E-5</v>
      </c>
      <c r="R139" s="156">
        <f>Q139*H139</f>
        <v>4.5280000000000008E-3</v>
      </c>
      <c r="S139" s="156">
        <v>0</v>
      </c>
      <c r="T139" s="157">
        <f>S139*H139</f>
        <v>0</v>
      </c>
      <c r="U139" s="30"/>
      <c r="V139" s="30"/>
      <c r="W139" s="30"/>
      <c r="X139" s="30"/>
      <c r="Y139" s="30"/>
      <c r="Z139" s="30"/>
      <c r="AA139" s="30"/>
      <c r="AB139" s="30"/>
      <c r="AC139" s="30"/>
      <c r="AD139" s="30"/>
      <c r="AE139" s="30"/>
      <c r="AR139" s="158" t="s">
        <v>139</v>
      </c>
      <c r="AT139" s="158" t="s">
        <v>134</v>
      </c>
      <c r="AU139" s="158" t="s">
        <v>86</v>
      </c>
      <c r="AY139" s="15" t="s">
        <v>131</v>
      </c>
      <c r="BE139" s="159">
        <f>IF(N139="základní",J139,0)</f>
        <v>0</v>
      </c>
      <c r="BF139" s="159">
        <f>IF(N139="snížená",J139,0)</f>
        <v>0</v>
      </c>
      <c r="BG139" s="159">
        <f>IF(N139="zákl. přenesená",J139,0)</f>
        <v>0</v>
      </c>
      <c r="BH139" s="159">
        <f>IF(N139="sníž. přenesená",J139,0)</f>
        <v>0</v>
      </c>
      <c r="BI139" s="159">
        <f>IF(N139="nulová",J139,0)</f>
        <v>0</v>
      </c>
      <c r="BJ139" s="15" t="s">
        <v>86</v>
      </c>
      <c r="BK139" s="159">
        <f>ROUND(I139*H139,2)</f>
        <v>0</v>
      </c>
      <c r="BL139" s="15" t="s">
        <v>139</v>
      </c>
      <c r="BM139" s="158" t="s">
        <v>274</v>
      </c>
    </row>
    <row r="140" spans="1:65" s="13" customFormat="1">
      <c r="B140" s="160"/>
      <c r="D140" s="161" t="s">
        <v>141</v>
      </c>
      <c r="E140" s="162" t="s">
        <v>1</v>
      </c>
      <c r="F140" s="163" t="s">
        <v>275</v>
      </c>
      <c r="H140" s="164">
        <v>113.2</v>
      </c>
      <c r="I140" s="165"/>
      <c r="L140" s="160"/>
      <c r="M140" s="166"/>
      <c r="N140" s="167"/>
      <c r="O140" s="167"/>
      <c r="P140" s="167"/>
      <c r="Q140" s="167"/>
      <c r="R140" s="167"/>
      <c r="S140" s="167"/>
      <c r="T140" s="168"/>
      <c r="AT140" s="162" t="s">
        <v>141</v>
      </c>
      <c r="AU140" s="162" t="s">
        <v>86</v>
      </c>
      <c r="AV140" s="13" t="s">
        <v>86</v>
      </c>
      <c r="AW140" s="13" t="s">
        <v>33</v>
      </c>
      <c r="AX140" s="13" t="s">
        <v>81</v>
      </c>
      <c r="AY140" s="162" t="s">
        <v>131</v>
      </c>
    </row>
    <row r="141" spans="1:65" s="2" customFormat="1" ht="33" customHeight="1">
      <c r="A141" s="30"/>
      <c r="B141" s="146"/>
      <c r="C141" s="147" t="s">
        <v>139</v>
      </c>
      <c r="D141" s="147" t="s">
        <v>134</v>
      </c>
      <c r="E141" s="148" t="s">
        <v>154</v>
      </c>
      <c r="F141" s="149" t="s">
        <v>155</v>
      </c>
      <c r="G141" s="150" t="s">
        <v>137</v>
      </c>
      <c r="H141" s="151">
        <v>1.3029999999999999</v>
      </c>
      <c r="I141" s="152"/>
      <c r="J141" s="153">
        <f>ROUND(I141*H141,2)</f>
        <v>0</v>
      </c>
      <c r="K141" s="149" t="s">
        <v>138</v>
      </c>
      <c r="L141" s="31"/>
      <c r="M141" s="154" t="s">
        <v>1</v>
      </c>
      <c r="N141" s="155" t="s">
        <v>42</v>
      </c>
      <c r="O141" s="56"/>
      <c r="P141" s="156">
        <f>O141*H141</f>
        <v>0</v>
      </c>
      <c r="Q141" s="156">
        <v>0</v>
      </c>
      <c r="R141" s="156">
        <f>Q141*H141</f>
        <v>0</v>
      </c>
      <c r="S141" s="156">
        <v>2.2000000000000002</v>
      </c>
      <c r="T141" s="157">
        <f>S141*H141</f>
        <v>2.8666</v>
      </c>
      <c r="U141" s="30"/>
      <c r="V141" s="30"/>
      <c r="W141" s="30"/>
      <c r="X141" s="30"/>
      <c r="Y141" s="30"/>
      <c r="Z141" s="30"/>
      <c r="AA141" s="30"/>
      <c r="AB141" s="30"/>
      <c r="AC141" s="30"/>
      <c r="AD141" s="30"/>
      <c r="AE141" s="30"/>
      <c r="AR141" s="158" t="s">
        <v>139</v>
      </c>
      <c r="AT141" s="158" t="s">
        <v>134</v>
      </c>
      <c r="AU141" s="158" t="s">
        <v>86</v>
      </c>
      <c r="AY141" s="15" t="s">
        <v>131</v>
      </c>
      <c r="BE141" s="159">
        <f>IF(N141="základní",J141,0)</f>
        <v>0</v>
      </c>
      <c r="BF141" s="159">
        <f>IF(N141="snížená",J141,0)</f>
        <v>0</v>
      </c>
      <c r="BG141" s="159">
        <f>IF(N141="zákl. přenesená",J141,0)</f>
        <v>0</v>
      </c>
      <c r="BH141" s="159">
        <f>IF(N141="sníž. přenesená",J141,0)</f>
        <v>0</v>
      </c>
      <c r="BI141" s="159">
        <f>IF(N141="nulová",J141,0)</f>
        <v>0</v>
      </c>
      <c r="BJ141" s="15" t="s">
        <v>86</v>
      </c>
      <c r="BK141" s="159">
        <f>ROUND(I141*H141,2)</f>
        <v>0</v>
      </c>
      <c r="BL141" s="15" t="s">
        <v>139</v>
      </c>
      <c r="BM141" s="158" t="s">
        <v>276</v>
      </c>
    </row>
    <row r="142" spans="1:65" s="13" customFormat="1">
      <c r="B142" s="160"/>
      <c r="D142" s="161" t="s">
        <v>141</v>
      </c>
      <c r="E142" s="162" t="s">
        <v>1</v>
      </c>
      <c r="F142" s="163" t="s">
        <v>157</v>
      </c>
      <c r="H142" s="164">
        <v>1.3029999999999999</v>
      </c>
      <c r="I142" s="165"/>
      <c r="L142" s="160"/>
      <c r="M142" s="166"/>
      <c r="N142" s="167"/>
      <c r="O142" s="167"/>
      <c r="P142" s="167"/>
      <c r="Q142" s="167"/>
      <c r="R142" s="167"/>
      <c r="S142" s="167"/>
      <c r="T142" s="168"/>
      <c r="AT142" s="162" t="s">
        <v>141</v>
      </c>
      <c r="AU142" s="162" t="s">
        <v>86</v>
      </c>
      <c r="AV142" s="13" t="s">
        <v>86</v>
      </c>
      <c r="AW142" s="13" t="s">
        <v>33</v>
      </c>
      <c r="AX142" s="13" t="s">
        <v>81</v>
      </c>
      <c r="AY142" s="162" t="s">
        <v>131</v>
      </c>
    </row>
    <row r="143" spans="1:65" s="12" customFormat="1" ht="22.9" customHeight="1">
      <c r="B143" s="133"/>
      <c r="D143" s="134" t="s">
        <v>75</v>
      </c>
      <c r="E143" s="144" t="s">
        <v>158</v>
      </c>
      <c r="F143" s="144" t="s">
        <v>159</v>
      </c>
      <c r="I143" s="136"/>
      <c r="J143" s="145">
        <f>BK143</f>
        <v>0</v>
      </c>
      <c r="L143" s="133"/>
      <c r="M143" s="138"/>
      <c r="N143" s="139"/>
      <c r="O143" s="139"/>
      <c r="P143" s="140">
        <f>SUM(P144:P150)</f>
        <v>0</v>
      </c>
      <c r="Q143" s="139"/>
      <c r="R143" s="140">
        <f>SUM(R144:R150)</f>
        <v>0</v>
      </c>
      <c r="S143" s="139"/>
      <c r="T143" s="141">
        <f>SUM(T144:T150)</f>
        <v>0</v>
      </c>
      <c r="AR143" s="134" t="s">
        <v>81</v>
      </c>
      <c r="AT143" s="142" t="s">
        <v>75</v>
      </c>
      <c r="AU143" s="142" t="s">
        <v>81</v>
      </c>
      <c r="AY143" s="134" t="s">
        <v>131</v>
      </c>
      <c r="BK143" s="143">
        <f>SUM(BK144:BK150)</f>
        <v>0</v>
      </c>
    </row>
    <row r="144" spans="1:65" s="2" customFormat="1" ht="24">
      <c r="A144" s="30"/>
      <c r="B144" s="146"/>
      <c r="C144" s="147" t="s">
        <v>160</v>
      </c>
      <c r="D144" s="147" t="s">
        <v>134</v>
      </c>
      <c r="E144" s="148" t="s">
        <v>161</v>
      </c>
      <c r="F144" s="149" t="s">
        <v>162</v>
      </c>
      <c r="G144" s="150" t="s">
        <v>163</v>
      </c>
      <c r="H144" s="151">
        <v>3.0009999999999999</v>
      </c>
      <c r="I144" s="152"/>
      <c r="J144" s="153">
        <f>ROUND(I144*H144,2)</f>
        <v>0</v>
      </c>
      <c r="K144" s="149" t="s">
        <v>138</v>
      </c>
      <c r="L144" s="31"/>
      <c r="M144" s="154" t="s">
        <v>1</v>
      </c>
      <c r="N144" s="155" t="s">
        <v>42</v>
      </c>
      <c r="O144" s="56"/>
      <c r="P144" s="156">
        <f>O144*H144</f>
        <v>0</v>
      </c>
      <c r="Q144" s="156">
        <v>0</v>
      </c>
      <c r="R144" s="156">
        <f>Q144*H144</f>
        <v>0</v>
      </c>
      <c r="S144" s="156">
        <v>0</v>
      </c>
      <c r="T144" s="157">
        <f>S144*H144</f>
        <v>0</v>
      </c>
      <c r="U144" s="30"/>
      <c r="V144" s="30"/>
      <c r="W144" s="30"/>
      <c r="X144" s="30"/>
      <c r="Y144" s="30"/>
      <c r="Z144" s="30"/>
      <c r="AA144" s="30"/>
      <c r="AB144" s="30"/>
      <c r="AC144" s="30"/>
      <c r="AD144" s="30"/>
      <c r="AE144" s="30"/>
      <c r="AR144" s="158" t="s">
        <v>139</v>
      </c>
      <c r="AT144" s="158" t="s">
        <v>134</v>
      </c>
      <c r="AU144" s="158" t="s">
        <v>86</v>
      </c>
      <c r="AY144" s="15" t="s">
        <v>131</v>
      </c>
      <c r="BE144" s="159">
        <f>IF(N144="základní",J144,0)</f>
        <v>0</v>
      </c>
      <c r="BF144" s="159">
        <f>IF(N144="snížená",J144,0)</f>
        <v>0</v>
      </c>
      <c r="BG144" s="159">
        <f>IF(N144="zákl. přenesená",J144,0)</f>
        <v>0</v>
      </c>
      <c r="BH144" s="159">
        <f>IF(N144="sníž. přenesená",J144,0)</f>
        <v>0</v>
      </c>
      <c r="BI144" s="159">
        <f>IF(N144="nulová",J144,0)</f>
        <v>0</v>
      </c>
      <c r="BJ144" s="15" t="s">
        <v>86</v>
      </c>
      <c r="BK144" s="159">
        <f>ROUND(I144*H144,2)</f>
        <v>0</v>
      </c>
      <c r="BL144" s="15" t="s">
        <v>139</v>
      </c>
      <c r="BM144" s="158" t="s">
        <v>277</v>
      </c>
    </row>
    <row r="145" spans="1:65" s="2" customFormat="1" ht="24">
      <c r="A145" s="30"/>
      <c r="B145" s="146"/>
      <c r="C145" s="147" t="s">
        <v>132</v>
      </c>
      <c r="D145" s="147" t="s">
        <v>134</v>
      </c>
      <c r="E145" s="148" t="s">
        <v>165</v>
      </c>
      <c r="F145" s="149" t="s">
        <v>166</v>
      </c>
      <c r="G145" s="150" t="s">
        <v>163</v>
      </c>
      <c r="H145" s="151">
        <v>3.0009999999999999</v>
      </c>
      <c r="I145" s="152"/>
      <c r="J145" s="153">
        <f>ROUND(I145*H145,2)</f>
        <v>0</v>
      </c>
      <c r="K145" s="149" t="s">
        <v>138</v>
      </c>
      <c r="L145" s="31"/>
      <c r="M145" s="154" t="s">
        <v>1</v>
      </c>
      <c r="N145" s="155" t="s">
        <v>42</v>
      </c>
      <c r="O145" s="56"/>
      <c r="P145" s="156">
        <f>O145*H145</f>
        <v>0</v>
      </c>
      <c r="Q145" s="156">
        <v>0</v>
      </c>
      <c r="R145" s="156">
        <f>Q145*H145</f>
        <v>0</v>
      </c>
      <c r="S145" s="156">
        <v>0</v>
      </c>
      <c r="T145" s="157">
        <f>S145*H145</f>
        <v>0</v>
      </c>
      <c r="U145" s="30"/>
      <c r="V145" s="30"/>
      <c r="W145" s="30"/>
      <c r="X145" s="30"/>
      <c r="Y145" s="30"/>
      <c r="Z145" s="30"/>
      <c r="AA145" s="30"/>
      <c r="AB145" s="30"/>
      <c r="AC145" s="30"/>
      <c r="AD145" s="30"/>
      <c r="AE145" s="30"/>
      <c r="AR145" s="158" t="s">
        <v>139</v>
      </c>
      <c r="AT145" s="158" t="s">
        <v>134</v>
      </c>
      <c r="AU145" s="158" t="s">
        <v>86</v>
      </c>
      <c r="AY145" s="15" t="s">
        <v>131</v>
      </c>
      <c r="BE145" s="159">
        <f>IF(N145="základní",J145,0)</f>
        <v>0</v>
      </c>
      <c r="BF145" s="159">
        <f>IF(N145="snížená",J145,0)</f>
        <v>0</v>
      </c>
      <c r="BG145" s="159">
        <f>IF(N145="zákl. přenesená",J145,0)</f>
        <v>0</v>
      </c>
      <c r="BH145" s="159">
        <f>IF(N145="sníž. přenesená",J145,0)</f>
        <v>0</v>
      </c>
      <c r="BI145" s="159">
        <f>IF(N145="nulová",J145,0)</f>
        <v>0</v>
      </c>
      <c r="BJ145" s="15" t="s">
        <v>86</v>
      </c>
      <c r="BK145" s="159">
        <f>ROUND(I145*H145,2)</f>
        <v>0</v>
      </c>
      <c r="BL145" s="15" t="s">
        <v>139</v>
      </c>
      <c r="BM145" s="158" t="s">
        <v>278</v>
      </c>
    </row>
    <row r="146" spans="1:65" s="2" customFormat="1" ht="33" customHeight="1">
      <c r="A146" s="30"/>
      <c r="B146" s="146"/>
      <c r="C146" s="147" t="s">
        <v>168</v>
      </c>
      <c r="D146" s="147" t="s">
        <v>134</v>
      </c>
      <c r="E146" s="148" t="s">
        <v>169</v>
      </c>
      <c r="F146" s="149" t="s">
        <v>170</v>
      </c>
      <c r="G146" s="150" t="s">
        <v>163</v>
      </c>
      <c r="H146" s="151">
        <v>57.018999999999998</v>
      </c>
      <c r="I146" s="152"/>
      <c r="J146" s="153">
        <f>ROUND(I146*H146,2)</f>
        <v>0</v>
      </c>
      <c r="K146" s="149" t="s">
        <v>138</v>
      </c>
      <c r="L146" s="31"/>
      <c r="M146" s="154" t="s">
        <v>1</v>
      </c>
      <c r="N146" s="155" t="s">
        <v>42</v>
      </c>
      <c r="O146" s="56"/>
      <c r="P146" s="156">
        <f>O146*H146</f>
        <v>0</v>
      </c>
      <c r="Q146" s="156">
        <v>0</v>
      </c>
      <c r="R146" s="156">
        <f>Q146*H146</f>
        <v>0</v>
      </c>
      <c r="S146" s="156">
        <v>0</v>
      </c>
      <c r="T146" s="157">
        <f>S146*H146</f>
        <v>0</v>
      </c>
      <c r="U146" s="30"/>
      <c r="V146" s="30"/>
      <c r="W146" s="30"/>
      <c r="X146" s="30"/>
      <c r="Y146" s="30"/>
      <c r="Z146" s="30"/>
      <c r="AA146" s="30"/>
      <c r="AB146" s="30"/>
      <c r="AC146" s="30"/>
      <c r="AD146" s="30"/>
      <c r="AE146" s="30"/>
      <c r="AR146" s="158" t="s">
        <v>139</v>
      </c>
      <c r="AT146" s="158" t="s">
        <v>134</v>
      </c>
      <c r="AU146" s="158" t="s">
        <v>86</v>
      </c>
      <c r="AY146" s="15" t="s">
        <v>131</v>
      </c>
      <c r="BE146" s="159">
        <f>IF(N146="základní",J146,0)</f>
        <v>0</v>
      </c>
      <c r="BF146" s="159">
        <f>IF(N146="snížená",J146,0)</f>
        <v>0</v>
      </c>
      <c r="BG146" s="159">
        <f>IF(N146="zákl. přenesená",J146,0)</f>
        <v>0</v>
      </c>
      <c r="BH146" s="159">
        <f>IF(N146="sníž. přenesená",J146,0)</f>
        <v>0</v>
      </c>
      <c r="BI146" s="159">
        <f>IF(N146="nulová",J146,0)</f>
        <v>0</v>
      </c>
      <c r="BJ146" s="15" t="s">
        <v>86</v>
      </c>
      <c r="BK146" s="159">
        <f>ROUND(I146*H146,2)</f>
        <v>0</v>
      </c>
      <c r="BL146" s="15" t="s">
        <v>139</v>
      </c>
      <c r="BM146" s="158" t="s">
        <v>279</v>
      </c>
    </row>
    <row r="147" spans="1:65" s="13" customFormat="1">
      <c r="B147" s="160"/>
      <c r="D147" s="161" t="s">
        <v>141</v>
      </c>
      <c r="E147" s="162" t="s">
        <v>1</v>
      </c>
      <c r="F147" s="163" t="s">
        <v>280</v>
      </c>
      <c r="H147" s="164">
        <v>57.018999999999998</v>
      </c>
      <c r="I147" s="165"/>
      <c r="L147" s="160"/>
      <c r="M147" s="166"/>
      <c r="N147" s="167"/>
      <c r="O147" s="167"/>
      <c r="P147" s="167"/>
      <c r="Q147" s="167"/>
      <c r="R147" s="167"/>
      <c r="S147" s="167"/>
      <c r="T147" s="168"/>
      <c r="AT147" s="162" t="s">
        <v>141</v>
      </c>
      <c r="AU147" s="162" t="s">
        <v>86</v>
      </c>
      <c r="AV147" s="13" t="s">
        <v>86</v>
      </c>
      <c r="AW147" s="13" t="s">
        <v>33</v>
      </c>
      <c r="AX147" s="13" t="s">
        <v>81</v>
      </c>
      <c r="AY147" s="162" t="s">
        <v>131</v>
      </c>
    </row>
    <row r="148" spans="1:65" s="2" customFormat="1" ht="33" customHeight="1">
      <c r="A148" s="30"/>
      <c r="B148" s="146"/>
      <c r="C148" s="147" t="s">
        <v>173</v>
      </c>
      <c r="D148" s="147" t="s">
        <v>134</v>
      </c>
      <c r="E148" s="148" t="s">
        <v>174</v>
      </c>
      <c r="F148" s="149" t="s">
        <v>175</v>
      </c>
      <c r="G148" s="150" t="s">
        <v>163</v>
      </c>
      <c r="H148" s="151">
        <v>2.867</v>
      </c>
      <c r="I148" s="152"/>
      <c r="J148" s="153">
        <f>ROUND(I148*H148,2)</f>
        <v>0</v>
      </c>
      <c r="K148" s="149" t="s">
        <v>138</v>
      </c>
      <c r="L148" s="31"/>
      <c r="M148" s="154" t="s">
        <v>1</v>
      </c>
      <c r="N148" s="155" t="s">
        <v>42</v>
      </c>
      <c r="O148" s="56"/>
      <c r="P148" s="156">
        <f>O148*H148</f>
        <v>0</v>
      </c>
      <c r="Q148" s="156">
        <v>0</v>
      </c>
      <c r="R148" s="156">
        <f>Q148*H148</f>
        <v>0</v>
      </c>
      <c r="S148" s="156">
        <v>0</v>
      </c>
      <c r="T148" s="157">
        <f>S148*H148</f>
        <v>0</v>
      </c>
      <c r="U148" s="30"/>
      <c r="V148" s="30"/>
      <c r="W148" s="30"/>
      <c r="X148" s="30"/>
      <c r="Y148" s="30"/>
      <c r="Z148" s="30"/>
      <c r="AA148" s="30"/>
      <c r="AB148" s="30"/>
      <c r="AC148" s="30"/>
      <c r="AD148" s="30"/>
      <c r="AE148" s="30"/>
      <c r="AR148" s="158" t="s">
        <v>139</v>
      </c>
      <c r="AT148" s="158" t="s">
        <v>134</v>
      </c>
      <c r="AU148" s="158" t="s">
        <v>86</v>
      </c>
      <c r="AY148" s="15" t="s">
        <v>131</v>
      </c>
      <c r="BE148" s="159">
        <f>IF(N148="základní",J148,0)</f>
        <v>0</v>
      </c>
      <c r="BF148" s="159">
        <f>IF(N148="snížená",J148,0)</f>
        <v>0</v>
      </c>
      <c r="BG148" s="159">
        <f>IF(N148="zákl. přenesená",J148,0)</f>
        <v>0</v>
      </c>
      <c r="BH148" s="159">
        <f>IF(N148="sníž. přenesená",J148,0)</f>
        <v>0</v>
      </c>
      <c r="BI148" s="159">
        <f>IF(N148="nulová",J148,0)</f>
        <v>0</v>
      </c>
      <c r="BJ148" s="15" t="s">
        <v>86</v>
      </c>
      <c r="BK148" s="159">
        <f>ROUND(I148*H148,2)</f>
        <v>0</v>
      </c>
      <c r="BL148" s="15" t="s">
        <v>139</v>
      </c>
      <c r="BM148" s="158" t="s">
        <v>281</v>
      </c>
    </row>
    <row r="149" spans="1:65" s="2" customFormat="1" ht="33" customHeight="1">
      <c r="A149" s="30"/>
      <c r="B149" s="146"/>
      <c r="C149" s="147">
        <v>9</v>
      </c>
      <c r="D149" s="147" t="s">
        <v>134</v>
      </c>
      <c r="E149" s="148" t="s">
        <v>282</v>
      </c>
      <c r="F149" s="149" t="s">
        <v>283</v>
      </c>
      <c r="G149" s="150" t="s">
        <v>163</v>
      </c>
      <c r="H149" s="151">
        <v>0.13400000000000001</v>
      </c>
      <c r="I149" s="152"/>
      <c r="J149" s="153">
        <f>ROUND(I149*H149,2)</f>
        <v>0</v>
      </c>
      <c r="K149" s="149" t="s">
        <v>138</v>
      </c>
      <c r="L149" s="31"/>
      <c r="M149" s="154" t="s">
        <v>1</v>
      </c>
      <c r="N149" s="155" t="s">
        <v>42</v>
      </c>
      <c r="O149" s="56"/>
      <c r="P149" s="156">
        <f>O149*H149</f>
        <v>0</v>
      </c>
      <c r="Q149" s="156">
        <v>0</v>
      </c>
      <c r="R149" s="156">
        <f>Q149*H149</f>
        <v>0</v>
      </c>
      <c r="S149" s="156">
        <v>0</v>
      </c>
      <c r="T149" s="157">
        <f>S149*H149</f>
        <v>0</v>
      </c>
      <c r="U149" s="30"/>
      <c r="V149" s="30"/>
      <c r="W149" s="30"/>
      <c r="X149" s="30"/>
      <c r="Y149" s="30"/>
      <c r="Z149" s="30"/>
      <c r="AA149" s="30"/>
      <c r="AB149" s="30"/>
      <c r="AC149" s="30"/>
      <c r="AD149" s="30"/>
      <c r="AE149" s="30"/>
      <c r="AR149" s="158" t="s">
        <v>139</v>
      </c>
      <c r="AT149" s="158" t="s">
        <v>134</v>
      </c>
      <c r="AU149" s="158" t="s">
        <v>86</v>
      </c>
      <c r="AY149" s="15" t="s">
        <v>131</v>
      </c>
      <c r="BE149" s="159">
        <f>IF(N149="základní",J149,0)</f>
        <v>0</v>
      </c>
      <c r="BF149" s="159">
        <f>IF(N149="snížená",J149,0)</f>
        <v>0</v>
      </c>
      <c r="BG149" s="159">
        <f>IF(N149="zákl. přenesená",J149,0)</f>
        <v>0</v>
      </c>
      <c r="BH149" s="159">
        <f>IF(N149="sníž. přenesená",J149,0)</f>
        <v>0</v>
      </c>
      <c r="BI149" s="159">
        <f>IF(N149="nulová",J149,0)</f>
        <v>0</v>
      </c>
      <c r="BJ149" s="15" t="s">
        <v>86</v>
      </c>
      <c r="BK149" s="159">
        <f>ROUND(I149*H149,2)</f>
        <v>0</v>
      </c>
      <c r="BL149" s="15" t="s">
        <v>139</v>
      </c>
      <c r="BM149" s="158" t="s">
        <v>284</v>
      </c>
    </row>
    <row r="150" spans="1:65" s="13" customFormat="1">
      <c r="B150" s="160"/>
      <c r="D150" s="161" t="s">
        <v>141</v>
      </c>
      <c r="E150" s="162" t="s">
        <v>1</v>
      </c>
      <c r="F150" s="163" t="s">
        <v>285</v>
      </c>
      <c r="H150" s="164">
        <v>0.13400000000000001</v>
      </c>
      <c r="I150" s="165"/>
      <c r="L150" s="160"/>
      <c r="M150" s="166"/>
      <c r="N150" s="167"/>
      <c r="O150" s="167"/>
      <c r="P150" s="167"/>
      <c r="Q150" s="167"/>
      <c r="R150" s="167"/>
      <c r="S150" s="167"/>
      <c r="T150" s="168"/>
      <c r="AT150" s="162" t="s">
        <v>141</v>
      </c>
      <c r="AU150" s="162" t="s">
        <v>86</v>
      </c>
      <c r="AV150" s="13" t="s">
        <v>86</v>
      </c>
      <c r="AW150" s="13" t="s">
        <v>33</v>
      </c>
      <c r="AX150" s="13" t="s">
        <v>81</v>
      </c>
      <c r="AY150" s="162" t="s">
        <v>131</v>
      </c>
    </row>
    <row r="151" spans="1:65" s="12" customFormat="1" ht="22.9" customHeight="1">
      <c r="B151" s="133"/>
      <c r="D151" s="134" t="s">
        <v>75</v>
      </c>
      <c r="E151" s="144" t="s">
        <v>177</v>
      </c>
      <c r="F151" s="144" t="s">
        <v>178</v>
      </c>
      <c r="I151" s="136"/>
      <c r="J151" s="145">
        <f>BK151</f>
        <v>0</v>
      </c>
      <c r="L151" s="133"/>
      <c r="M151" s="138"/>
      <c r="N151" s="139"/>
      <c r="O151" s="139"/>
      <c r="P151" s="140">
        <f>P152</f>
        <v>0</v>
      </c>
      <c r="Q151" s="139"/>
      <c r="R151" s="140">
        <f>R152</f>
        <v>0</v>
      </c>
      <c r="S151" s="139"/>
      <c r="T151" s="141">
        <f>T152</f>
        <v>0</v>
      </c>
      <c r="AR151" s="134" t="s">
        <v>81</v>
      </c>
      <c r="AT151" s="142" t="s">
        <v>75</v>
      </c>
      <c r="AU151" s="142" t="s">
        <v>81</v>
      </c>
      <c r="AY151" s="134" t="s">
        <v>131</v>
      </c>
      <c r="BK151" s="143">
        <f>BK152</f>
        <v>0</v>
      </c>
    </row>
    <row r="152" spans="1:65" s="2" customFormat="1" ht="16.5" customHeight="1">
      <c r="A152" s="30"/>
      <c r="B152" s="146"/>
      <c r="C152" s="147">
        <v>10</v>
      </c>
      <c r="D152" s="147" t="s">
        <v>134</v>
      </c>
      <c r="E152" s="148" t="s">
        <v>179</v>
      </c>
      <c r="F152" s="149" t="s">
        <v>180</v>
      </c>
      <c r="G152" s="150" t="s">
        <v>163</v>
      </c>
      <c r="H152" s="151">
        <v>1.56</v>
      </c>
      <c r="I152" s="152"/>
      <c r="J152" s="153">
        <f>ROUND(I152*H152,2)</f>
        <v>0</v>
      </c>
      <c r="K152" s="149" t="s">
        <v>138</v>
      </c>
      <c r="L152" s="31"/>
      <c r="M152" s="154" t="s">
        <v>1</v>
      </c>
      <c r="N152" s="155" t="s">
        <v>42</v>
      </c>
      <c r="O152" s="56"/>
      <c r="P152" s="156">
        <f>O152*H152</f>
        <v>0</v>
      </c>
      <c r="Q152" s="156">
        <v>0</v>
      </c>
      <c r="R152" s="156">
        <f>Q152*H152</f>
        <v>0</v>
      </c>
      <c r="S152" s="156">
        <v>0</v>
      </c>
      <c r="T152" s="157">
        <f>S152*H152</f>
        <v>0</v>
      </c>
      <c r="U152" s="30"/>
      <c r="V152" s="30"/>
      <c r="W152" s="30"/>
      <c r="X152" s="30"/>
      <c r="Y152" s="30"/>
      <c r="Z152" s="30"/>
      <c r="AA152" s="30"/>
      <c r="AB152" s="30"/>
      <c r="AC152" s="30"/>
      <c r="AD152" s="30"/>
      <c r="AE152" s="30"/>
      <c r="AR152" s="158" t="s">
        <v>139</v>
      </c>
      <c r="AT152" s="158" t="s">
        <v>134</v>
      </c>
      <c r="AU152" s="158" t="s">
        <v>86</v>
      </c>
      <c r="AY152" s="15" t="s">
        <v>131</v>
      </c>
      <c r="BE152" s="159">
        <f>IF(N152="základní",J152,0)</f>
        <v>0</v>
      </c>
      <c r="BF152" s="159">
        <f>IF(N152="snížená",J152,0)</f>
        <v>0</v>
      </c>
      <c r="BG152" s="159">
        <f>IF(N152="zákl. přenesená",J152,0)</f>
        <v>0</v>
      </c>
      <c r="BH152" s="159">
        <f>IF(N152="sníž. přenesená",J152,0)</f>
        <v>0</v>
      </c>
      <c r="BI152" s="159">
        <f>IF(N152="nulová",J152,0)</f>
        <v>0</v>
      </c>
      <c r="BJ152" s="15" t="s">
        <v>86</v>
      </c>
      <c r="BK152" s="159">
        <f>ROUND(I152*H152,2)</f>
        <v>0</v>
      </c>
      <c r="BL152" s="15" t="s">
        <v>139</v>
      </c>
      <c r="BM152" s="158" t="s">
        <v>286</v>
      </c>
    </row>
    <row r="153" spans="1:65" s="12" customFormat="1" ht="25.9" customHeight="1">
      <c r="B153" s="133"/>
      <c r="D153" s="134" t="s">
        <v>75</v>
      </c>
      <c r="E153" s="135" t="s">
        <v>182</v>
      </c>
      <c r="F153" s="135" t="s">
        <v>183</v>
      </c>
      <c r="I153" s="136"/>
      <c r="J153" s="137">
        <f>BK153</f>
        <v>0</v>
      </c>
      <c r="L153" s="133"/>
      <c r="M153" s="138"/>
      <c r="N153" s="139"/>
      <c r="O153" s="139"/>
      <c r="P153" s="140">
        <f>P154+P161</f>
        <v>0</v>
      </c>
      <c r="Q153" s="139"/>
      <c r="R153" s="140">
        <f>R154+R161</f>
        <v>0.50396934999999998</v>
      </c>
      <c r="S153" s="139"/>
      <c r="T153" s="141">
        <f>T154+T161</f>
        <v>0.13391999999999998</v>
      </c>
      <c r="AR153" s="134" t="s">
        <v>86</v>
      </c>
      <c r="AT153" s="142" t="s">
        <v>75</v>
      </c>
      <c r="AU153" s="142" t="s">
        <v>76</v>
      </c>
      <c r="AY153" s="134" t="s">
        <v>131</v>
      </c>
      <c r="BK153" s="143">
        <f>BK154+BK161</f>
        <v>0</v>
      </c>
    </row>
    <row r="154" spans="1:65" s="12" customFormat="1" ht="22.9" customHeight="1">
      <c r="B154" s="133"/>
      <c r="D154" s="134" t="s">
        <v>75</v>
      </c>
      <c r="E154" s="144" t="s">
        <v>184</v>
      </c>
      <c r="F154" s="144" t="s">
        <v>185</v>
      </c>
      <c r="I154" s="136"/>
      <c r="J154" s="145">
        <f>BK154</f>
        <v>0</v>
      </c>
      <c r="L154" s="133"/>
      <c r="M154" s="138"/>
      <c r="N154" s="139"/>
      <c r="O154" s="139"/>
      <c r="P154" s="140">
        <f>SUM(P155:P160)</f>
        <v>0</v>
      </c>
      <c r="Q154" s="139"/>
      <c r="R154" s="140">
        <f>SUM(R155:R160)</f>
        <v>5.1932500000000006E-2</v>
      </c>
      <c r="S154" s="139"/>
      <c r="T154" s="141">
        <f>SUM(T155:T160)</f>
        <v>0.13391999999999998</v>
      </c>
      <c r="AR154" s="134" t="s">
        <v>86</v>
      </c>
      <c r="AT154" s="142" t="s">
        <v>75</v>
      </c>
      <c r="AU154" s="142" t="s">
        <v>81</v>
      </c>
      <c r="AY154" s="134" t="s">
        <v>131</v>
      </c>
      <c r="BK154" s="143">
        <f>SUM(BK155:BK160)</f>
        <v>0</v>
      </c>
    </row>
    <row r="155" spans="1:65" s="2" customFormat="1" ht="24">
      <c r="A155" s="30"/>
      <c r="B155" s="146"/>
      <c r="C155" s="147">
        <v>11</v>
      </c>
      <c r="D155" s="147" t="s">
        <v>134</v>
      </c>
      <c r="E155" s="148" t="s">
        <v>287</v>
      </c>
      <c r="F155" s="149" t="s">
        <v>288</v>
      </c>
      <c r="G155" s="150" t="s">
        <v>289</v>
      </c>
      <c r="H155" s="151">
        <v>8.3699999999999992</v>
      </c>
      <c r="I155" s="152"/>
      <c r="J155" s="153">
        <f>ROUND(I155*H155,2)</f>
        <v>0</v>
      </c>
      <c r="K155" s="149" t="s">
        <v>138</v>
      </c>
      <c r="L155" s="31"/>
      <c r="M155" s="154" t="s">
        <v>1</v>
      </c>
      <c r="N155" s="155" t="s">
        <v>42</v>
      </c>
      <c r="O155" s="56"/>
      <c r="P155" s="156">
        <f>O155*H155</f>
        <v>0</v>
      </c>
      <c r="Q155" s="156">
        <v>0</v>
      </c>
      <c r="R155" s="156">
        <f>Q155*H155</f>
        <v>0</v>
      </c>
      <c r="S155" s="156">
        <v>1.6E-2</v>
      </c>
      <c r="T155" s="157">
        <f>S155*H155</f>
        <v>0.13391999999999998</v>
      </c>
      <c r="U155" s="30"/>
      <c r="V155" s="30"/>
      <c r="W155" s="30"/>
      <c r="X155" s="30"/>
      <c r="Y155" s="30"/>
      <c r="Z155" s="30"/>
      <c r="AA155" s="30"/>
      <c r="AB155" s="30"/>
      <c r="AC155" s="30"/>
      <c r="AD155" s="30"/>
      <c r="AE155" s="30"/>
      <c r="AR155" s="158" t="s">
        <v>189</v>
      </c>
      <c r="AT155" s="158" t="s">
        <v>134</v>
      </c>
      <c r="AU155" s="158" t="s">
        <v>86</v>
      </c>
      <c r="AY155" s="15" t="s">
        <v>131</v>
      </c>
      <c r="BE155" s="159">
        <f>IF(N155="základní",J155,0)</f>
        <v>0</v>
      </c>
      <c r="BF155" s="159">
        <f>IF(N155="snížená",J155,0)</f>
        <v>0</v>
      </c>
      <c r="BG155" s="159">
        <f>IF(N155="zákl. přenesená",J155,0)</f>
        <v>0</v>
      </c>
      <c r="BH155" s="159">
        <f>IF(N155="sníž. přenesená",J155,0)</f>
        <v>0</v>
      </c>
      <c r="BI155" s="159">
        <f>IF(N155="nulová",J155,0)</f>
        <v>0</v>
      </c>
      <c r="BJ155" s="15" t="s">
        <v>86</v>
      </c>
      <c r="BK155" s="159">
        <f>ROUND(I155*H155,2)</f>
        <v>0</v>
      </c>
      <c r="BL155" s="15" t="s">
        <v>189</v>
      </c>
      <c r="BM155" s="158" t="s">
        <v>290</v>
      </c>
    </row>
    <row r="156" spans="1:65" s="13" customFormat="1">
      <c r="B156" s="160"/>
      <c r="D156" s="161" t="s">
        <v>141</v>
      </c>
      <c r="E156" s="162" t="s">
        <v>1</v>
      </c>
      <c r="F156" s="163" t="s">
        <v>291</v>
      </c>
      <c r="H156" s="164">
        <v>8.3699999999999992</v>
      </c>
      <c r="I156" s="165"/>
      <c r="L156" s="160"/>
      <c r="M156" s="166"/>
      <c r="N156" s="167"/>
      <c r="O156" s="167"/>
      <c r="P156" s="167"/>
      <c r="Q156" s="167"/>
      <c r="R156" s="167"/>
      <c r="S156" s="167"/>
      <c r="T156" s="168"/>
      <c r="AT156" s="162" t="s">
        <v>141</v>
      </c>
      <c r="AU156" s="162" t="s">
        <v>86</v>
      </c>
      <c r="AV156" s="13" t="s">
        <v>86</v>
      </c>
      <c r="AW156" s="13" t="s">
        <v>33</v>
      </c>
      <c r="AX156" s="13" t="s">
        <v>81</v>
      </c>
      <c r="AY156" s="162" t="s">
        <v>131</v>
      </c>
    </row>
    <row r="157" spans="1:65" s="2" customFormat="1" ht="24">
      <c r="A157" s="30"/>
      <c r="B157" s="146"/>
      <c r="C157" s="147">
        <v>12</v>
      </c>
      <c r="D157" s="147" t="s">
        <v>134</v>
      </c>
      <c r="E157" s="148" t="s">
        <v>187</v>
      </c>
      <c r="F157" s="149" t="s">
        <v>188</v>
      </c>
      <c r="G157" s="150" t="s">
        <v>151</v>
      </c>
      <c r="H157" s="151">
        <v>2.2759999999999998</v>
      </c>
      <c r="I157" s="152"/>
      <c r="J157" s="153">
        <f>ROUND(I157*H157,2)</f>
        <v>0</v>
      </c>
      <c r="K157" s="149" t="s">
        <v>1</v>
      </c>
      <c r="L157" s="31"/>
      <c r="M157" s="154" t="s">
        <v>1</v>
      </c>
      <c r="N157" s="155" t="s">
        <v>42</v>
      </c>
      <c r="O157" s="56"/>
      <c r="P157" s="156">
        <f>O157*H157</f>
        <v>0</v>
      </c>
      <c r="Q157" s="156">
        <v>0</v>
      </c>
      <c r="R157" s="156">
        <f>Q157*H157</f>
        <v>0</v>
      </c>
      <c r="S157" s="156">
        <v>0</v>
      </c>
      <c r="T157" s="157">
        <f>S157*H157</f>
        <v>0</v>
      </c>
      <c r="U157" s="30"/>
      <c r="V157" s="30"/>
      <c r="W157" s="30"/>
      <c r="X157" s="30"/>
      <c r="Y157" s="30"/>
      <c r="Z157" s="30"/>
      <c r="AA157" s="30"/>
      <c r="AB157" s="30"/>
      <c r="AC157" s="30"/>
      <c r="AD157" s="30"/>
      <c r="AE157" s="30"/>
      <c r="AR157" s="158" t="s">
        <v>189</v>
      </c>
      <c r="AT157" s="158" t="s">
        <v>134</v>
      </c>
      <c r="AU157" s="158" t="s">
        <v>86</v>
      </c>
      <c r="AY157" s="15" t="s">
        <v>131</v>
      </c>
      <c r="BE157" s="159">
        <f>IF(N157="základní",J157,0)</f>
        <v>0</v>
      </c>
      <c r="BF157" s="159">
        <f>IF(N157="snížená",J157,0)</f>
        <v>0</v>
      </c>
      <c r="BG157" s="159">
        <f>IF(N157="zákl. přenesená",J157,0)</f>
        <v>0</v>
      </c>
      <c r="BH157" s="159">
        <f>IF(N157="sníž. přenesená",J157,0)</f>
        <v>0</v>
      </c>
      <c r="BI157" s="159">
        <f>IF(N157="nulová",J157,0)</f>
        <v>0</v>
      </c>
      <c r="BJ157" s="15" t="s">
        <v>86</v>
      </c>
      <c r="BK157" s="159">
        <f>ROUND(I157*H157,2)</f>
        <v>0</v>
      </c>
      <c r="BL157" s="15" t="s">
        <v>189</v>
      </c>
      <c r="BM157" s="158" t="s">
        <v>292</v>
      </c>
    </row>
    <row r="158" spans="1:65" s="13" customFormat="1">
      <c r="B158" s="160"/>
      <c r="D158" s="161" t="s">
        <v>141</v>
      </c>
      <c r="E158" s="162" t="s">
        <v>1</v>
      </c>
      <c r="F158" s="163" t="s">
        <v>191</v>
      </c>
      <c r="H158" s="164">
        <v>2.2759999999999998</v>
      </c>
      <c r="I158" s="165"/>
      <c r="L158" s="160"/>
      <c r="M158" s="166"/>
      <c r="N158" s="167"/>
      <c r="O158" s="167"/>
      <c r="P158" s="167"/>
      <c r="Q158" s="167"/>
      <c r="R158" s="167"/>
      <c r="S158" s="167"/>
      <c r="T158" s="168"/>
      <c r="AT158" s="162" t="s">
        <v>141</v>
      </c>
      <c r="AU158" s="162" t="s">
        <v>86</v>
      </c>
      <c r="AV158" s="13" t="s">
        <v>86</v>
      </c>
      <c r="AW158" s="13" t="s">
        <v>33</v>
      </c>
      <c r="AX158" s="13" t="s">
        <v>81</v>
      </c>
      <c r="AY158" s="162" t="s">
        <v>131</v>
      </c>
    </row>
    <row r="159" spans="1:65" s="2" customFormat="1" ht="33" customHeight="1">
      <c r="A159" s="30"/>
      <c r="B159" s="146"/>
      <c r="C159" s="147">
        <v>13</v>
      </c>
      <c r="D159" s="147" t="s">
        <v>134</v>
      </c>
      <c r="E159" s="148" t="s">
        <v>193</v>
      </c>
      <c r="F159" s="149" t="s">
        <v>194</v>
      </c>
      <c r="G159" s="150" t="s">
        <v>195</v>
      </c>
      <c r="H159" s="151">
        <v>1038.6500000000001</v>
      </c>
      <c r="I159" s="152"/>
      <c r="J159" s="153">
        <f>ROUND(I159*H159,2)</f>
        <v>0</v>
      </c>
      <c r="K159" s="149" t="s">
        <v>1</v>
      </c>
      <c r="L159" s="31"/>
      <c r="M159" s="154" t="s">
        <v>1</v>
      </c>
      <c r="N159" s="155" t="s">
        <v>42</v>
      </c>
      <c r="O159" s="56"/>
      <c r="P159" s="156">
        <f>O159*H159</f>
        <v>0</v>
      </c>
      <c r="Q159" s="156">
        <v>5.0000000000000002E-5</v>
      </c>
      <c r="R159" s="156">
        <f>Q159*H159</f>
        <v>5.1932500000000006E-2</v>
      </c>
      <c r="S159" s="156">
        <v>0</v>
      </c>
      <c r="T159" s="157">
        <f>S159*H159</f>
        <v>0</v>
      </c>
      <c r="U159" s="30"/>
      <c r="V159" s="30"/>
      <c r="W159" s="30"/>
      <c r="X159" s="30"/>
      <c r="Y159" s="30"/>
      <c r="Z159" s="30"/>
      <c r="AA159" s="30"/>
      <c r="AB159" s="30"/>
      <c r="AC159" s="30"/>
      <c r="AD159" s="30"/>
      <c r="AE159" s="30"/>
      <c r="AR159" s="158" t="s">
        <v>189</v>
      </c>
      <c r="AT159" s="158" t="s">
        <v>134</v>
      </c>
      <c r="AU159" s="158" t="s">
        <v>86</v>
      </c>
      <c r="AY159" s="15" t="s">
        <v>131</v>
      </c>
      <c r="BE159" s="159">
        <f>IF(N159="základní",J159,0)</f>
        <v>0</v>
      </c>
      <c r="BF159" s="159">
        <f>IF(N159="snížená",J159,0)</f>
        <v>0</v>
      </c>
      <c r="BG159" s="159">
        <f>IF(N159="zákl. přenesená",J159,0)</f>
        <v>0</v>
      </c>
      <c r="BH159" s="159">
        <f>IF(N159="sníž. přenesená",J159,0)</f>
        <v>0</v>
      </c>
      <c r="BI159" s="159">
        <f>IF(N159="nulová",J159,0)</f>
        <v>0</v>
      </c>
      <c r="BJ159" s="15" t="s">
        <v>86</v>
      </c>
      <c r="BK159" s="159">
        <f>ROUND(I159*H159,2)</f>
        <v>0</v>
      </c>
      <c r="BL159" s="15" t="s">
        <v>189</v>
      </c>
      <c r="BM159" s="158" t="s">
        <v>293</v>
      </c>
    </row>
    <row r="160" spans="1:65" s="2" customFormat="1" ht="24">
      <c r="A160" s="30"/>
      <c r="B160" s="146"/>
      <c r="C160" s="147">
        <v>14</v>
      </c>
      <c r="D160" s="147" t="s">
        <v>134</v>
      </c>
      <c r="E160" s="148" t="s">
        <v>198</v>
      </c>
      <c r="F160" s="149" t="s">
        <v>199</v>
      </c>
      <c r="G160" s="150" t="s">
        <v>200</v>
      </c>
      <c r="H160" s="169"/>
      <c r="I160" s="152"/>
      <c r="J160" s="153">
        <f>ROUND(I160*H160,2)</f>
        <v>0</v>
      </c>
      <c r="K160" s="149" t="s">
        <v>138</v>
      </c>
      <c r="L160" s="31"/>
      <c r="M160" s="154" t="s">
        <v>1</v>
      </c>
      <c r="N160" s="155" t="s">
        <v>42</v>
      </c>
      <c r="O160" s="56"/>
      <c r="P160" s="156">
        <f>O160*H160</f>
        <v>0</v>
      </c>
      <c r="Q160" s="156">
        <v>0</v>
      </c>
      <c r="R160" s="156">
        <f>Q160*H160</f>
        <v>0</v>
      </c>
      <c r="S160" s="156">
        <v>0</v>
      </c>
      <c r="T160" s="157">
        <f>S160*H160</f>
        <v>0</v>
      </c>
      <c r="U160" s="30"/>
      <c r="V160" s="30"/>
      <c r="W160" s="30"/>
      <c r="X160" s="30"/>
      <c r="Y160" s="30"/>
      <c r="Z160" s="30"/>
      <c r="AA160" s="30"/>
      <c r="AB160" s="30"/>
      <c r="AC160" s="30"/>
      <c r="AD160" s="30"/>
      <c r="AE160" s="30"/>
      <c r="AR160" s="158" t="s">
        <v>189</v>
      </c>
      <c r="AT160" s="158" t="s">
        <v>134</v>
      </c>
      <c r="AU160" s="158" t="s">
        <v>86</v>
      </c>
      <c r="AY160" s="15" t="s">
        <v>131</v>
      </c>
      <c r="BE160" s="159">
        <f>IF(N160="základní",J160,0)</f>
        <v>0</v>
      </c>
      <c r="BF160" s="159">
        <f>IF(N160="snížená",J160,0)</f>
        <v>0</v>
      </c>
      <c r="BG160" s="159">
        <f>IF(N160="zákl. přenesená",J160,0)</f>
        <v>0</v>
      </c>
      <c r="BH160" s="159">
        <f>IF(N160="sníž. přenesená",J160,0)</f>
        <v>0</v>
      </c>
      <c r="BI160" s="159">
        <f>IF(N160="nulová",J160,0)</f>
        <v>0</v>
      </c>
      <c r="BJ160" s="15" t="s">
        <v>86</v>
      </c>
      <c r="BK160" s="159">
        <f>ROUND(I160*H160,2)</f>
        <v>0</v>
      </c>
      <c r="BL160" s="15" t="s">
        <v>189</v>
      </c>
      <c r="BM160" s="158" t="s">
        <v>294</v>
      </c>
    </row>
    <row r="161" spans="1:65" s="12" customFormat="1" ht="22.9" customHeight="1">
      <c r="B161" s="133"/>
      <c r="D161" s="134" t="s">
        <v>75</v>
      </c>
      <c r="E161" s="144" t="s">
        <v>202</v>
      </c>
      <c r="F161" s="144" t="s">
        <v>203</v>
      </c>
      <c r="I161" s="136"/>
      <c r="J161" s="145">
        <f>BK161</f>
        <v>0</v>
      </c>
      <c r="L161" s="133"/>
      <c r="M161" s="138"/>
      <c r="N161" s="139"/>
      <c r="O161" s="139"/>
      <c r="P161" s="140">
        <f>SUM(P162:P168)</f>
        <v>0</v>
      </c>
      <c r="Q161" s="139"/>
      <c r="R161" s="140">
        <f>SUM(R162:R168)</f>
        <v>0.45203684999999993</v>
      </c>
      <c r="S161" s="139"/>
      <c r="T161" s="141">
        <f>SUM(T162:T168)</f>
        <v>0</v>
      </c>
      <c r="AR161" s="134" t="s">
        <v>86</v>
      </c>
      <c r="AT161" s="142" t="s">
        <v>75</v>
      </c>
      <c r="AU161" s="142" t="s">
        <v>81</v>
      </c>
      <c r="AY161" s="134" t="s">
        <v>131</v>
      </c>
      <c r="BK161" s="143">
        <f>SUM(BK162:BK168)</f>
        <v>0</v>
      </c>
    </row>
    <row r="162" spans="1:65" s="2" customFormat="1" ht="21.75" customHeight="1">
      <c r="A162" s="30"/>
      <c r="B162" s="146"/>
      <c r="C162" s="147">
        <v>15</v>
      </c>
      <c r="D162" s="147" t="s">
        <v>134</v>
      </c>
      <c r="E162" s="148" t="s">
        <v>205</v>
      </c>
      <c r="F162" s="149" t="s">
        <v>206</v>
      </c>
      <c r="G162" s="150" t="s">
        <v>151</v>
      </c>
      <c r="H162" s="151">
        <v>12.686999999999999</v>
      </c>
      <c r="I162" s="152"/>
      <c r="J162" s="153">
        <f>ROUND(I162*H162,2)</f>
        <v>0</v>
      </c>
      <c r="K162" s="149" t="s">
        <v>138</v>
      </c>
      <c r="L162" s="31"/>
      <c r="M162" s="154" t="s">
        <v>1</v>
      </c>
      <c r="N162" s="155" t="s">
        <v>42</v>
      </c>
      <c r="O162" s="56"/>
      <c r="P162" s="156">
        <f>O162*H162</f>
        <v>0</v>
      </c>
      <c r="Q162" s="156">
        <v>4.5500000000000002E-3</v>
      </c>
      <c r="R162" s="156">
        <f>Q162*H162</f>
        <v>5.7725850000000002E-2</v>
      </c>
      <c r="S162" s="156">
        <v>0</v>
      </c>
      <c r="T162" s="157">
        <f>S162*H162</f>
        <v>0</v>
      </c>
      <c r="U162" s="30"/>
      <c r="V162" s="30"/>
      <c r="W162" s="30"/>
      <c r="X162" s="30"/>
      <c r="Y162" s="30"/>
      <c r="Z162" s="30"/>
      <c r="AA162" s="30"/>
      <c r="AB162" s="30"/>
      <c r="AC162" s="30"/>
      <c r="AD162" s="30"/>
      <c r="AE162" s="30"/>
      <c r="AR162" s="158" t="s">
        <v>189</v>
      </c>
      <c r="AT162" s="158" t="s">
        <v>134</v>
      </c>
      <c r="AU162" s="158" t="s">
        <v>86</v>
      </c>
      <c r="AY162" s="15" t="s">
        <v>131</v>
      </c>
      <c r="BE162" s="159">
        <f>IF(N162="základní",J162,0)</f>
        <v>0</v>
      </c>
      <c r="BF162" s="159">
        <f>IF(N162="snížená",J162,0)</f>
        <v>0</v>
      </c>
      <c r="BG162" s="159">
        <f>IF(N162="zákl. přenesená",J162,0)</f>
        <v>0</v>
      </c>
      <c r="BH162" s="159">
        <f>IF(N162="sníž. přenesená",J162,0)</f>
        <v>0</v>
      </c>
      <c r="BI162" s="159">
        <f>IF(N162="nulová",J162,0)</f>
        <v>0</v>
      </c>
      <c r="BJ162" s="15" t="s">
        <v>86</v>
      </c>
      <c r="BK162" s="159">
        <f>ROUND(I162*H162,2)</f>
        <v>0</v>
      </c>
      <c r="BL162" s="15" t="s">
        <v>189</v>
      </c>
      <c r="BM162" s="158" t="s">
        <v>295</v>
      </c>
    </row>
    <row r="163" spans="1:65" s="2" customFormat="1" ht="36">
      <c r="A163" s="30"/>
      <c r="B163" s="146"/>
      <c r="C163" s="147">
        <v>16</v>
      </c>
      <c r="D163" s="147" t="s">
        <v>134</v>
      </c>
      <c r="E163" s="148" t="s">
        <v>209</v>
      </c>
      <c r="F163" s="149" t="s">
        <v>210</v>
      </c>
      <c r="G163" s="150" t="s">
        <v>151</v>
      </c>
      <c r="H163" s="151">
        <v>12.686999999999999</v>
      </c>
      <c r="I163" s="152"/>
      <c r="J163" s="153">
        <f>ROUND(I163*H163,2)</f>
        <v>0</v>
      </c>
      <c r="K163" s="149" t="s">
        <v>138</v>
      </c>
      <c r="L163" s="31"/>
      <c r="M163" s="154" t="s">
        <v>1</v>
      </c>
      <c r="N163" s="155" t="s">
        <v>42</v>
      </c>
      <c r="O163" s="56"/>
      <c r="P163" s="156">
        <f>O163*H163</f>
        <v>0</v>
      </c>
      <c r="Q163" s="156">
        <v>8.9999999999999993E-3</v>
      </c>
      <c r="R163" s="156">
        <f>Q163*H163</f>
        <v>0.11418299999999998</v>
      </c>
      <c r="S163" s="156">
        <v>0</v>
      </c>
      <c r="T163" s="157">
        <f>S163*H163</f>
        <v>0</v>
      </c>
      <c r="U163" s="30"/>
      <c r="V163" s="30"/>
      <c r="W163" s="30"/>
      <c r="X163" s="30"/>
      <c r="Y163" s="30"/>
      <c r="Z163" s="30"/>
      <c r="AA163" s="30"/>
      <c r="AB163" s="30"/>
      <c r="AC163" s="30"/>
      <c r="AD163" s="30"/>
      <c r="AE163" s="30"/>
      <c r="AR163" s="158" t="s">
        <v>189</v>
      </c>
      <c r="AT163" s="158" t="s">
        <v>134</v>
      </c>
      <c r="AU163" s="158" t="s">
        <v>86</v>
      </c>
      <c r="AY163" s="15" t="s">
        <v>131</v>
      </c>
      <c r="BE163" s="159">
        <f>IF(N163="základní",J163,0)</f>
        <v>0</v>
      </c>
      <c r="BF163" s="159">
        <f>IF(N163="snížená",J163,0)</f>
        <v>0</v>
      </c>
      <c r="BG163" s="159">
        <f>IF(N163="zákl. přenesená",J163,0)</f>
        <v>0</v>
      </c>
      <c r="BH163" s="159">
        <f>IF(N163="sníž. přenesená",J163,0)</f>
        <v>0</v>
      </c>
      <c r="BI163" s="159">
        <f>IF(N163="nulová",J163,0)</f>
        <v>0</v>
      </c>
      <c r="BJ163" s="15" t="s">
        <v>86</v>
      </c>
      <c r="BK163" s="159">
        <f>ROUND(I163*H163,2)</f>
        <v>0</v>
      </c>
      <c r="BL163" s="15" t="s">
        <v>189</v>
      </c>
      <c r="BM163" s="158" t="s">
        <v>296</v>
      </c>
    </row>
    <row r="164" spans="1:65" s="2" customFormat="1" ht="36">
      <c r="A164" s="30"/>
      <c r="B164" s="146"/>
      <c r="C164" s="170">
        <v>17</v>
      </c>
      <c r="D164" s="170" t="s">
        <v>212</v>
      </c>
      <c r="E164" s="171" t="s">
        <v>213</v>
      </c>
      <c r="F164" s="172" t="s">
        <v>214</v>
      </c>
      <c r="G164" s="173" t="s">
        <v>151</v>
      </c>
      <c r="H164" s="174">
        <v>14.59</v>
      </c>
      <c r="I164" s="175"/>
      <c r="J164" s="176">
        <f>ROUND(I164*H164,2)</f>
        <v>0</v>
      </c>
      <c r="K164" s="172" t="s">
        <v>138</v>
      </c>
      <c r="L164" s="177"/>
      <c r="M164" s="178" t="s">
        <v>1</v>
      </c>
      <c r="N164" s="179" t="s">
        <v>42</v>
      </c>
      <c r="O164" s="56"/>
      <c r="P164" s="156">
        <f>O164*H164</f>
        <v>0</v>
      </c>
      <c r="Q164" s="156">
        <v>1.9199999999999998E-2</v>
      </c>
      <c r="R164" s="156">
        <f>Q164*H164</f>
        <v>0.28012799999999999</v>
      </c>
      <c r="S164" s="156">
        <v>0</v>
      </c>
      <c r="T164" s="157">
        <f>S164*H164</f>
        <v>0</v>
      </c>
      <c r="U164" s="30"/>
      <c r="V164" s="30"/>
      <c r="W164" s="30"/>
      <c r="X164" s="30"/>
      <c r="Y164" s="30"/>
      <c r="Z164" s="30"/>
      <c r="AA164" s="30"/>
      <c r="AB164" s="30"/>
      <c r="AC164" s="30"/>
      <c r="AD164" s="30"/>
      <c r="AE164" s="30"/>
      <c r="AR164" s="158" t="s">
        <v>215</v>
      </c>
      <c r="AT164" s="158" t="s">
        <v>212</v>
      </c>
      <c r="AU164" s="158" t="s">
        <v>86</v>
      </c>
      <c r="AY164" s="15" t="s">
        <v>131</v>
      </c>
      <c r="BE164" s="159">
        <f>IF(N164="základní",J164,0)</f>
        <v>0</v>
      </c>
      <c r="BF164" s="159">
        <f>IF(N164="snížená",J164,0)</f>
        <v>0</v>
      </c>
      <c r="BG164" s="159">
        <f>IF(N164="zákl. přenesená",J164,0)</f>
        <v>0</v>
      </c>
      <c r="BH164" s="159">
        <f>IF(N164="sníž. přenesená",J164,0)</f>
        <v>0</v>
      </c>
      <c r="BI164" s="159">
        <f>IF(N164="nulová",J164,0)</f>
        <v>0</v>
      </c>
      <c r="BJ164" s="15" t="s">
        <v>86</v>
      </c>
      <c r="BK164" s="159">
        <f>ROUND(I164*H164,2)</f>
        <v>0</v>
      </c>
      <c r="BL164" s="15" t="s">
        <v>189</v>
      </c>
      <c r="BM164" s="158" t="s">
        <v>297</v>
      </c>
    </row>
    <row r="165" spans="1:65" s="13" customFormat="1">
      <c r="B165" s="160"/>
      <c r="D165" s="161" t="s">
        <v>141</v>
      </c>
      <c r="F165" s="163" t="s">
        <v>217</v>
      </c>
      <c r="H165" s="164">
        <v>14.59</v>
      </c>
      <c r="I165" s="165"/>
      <c r="L165" s="160"/>
      <c r="M165" s="166"/>
      <c r="N165" s="167"/>
      <c r="O165" s="167"/>
      <c r="P165" s="167"/>
      <c r="Q165" s="167"/>
      <c r="R165" s="167"/>
      <c r="S165" s="167"/>
      <c r="T165" s="168"/>
      <c r="AT165" s="162" t="s">
        <v>141</v>
      </c>
      <c r="AU165" s="162" t="s">
        <v>86</v>
      </c>
      <c r="AV165" s="13" t="s">
        <v>86</v>
      </c>
      <c r="AW165" s="13" t="s">
        <v>3</v>
      </c>
      <c r="AX165" s="13" t="s">
        <v>81</v>
      </c>
      <c r="AY165" s="162" t="s">
        <v>131</v>
      </c>
    </row>
    <row r="166" spans="1:65" s="2" customFormat="1" ht="36">
      <c r="A166" s="30"/>
      <c r="B166" s="146"/>
      <c r="C166" s="147">
        <v>18</v>
      </c>
      <c r="D166" s="147" t="s">
        <v>134</v>
      </c>
      <c r="E166" s="148" t="s">
        <v>218</v>
      </c>
      <c r="F166" s="149" t="s">
        <v>219</v>
      </c>
      <c r="G166" s="150" t="s">
        <v>151</v>
      </c>
      <c r="H166" s="151">
        <v>12.686999999999999</v>
      </c>
      <c r="I166" s="152"/>
      <c r="J166" s="153">
        <f>ROUND(I166*H166,2)</f>
        <v>0</v>
      </c>
      <c r="K166" s="149" t="s">
        <v>138</v>
      </c>
      <c r="L166" s="31"/>
      <c r="M166" s="154" t="s">
        <v>1</v>
      </c>
      <c r="N166" s="155" t="s">
        <v>42</v>
      </c>
      <c r="O166" s="56"/>
      <c r="P166" s="156">
        <f>O166*H166</f>
        <v>0</v>
      </c>
      <c r="Q166" s="156">
        <v>0</v>
      </c>
      <c r="R166" s="156">
        <f>Q166*H166</f>
        <v>0</v>
      </c>
      <c r="S166" s="156">
        <v>0</v>
      </c>
      <c r="T166" s="157">
        <f>S166*H166</f>
        <v>0</v>
      </c>
      <c r="U166" s="30"/>
      <c r="V166" s="30"/>
      <c r="W166" s="30"/>
      <c r="X166" s="30"/>
      <c r="Y166" s="30"/>
      <c r="Z166" s="30"/>
      <c r="AA166" s="30"/>
      <c r="AB166" s="30"/>
      <c r="AC166" s="30"/>
      <c r="AD166" s="30"/>
      <c r="AE166" s="30"/>
      <c r="AR166" s="158" t="s">
        <v>189</v>
      </c>
      <c r="AT166" s="158" t="s">
        <v>134</v>
      </c>
      <c r="AU166" s="158" t="s">
        <v>86</v>
      </c>
      <c r="AY166" s="15" t="s">
        <v>131</v>
      </c>
      <c r="BE166" s="159">
        <f>IF(N166="základní",J166,0)</f>
        <v>0</v>
      </c>
      <c r="BF166" s="159">
        <f>IF(N166="snížená",J166,0)</f>
        <v>0</v>
      </c>
      <c r="BG166" s="159">
        <f>IF(N166="zákl. přenesená",J166,0)</f>
        <v>0</v>
      </c>
      <c r="BH166" s="159">
        <f>IF(N166="sníž. přenesená",J166,0)</f>
        <v>0</v>
      </c>
      <c r="BI166" s="159">
        <f>IF(N166="nulová",J166,0)</f>
        <v>0</v>
      </c>
      <c r="BJ166" s="15" t="s">
        <v>86</v>
      </c>
      <c r="BK166" s="159">
        <f>ROUND(I166*H166,2)</f>
        <v>0</v>
      </c>
      <c r="BL166" s="15" t="s">
        <v>189</v>
      </c>
      <c r="BM166" s="158" t="s">
        <v>298</v>
      </c>
    </row>
    <row r="167" spans="1:65" s="2" customFormat="1" ht="33" customHeight="1">
      <c r="A167" s="30"/>
      <c r="B167" s="146"/>
      <c r="C167" s="147">
        <v>19</v>
      </c>
      <c r="D167" s="147" t="s">
        <v>134</v>
      </c>
      <c r="E167" s="148" t="s">
        <v>222</v>
      </c>
      <c r="F167" s="149" t="s">
        <v>223</v>
      </c>
      <c r="G167" s="150" t="s">
        <v>151</v>
      </c>
      <c r="H167" s="151">
        <v>12.686999999999999</v>
      </c>
      <c r="I167" s="152"/>
      <c r="J167" s="153">
        <f>ROUND(I167*H167,2)</f>
        <v>0</v>
      </c>
      <c r="K167" s="149" t="s">
        <v>138</v>
      </c>
      <c r="L167" s="31"/>
      <c r="M167" s="154" t="s">
        <v>1</v>
      </c>
      <c r="N167" s="155" t="s">
        <v>42</v>
      </c>
      <c r="O167" s="56"/>
      <c r="P167" s="156">
        <f>O167*H167</f>
        <v>0</v>
      </c>
      <c r="Q167" s="156">
        <v>0</v>
      </c>
      <c r="R167" s="156">
        <f>Q167*H167</f>
        <v>0</v>
      </c>
      <c r="S167" s="156">
        <v>0</v>
      </c>
      <c r="T167" s="157">
        <f>S167*H167</f>
        <v>0</v>
      </c>
      <c r="U167" s="30"/>
      <c r="V167" s="30"/>
      <c r="W167" s="30"/>
      <c r="X167" s="30"/>
      <c r="Y167" s="30"/>
      <c r="Z167" s="30"/>
      <c r="AA167" s="30"/>
      <c r="AB167" s="30"/>
      <c r="AC167" s="30"/>
      <c r="AD167" s="30"/>
      <c r="AE167" s="30"/>
      <c r="AR167" s="158" t="s">
        <v>189</v>
      </c>
      <c r="AT167" s="158" t="s">
        <v>134</v>
      </c>
      <c r="AU167" s="158" t="s">
        <v>86</v>
      </c>
      <c r="AY167" s="15" t="s">
        <v>131</v>
      </c>
      <c r="BE167" s="159">
        <f>IF(N167="základní",J167,0)</f>
        <v>0</v>
      </c>
      <c r="BF167" s="159">
        <f>IF(N167="snížená",J167,0)</f>
        <v>0</v>
      </c>
      <c r="BG167" s="159">
        <f>IF(N167="zákl. přenesená",J167,0)</f>
        <v>0</v>
      </c>
      <c r="BH167" s="159">
        <f>IF(N167="sníž. přenesená",J167,0)</f>
        <v>0</v>
      </c>
      <c r="BI167" s="159">
        <f>IF(N167="nulová",J167,0)</f>
        <v>0</v>
      </c>
      <c r="BJ167" s="15" t="s">
        <v>86</v>
      </c>
      <c r="BK167" s="159">
        <f>ROUND(I167*H167,2)</f>
        <v>0</v>
      </c>
      <c r="BL167" s="15" t="s">
        <v>189</v>
      </c>
      <c r="BM167" s="158" t="s">
        <v>299</v>
      </c>
    </row>
    <row r="168" spans="1:65" s="2" customFormat="1" ht="24">
      <c r="A168" s="30"/>
      <c r="B168" s="146"/>
      <c r="C168" s="147">
        <v>20</v>
      </c>
      <c r="D168" s="147" t="s">
        <v>134</v>
      </c>
      <c r="E168" s="148" t="s">
        <v>226</v>
      </c>
      <c r="F168" s="149" t="s">
        <v>227</v>
      </c>
      <c r="G168" s="150" t="s">
        <v>163</v>
      </c>
      <c r="H168" s="151">
        <v>0.45200000000000001</v>
      </c>
      <c r="I168" s="152"/>
      <c r="J168" s="153">
        <f>ROUND(I168*H168,2)</f>
        <v>0</v>
      </c>
      <c r="K168" s="149" t="s">
        <v>138</v>
      </c>
      <c r="L168" s="31"/>
      <c r="M168" s="154" t="s">
        <v>1</v>
      </c>
      <c r="N168" s="155" t="s">
        <v>42</v>
      </c>
      <c r="O168" s="56"/>
      <c r="P168" s="156">
        <f>O168*H168</f>
        <v>0</v>
      </c>
      <c r="Q168" s="156">
        <v>0</v>
      </c>
      <c r="R168" s="156">
        <f>Q168*H168</f>
        <v>0</v>
      </c>
      <c r="S168" s="156">
        <v>0</v>
      </c>
      <c r="T168" s="157">
        <f>S168*H168</f>
        <v>0</v>
      </c>
      <c r="U168" s="30"/>
      <c r="V168" s="30"/>
      <c r="W168" s="30"/>
      <c r="X168" s="30"/>
      <c r="Y168" s="30"/>
      <c r="Z168" s="30"/>
      <c r="AA168" s="30"/>
      <c r="AB168" s="30"/>
      <c r="AC168" s="30"/>
      <c r="AD168" s="30"/>
      <c r="AE168" s="30"/>
      <c r="AR168" s="158" t="s">
        <v>189</v>
      </c>
      <c r="AT168" s="158" t="s">
        <v>134</v>
      </c>
      <c r="AU168" s="158" t="s">
        <v>86</v>
      </c>
      <c r="AY168" s="15" t="s">
        <v>131</v>
      </c>
      <c r="BE168" s="159">
        <f>IF(N168="základní",J168,0)</f>
        <v>0</v>
      </c>
      <c r="BF168" s="159">
        <f>IF(N168="snížená",J168,0)</f>
        <v>0</v>
      </c>
      <c r="BG168" s="159">
        <f>IF(N168="zákl. přenesená",J168,0)</f>
        <v>0</v>
      </c>
      <c r="BH168" s="159">
        <f>IF(N168="sníž. přenesená",J168,0)</f>
        <v>0</v>
      </c>
      <c r="BI168" s="159">
        <f>IF(N168="nulová",J168,0)</f>
        <v>0</v>
      </c>
      <c r="BJ168" s="15" t="s">
        <v>86</v>
      </c>
      <c r="BK168" s="159">
        <f>ROUND(I168*H168,2)</f>
        <v>0</v>
      </c>
      <c r="BL168" s="15" t="s">
        <v>189</v>
      </c>
      <c r="BM168" s="158" t="s">
        <v>300</v>
      </c>
    </row>
    <row r="169" spans="1:65" s="12" customFormat="1" ht="25.9" customHeight="1">
      <c r="B169" s="133"/>
      <c r="D169" s="134" t="s">
        <v>75</v>
      </c>
      <c r="E169" s="135" t="s">
        <v>229</v>
      </c>
      <c r="F169" s="135" t="s">
        <v>230</v>
      </c>
      <c r="I169" s="136"/>
      <c r="J169" s="137">
        <f>BK169</f>
        <v>0</v>
      </c>
      <c r="L169" s="133"/>
      <c r="M169" s="138"/>
      <c r="N169" s="139"/>
      <c r="O169" s="139"/>
      <c r="P169" s="140">
        <f>P170+P172+P174</f>
        <v>0</v>
      </c>
      <c r="Q169" s="139"/>
      <c r="R169" s="140">
        <f>R170+R172+R174</f>
        <v>0</v>
      </c>
      <c r="S169" s="139"/>
      <c r="T169" s="141">
        <f>T170+T172+T174</f>
        <v>0</v>
      </c>
      <c r="AR169" s="134" t="s">
        <v>160</v>
      </c>
      <c r="AT169" s="142" t="s">
        <v>75</v>
      </c>
      <c r="AU169" s="142" t="s">
        <v>76</v>
      </c>
      <c r="AY169" s="134" t="s">
        <v>131</v>
      </c>
      <c r="BK169" s="143">
        <f>BK170+BK172+BK174</f>
        <v>0</v>
      </c>
    </row>
    <row r="170" spans="1:65" s="12" customFormat="1" ht="22.9" customHeight="1">
      <c r="B170" s="133"/>
      <c r="D170" s="134" t="s">
        <v>75</v>
      </c>
      <c r="E170" s="144" t="s">
        <v>231</v>
      </c>
      <c r="F170" s="144" t="s">
        <v>232</v>
      </c>
      <c r="I170" s="136"/>
      <c r="J170" s="145">
        <f>BK170</f>
        <v>0</v>
      </c>
      <c r="L170" s="133"/>
      <c r="M170" s="138"/>
      <c r="N170" s="139"/>
      <c r="O170" s="139"/>
      <c r="P170" s="140">
        <f>P171</f>
        <v>0</v>
      </c>
      <c r="Q170" s="139"/>
      <c r="R170" s="140">
        <f>R171</f>
        <v>0</v>
      </c>
      <c r="S170" s="139"/>
      <c r="T170" s="141">
        <f>T171</f>
        <v>0</v>
      </c>
      <c r="AR170" s="134" t="s">
        <v>160</v>
      </c>
      <c r="AT170" s="142" t="s">
        <v>75</v>
      </c>
      <c r="AU170" s="142" t="s">
        <v>81</v>
      </c>
      <c r="AY170" s="134" t="s">
        <v>131</v>
      </c>
      <c r="BK170" s="143">
        <f>BK171</f>
        <v>0</v>
      </c>
    </row>
    <row r="171" spans="1:65" s="2" customFormat="1" ht="16.5" customHeight="1">
      <c r="A171" s="30"/>
      <c r="B171" s="146"/>
      <c r="C171" s="147">
        <v>21</v>
      </c>
      <c r="D171" s="147" t="s">
        <v>134</v>
      </c>
      <c r="E171" s="148" t="s">
        <v>234</v>
      </c>
      <c r="F171" s="149" t="s">
        <v>232</v>
      </c>
      <c r="G171" s="150" t="s">
        <v>200</v>
      </c>
      <c r="H171" s="169"/>
      <c r="I171" s="152"/>
      <c r="J171" s="153">
        <f>ROUND(I171*H171,2)</f>
        <v>0</v>
      </c>
      <c r="K171" s="149" t="s">
        <v>138</v>
      </c>
      <c r="L171" s="31"/>
      <c r="M171" s="154" t="s">
        <v>1</v>
      </c>
      <c r="N171" s="155" t="s">
        <v>42</v>
      </c>
      <c r="O171" s="56"/>
      <c r="P171" s="156">
        <f>O171*H171</f>
        <v>0</v>
      </c>
      <c r="Q171" s="156">
        <v>0</v>
      </c>
      <c r="R171" s="156">
        <f>Q171*H171</f>
        <v>0</v>
      </c>
      <c r="S171" s="156">
        <v>0</v>
      </c>
      <c r="T171" s="157">
        <f>S171*H171</f>
        <v>0</v>
      </c>
      <c r="U171" s="30"/>
      <c r="V171" s="30"/>
      <c r="W171" s="30"/>
      <c r="X171" s="30"/>
      <c r="Y171" s="30"/>
      <c r="Z171" s="30"/>
      <c r="AA171" s="30"/>
      <c r="AB171" s="30"/>
      <c r="AC171" s="30"/>
      <c r="AD171" s="30"/>
      <c r="AE171" s="30"/>
      <c r="AR171" s="158" t="s">
        <v>235</v>
      </c>
      <c r="AT171" s="158" t="s">
        <v>134</v>
      </c>
      <c r="AU171" s="158" t="s">
        <v>86</v>
      </c>
      <c r="AY171" s="15" t="s">
        <v>131</v>
      </c>
      <c r="BE171" s="159">
        <f>IF(N171="základní",J171,0)</f>
        <v>0</v>
      </c>
      <c r="BF171" s="159">
        <f>IF(N171="snížená",J171,0)</f>
        <v>0</v>
      </c>
      <c r="BG171" s="159">
        <f>IF(N171="zákl. přenesená",J171,0)</f>
        <v>0</v>
      </c>
      <c r="BH171" s="159">
        <f>IF(N171="sníž. přenesená",J171,0)</f>
        <v>0</v>
      </c>
      <c r="BI171" s="159">
        <f>IF(N171="nulová",J171,0)</f>
        <v>0</v>
      </c>
      <c r="BJ171" s="15" t="s">
        <v>86</v>
      </c>
      <c r="BK171" s="159">
        <f>ROUND(I171*H171,2)</f>
        <v>0</v>
      </c>
      <c r="BL171" s="15" t="s">
        <v>235</v>
      </c>
      <c r="BM171" s="158" t="s">
        <v>301</v>
      </c>
    </row>
    <row r="172" spans="1:65" s="12" customFormat="1" ht="22.9" customHeight="1">
      <c r="B172" s="133"/>
      <c r="D172" s="134" t="s">
        <v>75</v>
      </c>
      <c r="E172" s="144" t="s">
        <v>237</v>
      </c>
      <c r="F172" s="144" t="s">
        <v>238</v>
      </c>
      <c r="I172" s="136"/>
      <c r="J172" s="145">
        <f>BK172</f>
        <v>0</v>
      </c>
      <c r="L172" s="133"/>
      <c r="M172" s="138"/>
      <c r="N172" s="139"/>
      <c r="O172" s="139"/>
      <c r="P172" s="140">
        <f>P173</f>
        <v>0</v>
      </c>
      <c r="Q172" s="139"/>
      <c r="R172" s="140">
        <f>R173</f>
        <v>0</v>
      </c>
      <c r="S172" s="139"/>
      <c r="T172" s="141">
        <f>T173</f>
        <v>0</v>
      </c>
      <c r="AR172" s="134" t="s">
        <v>160</v>
      </c>
      <c r="AT172" s="142" t="s">
        <v>75</v>
      </c>
      <c r="AU172" s="142" t="s">
        <v>81</v>
      </c>
      <c r="AY172" s="134" t="s">
        <v>131</v>
      </c>
      <c r="BK172" s="143">
        <f>BK173</f>
        <v>0</v>
      </c>
    </row>
    <row r="173" spans="1:65" s="2" customFormat="1" ht="16.5" customHeight="1">
      <c r="A173" s="30"/>
      <c r="B173" s="146"/>
      <c r="C173" s="147">
        <v>22</v>
      </c>
      <c r="D173" s="147" t="s">
        <v>134</v>
      </c>
      <c r="E173" s="148" t="s">
        <v>239</v>
      </c>
      <c r="F173" s="149" t="s">
        <v>240</v>
      </c>
      <c r="G173" s="150" t="s">
        <v>200</v>
      </c>
      <c r="H173" s="169"/>
      <c r="I173" s="152"/>
      <c r="J173" s="153">
        <f>ROUND(I173*H173,2)</f>
        <v>0</v>
      </c>
      <c r="K173" s="149" t="s">
        <v>138</v>
      </c>
      <c r="L173" s="31"/>
      <c r="M173" s="154" t="s">
        <v>1</v>
      </c>
      <c r="N173" s="155" t="s">
        <v>42</v>
      </c>
      <c r="O173" s="56"/>
      <c r="P173" s="156">
        <f>O173*H173</f>
        <v>0</v>
      </c>
      <c r="Q173" s="156">
        <v>0</v>
      </c>
      <c r="R173" s="156">
        <f>Q173*H173</f>
        <v>0</v>
      </c>
      <c r="S173" s="156">
        <v>0</v>
      </c>
      <c r="T173" s="157">
        <f>S173*H173</f>
        <v>0</v>
      </c>
      <c r="U173" s="30"/>
      <c r="V173" s="30"/>
      <c r="W173" s="30"/>
      <c r="X173" s="30"/>
      <c r="Y173" s="30"/>
      <c r="Z173" s="30"/>
      <c r="AA173" s="30"/>
      <c r="AB173" s="30"/>
      <c r="AC173" s="30"/>
      <c r="AD173" s="30"/>
      <c r="AE173" s="30"/>
      <c r="AR173" s="158" t="s">
        <v>235</v>
      </c>
      <c r="AT173" s="158" t="s">
        <v>134</v>
      </c>
      <c r="AU173" s="158" t="s">
        <v>86</v>
      </c>
      <c r="AY173" s="15" t="s">
        <v>131</v>
      </c>
      <c r="BE173" s="159">
        <f>IF(N173="základní",J173,0)</f>
        <v>0</v>
      </c>
      <c r="BF173" s="159">
        <f>IF(N173="snížená",J173,0)</f>
        <v>0</v>
      </c>
      <c r="BG173" s="159">
        <f>IF(N173="zákl. přenesená",J173,0)</f>
        <v>0</v>
      </c>
      <c r="BH173" s="159">
        <f>IF(N173="sníž. přenesená",J173,0)</f>
        <v>0</v>
      </c>
      <c r="BI173" s="159">
        <f>IF(N173="nulová",J173,0)</f>
        <v>0</v>
      </c>
      <c r="BJ173" s="15" t="s">
        <v>86</v>
      </c>
      <c r="BK173" s="159">
        <f>ROUND(I173*H173,2)</f>
        <v>0</v>
      </c>
      <c r="BL173" s="15" t="s">
        <v>235</v>
      </c>
      <c r="BM173" s="158" t="s">
        <v>302</v>
      </c>
    </row>
    <row r="174" spans="1:65" s="12" customFormat="1" ht="22.9" customHeight="1">
      <c r="B174" s="133"/>
      <c r="D174" s="134" t="s">
        <v>75</v>
      </c>
      <c r="E174" s="144" t="s">
        <v>242</v>
      </c>
      <c r="F174" s="144" t="s">
        <v>243</v>
      </c>
      <c r="I174" s="136"/>
      <c r="J174" s="145">
        <f>BK174</f>
        <v>0</v>
      </c>
      <c r="L174" s="133"/>
      <c r="M174" s="138"/>
      <c r="N174" s="139"/>
      <c r="O174" s="139"/>
      <c r="P174" s="140">
        <f>P175</f>
        <v>0</v>
      </c>
      <c r="Q174" s="139"/>
      <c r="R174" s="140">
        <f>R175</f>
        <v>0</v>
      </c>
      <c r="S174" s="139"/>
      <c r="T174" s="141">
        <f>T175</f>
        <v>0</v>
      </c>
      <c r="AR174" s="134" t="s">
        <v>160</v>
      </c>
      <c r="AT174" s="142" t="s">
        <v>75</v>
      </c>
      <c r="AU174" s="142" t="s">
        <v>81</v>
      </c>
      <c r="AY174" s="134" t="s">
        <v>131</v>
      </c>
      <c r="BK174" s="143">
        <f>BK175</f>
        <v>0</v>
      </c>
    </row>
    <row r="175" spans="1:65" s="2" customFormat="1" ht="16.5" customHeight="1">
      <c r="A175" s="30"/>
      <c r="B175" s="146"/>
      <c r="C175" s="147">
        <v>23</v>
      </c>
      <c r="D175" s="147" t="s">
        <v>134</v>
      </c>
      <c r="E175" s="148" t="s">
        <v>245</v>
      </c>
      <c r="F175" s="149" t="s">
        <v>246</v>
      </c>
      <c r="G175" s="150" t="s">
        <v>200</v>
      </c>
      <c r="H175" s="169"/>
      <c r="I175" s="152"/>
      <c r="J175" s="153">
        <f>ROUND(I175*H175,2)</f>
        <v>0</v>
      </c>
      <c r="K175" s="149" t="s">
        <v>138</v>
      </c>
      <c r="L175" s="31"/>
      <c r="M175" s="180" t="s">
        <v>1</v>
      </c>
      <c r="N175" s="181" t="s">
        <v>42</v>
      </c>
      <c r="O175" s="182"/>
      <c r="P175" s="183">
        <f>O175*H175</f>
        <v>0</v>
      </c>
      <c r="Q175" s="183">
        <v>0</v>
      </c>
      <c r="R175" s="183">
        <f>Q175*H175</f>
        <v>0</v>
      </c>
      <c r="S175" s="183">
        <v>0</v>
      </c>
      <c r="T175" s="184">
        <f>S175*H175</f>
        <v>0</v>
      </c>
      <c r="U175" s="30"/>
      <c r="V175" s="30"/>
      <c r="W175" s="30"/>
      <c r="X175" s="30"/>
      <c r="Y175" s="30"/>
      <c r="Z175" s="30"/>
      <c r="AA175" s="30"/>
      <c r="AB175" s="30"/>
      <c r="AC175" s="30"/>
      <c r="AD175" s="30"/>
      <c r="AE175" s="30"/>
      <c r="AR175" s="158" t="s">
        <v>235</v>
      </c>
      <c r="AT175" s="158" t="s">
        <v>134</v>
      </c>
      <c r="AU175" s="158" t="s">
        <v>86</v>
      </c>
      <c r="AY175" s="15" t="s">
        <v>131</v>
      </c>
      <c r="BE175" s="159">
        <f>IF(N175="základní",J175,0)</f>
        <v>0</v>
      </c>
      <c r="BF175" s="159">
        <f>IF(N175="snížená",J175,0)</f>
        <v>0</v>
      </c>
      <c r="BG175" s="159">
        <f>IF(N175="zákl. přenesená",J175,0)</f>
        <v>0</v>
      </c>
      <c r="BH175" s="159">
        <f>IF(N175="sníž. přenesená",J175,0)</f>
        <v>0</v>
      </c>
      <c r="BI175" s="159">
        <f>IF(N175="nulová",J175,0)</f>
        <v>0</v>
      </c>
      <c r="BJ175" s="15" t="s">
        <v>86</v>
      </c>
      <c r="BK175" s="159">
        <f>ROUND(I175*H175,2)</f>
        <v>0</v>
      </c>
      <c r="BL175" s="15" t="s">
        <v>235</v>
      </c>
      <c r="BM175" s="158" t="s">
        <v>303</v>
      </c>
    </row>
    <row r="176" spans="1:65" s="2" customFormat="1" ht="6.95" customHeight="1">
      <c r="A176" s="30"/>
      <c r="B176" s="45"/>
      <c r="C176" s="46"/>
      <c r="D176" s="46"/>
      <c r="E176" s="46"/>
      <c r="F176" s="46"/>
      <c r="G176" s="46"/>
      <c r="H176" s="46"/>
      <c r="I176" s="46"/>
      <c r="J176" s="46"/>
      <c r="K176" s="46"/>
      <c r="L176" s="31"/>
      <c r="M176" s="30"/>
      <c r="O176" s="30"/>
      <c r="P176" s="30"/>
      <c r="Q176" s="30"/>
      <c r="R176" s="30"/>
      <c r="S176" s="30"/>
      <c r="T176" s="30"/>
      <c r="U176" s="30"/>
      <c r="V176" s="30"/>
      <c r="W176" s="30"/>
      <c r="X176" s="30"/>
      <c r="Y176" s="30"/>
      <c r="Z176" s="30"/>
      <c r="AA176" s="30"/>
      <c r="AB176" s="30"/>
      <c r="AC176" s="30"/>
      <c r="AD176" s="30"/>
      <c r="AE176" s="30"/>
    </row>
  </sheetData>
  <autoFilter ref="C131:K175"/>
  <mergeCells count="12">
    <mergeCell ref="E124:H124"/>
    <mergeCell ref="L2:V2"/>
    <mergeCell ref="E85:H85"/>
    <mergeCell ref="E87:H87"/>
    <mergeCell ref="E89:H89"/>
    <mergeCell ref="E120:H120"/>
    <mergeCell ref="E122:H122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8</vt:i4>
      </vt:variant>
    </vt:vector>
  </HeadingPairs>
  <TitlesOfParts>
    <vt:vector size="12" baseType="lpstr">
      <vt:lpstr>Rekapitulace stavby</vt:lpstr>
      <vt:lpstr>21004 - II. NP VYROVNÁVAC...</vt:lpstr>
      <vt:lpstr>21004a - III. NP VYROVNÁV...</vt:lpstr>
      <vt:lpstr>21004b - IV. NP VYROVNÁVA...</vt:lpstr>
      <vt:lpstr>'21004 - II. NP VYROVNÁVAC...'!Názvy_tisku</vt:lpstr>
      <vt:lpstr>'21004a - III. NP VYROVNÁV...'!Názvy_tisku</vt:lpstr>
      <vt:lpstr>'21004b - IV. NP VYROVNÁVA...'!Názvy_tisku</vt:lpstr>
      <vt:lpstr>'Rekapitulace stavby'!Názvy_tisku</vt:lpstr>
      <vt:lpstr>'21004 - II. NP VYROVNÁVAC...'!Oblast_tisku</vt:lpstr>
      <vt:lpstr>'21004a - III. NP VYROVNÁV...'!Oblast_tisku</vt:lpstr>
      <vt:lpstr>'21004b - IV. NP VYROVNÁVA...'!Oblast_tisku</vt:lpstr>
      <vt:lpstr>'Rekapitulace stavby'!Oblast_tisku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ALENA-PC\alena</dc:creator>
  <cp:lastModifiedBy>Standa</cp:lastModifiedBy>
  <dcterms:created xsi:type="dcterms:W3CDTF">2021-01-25T10:27:00Z</dcterms:created>
  <dcterms:modified xsi:type="dcterms:W3CDTF">2021-02-09T08:56:45Z</dcterms:modified>
</cp:coreProperties>
</file>