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data\home$\dostk2\Dokumenty\- ZŠ Bezručova_rekonstrukce kanalizace\výzva\"/>
    </mc:Choice>
  </mc:AlternateContent>
  <bookViews>
    <workbookView xWindow="630" yWindow="510" windowWidth="27495" windowHeight="14505" activeTab="1"/>
  </bookViews>
  <sheets>
    <sheet name="Rekapitulace stavby" sheetId="1" r:id="rId1"/>
    <sheet name="D2_01 - Jednotná kanalizace" sheetId="2" r:id="rId2"/>
  </sheets>
  <definedNames>
    <definedName name="_xlnm._FilterDatabase" localSheetId="1" hidden="1">'D2_01 - Jednotná kanalizace'!$C$124:$K$552</definedName>
    <definedName name="_xlnm.Print_Titles" localSheetId="1">'D2_01 - Jednotná kanalizace'!$124:$124</definedName>
    <definedName name="_xlnm.Print_Titles" localSheetId="0">'Rekapitulace stavby'!$92:$92</definedName>
    <definedName name="_xlnm.Print_Area" localSheetId="1">'D2_01 - Jednotná kanalizace'!$C$4:$J$76,'D2_01 - Jednotná kanalizace'!$C$82:$J$106,'D2_01 - Jednotná kanalizace'!$C$112:$K$552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J37" i="2" l="1"/>
  <c r="J36" i="2"/>
  <c r="AY95" i="1"/>
  <c r="J35" i="2"/>
  <c r="AX95" i="1" s="1"/>
  <c r="BI552" i="2"/>
  <c r="BH552" i="2"/>
  <c r="BG552" i="2"/>
  <c r="BF552" i="2"/>
  <c r="T552" i="2"/>
  <c r="R552" i="2"/>
  <c r="P552" i="2"/>
  <c r="BI551" i="2"/>
  <c r="BH551" i="2"/>
  <c r="BG551" i="2"/>
  <c r="BF551" i="2"/>
  <c r="T551" i="2"/>
  <c r="R551" i="2"/>
  <c r="P551" i="2"/>
  <c r="BI547" i="2"/>
  <c r="BH547" i="2"/>
  <c r="BG547" i="2"/>
  <c r="BF547" i="2"/>
  <c r="T547" i="2"/>
  <c r="T546" i="2" s="1"/>
  <c r="R547" i="2"/>
  <c r="R546" i="2" s="1"/>
  <c r="P547" i="2"/>
  <c r="P546" i="2"/>
  <c r="BI543" i="2"/>
  <c r="BH543" i="2"/>
  <c r="BG543" i="2"/>
  <c r="BF543" i="2"/>
  <c r="T543" i="2"/>
  <c r="R543" i="2"/>
  <c r="P543" i="2"/>
  <c r="BI540" i="2"/>
  <c r="BH540" i="2"/>
  <c r="BG540" i="2"/>
  <c r="BF540" i="2"/>
  <c r="T540" i="2"/>
  <c r="R540" i="2"/>
  <c r="P540" i="2"/>
  <c r="BI534" i="2"/>
  <c r="BH534" i="2"/>
  <c r="BG534" i="2"/>
  <c r="BF534" i="2"/>
  <c r="T534" i="2"/>
  <c r="R534" i="2"/>
  <c r="P534" i="2"/>
  <c r="BI523" i="2"/>
  <c r="BH523" i="2"/>
  <c r="BG523" i="2"/>
  <c r="BF523" i="2"/>
  <c r="T523" i="2"/>
  <c r="R523" i="2"/>
  <c r="P523" i="2"/>
  <c r="BI522" i="2"/>
  <c r="BH522" i="2"/>
  <c r="BG522" i="2"/>
  <c r="BF522" i="2"/>
  <c r="T522" i="2"/>
  <c r="R522" i="2"/>
  <c r="P522" i="2"/>
  <c r="BI509" i="2"/>
  <c r="BH509" i="2"/>
  <c r="BG509" i="2"/>
  <c r="BF509" i="2"/>
  <c r="T509" i="2"/>
  <c r="R509" i="2"/>
  <c r="P509" i="2"/>
  <c r="BI503" i="2"/>
  <c r="BH503" i="2"/>
  <c r="BG503" i="2"/>
  <c r="BF503" i="2"/>
  <c r="T503" i="2"/>
  <c r="R503" i="2"/>
  <c r="P503" i="2"/>
  <c r="BI498" i="2"/>
  <c r="BH498" i="2"/>
  <c r="BG498" i="2"/>
  <c r="BF498" i="2"/>
  <c r="T498" i="2"/>
  <c r="R498" i="2"/>
  <c r="P498" i="2"/>
  <c r="BI491" i="2"/>
  <c r="BH491" i="2"/>
  <c r="BG491" i="2"/>
  <c r="BF491" i="2"/>
  <c r="T491" i="2"/>
  <c r="R491" i="2"/>
  <c r="P491" i="2"/>
  <c r="BI486" i="2"/>
  <c r="BH486" i="2"/>
  <c r="BG486" i="2"/>
  <c r="BF486" i="2"/>
  <c r="T486" i="2"/>
  <c r="R486" i="2"/>
  <c r="P486" i="2"/>
  <c r="BI480" i="2"/>
  <c r="BH480" i="2"/>
  <c r="BG480" i="2"/>
  <c r="BF480" i="2"/>
  <c r="T480" i="2"/>
  <c r="R480" i="2"/>
  <c r="P480" i="2"/>
  <c r="BI473" i="2"/>
  <c r="BH473" i="2"/>
  <c r="BG473" i="2"/>
  <c r="BF473" i="2"/>
  <c r="T473" i="2"/>
  <c r="R473" i="2"/>
  <c r="P473" i="2"/>
  <c r="BI463" i="2"/>
  <c r="BH463" i="2"/>
  <c r="BG463" i="2"/>
  <c r="BF463" i="2"/>
  <c r="T463" i="2"/>
  <c r="R463" i="2"/>
  <c r="P463" i="2"/>
  <c r="BI451" i="2"/>
  <c r="BH451" i="2"/>
  <c r="BG451" i="2"/>
  <c r="BF451" i="2"/>
  <c r="T451" i="2"/>
  <c r="R451" i="2"/>
  <c r="P451" i="2"/>
  <c r="BI440" i="2"/>
  <c r="BH440" i="2"/>
  <c r="BG440" i="2"/>
  <c r="BF440" i="2"/>
  <c r="T440" i="2"/>
  <c r="R440" i="2"/>
  <c r="P440" i="2"/>
  <c r="BI432" i="2"/>
  <c r="BH432" i="2"/>
  <c r="BG432" i="2"/>
  <c r="BF432" i="2"/>
  <c r="T432" i="2"/>
  <c r="R432" i="2"/>
  <c r="P432" i="2"/>
  <c r="BI418" i="2"/>
  <c r="BH418" i="2"/>
  <c r="BG418" i="2"/>
  <c r="BF418" i="2"/>
  <c r="T418" i="2"/>
  <c r="R418" i="2"/>
  <c r="P418" i="2"/>
  <c r="BI404" i="2"/>
  <c r="BH404" i="2"/>
  <c r="BG404" i="2"/>
  <c r="BF404" i="2"/>
  <c r="T404" i="2"/>
  <c r="R404" i="2"/>
  <c r="P404" i="2"/>
  <c r="BI395" i="2"/>
  <c r="BH395" i="2"/>
  <c r="BG395" i="2"/>
  <c r="BF395" i="2"/>
  <c r="T395" i="2"/>
  <c r="R395" i="2"/>
  <c r="P395" i="2"/>
  <c r="BI388" i="2"/>
  <c r="BH388" i="2"/>
  <c r="BG388" i="2"/>
  <c r="BF388" i="2"/>
  <c r="T388" i="2"/>
  <c r="R388" i="2"/>
  <c r="P388" i="2"/>
  <c r="BI387" i="2"/>
  <c r="BH387" i="2"/>
  <c r="BG387" i="2"/>
  <c r="BF387" i="2"/>
  <c r="T387" i="2"/>
  <c r="R387" i="2"/>
  <c r="P387" i="2"/>
  <c r="BI379" i="2"/>
  <c r="BH379" i="2"/>
  <c r="BG379" i="2"/>
  <c r="BF379" i="2"/>
  <c r="T379" i="2"/>
  <c r="R379" i="2"/>
  <c r="P379" i="2"/>
  <c r="BI377" i="2"/>
  <c r="BH377" i="2"/>
  <c r="BG377" i="2"/>
  <c r="BF377" i="2"/>
  <c r="T377" i="2"/>
  <c r="R377" i="2"/>
  <c r="P377" i="2"/>
  <c r="BI369" i="2"/>
  <c r="BH369" i="2"/>
  <c r="BG369" i="2"/>
  <c r="BF369" i="2"/>
  <c r="T369" i="2"/>
  <c r="R369" i="2"/>
  <c r="P369" i="2"/>
  <c r="BI367" i="2"/>
  <c r="BH367" i="2"/>
  <c r="BG367" i="2"/>
  <c r="BF367" i="2"/>
  <c r="T367" i="2"/>
  <c r="R367" i="2"/>
  <c r="P367" i="2"/>
  <c r="BI361" i="2"/>
  <c r="BH361" i="2"/>
  <c r="BG361" i="2"/>
  <c r="BF361" i="2"/>
  <c r="T361" i="2"/>
  <c r="R361" i="2"/>
  <c r="P361" i="2"/>
  <c r="BI359" i="2"/>
  <c r="BH359" i="2"/>
  <c r="BG359" i="2"/>
  <c r="BF359" i="2"/>
  <c r="T359" i="2"/>
  <c r="R359" i="2"/>
  <c r="P359" i="2"/>
  <c r="BI351" i="2"/>
  <c r="BH351" i="2"/>
  <c r="BG351" i="2"/>
  <c r="BF351" i="2"/>
  <c r="T351" i="2"/>
  <c r="R351" i="2"/>
  <c r="P351" i="2"/>
  <c r="BI340" i="2"/>
  <c r="BH340" i="2"/>
  <c r="BG340" i="2"/>
  <c r="BF340" i="2"/>
  <c r="T340" i="2"/>
  <c r="R340" i="2"/>
  <c r="P340" i="2"/>
  <c r="BI335" i="2"/>
  <c r="BH335" i="2"/>
  <c r="BG335" i="2"/>
  <c r="BF335" i="2"/>
  <c r="T335" i="2"/>
  <c r="R335" i="2"/>
  <c r="P335" i="2"/>
  <c r="BI330" i="2"/>
  <c r="BH330" i="2"/>
  <c r="BG330" i="2"/>
  <c r="BF330" i="2"/>
  <c r="T330" i="2"/>
  <c r="R330" i="2"/>
  <c r="P330" i="2"/>
  <c r="P329" i="2" s="1"/>
  <c r="BI317" i="2"/>
  <c r="BH317" i="2"/>
  <c r="BG317" i="2"/>
  <c r="BF317" i="2"/>
  <c r="T317" i="2"/>
  <c r="R317" i="2"/>
  <c r="P317" i="2"/>
  <c r="BI315" i="2"/>
  <c r="BH315" i="2"/>
  <c r="BG315" i="2"/>
  <c r="BF315" i="2"/>
  <c r="T315" i="2"/>
  <c r="R315" i="2"/>
  <c r="P315" i="2"/>
  <c r="BI307" i="2"/>
  <c r="BH307" i="2"/>
  <c r="BG307" i="2"/>
  <c r="BF307" i="2"/>
  <c r="T307" i="2"/>
  <c r="R307" i="2"/>
  <c r="P307" i="2"/>
  <c r="BI304" i="2"/>
  <c r="BH304" i="2"/>
  <c r="BG304" i="2"/>
  <c r="BF304" i="2"/>
  <c r="T304" i="2"/>
  <c r="R304" i="2"/>
  <c r="P304" i="2"/>
  <c r="BI302" i="2"/>
  <c r="BH302" i="2"/>
  <c r="BG302" i="2"/>
  <c r="BF302" i="2"/>
  <c r="T302" i="2"/>
  <c r="R302" i="2"/>
  <c r="P302" i="2"/>
  <c r="BI300" i="2"/>
  <c r="BH300" i="2"/>
  <c r="BG300" i="2"/>
  <c r="BF300" i="2"/>
  <c r="T300" i="2"/>
  <c r="R300" i="2"/>
  <c r="P300" i="2"/>
  <c r="BI298" i="2"/>
  <c r="BH298" i="2"/>
  <c r="BG298" i="2"/>
  <c r="BF298" i="2"/>
  <c r="T298" i="2"/>
  <c r="R298" i="2"/>
  <c r="P298" i="2"/>
  <c r="BI296" i="2"/>
  <c r="BH296" i="2"/>
  <c r="BG296" i="2"/>
  <c r="BF296" i="2"/>
  <c r="T296" i="2"/>
  <c r="R296" i="2"/>
  <c r="P296" i="2"/>
  <c r="BI294" i="2"/>
  <c r="BH294" i="2"/>
  <c r="BG294" i="2"/>
  <c r="BF294" i="2"/>
  <c r="T294" i="2"/>
  <c r="R294" i="2"/>
  <c r="P294" i="2"/>
  <c r="BI292" i="2"/>
  <c r="BH292" i="2"/>
  <c r="BG292" i="2"/>
  <c r="BF292" i="2"/>
  <c r="T292" i="2"/>
  <c r="R292" i="2"/>
  <c r="P292" i="2"/>
  <c r="BI288" i="2"/>
  <c r="BH288" i="2"/>
  <c r="BG288" i="2"/>
  <c r="BF288" i="2"/>
  <c r="T288" i="2"/>
  <c r="R288" i="2"/>
  <c r="P288" i="2"/>
  <c r="BI283" i="2"/>
  <c r="BH283" i="2"/>
  <c r="BG283" i="2"/>
  <c r="BF283" i="2"/>
  <c r="T283" i="2"/>
  <c r="R283" i="2"/>
  <c r="P283" i="2"/>
  <c r="BI279" i="2"/>
  <c r="BH279" i="2"/>
  <c r="BG279" i="2"/>
  <c r="BF279" i="2"/>
  <c r="T279" i="2"/>
  <c r="R279" i="2"/>
  <c r="P279" i="2"/>
  <c r="BI276" i="2"/>
  <c r="BH276" i="2"/>
  <c r="BG276" i="2"/>
  <c r="BF276" i="2"/>
  <c r="T276" i="2"/>
  <c r="R276" i="2"/>
  <c r="P276" i="2"/>
  <c r="BI271" i="2"/>
  <c r="BH271" i="2"/>
  <c r="BG271" i="2"/>
  <c r="BF271" i="2"/>
  <c r="T271" i="2"/>
  <c r="R271" i="2"/>
  <c r="P271" i="2"/>
  <c r="BI261" i="2"/>
  <c r="BH261" i="2"/>
  <c r="BG261" i="2"/>
  <c r="BF261" i="2"/>
  <c r="T261" i="2"/>
  <c r="R261" i="2"/>
  <c r="P261" i="2"/>
  <c r="BI250" i="2"/>
  <c r="BH250" i="2"/>
  <c r="BG250" i="2"/>
  <c r="BF250" i="2"/>
  <c r="T250" i="2"/>
  <c r="R250" i="2"/>
  <c r="P250" i="2"/>
  <c r="BI245" i="2"/>
  <c r="BH245" i="2"/>
  <c r="BG245" i="2"/>
  <c r="BF245" i="2"/>
  <c r="T245" i="2"/>
  <c r="R245" i="2"/>
  <c r="P245" i="2"/>
  <c r="BI239" i="2"/>
  <c r="BH239" i="2"/>
  <c r="BG239" i="2"/>
  <c r="BF239" i="2"/>
  <c r="T239" i="2"/>
  <c r="R239" i="2"/>
  <c r="P239" i="2"/>
  <c r="BI219" i="2"/>
  <c r="BH219" i="2"/>
  <c r="BG219" i="2"/>
  <c r="BF219" i="2"/>
  <c r="T219" i="2"/>
  <c r="R219" i="2"/>
  <c r="P219" i="2"/>
  <c r="BI215" i="2"/>
  <c r="BH215" i="2"/>
  <c r="BG215" i="2"/>
  <c r="BF215" i="2"/>
  <c r="T215" i="2"/>
  <c r="R215" i="2"/>
  <c r="P215" i="2"/>
  <c r="BI213" i="2"/>
  <c r="BH213" i="2"/>
  <c r="BG213" i="2"/>
  <c r="BF213" i="2"/>
  <c r="T213" i="2"/>
  <c r="R213" i="2"/>
  <c r="P213" i="2"/>
  <c r="BI206" i="2"/>
  <c r="BH206" i="2"/>
  <c r="BG206" i="2"/>
  <c r="BF206" i="2"/>
  <c r="T206" i="2"/>
  <c r="R206" i="2"/>
  <c r="P206" i="2"/>
  <c r="BI198" i="2"/>
  <c r="BH198" i="2"/>
  <c r="BG198" i="2"/>
  <c r="BF198" i="2"/>
  <c r="T198" i="2"/>
  <c r="R198" i="2"/>
  <c r="P198" i="2"/>
  <c r="BI178" i="2"/>
  <c r="BH178" i="2"/>
  <c r="BG178" i="2"/>
  <c r="BF178" i="2"/>
  <c r="T178" i="2"/>
  <c r="R178" i="2"/>
  <c r="P178" i="2"/>
  <c r="BI177" i="2"/>
  <c r="BH177" i="2"/>
  <c r="BG177" i="2"/>
  <c r="BF177" i="2"/>
  <c r="T177" i="2"/>
  <c r="R177" i="2"/>
  <c r="P177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55" i="2"/>
  <c r="BH155" i="2"/>
  <c r="BG155" i="2"/>
  <c r="BF155" i="2"/>
  <c r="T155" i="2"/>
  <c r="R155" i="2"/>
  <c r="P155" i="2"/>
  <c r="BI153" i="2"/>
  <c r="BH153" i="2"/>
  <c r="BG153" i="2"/>
  <c r="BF153" i="2"/>
  <c r="T153" i="2"/>
  <c r="R153" i="2"/>
  <c r="P153" i="2"/>
  <c r="BI145" i="2"/>
  <c r="BH145" i="2"/>
  <c r="BG145" i="2"/>
  <c r="BF145" i="2"/>
  <c r="T145" i="2"/>
  <c r="R145" i="2"/>
  <c r="P145" i="2"/>
  <c r="BI143" i="2"/>
  <c r="BH143" i="2"/>
  <c r="BG143" i="2"/>
  <c r="BF143" i="2"/>
  <c r="T143" i="2"/>
  <c r="R143" i="2"/>
  <c r="P143" i="2"/>
  <c r="BI128" i="2"/>
  <c r="BH128" i="2"/>
  <c r="BG128" i="2"/>
  <c r="BF128" i="2"/>
  <c r="T128" i="2"/>
  <c r="R128" i="2"/>
  <c r="P128" i="2"/>
  <c r="J122" i="2"/>
  <c r="J121" i="2"/>
  <c r="F121" i="2"/>
  <c r="F119" i="2"/>
  <c r="E117" i="2"/>
  <c r="J92" i="2"/>
  <c r="J91" i="2"/>
  <c r="F91" i="2"/>
  <c r="F89" i="2"/>
  <c r="E87" i="2"/>
  <c r="J18" i="2"/>
  <c r="E18" i="2"/>
  <c r="F122" i="2" s="1"/>
  <c r="J17" i="2"/>
  <c r="J12" i="2"/>
  <c r="J119" i="2" s="1"/>
  <c r="E7" i="2"/>
  <c r="E115" i="2" s="1"/>
  <c r="L90" i="1"/>
  <c r="AM90" i="1"/>
  <c r="AM89" i="1"/>
  <c r="L89" i="1"/>
  <c r="AM87" i="1"/>
  <c r="L87" i="1"/>
  <c r="L85" i="1"/>
  <c r="L84" i="1"/>
  <c r="J551" i="2"/>
  <c r="BK547" i="2"/>
  <c r="BK543" i="2"/>
  <c r="J540" i="2"/>
  <c r="BK523" i="2"/>
  <c r="J509" i="2"/>
  <c r="BK498" i="2"/>
  <c r="J491" i="2"/>
  <c r="BK486" i="2"/>
  <c r="BK451" i="2"/>
  <c r="BK440" i="2"/>
  <c r="BK418" i="2"/>
  <c r="BK404" i="2"/>
  <c r="J395" i="2"/>
  <c r="BK388" i="2"/>
  <c r="J379" i="2"/>
  <c r="BK369" i="2"/>
  <c r="BK361" i="2"/>
  <c r="BK359" i="2"/>
  <c r="J335" i="2"/>
  <c r="J304" i="2"/>
  <c r="J302" i="2"/>
  <c r="BK300" i="2"/>
  <c r="BK298" i="2"/>
  <c r="BK296" i="2"/>
  <c r="BK292" i="2"/>
  <c r="BK261" i="2"/>
  <c r="J250" i="2"/>
  <c r="J245" i="2"/>
  <c r="BK219" i="2"/>
  <c r="J215" i="2"/>
  <c r="J213" i="2"/>
  <c r="J162" i="2"/>
  <c r="BK145" i="2"/>
  <c r="AS94" i="1"/>
  <c r="BK552" i="2"/>
  <c r="J552" i="2"/>
  <c r="BK540" i="2"/>
  <c r="J440" i="2"/>
  <c r="J432" i="2"/>
  <c r="J404" i="2"/>
  <c r="BK387" i="2"/>
  <c r="J377" i="2"/>
  <c r="J367" i="2"/>
  <c r="J351" i="2"/>
  <c r="BK335" i="2"/>
  <c r="BK330" i="2"/>
  <c r="J317" i="2"/>
  <c r="J307" i="2"/>
  <c r="BK304" i="2"/>
  <c r="BK302" i="2"/>
  <c r="J294" i="2"/>
  <c r="J292" i="2"/>
  <c r="J283" i="2"/>
  <c r="J276" i="2"/>
  <c r="J261" i="2"/>
  <c r="BK245" i="2"/>
  <c r="BK215" i="2"/>
  <c r="BK206" i="2"/>
  <c r="BK198" i="2"/>
  <c r="BK163" i="2"/>
  <c r="BK162" i="2"/>
  <c r="J155" i="2"/>
  <c r="J153" i="2"/>
  <c r="J143" i="2"/>
  <c r="J128" i="2"/>
  <c r="BK551" i="2"/>
  <c r="J547" i="2"/>
  <c r="J543" i="2"/>
  <c r="BK534" i="2"/>
  <c r="J522" i="2"/>
  <c r="J503" i="2"/>
  <c r="J498" i="2"/>
  <c r="BK491" i="2"/>
  <c r="J486" i="2"/>
  <c r="BK480" i="2"/>
  <c r="J480" i="2"/>
  <c r="BK473" i="2"/>
  <c r="J473" i="2"/>
  <c r="BK463" i="2"/>
  <c r="J463" i="2"/>
  <c r="J451" i="2"/>
  <c r="BK432" i="2"/>
  <c r="J418" i="2"/>
  <c r="BK395" i="2"/>
  <c r="J388" i="2"/>
  <c r="J387" i="2"/>
  <c r="BK379" i="2"/>
  <c r="BK377" i="2"/>
  <c r="J369" i="2"/>
  <c r="BK340" i="2"/>
  <c r="J330" i="2"/>
  <c r="BK317" i="2"/>
  <c r="J315" i="2"/>
  <c r="J300" i="2"/>
  <c r="J298" i="2"/>
  <c r="BK288" i="2"/>
  <c r="J279" i="2"/>
  <c r="J271" i="2"/>
  <c r="J239" i="2"/>
  <c r="J206" i="2"/>
  <c r="BK178" i="2"/>
  <c r="BK177" i="2"/>
  <c r="BK153" i="2"/>
  <c r="BK143" i="2"/>
  <c r="BK128" i="2"/>
  <c r="J534" i="2"/>
  <c r="J523" i="2"/>
  <c r="BK522" i="2"/>
  <c r="BK509" i="2"/>
  <c r="BK503" i="2"/>
  <c r="BK367" i="2"/>
  <c r="J361" i="2"/>
  <c r="J359" i="2"/>
  <c r="BK351" i="2"/>
  <c r="J340" i="2"/>
  <c r="BK315" i="2"/>
  <c r="BK307" i="2"/>
  <c r="J296" i="2"/>
  <c r="BK294" i="2"/>
  <c r="J288" i="2"/>
  <c r="BK283" i="2"/>
  <c r="BK279" i="2"/>
  <c r="BK276" i="2"/>
  <c r="BK271" i="2"/>
  <c r="BK250" i="2"/>
  <c r="BK239" i="2"/>
  <c r="J219" i="2"/>
  <c r="BK213" i="2"/>
  <c r="J198" i="2"/>
  <c r="J178" i="2"/>
  <c r="J177" i="2"/>
  <c r="J163" i="2"/>
  <c r="BK155" i="2"/>
  <c r="J145" i="2"/>
  <c r="R329" i="2" l="1"/>
  <c r="T329" i="2"/>
  <c r="BK127" i="2"/>
  <c r="T306" i="2"/>
  <c r="T249" i="2"/>
  <c r="R306" i="2"/>
  <c r="T350" i="2"/>
  <c r="P127" i="2"/>
  <c r="BK350" i="2"/>
  <c r="J350" i="2" s="1"/>
  <c r="J102" i="2" s="1"/>
  <c r="R550" i="2"/>
  <c r="R549" i="2" s="1"/>
  <c r="P550" i="2"/>
  <c r="P549" i="2"/>
  <c r="R127" i="2"/>
  <c r="T127" i="2"/>
  <c r="BK249" i="2"/>
  <c r="J249" i="2"/>
  <c r="J99" i="2" s="1"/>
  <c r="P249" i="2"/>
  <c r="R249" i="2"/>
  <c r="BK306" i="2"/>
  <c r="J306" i="2" s="1"/>
  <c r="J100" i="2" s="1"/>
  <c r="P350" i="2"/>
  <c r="BK550" i="2"/>
  <c r="J550" i="2"/>
  <c r="J105" i="2" s="1"/>
  <c r="P306" i="2"/>
  <c r="R350" i="2"/>
  <c r="T550" i="2"/>
  <c r="T549" i="2"/>
  <c r="E85" i="2"/>
  <c r="BE145" i="2"/>
  <c r="BE206" i="2"/>
  <c r="BE219" i="2"/>
  <c r="BE245" i="2"/>
  <c r="BE261" i="2"/>
  <c r="BE271" i="2"/>
  <c r="BE302" i="2"/>
  <c r="BE315" i="2"/>
  <c r="BE317" i="2"/>
  <c r="BE369" i="2"/>
  <c r="BE377" i="2"/>
  <c r="BE498" i="2"/>
  <c r="BE509" i="2"/>
  <c r="BE540" i="2"/>
  <c r="BE543" i="2"/>
  <c r="BK546" i="2"/>
  <c r="J546" i="2" s="1"/>
  <c r="J103" i="2" s="1"/>
  <c r="J89" i="2"/>
  <c r="F92" i="2"/>
  <c r="BE155" i="2"/>
  <c r="BE162" i="2"/>
  <c r="BE213" i="2"/>
  <c r="BE215" i="2"/>
  <c r="BE239" i="2"/>
  <c r="BE288" i="2"/>
  <c r="BE292" i="2"/>
  <c r="BE300" i="2"/>
  <c r="BE330" i="2"/>
  <c r="BE351" i="2"/>
  <c r="BE361" i="2"/>
  <c r="BE379" i="2"/>
  <c r="BE387" i="2"/>
  <c r="BE388" i="2"/>
  <c r="BE418" i="2"/>
  <c r="BE432" i="2"/>
  <c r="BE463" i="2"/>
  <c r="BE473" i="2"/>
  <c r="BE486" i="2"/>
  <c r="BE523" i="2"/>
  <c r="BE547" i="2"/>
  <c r="BE551" i="2"/>
  <c r="BE143" i="2"/>
  <c r="BE250" i="2"/>
  <c r="BE294" i="2"/>
  <c r="BE296" i="2"/>
  <c r="BE298" i="2"/>
  <c r="BE359" i="2"/>
  <c r="BE367" i="2"/>
  <c r="BE404" i="2"/>
  <c r="BE451" i="2"/>
  <c r="BE128" i="2"/>
  <c r="BE153" i="2"/>
  <c r="BE163" i="2"/>
  <c r="BE177" i="2"/>
  <c r="BE178" i="2"/>
  <c r="BE198" i="2"/>
  <c r="BE276" i="2"/>
  <c r="BE279" i="2"/>
  <c r="BE283" i="2"/>
  <c r="BE304" i="2"/>
  <c r="BE307" i="2"/>
  <c r="BE335" i="2"/>
  <c r="BE340" i="2"/>
  <c r="BE395" i="2"/>
  <c r="BE440" i="2"/>
  <c r="BE480" i="2"/>
  <c r="BE491" i="2"/>
  <c r="BE503" i="2"/>
  <c r="BE522" i="2"/>
  <c r="BE534" i="2"/>
  <c r="BE552" i="2"/>
  <c r="BK329" i="2"/>
  <c r="J329" i="2"/>
  <c r="J101" i="2" s="1"/>
  <c r="F37" i="2"/>
  <c r="BD95" i="1"/>
  <c r="BD94" i="1" s="1"/>
  <c r="W33" i="1" s="1"/>
  <c r="J34" i="2"/>
  <c r="AW95" i="1"/>
  <c r="F35" i="2"/>
  <c r="BB95" i="1" s="1"/>
  <c r="BB94" i="1" s="1"/>
  <c r="W31" i="1" s="1"/>
  <c r="F36" i="2"/>
  <c r="BC95" i="1" s="1"/>
  <c r="BC94" i="1" s="1"/>
  <c r="W32" i="1" s="1"/>
  <c r="F34" i="2"/>
  <c r="BA95" i="1" s="1"/>
  <c r="BA94" i="1" s="1"/>
  <c r="AW94" i="1" s="1"/>
  <c r="AK30" i="1" s="1"/>
  <c r="P126" i="2" l="1"/>
  <c r="P125" i="2" s="1"/>
  <c r="AU95" i="1" s="1"/>
  <c r="AU94" i="1" s="1"/>
  <c r="T126" i="2"/>
  <c r="T125" i="2" s="1"/>
  <c r="R126" i="2"/>
  <c r="R125" i="2"/>
  <c r="BK126" i="2"/>
  <c r="J126" i="2" s="1"/>
  <c r="J97" i="2" s="1"/>
  <c r="J127" i="2"/>
  <c r="J98" i="2"/>
  <c r="BK549" i="2"/>
  <c r="J549" i="2" s="1"/>
  <c r="J104" i="2" s="1"/>
  <c r="AY94" i="1"/>
  <c r="J33" i="2"/>
  <c r="AV95" i="1" s="1"/>
  <c r="AT95" i="1" s="1"/>
  <c r="AX94" i="1"/>
  <c r="F33" i="2"/>
  <c r="AZ95" i="1" s="1"/>
  <c r="AZ94" i="1" s="1"/>
  <c r="W29" i="1" s="1"/>
  <c r="W30" i="1"/>
  <c r="BK125" i="2" l="1"/>
  <c r="J125" i="2"/>
  <c r="J96" i="2"/>
  <c r="AV94" i="1"/>
  <c r="AK29" i="1" s="1"/>
  <c r="AT94" i="1" l="1"/>
  <c r="J30" i="2"/>
  <c r="AG95" i="1"/>
  <c r="AG94" i="1"/>
  <c r="AK26" i="1" s="1"/>
  <c r="AK35" i="1" s="1"/>
  <c r="AN95" i="1" l="1"/>
  <c r="J39" i="2"/>
  <c r="AN94" i="1"/>
</calcChain>
</file>

<file path=xl/sharedStrings.xml><?xml version="1.0" encoding="utf-8"?>
<sst xmlns="http://schemas.openxmlformats.org/spreadsheetml/2006/main" count="4660" uniqueCount="527">
  <si>
    <t>Export Komplet</t>
  </si>
  <si>
    <t/>
  </si>
  <si>
    <t>2.0</t>
  </si>
  <si>
    <t>ZAMOK</t>
  </si>
  <si>
    <t>False</t>
  </si>
  <si>
    <t>{c7fa4bb5-662f-4d9b-a674-51029ee55de7}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</si>
  <si>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</si>
  <si>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</si>
  <si>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</si>
  <si>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</si>
  <si>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</si>
  <si>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</si>
  <si>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</si>
  <si>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</si>
  <si>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2019_3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</si>
  <si>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</si>
  <si>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</si>
  <si>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vnější jednotné areálové kanalizace před pavilony I. a II. v ZŠ Bezručova, Kolín</t>
  </si>
  <si>
    <t>KSO:</t>
  </si>
  <si>
    <t>CC-CZ:</t>
  </si>
  <si>
    <t>Místo:</t>
  </si>
  <si>
    <t>Kolín</t>
  </si>
  <si>
    <t>Datum:</t>
  </si>
  <si>
    <t>26. 7. 2019</t>
  </si>
  <si>
    <t>Zadavatel:</t>
  </si>
  <si>
    <t>IČ:</t>
  </si>
  <si>
    <t>Město Kolín, Karlovo náměstí 78</t>
  </si>
  <si>
    <t>DIČ:</t>
  </si>
  <si>
    <t>Uchazeč:</t>
  </si>
  <si>
    <t>Vyplň údaj</t>
  </si>
  <si>
    <t>Projektant:</t>
  </si>
  <si>
    <t>Gaudia Design s.r.o., K Čejovu 113, Kejžlice</t>
  </si>
  <si>
    <t>True</t>
  </si>
  <si>
    <t>Zpracovatel:</t>
  </si>
  <si>
    <t>Ing. Avuk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</si>
  <si>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</si>
  <si>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</si>
  <si>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</si>
  <si>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</si>
  <si>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</si>
  <si>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</si>
  <si>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</si>
  <si>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</si>
  <si>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</si>
  <si>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</si>
  <si>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</si>
  <si>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</si>
  <si>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</si>
  <si>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</si>
  <si>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</si>
  <si>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</si>
  <si>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</si>
  <si>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</si>
  <si>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</si>
  <si>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</si>
  <si>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</si>
  <si>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</si>
  <si>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</si>
  <si>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</si>
  <si>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</si>
  <si>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</si>
  <si>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</si>
  <si>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</si>
  <si>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</si>
  <si>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</si>
  <si>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</si>
  <si>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</si>
  <si>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</si>
  <si>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</si>
  <si>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</si>
  <si>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</si>
  <si>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</si>
  <si>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</si>
  <si>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</si>
  <si>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</si>
  <si>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</si>
  <si>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</si>
  <si>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</si>
  <si>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</si>
  <si>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</si>
  <si>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</si>
  <si>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D2_01</t>
  </si>
  <si>
    <t>Jednotná kanalizace</t>
  </si>
  <si>
    <t>STA</t>
  </si>
  <si>
    <t>1</t>
  </si>
  <si>
    <t>{434f0da9-742b-4d8f-b80e-ec63a1f02b40}</t>
  </si>
  <si>
    <t>2</t>
  </si>
  <si>
    <t>KRYCÍ LIST SOUPISU PRACÍ</t>
  </si>
  <si>
    <t>Objekt:</t>
  </si>
  <si>
    <t>D2_01 - Jednotná kanalizace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</si>
  <si>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</si>
  <si>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</si>
  <si>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</si>
  <si>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</si>
  <si>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</si>
  <si>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</si>
  <si>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</si>
  <si>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11 - Zemní práce - přípravné a přidružené práce</t>
  </si>
  <si>
    <t xml:space="preserve">    45 - Vodorovné podkladní a vedlejší konstrukce inž. staveb</t>
  </si>
  <si>
    <t xml:space="preserve">    5 - Komunikace pozemní</t>
  </si>
  <si>
    <t xml:space="preserve">    8 - Trubní vedení</t>
  </si>
  <si>
    <t xml:space="preserve">    99 - Přesuny hmot a suti</t>
  </si>
  <si>
    <t>VRN - Vedlejší rozpočtové náklady</t>
  </si>
  <si>
    <t xml:space="preserve">    VRN1 - Průzkumné, geodetické a projektové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</si>
  <si>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</si>
  <si>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</si>
  <si>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</si>
  <si>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</si>
  <si>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</si>
  <si>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</si>
  <si>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</si>
  <si>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</si>
  <si>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</si>
  <si>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</si>
  <si>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</si>
  <si>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</si>
  <si>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</si>
  <si>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</si>
  <si>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</si>
  <si>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</si>
  <si>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</si>
  <si>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</si>
  <si>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131301101</t>
  </si>
  <si>
    <t>Hloubení jam nezapažených v hornině tř. 4 objemu do 100 m3</t>
  </si>
  <si>
    <t>m3</t>
  </si>
  <si>
    <t>CS ÚRS 2019 01</t>
  </si>
  <si>
    <t>4</t>
  </si>
  <si>
    <t>1089853199</t>
  </si>
  <si>
    <t>VV</t>
  </si>
  <si>
    <t xml:space="preserve">Viz PD - situace, podélné profily,příčné řezy, výpis prvků a TZ </t>
  </si>
  <si>
    <t>Zatřídění hornín - tř.4 - 100%</t>
  </si>
  <si>
    <t>.</t>
  </si>
  <si>
    <t>revizní šachty</t>
  </si>
  <si>
    <t>Větev A</t>
  </si>
  <si>
    <t>"Š1:" 2,0*2,5*1,65</t>
  </si>
  <si>
    <t>"Š2:" 2,0*2,5*1,8</t>
  </si>
  <si>
    <t>"Š3:" 2,0*2,5*2,0</t>
  </si>
  <si>
    <t>"Š4:" 2,0*2,5*2,64</t>
  </si>
  <si>
    <t>Větev B</t>
  </si>
  <si>
    <t>"Š5:" 2,0*2,5*1,63</t>
  </si>
  <si>
    <t>"Š6:" 2,0*2,5*2,04</t>
  </si>
  <si>
    <t>"Š7:" 2,0*2,5*2,35</t>
  </si>
  <si>
    <t>"Š8:" 2,0*2,5*3,1</t>
  </si>
  <si>
    <t>131301109</t>
  </si>
  <si>
    <t>Příplatek za lepivost u hloubení jam nezapažených v hornině tř. 4</t>
  </si>
  <si>
    <t>-2118970057</t>
  </si>
  <si>
    <t>86,05*0,5 'Přepočtené koeficientem množství</t>
  </si>
  <si>
    <t>3</t>
  </si>
  <si>
    <t>132301201</t>
  </si>
  <si>
    <t>Hloubení rýh š do 2000 mm v hornině tř. 4 objemu do 100 m3</t>
  </si>
  <si>
    <t>-66340527</t>
  </si>
  <si>
    <t>(16,0*1,52+6,0*1,7+12,0*2,07)*0,9</t>
  </si>
  <si>
    <t>(21,0*1,63+6,0*1,95+12,0*2,32)*0,9</t>
  </si>
  <si>
    <t>132301209</t>
  </si>
  <si>
    <t>Příplatek za lepivost k hloubení rýh š do 2000 mm v hornině tř. 4</t>
  </si>
  <si>
    <t>887998395</t>
  </si>
  <si>
    <t>119,817*0,5 'Přepočtené koeficientem množství</t>
  </si>
  <si>
    <t>5</t>
  </si>
  <si>
    <t>151101101</t>
  </si>
  <si>
    <t>Zřízení příložného pažení a rozepření stěn rýh hl do 2 m</t>
  </si>
  <si>
    <t>m2</t>
  </si>
  <si>
    <t>-1977998656</t>
  </si>
  <si>
    <t>(16,0*1,52+6,0*1,7+12,0*2,07)*2</t>
  </si>
  <si>
    <t>(21,0*1,63+6,0*1,95+12,0*2,32)*2</t>
  </si>
  <si>
    <t>6</t>
  </si>
  <si>
    <t>151101111</t>
  </si>
  <si>
    <t>Odstranění příložného pažení a rozepření stěn rýh hl do 2 m</t>
  </si>
  <si>
    <t>-1096220200</t>
  </si>
  <si>
    <t>7</t>
  </si>
  <si>
    <t>151101201</t>
  </si>
  <si>
    <t>Zřízení příložného pažení stěn výkopu hl do 4 m</t>
  </si>
  <si>
    <t>-1990926631</t>
  </si>
  <si>
    <t>"Š1:" (2,0+2,5)*2*1,65</t>
  </si>
  <si>
    <t>"Š2:" (2,0+2,5)*2*1,8</t>
  </si>
  <si>
    <t>"Š3:" (2,0+2,5)*2*2,0</t>
  </si>
  <si>
    <t>"Š4:" (2,0+2,5)*2*2,64</t>
  </si>
  <si>
    <t>"Š5:" (2,0+2,5)*2*1,63</t>
  </si>
  <si>
    <t>"Š6:" (2,0+2,5)*2*2,04</t>
  </si>
  <si>
    <t>"Š7:" (2,0+2,5)*2*2,35</t>
  </si>
  <si>
    <t>"Š8:" (2,0+2,5)*2*3,1</t>
  </si>
  <si>
    <t>8</t>
  </si>
  <si>
    <t>151101211</t>
  </si>
  <si>
    <t>Odstranění příložného pažení stěn hl do 4 m</t>
  </si>
  <si>
    <t>-1786909370</t>
  </si>
  <si>
    <t>9</t>
  </si>
  <si>
    <t>161101102</t>
  </si>
  <si>
    <t>Svislé přemístění výkopku z horniny tř. 1 až 4 hl výkopu do 4 m</t>
  </si>
  <si>
    <t>488802814</t>
  </si>
  <si>
    <t>kanalizace</t>
  </si>
  <si>
    <t>šachty</t>
  </si>
  <si>
    <t>10</t>
  </si>
  <si>
    <t>162301101</t>
  </si>
  <si>
    <t>Vodorovné přemístění do 500 m výkopku/sypaniny z horniny tř. 1 až 4</t>
  </si>
  <si>
    <t>-446182474</t>
  </si>
  <si>
    <t>na mezideponií</t>
  </si>
  <si>
    <t>86,050</t>
  </si>
  <si>
    <t>119,817</t>
  </si>
  <si>
    <t>z mezideponie na zásyp</t>
  </si>
  <si>
    <t>144,6</t>
  </si>
  <si>
    <t>11</t>
  </si>
  <si>
    <t>162701105</t>
  </si>
  <si>
    <t>Vodorovné přemístění do 10000 m výkopku/sypaniny z horniny tř. 1 až 4</t>
  </si>
  <si>
    <t>219647462</t>
  </si>
  <si>
    <t xml:space="preserve">Viz PD - situace a TZ </t>
  </si>
  <si>
    <t>Přebytečná zemina na skládku</t>
  </si>
  <si>
    <t>86,05</t>
  </si>
  <si>
    <t>-144,6</t>
  </si>
  <si>
    <t>12</t>
  </si>
  <si>
    <t>162701109</t>
  </si>
  <si>
    <t>Příplatek k vodorovnému přemístění výkopku/sypaniny z horniny tř. 1 až 4 ZKD 1000 m přes 10000 m</t>
  </si>
  <si>
    <t>1279514277</t>
  </si>
  <si>
    <t>61,267*5 'Přepočtené koeficientem množství</t>
  </si>
  <si>
    <t>13</t>
  </si>
  <si>
    <t>171201211</t>
  </si>
  <si>
    <t>Poplatek za uložení stavebního odpadu - zeminy a kameniva na skládce</t>
  </si>
  <si>
    <t>t</t>
  </si>
  <si>
    <t>1701020072</t>
  </si>
  <si>
    <t>61,267*1,9</t>
  </si>
  <si>
    <t>14</t>
  </si>
  <si>
    <t>174101101</t>
  </si>
  <si>
    <t>Zásyp jam, šachet rýh nebo kolem objektů sypaninou se zhutněním</t>
  </si>
  <si>
    <t>2127818281</t>
  </si>
  <si>
    <t xml:space="preserve">Viz PD - situace, podélné profily, příčné řezy, výpis prvků a TZ </t>
  </si>
  <si>
    <t>Šachty</t>
  </si>
  <si>
    <t>"Š1:" 6,0</t>
  </si>
  <si>
    <t>"Š2:" 6,5</t>
  </si>
  <si>
    <t>"Š3:" 7,3</t>
  </si>
  <si>
    <t>"Š4:" 9,8</t>
  </si>
  <si>
    <t>"Š5:" 5,9</t>
  </si>
  <si>
    <t>"Š6:" 7,5</t>
  </si>
  <si>
    <t>"Š7:" 8,7</t>
  </si>
  <si>
    <t>"Š8:" 11,6</t>
  </si>
  <si>
    <t>Kanalizace</t>
  </si>
  <si>
    <t>19,2+5,4+14,8</t>
  </si>
  <si>
    <t>17,6+6,8+17,5</t>
  </si>
  <si>
    <t>167101102</t>
  </si>
  <si>
    <t>Nakládání výkopku z hornin tř. 1 až 4 přes 100 m3</t>
  </si>
  <si>
    <t>-1985372354</t>
  </si>
  <si>
    <t>z mezideponie</t>
  </si>
  <si>
    <t>16</t>
  </si>
  <si>
    <t>181951102</t>
  </si>
  <si>
    <t>Úprava pláně v hornině tř. 1 až 4 se zhutněním</t>
  </si>
  <si>
    <t>819189444</t>
  </si>
  <si>
    <t xml:space="preserve">Viz PD - situace, podélné profily,příčné řezy a TZ </t>
  </si>
  <si>
    <t>"šachty:" 2,0*2,5*8</t>
  </si>
  <si>
    <t>Zemní práce - přípravné a přidružené práce</t>
  </si>
  <si>
    <t>17</t>
  </si>
  <si>
    <t>113106021</t>
  </si>
  <si>
    <t>Rozebrání dlažeb při překopech komunikací pro pěší z betonových dlaždic ručně</t>
  </si>
  <si>
    <t>-582373370</t>
  </si>
  <si>
    <t>Viz PD - situace a TZ</t>
  </si>
  <si>
    <t>zachování stávající dlažby</t>
  </si>
  <si>
    <t>chodníky ze zámkové dlažby</t>
  </si>
  <si>
    <t>(26,0+6,0+12,0)*1,0</t>
  </si>
  <si>
    <t>2,0*2,5*4</t>
  </si>
  <si>
    <t>(21,0+6,0+12,0)*1,0</t>
  </si>
  <si>
    <t>18</t>
  </si>
  <si>
    <t>113107162</t>
  </si>
  <si>
    <t>Odstranění podkladu z kameniva drceného tl 200 mm strojně pl přes 50 do 200 m2</t>
  </si>
  <si>
    <t>357808534</t>
  </si>
  <si>
    <t>19</t>
  </si>
  <si>
    <t>358315114</t>
  </si>
  <si>
    <t>Bourání stoky kompletní nebo vybourání otvorů z prostého betonu plochy do 4 m2</t>
  </si>
  <si>
    <t>-2066579278</t>
  </si>
  <si>
    <t>vč. dna</t>
  </si>
  <si>
    <t>šachty hloubky cca 3,0 m - 8 ks</t>
  </si>
  <si>
    <t>(3,14*1,2*0,12*3,0+3,14*0,75*0,75*0,6)*8</t>
  </si>
  <si>
    <t>20</t>
  </si>
  <si>
    <t>899104211</t>
  </si>
  <si>
    <t>Demontáž poklopů litinových nebo ocelových včetně rámů hmotnosti přes 150 kg</t>
  </si>
  <si>
    <t>kus</t>
  </si>
  <si>
    <t>-2057455425</t>
  </si>
  <si>
    <t>"bourané šachty:" 8</t>
  </si>
  <si>
    <t>969021111</t>
  </si>
  <si>
    <t>Vybourání kanalizačního potrubí DN do 100</t>
  </si>
  <si>
    <t>m</t>
  </si>
  <si>
    <t>-254145370</t>
  </si>
  <si>
    <t>"PVC DN 110:" 1,0+1,0</t>
  </si>
  <si>
    <t>22</t>
  </si>
  <si>
    <t>969021121</t>
  </si>
  <si>
    <t>Vybourání kanalizačního potrubí DN do 200</t>
  </si>
  <si>
    <t>1133660975</t>
  </si>
  <si>
    <t>"KT DN 200:" 6,0+12,0+6,0+12,0</t>
  </si>
  <si>
    <t>"KT DN 150:" 27,0+1,0+22,0+1,0</t>
  </si>
  <si>
    <t>23</t>
  </si>
  <si>
    <t>969021131</t>
  </si>
  <si>
    <t>Vybourání kanalizačního potrubí DN do 300</t>
  </si>
  <si>
    <t>-787290220</t>
  </si>
  <si>
    <t>"KT DN 300:" 3,0+3,0</t>
  </si>
  <si>
    <t>24</t>
  </si>
  <si>
    <t>997013151</t>
  </si>
  <si>
    <t>Vnitrostaveništní doprava suti a vybouraných hmot pro budovy v do 6 m s omezením mechanizace</t>
  </si>
  <si>
    <t>-315048159</t>
  </si>
  <si>
    <t>50,239</t>
  </si>
  <si>
    <t>25</t>
  </si>
  <si>
    <t>997013509</t>
  </si>
  <si>
    <t>Příplatek k odvozu suti a vybouraných hmot na skládku ZKD 1 km přes 1 km</t>
  </si>
  <si>
    <t>-789991864</t>
  </si>
  <si>
    <t>26</t>
  </si>
  <si>
    <t>997013511</t>
  </si>
  <si>
    <t>Odvoz suti a vybouraných hmot z meziskládky na skládku do 1 km s naložením a se složením</t>
  </si>
  <si>
    <t>1435086027</t>
  </si>
  <si>
    <t>50,239*14 'Přepočtené koeficientem množství</t>
  </si>
  <si>
    <t>27</t>
  </si>
  <si>
    <t>997013831</t>
  </si>
  <si>
    <t>Poplatek za uložení na skládce (skládkovné) stavebního odpadu směsného kód odpadu 170 904</t>
  </si>
  <si>
    <t>475969154</t>
  </si>
  <si>
    <t>28</t>
  </si>
  <si>
    <t>997221551</t>
  </si>
  <si>
    <t>Vodorovná doprava suti ze sypkých materiálů do 1 km</t>
  </si>
  <si>
    <t>-1358121210</t>
  </si>
  <si>
    <t>35,67</t>
  </si>
  <si>
    <t>29</t>
  </si>
  <si>
    <t>997221559</t>
  </si>
  <si>
    <t>Příplatek ZKD 1 km u vodorovné dopravy suti ze sypkých materiálů</t>
  </si>
  <si>
    <t>234211355</t>
  </si>
  <si>
    <t>35,67*14 'Přepočtené koeficientem množství</t>
  </si>
  <si>
    <t>30</t>
  </si>
  <si>
    <t>997221855</t>
  </si>
  <si>
    <t>Poplatek za uložení na skládce (skládkovné) zeminy a kameniva kód odpadu 170 504</t>
  </si>
  <si>
    <t>-1150272744</t>
  </si>
  <si>
    <t>45</t>
  </si>
  <si>
    <t>Vodorovné podkladní a vedlejší konstrukce inž. staveb</t>
  </si>
  <si>
    <t>31</t>
  </si>
  <si>
    <t>175151101</t>
  </si>
  <si>
    <t>Obsypání potrubí strojně sypaninou bez prohození, uloženou do 3 m</t>
  </si>
  <si>
    <t>1899108577</t>
  </si>
  <si>
    <t>14,0+3,2+6,5</t>
  </si>
  <si>
    <t>11,3+3,2+6,5</t>
  </si>
  <si>
    <t>32</t>
  </si>
  <si>
    <t>M</t>
  </si>
  <si>
    <t>583373030</t>
  </si>
  <si>
    <t>štěrkopísek frakce 0/8</t>
  </si>
  <si>
    <t>1132286308</t>
  </si>
  <si>
    <t>44,7*1,95 'Přepočtené koeficientem množství</t>
  </si>
  <si>
    <t>33</t>
  </si>
  <si>
    <t>451573111</t>
  </si>
  <si>
    <t>Lože pod potrubí otevřený výkop ze štěrkopísku</t>
  </si>
  <si>
    <t>176652466</t>
  </si>
  <si>
    <t>frakce 0-8 mm</t>
  </si>
  <si>
    <t>2,3+0,5+1,1</t>
  </si>
  <si>
    <t>1,9+0,5+1,1</t>
  </si>
  <si>
    <t>0,5*8</t>
  </si>
  <si>
    <t>Komunikace pozemní</t>
  </si>
  <si>
    <t>34</t>
  </si>
  <si>
    <t>564851114</t>
  </si>
  <si>
    <t>Podklad ze štěrkodrtě ŠD tl 180 mm</t>
  </si>
  <si>
    <t>-1168214719</t>
  </si>
  <si>
    <t>Viz PD - situace, vzorové příčné řezy a TZ</t>
  </si>
  <si>
    <t>Chodník ze zámkové dlažby</t>
  </si>
  <si>
    <t>123,0</t>
  </si>
  <si>
    <t>35</t>
  </si>
  <si>
    <t>564962111</t>
  </si>
  <si>
    <t>Podklad z mechanicky zpevněného kameniva MZK tl 200 mm</t>
  </si>
  <si>
    <t>-1462757176</t>
  </si>
  <si>
    <t>36</t>
  </si>
  <si>
    <t>596211113</t>
  </si>
  <si>
    <t>Kladení zámkové dlažby komunikací pro pěší tl 60 mm skupiny A pl přes 300 m2</t>
  </si>
  <si>
    <t>375225486</t>
  </si>
  <si>
    <t>Použitá stávající dlažba</t>
  </si>
  <si>
    <t>Trubní vedení</t>
  </si>
  <si>
    <t>37</t>
  </si>
  <si>
    <t>831312121</t>
  </si>
  <si>
    <t>Montáž potrubí z trub kameninových hrdlových s integrovaným těsněním výkop sklon do 20 % DN 150</t>
  </si>
  <si>
    <t>1627049819</t>
  </si>
  <si>
    <t>včetně tvarovek</t>
  </si>
  <si>
    <t>1,0+1,0</t>
  </si>
  <si>
    <t>1,0</t>
  </si>
  <si>
    <t>38</t>
  </si>
  <si>
    <t>59710675</t>
  </si>
  <si>
    <t>trouba kameninová glazovaná DN 150mm L1,50m spojovací systém F</t>
  </si>
  <si>
    <t>-1667274712</t>
  </si>
  <si>
    <t>3*1,015 'Přepočtené koeficientem množství</t>
  </si>
  <si>
    <t>39</t>
  </si>
  <si>
    <t>831352121</t>
  </si>
  <si>
    <t>Montáž potrubí z trub kameninových hrdlových s integrovaným těsněním výkop sklon do 20 % DN 200</t>
  </si>
  <si>
    <t>553175202</t>
  </si>
  <si>
    <t>40</t>
  </si>
  <si>
    <t>59710704</t>
  </si>
  <si>
    <t>trouba kameninová glazovaná pouze uvnitř DN 200mm L2,50m spojovací systém C Třída 240</t>
  </si>
  <si>
    <t>-759870144</t>
  </si>
  <si>
    <t>1*1,015 'Přepočtené koeficientem množství</t>
  </si>
  <si>
    <t>41</t>
  </si>
  <si>
    <t>831372121</t>
  </si>
  <si>
    <t>Montáž potrubí z trub kameninových hrdlových s integrovaným těsněním výkop sklon do 20 % DN 300</t>
  </si>
  <si>
    <t>1177291531</t>
  </si>
  <si>
    <t>2,0</t>
  </si>
  <si>
    <t>42</t>
  </si>
  <si>
    <t>59710707</t>
  </si>
  <si>
    <t>trouba kameninová glazovaná DN 300mm L2,50m spojovací systém C Třída 240</t>
  </si>
  <si>
    <t>1114598239</t>
  </si>
  <si>
    <t>43</t>
  </si>
  <si>
    <t>871265231</t>
  </si>
  <si>
    <t>Kanalizační potrubí z tvrdého PVC jednovrstvé tuhost třídy SN10 DN 110</t>
  </si>
  <si>
    <t>437593850</t>
  </si>
  <si>
    <t>44</t>
  </si>
  <si>
    <t>871350410</t>
  </si>
  <si>
    <t>Montáž kanalizačního potrubí korugovaného SN 10 z polypropylenu DN 200</t>
  </si>
  <si>
    <t>1175388257</t>
  </si>
  <si>
    <t>28617_R1</t>
  </si>
  <si>
    <t>trubka kanalizační PP žebrovaná DN 160 SN 10</t>
  </si>
  <si>
    <t>1385100135</t>
  </si>
  <si>
    <t>26,0+1,0</t>
  </si>
  <si>
    <t>27*1,1 'Přepočtené koeficientem množství</t>
  </si>
  <si>
    <t>46</t>
  </si>
  <si>
    <t>28617_R2</t>
  </si>
  <si>
    <t>trubka kanalizační PP žebrovaná DN 200 SN 10</t>
  </si>
  <si>
    <t>-1955965123</t>
  </si>
  <si>
    <t>6,0+12,0</t>
  </si>
  <si>
    <t>21,0+6,0+12,0</t>
  </si>
  <si>
    <t>57*1,1 'Přepočtené koeficientem množství</t>
  </si>
  <si>
    <t>47</t>
  </si>
  <si>
    <t>894411131</t>
  </si>
  <si>
    <t>Zřízení šachet kanalizačních z betonových dílců na potrubí DN nad 300 do 400 dno beton tř. C 25/30</t>
  </si>
  <si>
    <t>-1058005452</t>
  </si>
  <si>
    <t>dno šachty prefabrikované</t>
  </si>
  <si>
    <t>"Š1:" 1</t>
  </si>
  <si>
    <t>"Š2:" 1</t>
  </si>
  <si>
    <t>"Š3:" 1</t>
  </si>
  <si>
    <t>"Š4:" 1</t>
  </si>
  <si>
    <t>"Š5:" 1</t>
  </si>
  <si>
    <t>"Š6:" 1</t>
  </si>
  <si>
    <t>"Š7:" 1</t>
  </si>
  <si>
    <t>"Š8:" 1</t>
  </si>
  <si>
    <t>48</t>
  </si>
  <si>
    <t>59224064</t>
  </si>
  <si>
    <t>dno betonové šachtové kulaté DN 1000 x 500, 100 x 65 x 15 cm</t>
  </si>
  <si>
    <t>218512468</t>
  </si>
  <si>
    <t>Viz PD - situace, tabulka šachet a TZ</t>
  </si>
  <si>
    <t>včetně integrované šachtové vložky nebo gumového těsnění</t>
  </si>
  <si>
    <t>49</t>
  </si>
  <si>
    <t>59224075</t>
  </si>
  <si>
    <t>deska betonová zákrytová k ukončení šachet 1000/625x200 mm</t>
  </si>
  <si>
    <t>1128520653</t>
  </si>
  <si>
    <t>50</t>
  </si>
  <si>
    <t>59224312</t>
  </si>
  <si>
    <t>kónus šachetní betonový kapsové plastové stupadlo 100x62,5x58 cm</t>
  </si>
  <si>
    <t>-553893862</t>
  </si>
  <si>
    <t>51</t>
  </si>
  <si>
    <t>59224160</t>
  </si>
  <si>
    <t>skruž kanalizační s ocelovými stupadly 100 x 25 x 12 cm</t>
  </si>
  <si>
    <t>977591084</t>
  </si>
  <si>
    <t>stupadla s PE povlakem</t>
  </si>
  <si>
    <t>52</t>
  </si>
  <si>
    <t>59224161</t>
  </si>
  <si>
    <t>skruž kanalizační s ocelovými stupadly 100 x 50 x 12 cm</t>
  </si>
  <si>
    <t>-152799685</t>
  </si>
  <si>
    <t>53</t>
  </si>
  <si>
    <t>59224162</t>
  </si>
  <si>
    <t>skruž kanalizační s ocelovými stupadly 100 x 100 x 12 cm</t>
  </si>
  <si>
    <t>1777891467</t>
  </si>
  <si>
    <t>54</t>
  </si>
  <si>
    <t>59224188</t>
  </si>
  <si>
    <t>prstenec šachtový vyrovnávací betonový 625x120x120mm</t>
  </si>
  <si>
    <t>-2089783986</t>
  </si>
  <si>
    <t>55</t>
  </si>
  <si>
    <t>59224187</t>
  </si>
  <si>
    <t>prstenec šachtový vyrovnávací betonový 625x120x100mm</t>
  </si>
  <si>
    <t>2085301921</t>
  </si>
  <si>
    <t>"Š8:" 2</t>
  </si>
  <si>
    <t>56</t>
  </si>
  <si>
    <t>59224176</t>
  </si>
  <si>
    <t>prstenec šachtový vyrovnávací betonový 625x120x80mm</t>
  </si>
  <si>
    <t>-245209024</t>
  </si>
  <si>
    <t>57</t>
  </si>
  <si>
    <t>59224185</t>
  </si>
  <si>
    <t>prstenec šachtový vyrovnávací betonový 625x120x60mm</t>
  </si>
  <si>
    <t>-320961542</t>
  </si>
  <si>
    <t>"Š1:" 2</t>
  </si>
  <si>
    <t>58</t>
  </si>
  <si>
    <t>59224184</t>
  </si>
  <si>
    <t>prstenec šachtový vyrovnávací betonový 625x120x40mm</t>
  </si>
  <si>
    <t>2072713992</t>
  </si>
  <si>
    <t>59</t>
  </si>
  <si>
    <t>59224348</t>
  </si>
  <si>
    <t>těsnění elastomerové pro spojení šachetních dílů DN 1000</t>
  </si>
  <si>
    <t>-394460038</t>
  </si>
  <si>
    <t>"Š1:" 4</t>
  </si>
  <si>
    <t>"Š2:" 3</t>
  </si>
  <si>
    <t>"Š3:" 3</t>
  </si>
  <si>
    <t>"Š4:" 4</t>
  </si>
  <si>
    <t>"Š5:" 3</t>
  </si>
  <si>
    <t>"Š6:" 3</t>
  </si>
  <si>
    <t>"Š7:" 3</t>
  </si>
  <si>
    <t>"Š8:" 4</t>
  </si>
  <si>
    <t>60</t>
  </si>
  <si>
    <t>899104111</t>
  </si>
  <si>
    <t>Osazení poklopů litinových nebo ocelových včetně rámů pro třídu zatížení D400, E600</t>
  </si>
  <si>
    <t>-150824974</t>
  </si>
  <si>
    <t>61</t>
  </si>
  <si>
    <t>55241017</t>
  </si>
  <si>
    <t>poklop šachtový litinový kruhový DN 600 bez ventilace tř D 400 pro běžný provoz</t>
  </si>
  <si>
    <t>1950164749</t>
  </si>
  <si>
    <t>62</t>
  </si>
  <si>
    <t>55241_R1</t>
  </si>
  <si>
    <t>poklop šachtový litinový kruhový DN 600 s odvětráním tř D 400 pro běžný provoz</t>
  </si>
  <si>
    <t>45779440</t>
  </si>
  <si>
    <t>63</t>
  </si>
  <si>
    <t>899000-R1</t>
  </si>
  <si>
    <t>Kamerová zkouška, ověření kvality</t>
  </si>
  <si>
    <t>-440053973</t>
  </si>
  <si>
    <t>27,0+57,0+2,0+3,0+1,0+3,0</t>
  </si>
  <si>
    <t>64</t>
  </si>
  <si>
    <t>899000-R2</t>
  </si>
  <si>
    <t>Tlaková zkouška kanalizace</t>
  </si>
  <si>
    <t>-85251928</t>
  </si>
  <si>
    <t>99</t>
  </si>
  <si>
    <t>Přesuny hmot a suti</t>
  </si>
  <si>
    <t>65</t>
  </si>
  <si>
    <t>998275101</t>
  </si>
  <si>
    <t>Přesun hmot pro trubní vedení z trub kameninových otevřený výkop</t>
  </si>
  <si>
    <t>78774036</t>
  </si>
  <si>
    <t>50,091*0,5 'Přepočtené koeficientem množství</t>
  </si>
  <si>
    <t>VRN</t>
  </si>
  <si>
    <t>Vedlejší rozpočtové náklady</t>
  </si>
  <si>
    <t>VRN1</t>
  </si>
  <si>
    <t>Průzkumné, geodetické a projektové práce</t>
  </si>
  <si>
    <t>66</t>
  </si>
  <si>
    <t>012002000</t>
  </si>
  <si>
    <t>Geodetické práce</t>
  </si>
  <si>
    <t>Soubor</t>
  </si>
  <si>
    <t>1024</t>
  </si>
  <si>
    <t>-856701044</t>
  </si>
  <si>
    <t>67</t>
  </si>
  <si>
    <t>013254000</t>
  </si>
  <si>
    <t>Dokumentace skutečného provedení stavby</t>
  </si>
  <si>
    <t>98341195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</si>
</sst>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8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0" fontId="0" fillId="0" borderId="0" xfId="0"/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opLeftCell="A28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s="1" customFormat="1" ht="36.950000000000003" customHeight="1">
      <c r="AR2" s="231"/>
      <c r="AS2" s="231"/>
      <c r="AT2" s="231"/>
      <c r="AU2" s="231"/>
      <c r="AV2" s="231"/>
      <c r="AW2" s="231"/>
      <c r="AX2" s="231"/>
      <c r="AY2" s="231"/>
      <c r="AZ2" s="231"/>
      <c r="BA2" s="231"/>
      <c r="BB2" s="231"/>
      <c r="BC2" s="231"/>
      <c r="BD2" s="231"/>
      <c r="BE2" s="231"/>
      <c r="BS2" s="16" t="s">
        <v>6</v>
      </c>
      <c r="BT2" s="16" t="s">
        <v>7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5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pans="1:74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3" t="s">
        <v>14</v>
      </c>
      <c r="L5" s="264"/>
      <c r="M5" s="264"/>
      <c r="N5" s="264"/>
      <c r="O5" s="264"/>
      <c r="P5" s="264"/>
      <c r="Q5" s="264"/>
      <c r="R5" s="264"/>
      <c r="S5" s="264"/>
      <c r="T5" s="264"/>
      <c r="U5" s="264"/>
      <c r="V5" s="264"/>
      <c r="W5" s="264"/>
      <c r="X5" s="264"/>
      <c r="Y5" s="264"/>
      <c r="Z5" s="264"/>
      <c r="AA5" s="264"/>
      <c r="AB5" s="264"/>
      <c r="AC5" s="264"/>
      <c r="AD5" s="264"/>
      <c r="AE5" s="264"/>
      <c r="AF5" s="264"/>
      <c r="AG5" s="264"/>
      <c r="AH5" s="264"/>
      <c r="AI5" s="264"/>
      <c r="AJ5" s="264"/>
      <c r="AK5" s="264"/>
      <c r="AL5" s="264"/>
      <c r="AM5" s="264"/>
      <c r="AN5" s="264"/>
      <c r="AO5" s="264"/>
      <c r="AP5" s="21"/>
      <c r="AQ5" s="21"/>
      <c r="AR5" s="19"/>
      <c r="BE5" s="260" t="s">
        <v>15</v>
      </c>
      <c r="BS5" s="16" t="s">
        <v>6</v>
      </c>
    </row>
    <row r="6" spans="1:74" s="1" customFormat="1" ht="36.950000000000003" customHeight="1">
      <c r="B6" s="20"/>
      <c r="C6" s="21"/>
      <c r="D6" s="27" t="s">
        <v>16</v>
      </c>
      <c r="E6" s="21"/>
      <c r="F6" s="21"/>
      <c r="G6" s="21"/>
      <c r="H6" s="21"/>
      <c r="I6" s="21"/>
      <c r="J6" s="21"/>
      <c r="K6" s="265" t="s">
        <v>17</v>
      </c>
      <c r="L6" s="264"/>
      <c r="M6" s="264"/>
      <c r="N6" s="264"/>
      <c r="O6" s="264"/>
      <c r="P6" s="264"/>
      <c r="Q6" s="264"/>
      <c r="R6" s="264"/>
      <c r="S6" s="264"/>
      <c r="T6" s="264"/>
      <c r="U6" s="264"/>
      <c r="V6" s="264"/>
      <c r="W6" s="264"/>
      <c r="X6" s="264"/>
      <c r="Y6" s="264"/>
      <c r="Z6" s="264"/>
      <c r="AA6" s="264"/>
      <c r="AB6" s="264"/>
      <c r="AC6" s="264"/>
      <c r="AD6" s="264"/>
      <c r="AE6" s="264"/>
      <c r="AF6" s="264"/>
      <c r="AG6" s="264"/>
      <c r="AH6" s="264"/>
      <c r="AI6" s="264"/>
      <c r="AJ6" s="264"/>
      <c r="AK6" s="264"/>
      <c r="AL6" s="264"/>
      <c r="AM6" s="264"/>
      <c r="AN6" s="264"/>
      <c r="AO6" s="264"/>
      <c r="AP6" s="21"/>
      <c r="AQ6" s="21"/>
      <c r="AR6" s="19"/>
      <c r="BE6" s="261"/>
      <c r="BS6" s="16" t="s">
        <v>6</v>
      </c>
    </row>
    <row r="7" spans="1:74" s="1" customFormat="1" ht="12" customHeight="1">
      <c r="B7" s="20"/>
      <c r="C7" s="21"/>
      <c r="D7" s="28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19</v>
      </c>
      <c r="AL7" s="21"/>
      <c r="AM7" s="21"/>
      <c r="AN7" s="26" t="s">
        <v>1</v>
      </c>
      <c r="AO7" s="21"/>
      <c r="AP7" s="21"/>
      <c r="AQ7" s="21"/>
      <c r="AR7" s="19"/>
      <c r="BE7" s="261"/>
      <c r="BS7" s="16" t="s">
        <v>6</v>
      </c>
    </row>
    <row r="8" spans="1:74" s="1" customFormat="1" ht="12" customHeight="1">
      <c r="B8" s="20"/>
      <c r="C8" s="21"/>
      <c r="D8" s="28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22</v>
      </c>
      <c r="AL8" s="21"/>
      <c r="AM8" s="21"/>
      <c r="AN8" s="29" t="s">
        <v>23</v>
      </c>
      <c r="AO8" s="21"/>
      <c r="AP8" s="21"/>
      <c r="AQ8" s="21"/>
      <c r="AR8" s="19"/>
      <c r="BE8" s="261"/>
      <c r="BS8" s="16" t="s">
        <v>6</v>
      </c>
    </row>
    <row r="9" spans="1:74" s="1" customFormat="1" ht="14.45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261"/>
      <c r="BS9" s="16" t="s">
        <v>6</v>
      </c>
    </row>
    <row r="10" spans="1:74" s="1" customFormat="1" ht="12" customHeight="1">
      <c r="B10" s="20"/>
      <c r="C10" s="21"/>
      <c r="D10" s="28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261"/>
      <c r="BS10" s="16" t="s">
        <v>6</v>
      </c>
    </row>
    <row r="11" spans="1:74" s="1" customFormat="1" ht="18.399999999999999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261"/>
      <c r="BS11" s="16" t="s">
        <v>6</v>
      </c>
    </row>
    <row r="12" spans="1:74" s="1" customFormat="1" ht="6.95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261"/>
      <c r="BS12" s="16" t="s">
        <v>6</v>
      </c>
    </row>
    <row r="13" spans="1:74" s="1" customFormat="1" ht="12" customHeight="1">
      <c r="B13" s="20"/>
      <c r="C13" s="21"/>
      <c r="D13" s="28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25</v>
      </c>
      <c r="AL13" s="21"/>
      <c r="AM13" s="21"/>
      <c r="AN13" s="30" t="s">
        <v>29</v>
      </c>
      <c r="AO13" s="21"/>
      <c r="AP13" s="21"/>
      <c r="AQ13" s="21"/>
      <c r="AR13" s="19"/>
      <c r="BE13" s="261"/>
      <c r="BS13" s="16" t="s">
        <v>6</v>
      </c>
    </row>
    <row r="14" spans="1:74" ht="12.75">
      <c r="B14" s="20"/>
      <c r="C14" s="21"/>
      <c r="D14" s="21"/>
      <c r="E14" s="266" t="s">
        <v>29</v>
      </c>
      <c r="F14" s="267"/>
      <c r="G14" s="267"/>
      <c r="H14" s="267"/>
      <c r="I14" s="267"/>
      <c r="J14" s="267"/>
      <c r="K14" s="267"/>
      <c r="L14" s="267"/>
      <c r="M14" s="267"/>
      <c r="N14" s="267"/>
      <c r="O14" s="267"/>
      <c r="P14" s="267"/>
      <c r="Q14" s="267"/>
      <c r="R14" s="267"/>
      <c r="S14" s="267"/>
      <c r="T14" s="267"/>
      <c r="U14" s="267"/>
      <c r="V14" s="267"/>
      <c r="W14" s="267"/>
      <c r="X14" s="267"/>
      <c r="Y14" s="267"/>
      <c r="Z14" s="267"/>
      <c r="AA14" s="267"/>
      <c r="AB14" s="267"/>
      <c r="AC14" s="267"/>
      <c r="AD14" s="267"/>
      <c r="AE14" s="267"/>
      <c r="AF14" s="267"/>
      <c r="AG14" s="267"/>
      <c r="AH14" s="267"/>
      <c r="AI14" s="267"/>
      <c r="AJ14" s="267"/>
      <c r="AK14" s="28" t="s">
        <v>27</v>
      </c>
      <c r="AL14" s="21"/>
      <c r="AM14" s="21"/>
      <c r="AN14" s="30" t="s">
        <v>29</v>
      </c>
      <c r="AO14" s="21"/>
      <c r="AP14" s="21"/>
      <c r="AQ14" s="21"/>
      <c r="AR14" s="19"/>
      <c r="BE14" s="261"/>
      <c r="BS14" s="16" t="s">
        <v>6</v>
      </c>
    </row>
    <row r="15" spans="1:74" s="1" customFormat="1" ht="6.95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261"/>
      <c r="BS15" s="16" t="s">
        <v>4</v>
      </c>
    </row>
    <row r="16" spans="1:74" s="1" customFormat="1" ht="12" customHeight="1">
      <c r="B16" s="20"/>
      <c r="C16" s="21"/>
      <c r="D16" s="28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261"/>
      <c r="BS16" s="16" t="s">
        <v>4</v>
      </c>
    </row>
    <row r="17" spans="1:71" s="1" customFormat="1" ht="18.399999999999999" customHeight="1">
      <c r="B17" s="20"/>
      <c r="C17" s="21"/>
      <c r="D17" s="21"/>
      <c r="E17" s="26" t="s">
        <v>31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261"/>
      <c r="BS17" s="16" t="s">
        <v>32</v>
      </c>
    </row>
    <row r="18" spans="1:71" s="1" customFormat="1" ht="6.95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261"/>
      <c r="BS18" s="16" t="s">
        <v>6</v>
      </c>
    </row>
    <row r="19" spans="1:71" s="1" customFormat="1" ht="12" customHeight="1">
      <c r="B19" s="20"/>
      <c r="C19" s="21"/>
      <c r="D19" s="28" t="s">
        <v>33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261"/>
      <c r="BS19" s="16" t="s">
        <v>6</v>
      </c>
    </row>
    <row r="20" spans="1:71" s="1" customFormat="1" ht="18.399999999999999" customHeight="1">
      <c r="B20" s="20"/>
      <c r="C20" s="21"/>
      <c r="D20" s="21"/>
      <c r="E20" s="26" t="s">
        <v>34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261"/>
      <c r="BS20" s="16" t="s">
        <v>32</v>
      </c>
    </row>
    <row r="21" spans="1:71" s="1" customFormat="1" ht="6.95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261"/>
    </row>
    <row r="22" spans="1:71" s="1" customFormat="1" ht="12" customHeight="1">
      <c r="B22" s="20"/>
      <c r="C22" s="21"/>
      <c r="D22" s="28" t="s">
        <v>35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261"/>
    </row>
    <row r="23" spans="1:71" s="1" customFormat="1" ht="16.5" customHeight="1">
      <c r="B23" s="20"/>
      <c r="C23" s="21"/>
      <c r="D23" s="21"/>
      <c r="E23" s="268" t="s">
        <v>1</v>
      </c>
      <c r="F23" s="268"/>
      <c r="G23" s="268"/>
      <c r="H23" s="268"/>
      <c r="I23" s="268"/>
      <c r="J23" s="268"/>
      <c r="K23" s="268"/>
      <c r="L23" s="268"/>
      <c r="M23" s="268"/>
      <c r="N23" s="268"/>
      <c r="O23" s="268"/>
      <c r="P23" s="268"/>
      <c r="Q23" s="268"/>
      <c r="R23" s="268"/>
      <c r="S23" s="268"/>
      <c r="T23" s="268"/>
      <c r="U23" s="268"/>
      <c r="V23" s="268"/>
      <c r="W23" s="268"/>
      <c r="X23" s="268"/>
      <c r="Y23" s="268"/>
      <c r="Z23" s="268"/>
      <c r="AA23" s="268"/>
      <c r="AB23" s="268"/>
      <c r="AC23" s="268"/>
      <c r="AD23" s="268"/>
      <c r="AE23" s="268"/>
      <c r="AF23" s="268"/>
      <c r="AG23" s="268"/>
      <c r="AH23" s="268"/>
      <c r="AI23" s="268"/>
      <c r="AJ23" s="268"/>
      <c r="AK23" s="268"/>
      <c r="AL23" s="268"/>
      <c r="AM23" s="268"/>
      <c r="AN23" s="268"/>
      <c r="AO23" s="21"/>
      <c r="AP23" s="21"/>
      <c r="AQ23" s="21"/>
      <c r="AR23" s="19"/>
      <c r="BE23" s="261"/>
    </row>
    <row r="24" spans="1:71" s="1" customFormat="1" ht="6.95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261"/>
    </row>
    <row r="25" spans="1:71" s="1" customFormat="1" ht="6.95" customHeight="1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261"/>
    </row>
    <row r="26" spans="1:71" s="2" customFormat="1" ht="25.9" customHeight="1">
      <c r="A26" s="33"/>
      <c r="B26" s="34"/>
      <c r="C26" s="35"/>
      <c r="D26" s="36" t="s">
        <v>36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269">
        <f>ROUND(AG94,2)</f>
        <v>0</v>
      </c>
      <c r="AL26" s="270"/>
      <c r="AM26" s="270"/>
      <c r="AN26" s="270"/>
      <c r="AO26" s="270"/>
      <c r="AP26" s="35"/>
      <c r="AQ26" s="35"/>
      <c r="AR26" s="38"/>
      <c r="BE26" s="261"/>
    </row>
    <row r="27" spans="1:71" s="2" customFormat="1" ht="6.95" customHeight="1">
      <c r="A27" s="33"/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8"/>
      <c r="BE27" s="261"/>
    </row>
    <row r="28" spans="1:71" s="2" customFormat="1" ht="12.75">
      <c r="A28" s="33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271" t="s">
        <v>37</v>
      </c>
      <c r="M28" s="271"/>
      <c r="N28" s="271"/>
      <c r="O28" s="271"/>
      <c r="P28" s="271"/>
      <c r="Q28" s="35"/>
      <c r="R28" s="35"/>
      <c r="S28" s="35"/>
      <c r="T28" s="35"/>
      <c r="U28" s="35"/>
      <c r="V28" s="35"/>
      <c r="W28" s="271" t="s">
        <v>38</v>
      </c>
      <c r="X28" s="271"/>
      <c r="Y28" s="271"/>
      <c r="Z28" s="271"/>
      <c r="AA28" s="271"/>
      <c r="AB28" s="271"/>
      <c r="AC28" s="271"/>
      <c r="AD28" s="271"/>
      <c r="AE28" s="271"/>
      <c r="AF28" s="35"/>
      <c r="AG28" s="35"/>
      <c r="AH28" s="35"/>
      <c r="AI28" s="35"/>
      <c r="AJ28" s="35"/>
      <c r="AK28" s="271" t="s">
        <v>39</v>
      </c>
      <c r="AL28" s="271"/>
      <c r="AM28" s="271"/>
      <c r="AN28" s="271"/>
      <c r="AO28" s="271"/>
      <c r="AP28" s="35"/>
      <c r="AQ28" s="35"/>
      <c r="AR28" s="38"/>
      <c r="BE28" s="261"/>
    </row>
    <row r="29" spans="1:71" s="3" customFormat="1" ht="14.45" customHeight="1">
      <c r="B29" s="39"/>
      <c r="C29" s="40"/>
      <c r="D29" s="28" t="s">
        <v>40</v>
      </c>
      <c r="E29" s="40"/>
      <c r="F29" s="28" t="s">
        <v>41</v>
      </c>
      <c r="G29" s="40"/>
      <c r="H29" s="40"/>
      <c r="I29" s="40"/>
      <c r="J29" s="40"/>
      <c r="K29" s="40"/>
      <c r="L29" s="255">
        <v>0.21</v>
      </c>
      <c r="M29" s="254"/>
      <c r="N29" s="254"/>
      <c r="O29" s="254"/>
      <c r="P29" s="254"/>
      <c r="Q29" s="40"/>
      <c r="R29" s="40"/>
      <c r="S29" s="40"/>
      <c r="T29" s="40"/>
      <c r="U29" s="40"/>
      <c r="V29" s="40"/>
      <c r="W29" s="253">
        <f>ROUND(AZ94, 2)</f>
        <v>0</v>
      </c>
      <c r="X29" s="254"/>
      <c r="Y29" s="254"/>
      <c r="Z29" s="254"/>
      <c r="AA29" s="254"/>
      <c r="AB29" s="254"/>
      <c r="AC29" s="254"/>
      <c r="AD29" s="254"/>
      <c r="AE29" s="254"/>
      <c r="AF29" s="40"/>
      <c r="AG29" s="40"/>
      <c r="AH29" s="40"/>
      <c r="AI29" s="40"/>
      <c r="AJ29" s="40"/>
      <c r="AK29" s="253">
        <f>ROUND(AV94, 2)</f>
        <v>0</v>
      </c>
      <c r="AL29" s="254"/>
      <c r="AM29" s="254"/>
      <c r="AN29" s="254"/>
      <c r="AO29" s="254"/>
      <c r="AP29" s="40"/>
      <c r="AQ29" s="40"/>
      <c r="AR29" s="41"/>
      <c r="BE29" s="262"/>
    </row>
    <row r="30" spans="1:71" s="3" customFormat="1" ht="14.45" customHeight="1">
      <c r="B30" s="39"/>
      <c r="C30" s="40"/>
      <c r="D30" s="40"/>
      <c r="E30" s="40"/>
      <c r="F30" s="28" t="s">
        <v>42</v>
      </c>
      <c r="G30" s="40"/>
      <c r="H30" s="40"/>
      <c r="I30" s="40"/>
      <c r="J30" s="40"/>
      <c r="K30" s="40"/>
      <c r="L30" s="255">
        <v>0.15</v>
      </c>
      <c r="M30" s="254"/>
      <c r="N30" s="254"/>
      <c r="O30" s="254"/>
      <c r="P30" s="254"/>
      <c r="Q30" s="40"/>
      <c r="R30" s="40"/>
      <c r="S30" s="40"/>
      <c r="T30" s="40"/>
      <c r="U30" s="40"/>
      <c r="V30" s="40"/>
      <c r="W30" s="253">
        <f>ROUND(BA94, 2)</f>
        <v>0</v>
      </c>
      <c r="X30" s="254"/>
      <c r="Y30" s="254"/>
      <c r="Z30" s="254"/>
      <c r="AA30" s="254"/>
      <c r="AB30" s="254"/>
      <c r="AC30" s="254"/>
      <c r="AD30" s="254"/>
      <c r="AE30" s="254"/>
      <c r="AF30" s="40"/>
      <c r="AG30" s="40"/>
      <c r="AH30" s="40"/>
      <c r="AI30" s="40"/>
      <c r="AJ30" s="40"/>
      <c r="AK30" s="253">
        <f>ROUND(AW94, 2)</f>
        <v>0</v>
      </c>
      <c r="AL30" s="254"/>
      <c r="AM30" s="254"/>
      <c r="AN30" s="254"/>
      <c r="AO30" s="254"/>
      <c r="AP30" s="40"/>
      <c r="AQ30" s="40"/>
      <c r="AR30" s="41"/>
      <c r="BE30" s="262"/>
    </row>
    <row r="31" spans="1:71" s="3" customFormat="1" ht="14.45" hidden="1" customHeight="1">
      <c r="B31" s="39"/>
      <c r="C31" s="40"/>
      <c r="D31" s="40"/>
      <c r="E31" s="40"/>
      <c r="F31" s="28" t="s">
        <v>43</v>
      </c>
      <c r="G31" s="40"/>
      <c r="H31" s="40"/>
      <c r="I31" s="40"/>
      <c r="J31" s="40"/>
      <c r="K31" s="40"/>
      <c r="L31" s="255">
        <v>0.21</v>
      </c>
      <c r="M31" s="254"/>
      <c r="N31" s="254"/>
      <c r="O31" s="254"/>
      <c r="P31" s="254"/>
      <c r="Q31" s="40"/>
      <c r="R31" s="40"/>
      <c r="S31" s="40"/>
      <c r="T31" s="40"/>
      <c r="U31" s="40"/>
      <c r="V31" s="40"/>
      <c r="W31" s="253">
        <f>ROUND(BB94, 2)</f>
        <v>0</v>
      </c>
      <c r="X31" s="254"/>
      <c r="Y31" s="254"/>
      <c r="Z31" s="254"/>
      <c r="AA31" s="254"/>
      <c r="AB31" s="254"/>
      <c r="AC31" s="254"/>
      <c r="AD31" s="254"/>
      <c r="AE31" s="254"/>
      <c r="AF31" s="40"/>
      <c r="AG31" s="40"/>
      <c r="AH31" s="40"/>
      <c r="AI31" s="40"/>
      <c r="AJ31" s="40"/>
      <c r="AK31" s="253">
        <v>0</v>
      </c>
      <c r="AL31" s="254"/>
      <c r="AM31" s="254"/>
      <c r="AN31" s="254"/>
      <c r="AO31" s="254"/>
      <c r="AP31" s="40"/>
      <c r="AQ31" s="40"/>
      <c r="AR31" s="41"/>
      <c r="BE31" s="262"/>
    </row>
    <row r="32" spans="1:71" s="3" customFormat="1" ht="14.45" hidden="1" customHeight="1">
      <c r="B32" s="39"/>
      <c r="C32" s="40"/>
      <c r="D32" s="40"/>
      <c r="E32" s="40"/>
      <c r="F32" s="28" t="s">
        <v>44</v>
      </c>
      <c r="G32" s="40"/>
      <c r="H32" s="40"/>
      <c r="I32" s="40"/>
      <c r="J32" s="40"/>
      <c r="K32" s="40"/>
      <c r="L32" s="255">
        <v>0.15</v>
      </c>
      <c r="M32" s="254"/>
      <c r="N32" s="254"/>
      <c r="O32" s="254"/>
      <c r="P32" s="254"/>
      <c r="Q32" s="40"/>
      <c r="R32" s="40"/>
      <c r="S32" s="40"/>
      <c r="T32" s="40"/>
      <c r="U32" s="40"/>
      <c r="V32" s="40"/>
      <c r="W32" s="253">
        <f>ROUND(BC94, 2)</f>
        <v>0</v>
      </c>
      <c r="X32" s="254"/>
      <c r="Y32" s="254"/>
      <c r="Z32" s="254"/>
      <c r="AA32" s="254"/>
      <c r="AB32" s="254"/>
      <c r="AC32" s="254"/>
      <c r="AD32" s="254"/>
      <c r="AE32" s="254"/>
      <c r="AF32" s="40"/>
      <c r="AG32" s="40"/>
      <c r="AH32" s="40"/>
      <c r="AI32" s="40"/>
      <c r="AJ32" s="40"/>
      <c r="AK32" s="253">
        <v>0</v>
      </c>
      <c r="AL32" s="254"/>
      <c r="AM32" s="254"/>
      <c r="AN32" s="254"/>
      <c r="AO32" s="254"/>
      <c r="AP32" s="40"/>
      <c r="AQ32" s="40"/>
      <c r="AR32" s="41"/>
      <c r="BE32" s="262"/>
    </row>
    <row r="33" spans="1:57" s="3" customFormat="1" ht="14.45" hidden="1" customHeight="1">
      <c r="B33" s="39"/>
      <c r="C33" s="40"/>
      <c r="D33" s="40"/>
      <c r="E33" s="40"/>
      <c r="F33" s="28" t="s">
        <v>45</v>
      </c>
      <c r="G33" s="40"/>
      <c r="H33" s="40"/>
      <c r="I33" s="40"/>
      <c r="J33" s="40"/>
      <c r="K33" s="40"/>
      <c r="L33" s="255">
        <v>0</v>
      </c>
      <c r="M33" s="254"/>
      <c r="N33" s="254"/>
      <c r="O33" s="254"/>
      <c r="P33" s="254"/>
      <c r="Q33" s="40"/>
      <c r="R33" s="40"/>
      <c r="S33" s="40"/>
      <c r="T33" s="40"/>
      <c r="U33" s="40"/>
      <c r="V33" s="40"/>
      <c r="W33" s="253">
        <f>ROUND(BD94, 2)</f>
        <v>0</v>
      </c>
      <c r="X33" s="254"/>
      <c r="Y33" s="254"/>
      <c r="Z33" s="254"/>
      <c r="AA33" s="254"/>
      <c r="AB33" s="254"/>
      <c r="AC33" s="254"/>
      <c r="AD33" s="254"/>
      <c r="AE33" s="254"/>
      <c r="AF33" s="40"/>
      <c r="AG33" s="40"/>
      <c r="AH33" s="40"/>
      <c r="AI33" s="40"/>
      <c r="AJ33" s="40"/>
      <c r="AK33" s="253">
        <v>0</v>
      </c>
      <c r="AL33" s="254"/>
      <c r="AM33" s="254"/>
      <c r="AN33" s="254"/>
      <c r="AO33" s="254"/>
      <c r="AP33" s="40"/>
      <c r="AQ33" s="40"/>
      <c r="AR33" s="41"/>
      <c r="BE33" s="262"/>
    </row>
    <row r="34" spans="1:57" s="2" customFormat="1" ht="6.95" customHeight="1">
      <c r="A34" s="33"/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8"/>
      <c r="BE34" s="261"/>
    </row>
    <row r="35" spans="1:57" s="2" customFormat="1" ht="25.9" customHeight="1">
      <c r="A35" s="33"/>
      <c r="B35" s="34"/>
      <c r="C35" s="42"/>
      <c r="D35" s="43" t="s">
        <v>46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47</v>
      </c>
      <c r="U35" s="44"/>
      <c r="V35" s="44"/>
      <c r="W35" s="44"/>
      <c r="X35" s="256" t="s">
        <v>48</v>
      </c>
      <c r="Y35" s="257"/>
      <c r="Z35" s="257"/>
      <c r="AA35" s="257"/>
      <c r="AB35" s="257"/>
      <c r="AC35" s="44"/>
      <c r="AD35" s="44"/>
      <c r="AE35" s="44"/>
      <c r="AF35" s="44"/>
      <c r="AG35" s="44"/>
      <c r="AH35" s="44"/>
      <c r="AI35" s="44"/>
      <c r="AJ35" s="44"/>
      <c r="AK35" s="258">
        <f>SUM(AK26:AK33)</f>
        <v>0</v>
      </c>
      <c r="AL35" s="257"/>
      <c r="AM35" s="257"/>
      <c r="AN35" s="257"/>
      <c r="AO35" s="259"/>
      <c r="AP35" s="42"/>
      <c r="AQ35" s="42"/>
      <c r="AR35" s="38"/>
      <c r="BE35" s="33"/>
    </row>
    <row r="36" spans="1:57" s="2" customFormat="1" ht="6.95" customHeight="1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8"/>
      <c r="BE36" s="33"/>
    </row>
    <row r="37" spans="1:57" s="2" customFormat="1" ht="14.45" customHeight="1">
      <c r="A37" s="33"/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8"/>
      <c r="BE37" s="33"/>
    </row>
    <row r="38" spans="1:57" s="1" customFormat="1" ht="14.45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pans="1:57" s="1" customFormat="1" ht="14.45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pans="1:57" s="1" customFormat="1" ht="14.45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pans="1:57" s="1" customFormat="1" ht="14.45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pans="1:57" s="1" customFormat="1" ht="14.45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pans="1:57" s="1" customFormat="1" ht="14.45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pans="1:57" s="1" customFormat="1" ht="14.45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pans="1:57" s="1" customFormat="1" ht="14.45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pans="1:57" s="1" customFormat="1" ht="14.45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pans="1:57" s="1" customFormat="1" ht="14.45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pans="1:57" s="1" customFormat="1" ht="14.45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pans="1:57" s="2" customFormat="1" ht="14.45" customHeight="1">
      <c r="B49" s="46"/>
      <c r="C49" s="47"/>
      <c r="D49" s="48" t="s">
        <v>49</v>
      </c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8" t="s">
        <v>50</v>
      </c>
      <c r="AI49" s="49"/>
      <c r="AJ49" s="49"/>
      <c r="AK49" s="49"/>
      <c r="AL49" s="49"/>
      <c r="AM49" s="49"/>
      <c r="AN49" s="49"/>
      <c r="AO49" s="49"/>
      <c r="AP49" s="47"/>
      <c r="AQ49" s="47"/>
      <c r="AR49" s="50"/>
    </row>
    <row r="50" spans="1:57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 spans="1:57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 spans="1:57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 spans="1:57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 spans="1:57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 spans="1:57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 spans="1:57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 spans="1: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 spans="1:57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 spans="1:57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pans="1:57" s="2" customFormat="1" ht="12.75">
      <c r="A60" s="33"/>
      <c r="B60" s="34"/>
      <c r="C60" s="35"/>
      <c r="D60" s="51" t="s">
        <v>51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1" t="s">
        <v>52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1" t="s">
        <v>51</v>
      </c>
      <c r="AI60" s="37"/>
      <c r="AJ60" s="37"/>
      <c r="AK60" s="37"/>
      <c r="AL60" s="37"/>
      <c r="AM60" s="51" t="s">
        <v>52</v>
      </c>
      <c r="AN60" s="37"/>
      <c r="AO60" s="37"/>
      <c r="AP60" s="35"/>
      <c r="AQ60" s="35"/>
      <c r="AR60" s="38"/>
      <c r="BE60" s="33"/>
    </row>
    <row r="61" spans="1:57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 spans="1:57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 spans="1:57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pans="1:57" s="2" customFormat="1" ht="12.75">
      <c r="A64" s="33"/>
      <c r="B64" s="34"/>
      <c r="C64" s="35"/>
      <c r="D64" s="48" t="s">
        <v>53</v>
      </c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48" t="s">
        <v>54</v>
      </c>
      <c r="AI64" s="52"/>
      <c r="AJ64" s="52"/>
      <c r="AK64" s="52"/>
      <c r="AL64" s="52"/>
      <c r="AM64" s="52"/>
      <c r="AN64" s="52"/>
      <c r="AO64" s="52"/>
      <c r="AP64" s="35"/>
      <c r="AQ64" s="35"/>
      <c r="AR64" s="38"/>
      <c r="BE64" s="33"/>
    </row>
    <row r="65" spans="1:57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 spans="1:57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 spans="1:5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 spans="1:57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 spans="1:57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 spans="1:57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 spans="1:57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 spans="1:57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 spans="1:57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 spans="1:57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pans="1:57" s="2" customFormat="1" ht="12.75">
      <c r="A75" s="33"/>
      <c r="B75" s="34"/>
      <c r="C75" s="35"/>
      <c r="D75" s="51" t="s">
        <v>51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1" t="s">
        <v>52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1" t="s">
        <v>51</v>
      </c>
      <c r="AI75" s="37"/>
      <c r="AJ75" s="37"/>
      <c r="AK75" s="37"/>
      <c r="AL75" s="37"/>
      <c r="AM75" s="51" t="s">
        <v>52</v>
      </c>
      <c r="AN75" s="37"/>
      <c r="AO75" s="37"/>
      <c r="AP75" s="35"/>
      <c r="AQ75" s="35"/>
      <c r="AR75" s="38"/>
      <c r="BE75" s="33"/>
    </row>
    <row r="76" spans="1:57" s="2" customFormat="1">
      <c r="A76" s="33"/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8"/>
      <c r="BE76" s="33"/>
    </row>
    <row r="77" spans="1:57" s="2" customFormat="1" ht="6.95" customHeight="1">
      <c r="A77" s="33"/>
      <c r="B77" s="53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38"/>
      <c r="BE77" s="33"/>
    </row>
    <row r="81" spans="1:91" s="2" customFormat="1" ht="6.95" customHeight="1">
      <c r="A81" s="33"/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38"/>
      <c r="BE81" s="33"/>
    </row>
    <row r="82" spans="1:91" s="2" customFormat="1" ht="24.95" customHeight="1">
      <c r="A82" s="33"/>
      <c r="B82" s="34"/>
      <c r="C82" s="22" t="s">
        <v>55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8"/>
      <c r="BE82" s="33"/>
    </row>
    <row r="83" spans="1:91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8"/>
      <c r="BE83" s="33"/>
    </row>
    <row r="84" spans="1:91" s="4" customFormat="1" ht="12" customHeight="1">
      <c r="B84" s="57"/>
      <c r="C84" s="28" t="s">
        <v>13</v>
      </c>
      <c r="D84" s="58"/>
      <c r="E84" s="58"/>
      <c r="F84" s="58"/>
      <c r="G84" s="58"/>
      <c r="H84" s="58"/>
      <c r="I84" s="58"/>
      <c r="J84" s="58"/>
      <c r="K84" s="58"/>
      <c r="L84" s="58" t="str">
        <f>K5</f>
        <v>2019_3</v>
      </c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9"/>
    </row>
    <row r="85" spans="1:91" s="5" customFormat="1" ht="36.950000000000003" customHeight="1">
      <c r="B85" s="60"/>
      <c r="C85" s="61" t="s">
        <v>16</v>
      </c>
      <c r="D85" s="62"/>
      <c r="E85" s="62"/>
      <c r="F85" s="62"/>
      <c r="G85" s="62"/>
      <c r="H85" s="62"/>
      <c r="I85" s="62"/>
      <c r="J85" s="62"/>
      <c r="K85" s="62"/>
      <c r="L85" s="242" t="str">
        <f>K6</f>
        <v>Oprava vnější jednotné areálové kanalizace před pavilony I. a II. v ZŠ Bezručova, Kolín</v>
      </c>
      <c r="M85" s="243"/>
      <c r="N85" s="243"/>
      <c r="O85" s="243"/>
      <c r="P85" s="243"/>
      <c r="Q85" s="243"/>
      <c r="R85" s="243"/>
      <c r="S85" s="243"/>
      <c r="T85" s="243"/>
      <c r="U85" s="243"/>
      <c r="V85" s="243"/>
      <c r="W85" s="243"/>
      <c r="X85" s="243"/>
      <c r="Y85" s="243"/>
      <c r="Z85" s="243"/>
      <c r="AA85" s="243"/>
      <c r="AB85" s="243"/>
      <c r="AC85" s="243"/>
      <c r="AD85" s="243"/>
      <c r="AE85" s="243"/>
      <c r="AF85" s="243"/>
      <c r="AG85" s="243"/>
      <c r="AH85" s="243"/>
      <c r="AI85" s="243"/>
      <c r="AJ85" s="243"/>
      <c r="AK85" s="243"/>
      <c r="AL85" s="243"/>
      <c r="AM85" s="243"/>
      <c r="AN85" s="243"/>
      <c r="AO85" s="243"/>
      <c r="AP85" s="62"/>
      <c r="AQ85" s="62"/>
      <c r="AR85" s="63"/>
    </row>
    <row r="86" spans="1:91" s="2" customFormat="1" ht="6.95" customHeight="1">
      <c r="A86" s="33"/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8"/>
      <c r="BE86" s="33"/>
    </row>
    <row r="87" spans="1:91" s="2" customFormat="1" ht="12" customHeight="1">
      <c r="A87" s="33"/>
      <c r="B87" s="34"/>
      <c r="C87" s="28" t="s">
        <v>20</v>
      </c>
      <c r="D87" s="35"/>
      <c r="E87" s="35"/>
      <c r="F87" s="35"/>
      <c r="G87" s="35"/>
      <c r="H87" s="35"/>
      <c r="I87" s="35"/>
      <c r="J87" s="35"/>
      <c r="K87" s="35"/>
      <c r="L87" s="64" t="str">
        <f>IF(K8="","",K8)</f>
        <v>Kolín</v>
      </c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28" t="s">
        <v>22</v>
      </c>
      <c r="AJ87" s="35"/>
      <c r="AK87" s="35"/>
      <c r="AL87" s="35"/>
      <c r="AM87" s="244" t="str">
        <f>IF(AN8= "","",AN8)</f>
        <v>26. 7. 2019</v>
      </c>
      <c r="AN87" s="244"/>
      <c r="AO87" s="35"/>
      <c r="AP87" s="35"/>
      <c r="AQ87" s="35"/>
      <c r="AR87" s="38"/>
      <c r="BE87" s="33"/>
    </row>
    <row r="88" spans="1:91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8"/>
      <c r="BE88" s="33"/>
    </row>
    <row r="89" spans="1:91" s="2" customFormat="1" ht="25.7" customHeight="1">
      <c r="A89" s="33"/>
      <c r="B89" s="34"/>
      <c r="C89" s="28" t="s">
        <v>24</v>
      </c>
      <c r="D89" s="35"/>
      <c r="E89" s="35"/>
      <c r="F89" s="35"/>
      <c r="G89" s="35"/>
      <c r="H89" s="35"/>
      <c r="I89" s="35"/>
      <c r="J89" s="35"/>
      <c r="K89" s="35"/>
      <c r="L89" s="58" t="str">
        <f>IF(E11= "","",E11)</f>
        <v>Město Kolín, Karlovo náměstí 78</v>
      </c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28" t="s">
        <v>30</v>
      </c>
      <c r="AJ89" s="35"/>
      <c r="AK89" s="35"/>
      <c r="AL89" s="35"/>
      <c r="AM89" s="245" t="str">
        <f>IF(E17="","",E17)</f>
        <v>Gaudia Design s.r.o., K Čejovu 113, Kejžlice</v>
      </c>
      <c r="AN89" s="246"/>
      <c r="AO89" s="246"/>
      <c r="AP89" s="246"/>
      <c r="AQ89" s="35"/>
      <c r="AR89" s="38"/>
      <c r="AS89" s="247" t="s">
        <v>56</v>
      </c>
      <c r="AT89" s="248"/>
      <c r="AU89" s="66"/>
      <c r="AV89" s="66"/>
      <c r="AW89" s="66"/>
      <c r="AX89" s="66"/>
      <c r="AY89" s="66"/>
      <c r="AZ89" s="66"/>
      <c r="BA89" s="66"/>
      <c r="BB89" s="66"/>
      <c r="BC89" s="66"/>
      <c r="BD89" s="67"/>
      <c r="BE89" s="33"/>
    </row>
    <row r="90" spans="1:91" s="2" customFormat="1" ht="15.2" customHeight="1">
      <c r="A90" s="33"/>
      <c r="B90" s="34"/>
      <c r="C90" s="28" t="s">
        <v>28</v>
      </c>
      <c r="D90" s="35"/>
      <c r="E90" s="35"/>
      <c r="F90" s="35"/>
      <c r="G90" s="35"/>
      <c r="H90" s="35"/>
      <c r="I90" s="35"/>
      <c r="J90" s="35"/>
      <c r="K90" s="35"/>
      <c r="L90" s="58" t="str">
        <f>IF(E14= "Vyplň údaj","",E14)</f>
        <v/>
      </c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28" t="s">
        <v>33</v>
      </c>
      <c r="AJ90" s="35"/>
      <c r="AK90" s="35"/>
      <c r="AL90" s="35"/>
      <c r="AM90" s="245" t="str">
        <f>IF(E20="","",E20)</f>
        <v>Ing. Avuk</v>
      </c>
      <c r="AN90" s="246"/>
      <c r="AO90" s="246"/>
      <c r="AP90" s="246"/>
      <c r="AQ90" s="35"/>
      <c r="AR90" s="38"/>
      <c r="AS90" s="249"/>
      <c r="AT90" s="250"/>
      <c r="AU90" s="68"/>
      <c r="AV90" s="68"/>
      <c r="AW90" s="68"/>
      <c r="AX90" s="68"/>
      <c r="AY90" s="68"/>
      <c r="AZ90" s="68"/>
      <c r="BA90" s="68"/>
      <c r="BB90" s="68"/>
      <c r="BC90" s="68"/>
      <c r="BD90" s="69"/>
      <c r="BE90" s="33"/>
    </row>
    <row r="91" spans="1:91" s="2" customFormat="1" ht="10.9" customHeight="1">
      <c r="A91" s="33"/>
      <c r="B91" s="34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8"/>
      <c r="AS91" s="251"/>
      <c r="AT91" s="252"/>
      <c r="AU91" s="70"/>
      <c r="AV91" s="70"/>
      <c r="AW91" s="70"/>
      <c r="AX91" s="70"/>
      <c r="AY91" s="70"/>
      <c r="AZ91" s="70"/>
      <c r="BA91" s="70"/>
      <c r="BB91" s="70"/>
      <c r="BC91" s="70"/>
      <c r="BD91" s="71"/>
      <c r="BE91" s="33"/>
    </row>
    <row r="92" spans="1:91" s="2" customFormat="1" ht="29.25" customHeight="1">
      <c r="A92" s="33"/>
      <c r="B92" s="34"/>
      <c r="C92" s="232" t="s">
        <v>57</v>
      </c>
      <c r="D92" s="233"/>
      <c r="E92" s="233"/>
      <c r="F92" s="233"/>
      <c r="G92" s="233"/>
      <c r="H92" s="72"/>
      <c r="I92" s="234" t="s">
        <v>58</v>
      </c>
      <c r="J92" s="233"/>
      <c r="K92" s="233"/>
      <c r="L92" s="233"/>
      <c r="M92" s="233"/>
      <c r="N92" s="233"/>
      <c r="O92" s="233"/>
      <c r="P92" s="233"/>
      <c r="Q92" s="233"/>
      <c r="R92" s="233"/>
      <c r="S92" s="233"/>
      <c r="T92" s="233"/>
      <c r="U92" s="233"/>
      <c r="V92" s="233"/>
      <c r="W92" s="233"/>
      <c r="X92" s="233"/>
      <c r="Y92" s="233"/>
      <c r="Z92" s="233"/>
      <c r="AA92" s="233"/>
      <c r="AB92" s="233"/>
      <c r="AC92" s="233"/>
      <c r="AD92" s="233"/>
      <c r="AE92" s="233"/>
      <c r="AF92" s="233"/>
      <c r="AG92" s="235" t="s">
        <v>59</v>
      </c>
      <c r="AH92" s="233"/>
      <c r="AI92" s="233"/>
      <c r="AJ92" s="233"/>
      <c r="AK92" s="233"/>
      <c r="AL92" s="233"/>
      <c r="AM92" s="233"/>
      <c r="AN92" s="234" t="s">
        <v>60</v>
      </c>
      <c r="AO92" s="233"/>
      <c r="AP92" s="236"/>
      <c r="AQ92" s="73" t="s">
        <v>61</v>
      </c>
      <c r="AR92" s="38"/>
      <c r="AS92" s="74" t="s">
        <v>62</v>
      </c>
      <c r="AT92" s="75" t="s">
        <v>63</v>
      </c>
      <c r="AU92" s="75" t="s">
        <v>64</v>
      </c>
      <c r="AV92" s="75" t="s">
        <v>65</v>
      </c>
      <c r="AW92" s="75" t="s">
        <v>66</v>
      </c>
      <c r="AX92" s="75" t="s">
        <v>67</v>
      </c>
      <c r="AY92" s="75" t="s">
        <v>68</v>
      </c>
      <c r="AZ92" s="75" t="s">
        <v>69</v>
      </c>
      <c r="BA92" s="75" t="s">
        <v>70</v>
      </c>
      <c r="BB92" s="75" t="s">
        <v>71</v>
      </c>
      <c r="BC92" s="75" t="s">
        <v>72</v>
      </c>
      <c r="BD92" s="76" t="s">
        <v>73</v>
      </c>
      <c r="BE92" s="33"/>
    </row>
    <row r="93" spans="1:91" s="2" customFormat="1" ht="10.9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8"/>
      <c r="AS93" s="77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9"/>
      <c r="BE93" s="33"/>
    </row>
    <row r="94" spans="1:91" s="6" customFormat="1" ht="32.450000000000003" customHeight="1">
      <c r="B94" s="80"/>
      <c r="C94" s="81" t="s">
        <v>74</v>
      </c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240">
        <f>ROUND(AG95,2)</f>
        <v>0</v>
      </c>
      <c r="AH94" s="240"/>
      <c r="AI94" s="240"/>
      <c r="AJ94" s="240"/>
      <c r="AK94" s="240"/>
      <c r="AL94" s="240"/>
      <c r="AM94" s="240"/>
      <c r="AN94" s="241">
        <f>SUM(AG94,AT94)</f>
        <v>0</v>
      </c>
      <c r="AO94" s="241"/>
      <c r="AP94" s="241"/>
      <c r="AQ94" s="84" t="s">
        <v>1</v>
      </c>
      <c r="AR94" s="85"/>
      <c r="AS94" s="86">
        <f>ROUND(AS95,2)</f>
        <v>0</v>
      </c>
      <c r="AT94" s="87">
        <f>ROUND(SUM(AV94:AW94),2)</f>
        <v>0</v>
      </c>
      <c r="AU94" s="88">
        <f>ROUND(AU95,5)</f>
        <v>0</v>
      </c>
      <c r="AV94" s="87">
        <f>ROUND(AZ94*L29,2)</f>
        <v>0</v>
      </c>
      <c r="AW94" s="87">
        <f>ROUND(BA94*L30,2)</f>
        <v>0</v>
      </c>
      <c r="AX94" s="87">
        <f>ROUND(BB94*L29,2)</f>
        <v>0</v>
      </c>
      <c r="AY94" s="87">
        <f>ROUND(BC94*L30,2)</f>
        <v>0</v>
      </c>
      <c r="AZ94" s="87">
        <f>ROUND(AZ95,2)</f>
        <v>0</v>
      </c>
      <c r="BA94" s="87">
        <f>ROUND(BA95,2)</f>
        <v>0</v>
      </c>
      <c r="BB94" s="87">
        <f>ROUND(BB95,2)</f>
        <v>0</v>
      </c>
      <c r="BC94" s="87">
        <f>ROUND(BC95,2)</f>
        <v>0</v>
      </c>
      <c r="BD94" s="89">
        <f>ROUND(BD95,2)</f>
        <v>0</v>
      </c>
      <c r="BS94" s="90" t="s">
        <v>75</v>
      </c>
      <c r="BT94" s="90" t="s">
        <v>76</v>
      </c>
      <c r="BU94" s="91" t="s">
        <v>77</v>
      </c>
      <c r="BV94" s="90" t="s">
        <v>78</v>
      </c>
      <c r="BW94" s="90" t="s">
        <v>5</v>
      </c>
      <c r="BX94" s="90" t="s">
        <v>79</v>
      </c>
      <c r="CL94" s="90" t="s">
        <v>1</v>
      </c>
    </row>
    <row r="95" spans="1:91" s="7" customFormat="1" ht="16.5" customHeight="1">
      <c r="A95" s="92" t="s">
        <v>80</v>
      </c>
      <c r="B95" s="93"/>
      <c r="C95" s="94"/>
      <c r="D95" s="239" t="s">
        <v>81</v>
      </c>
      <c r="E95" s="239"/>
      <c r="F95" s="239"/>
      <c r="G95" s="239"/>
      <c r="H95" s="239"/>
      <c r="I95" s="95"/>
      <c r="J95" s="239" t="s">
        <v>82</v>
      </c>
      <c r="K95" s="239"/>
      <c r="L95" s="239"/>
      <c r="M95" s="239"/>
      <c r="N95" s="239"/>
      <c r="O95" s="239"/>
      <c r="P95" s="239"/>
      <c r="Q95" s="239"/>
      <c r="R95" s="239"/>
      <c r="S95" s="239"/>
      <c r="T95" s="239"/>
      <c r="U95" s="239"/>
      <c r="V95" s="239"/>
      <c r="W95" s="239"/>
      <c r="X95" s="239"/>
      <c r="Y95" s="239"/>
      <c r="Z95" s="239"/>
      <c r="AA95" s="239"/>
      <c r="AB95" s="239"/>
      <c r="AC95" s="239"/>
      <c r="AD95" s="239"/>
      <c r="AE95" s="239"/>
      <c r="AF95" s="239"/>
      <c r="AG95" s="237">
        <f>'D2_01 - Jednotná kanalizace'!J30</f>
        <v>0</v>
      </c>
      <c r="AH95" s="238"/>
      <c r="AI95" s="238"/>
      <c r="AJ95" s="238"/>
      <c r="AK95" s="238"/>
      <c r="AL95" s="238"/>
      <c r="AM95" s="238"/>
      <c r="AN95" s="237">
        <f>SUM(AG95,AT95)</f>
        <v>0</v>
      </c>
      <c r="AO95" s="238"/>
      <c r="AP95" s="238"/>
      <c r="AQ95" s="96" t="s">
        <v>83</v>
      </c>
      <c r="AR95" s="97"/>
      <c r="AS95" s="98">
        <v>0</v>
      </c>
      <c r="AT95" s="99">
        <f>ROUND(SUM(AV95:AW95),2)</f>
        <v>0</v>
      </c>
      <c r="AU95" s="100">
        <f>'D2_01 - Jednotná kanalizace'!P125</f>
        <v>0</v>
      </c>
      <c r="AV95" s="99">
        <f>'D2_01 - Jednotná kanalizace'!J33</f>
        <v>0</v>
      </c>
      <c r="AW95" s="99">
        <f>'D2_01 - Jednotná kanalizace'!J34</f>
        <v>0</v>
      </c>
      <c r="AX95" s="99">
        <f>'D2_01 - Jednotná kanalizace'!J35</f>
        <v>0</v>
      </c>
      <c r="AY95" s="99">
        <f>'D2_01 - Jednotná kanalizace'!J36</f>
        <v>0</v>
      </c>
      <c r="AZ95" s="99">
        <f>'D2_01 - Jednotná kanalizace'!F33</f>
        <v>0</v>
      </c>
      <c r="BA95" s="99">
        <f>'D2_01 - Jednotná kanalizace'!F34</f>
        <v>0</v>
      </c>
      <c r="BB95" s="99">
        <f>'D2_01 - Jednotná kanalizace'!F35</f>
        <v>0</v>
      </c>
      <c r="BC95" s="99">
        <f>'D2_01 - Jednotná kanalizace'!F36</f>
        <v>0</v>
      </c>
      <c r="BD95" s="101">
        <f>'D2_01 - Jednotná kanalizace'!F37</f>
        <v>0</v>
      </c>
      <c r="BT95" s="102" t="s">
        <v>84</v>
      </c>
      <c r="BV95" s="102" t="s">
        <v>78</v>
      </c>
      <c r="BW95" s="102" t="s">
        <v>85</v>
      </c>
      <c r="BX95" s="102" t="s">
        <v>5</v>
      </c>
      <c r="CL95" s="102" t="s">
        <v>1</v>
      </c>
      <c r="CM95" s="102" t="s">
        <v>86</v>
      </c>
    </row>
    <row r="96" spans="1:91" s="2" customFormat="1" ht="30" customHeight="1">
      <c r="A96" s="33"/>
      <c r="B96" s="34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8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</row>
    <row r="97" spans="1:57" s="2" customFormat="1" ht="6.95" customHeight="1">
      <c r="A97" s="33"/>
      <c r="B97" s="53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38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</row>
  </sheetData>
  <sheetProtection algorithmName="SHA-512" hashValue="YGjS0eK0ru45GEf13NmraZcJnDC9OewMsgcywmBcJAr03diH5Jxavi0OT5sMdv7P+6jZF7nzTsi7ywNKFKE5Pw==" saltValue="YOmw34kJCqjcbC+68LKjxtNdVQMJ+aeYRiZa/mhwJa9tW6d/F7Vc4DzFQtCeBMlgLh0/XQU6gYHxvucJaUaPyw==" spinCount="100000" sheet="1" objects="1" scenarios="1" formatColumns="0" formatRows="0"/>
  <mergeCells count="42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D2_01 - Jednotná kanalizace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553"/>
  <sheetViews>
    <sheetView showGridLines="0" tabSelected="1" topLeftCell="A197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AT2" s="16" t="s">
        <v>85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19"/>
      <c r="AT3" s="16" t="s">
        <v>86</v>
      </c>
    </row>
    <row r="4" spans="1:46" s="1" customFormat="1" ht="24.95" customHeight="1">
      <c r="B4" s="19"/>
      <c r="D4" s="105" t="s">
        <v>87</v>
      </c>
      <c r="L4" s="19"/>
      <c r="M4" s="106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07" t="s">
        <v>16</v>
      </c>
      <c r="L6" s="19"/>
    </row>
    <row r="7" spans="1:46" s="1" customFormat="1" ht="26.25" customHeight="1">
      <c r="B7" s="19"/>
      <c r="E7" s="275" t="str">
        <f>'Rekapitulace stavby'!K6</f>
        <v>Oprava vnější jednotné areálové kanalizace před pavilony I. a II. v ZŠ Bezručova, Kolín</v>
      </c>
      <c r="F7" s="276"/>
      <c r="G7" s="276"/>
      <c r="H7" s="276"/>
      <c r="L7" s="19"/>
    </row>
    <row r="8" spans="1:46" s="2" customFormat="1" ht="12" customHeight="1">
      <c r="A8" s="33"/>
      <c r="B8" s="38"/>
      <c r="C8" s="33"/>
      <c r="D8" s="107" t="s">
        <v>88</v>
      </c>
      <c r="E8" s="33"/>
      <c r="F8" s="33"/>
      <c r="G8" s="33"/>
      <c r="H8" s="33"/>
      <c r="I8" s="33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8"/>
      <c r="C9" s="33"/>
      <c r="D9" s="33"/>
      <c r="E9" s="277" t="s">
        <v>89</v>
      </c>
      <c r="F9" s="278"/>
      <c r="G9" s="278"/>
      <c r="H9" s="278"/>
      <c r="I9" s="33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07" t="s">
        <v>18</v>
      </c>
      <c r="E11" s="33"/>
      <c r="F11" s="108" t="s">
        <v>1</v>
      </c>
      <c r="G11" s="33"/>
      <c r="H11" s="33"/>
      <c r="I11" s="107" t="s">
        <v>19</v>
      </c>
      <c r="J11" s="108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07" t="s">
        <v>20</v>
      </c>
      <c r="E12" s="33"/>
      <c r="F12" s="108" t="s">
        <v>21</v>
      </c>
      <c r="G12" s="33"/>
      <c r="H12" s="33"/>
      <c r="I12" s="107" t="s">
        <v>22</v>
      </c>
      <c r="J12" s="109" t="str">
        <f>'Rekapitulace stavby'!AN8</f>
        <v>26. 7. 2019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07" t="s">
        <v>24</v>
      </c>
      <c r="E14" s="33"/>
      <c r="F14" s="33"/>
      <c r="G14" s="33"/>
      <c r="H14" s="33"/>
      <c r="I14" s="107" t="s">
        <v>25</v>
      </c>
      <c r="J14" s="108" t="s">
        <v>1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08" t="s">
        <v>26</v>
      </c>
      <c r="F15" s="33"/>
      <c r="G15" s="33"/>
      <c r="H15" s="33"/>
      <c r="I15" s="107" t="s">
        <v>27</v>
      </c>
      <c r="J15" s="108" t="s">
        <v>1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07" t="s">
        <v>28</v>
      </c>
      <c r="E17" s="33"/>
      <c r="F17" s="33"/>
      <c r="G17" s="33"/>
      <c r="H17" s="33"/>
      <c r="I17" s="107" t="s">
        <v>25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279" t="str">
        <f>'Rekapitulace stavby'!E14</f>
        <v>Vyplň údaj</v>
      </c>
      <c r="F18" s="280"/>
      <c r="G18" s="280"/>
      <c r="H18" s="280"/>
      <c r="I18" s="107" t="s">
        <v>27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07" t="s">
        <v>30</v>
      </c>
      <c r="E20" s="33"/>
      <c r="F20" s="33"/>
      <c r="G20" s="33"/>
      <c r="H20" s="33"/>
      <c r="I20" s="107" t="s">
        <v>25</v>
      </c>
      <c r="J20" s="108" t="s">
        <v>1</v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08" t="s">
        <v>31</v>
      </c>
      <c r="F21" s="33"/>
      <c r="G21" s="33"/>
      <c r="H21" s="33"/>
      <c r="I21" s="107" t="s">
        <v>27</v>
      </c>
      <c r="J21" s="108" t="s">
        <v>1</v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07" t="s">
        <v>33</v>
      </c>
      <c r="E23" s="33"/>
      <c r="F23" s="33"/>
      <c r="G23" s="33"/>
      <c r="H23" s="33"/>
      <c r="I23" s="107" t="s">
        <v>25</v>
      </c>
      <c r="J23" s="108" t="s">
        <v>1</v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08" t="s">
        <v>34</v>
      </c>
      <c r="F24" s="33"/>
      <c r="G24" s="33"/>
      <c r="H24" s="33"/>
      <c r="I24" s="107" t="s">
        <v>27</v>
      </c>
      <c r="J24" s="108" t="s">
        <v>1</v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07" t="s">
        <v>35</v>
      </c>
      <c r="E26" s="33"/>
      <c r="F26" s="33"/>
      <c r="G26" s="33"/>
      <c r="H26" s="33"/>
      <c r="I26" s="33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10"/>
      <c r="B27" s="111"/>
      <c r="C27" s="110"/>
      <c r="D27" s="110"/>
      <c r="E27" s="281" t="s">
        <v>1</v>
      </c>
      <c r="F27" s="281"/>
      <c r="G27" s="281"/>
      <c r="H27" s="281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3"/>
      <c r="E29" s="113"/>
      <c r="F29" s="113"/>
      <c r="G29" s="113"/>
      <c r="H29" s="113"/>
      <c r="I29" s="113"/>
      <c r="J29" s="113"/>
      <c r="K29" s="113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4" t="s">
        <v>36</v>
      </c>
      <c r="E30" s="33"/>
      <c r="F30" s="33"/>
      <c r="G30" s="33"/>
      <c r="H30" s="33"/>
      <c r="I30" s="33"/>
      <c r="J30" s="115">
        <f>ROUND(J125,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13"/>
      <c r="E31" s="113"/>
      <c r="F31" s="113"/>
      <c r="G31" s="113"/>
      <c r="H31" s="113"/>
      <c r="I31" s="113"/>
      <c r="J31" s="113"/>
      <c r="K31" s="113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16" t="s">
        <v>38</v>
      </c>
      <c r="G32" s="33"/>
      <c r="H32" s="33"/>
      <c r="I32" s="116" t="s">
        <v>37</v>
      </c>
      <c r="J32" s="116" t="s">
        <v>39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17" t="s">
        <v>40</v>
      </c>
      <c r="E33" s="107" t="s">
        <v>41</v>
      </c>
      <c r="F33" s="118">
        <f>ROUND((SUM(BE125:BE552)),  2)</f>
        <v>0</v>
      </c>
      <c r="G33" s="33"/>
      <c r="H33" s="33"/>
      <c r="I33" s="119">
        <v>0.21</v>
      </c>
      <c r="J33" s="118">
        <f>ROUND(((SUM(BE125:BE552))*I33),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07" t="s">
        <v>42</v>
      </c>
      <c r="F34" s="118">
        <f>ROUND((SUM(BF125:BF552)),  2)</f>
        <v>0</v>
      </c>
      <c r="G34" s="33"/>
      <c r="H34" s="33"/>
      <c r="I34" s="119">
        <v>0.15</v>
      </c>
      <c r="J34" s="118">
        <f>ROUND(((SUM(BF125:BF552))*I34),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07" t="s">
        <v>43</v>
      </c>
      <c r="F35" s="118">
        <f>ROUND((SUM(BG125:BG552)),  2)</f>
        <v>0</v>
      </c>
      <c r="G35" s="33"/>
      <c r="H35" s="33"/>
      <c r="I35" s="119">
        <v>0.21</v>
      </c>
      <c r="J35" s="118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07" t="s">
        <v>44</v>
      </c>
      <c r="F36" s="118">
        <f>ROUND((SUM(BH125:BH552)),  2)</f>
        <v>0</v>
      </c>
      <c r="G36" s="33"/>
      <c r="H36" s="33"/>
      <c r="I36" s="119">
        <v>0.15</v>
      </c>
      <c r="J36" s="118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07" t="s">
        <v>45</v>
      </c>
      <c r="F37" s="118">
        <f>ROUND((SUM(BI125:BI552)),  2)</f>
        <v>0</v>
      </c>
      <c r="G37" s="33"/>
      <c r="H37" s="33"/>
      <c r="I37" s="119">
        <v>0</v>
      </c>
      <c r="J37" s="118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20"/>
      <c r="D39" s="121" t="s">
        <v>46</v>
      </c>
      <c r="E39" s="122"/>
      <c r="F39" s="122"/>
      <c r="G39" s="123" t="s">
        <v>47</v>
      </c>
      <c r="H39" s="124" t="s">
        <v>48</v>
      </c>
      <c r="I39" s="122"/>
      <c r="J39" s="125">
        <f>SUM(J30:J37)</f>
        <v>0</v>
      </c>
      <c r="K39" s="126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19"/>
      <c r="L41" s="19"/>
    </row>
    <row r="42" spans="1:31" s="1" customFormat="1" ht="14.45" customHeight="1">
      <c r="B42" s="19"/>
      <c r="L42" s="19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50"/>
      <c r="D50" s="127" t="s">
        <v>49</v>
      </c>
      <c r="E50" s="128"/>
      <c r="F50" s="128"/>
      <c r="G50" s="127" t="s">
        <v>50</v>
      </c>
      <c r="H50" s="128"/>
      <c r="I50" s="128"/>
      <c r="J50" s="128"/>
      <c r="K50" s="128"/>
      <c r="L50" s="50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2.75">
      <c r="A61" s="33"/>
      <c r="B61" s="38"/>
      <c r="C61" s="33"/>
      <c r="D61" s="129" t="s">
        <v>51</v>
      </c>
      <c r="E61" s="130"/>
      <c r="F61" s="131" t="s">
        <v>52</v>
      </c>
      <c r="G61" s="129" t="s">
        <v>51</v>
      </c>
      <c r="H61" s="130"/>
      <c r="I61" s="130"/>
      <c r="J61" s="132" t="s">
        <v>52</v>
      </c>
      <c r="K61" s="130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2.75">
      <c r="A65" s="33"/>
      <c r="B65" s="38"/>
      <c r="C65" s="33"/>
      <c r="D65" s="127" t="s">
        <v>53</v>
      </c>
      <c r="E65" s="133"/>
      <c r="F65" s="133"/>
      <c r="G65" s="127" t="s">
        <v>54</v>
      </c>
      <c r="H65" s="133"/>
      <c r="I65" s="133"/>
      <c r="J65" s="133"/>
      <c r="K65" s="133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2.75">
      <c r="A76" s="33"/>
      <c r="B76" s="38"/>
      <c r="C76" s="33"/>
      <c r="D76" s="129" t="s">
        <v>51</v>
      </c>
      <c r="E76" s="130"/>
      <c r="F76" s="131" t="s">
        <v>52</v>
      </c>
      <c r="G76" s="129" t="s">
        <v>51</v>
      </c>
      <c r="H76" s="130"/>
      <c r="I76" s="130"/>
      <c r="J76" s="132" t="s">
        <v>52</v>
      </c>
      <c r="K76" s="130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134"/>
      <c r="C77" s="135"/>
      <c r="D77" s="135"/>
      <c r="E77" s="135"/>
      <c r="F77" s="135"/>
      <c r="G77" s="135"/>
      <c r="H77" s="135"/>
      <c r="I77" s="135"/>
      <c r="J77" s="135"/>
      <c r="K77" s="135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136"/>
      <c r="C81" s="137"/>
      <c r="D81" s="137"/>
      <c r="E81" s="137"/>
      <c r="F81" s="137"/>
      <c r="G81" s="137"/>
      <c r="H81" s="137"/>
      <c r="I81" s="137"/>
      <c r="J81" s="137"/>
      <c r="K81" s="137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90</v>
      </c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5"/>
      <c r="E84" s="35"/>
      <c r="F84" s="35"/>
      <c r="G84" s="35"/>
      <c r="H84" s="3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26.25" customHeight="1">
      <c r="A85" s="33"/>
      <c r="B85" s="34"/>
      <c r="C85" s="35"/>
      <c r="D85" s="35"/>
      <c r="E85" s="273" t="str">
        <f>E7</f>
        <v>Oprava vnější jednotné areálové kanalizace před pavilony I. a II. v ZŠ Bezručova, Kolín</v>
      </c>
      <c r="F85" s="274"/>
      <c r="G85" s="274"/>
      <c r="H85" s="274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88</v>
      </c>
      <c r="D86" s="35"/>
      <c r="E86" s="35"/>
      <c r="F86" s="35"/>
      <c r="G86" s="35"/>
      <c r="H86" s="35"/>
      <c r="I86" s="35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5"/>
      <c r="D87" s="35"/>
      <c r="E87" s="242" t="str">
        <f>E9</f>
        <v>D2_01 - Jednotná kanalizace</v>
      </c>
      <c r="F87" s="272"/>
      <c r="G87" s="272"/>
      <c r="H87" s="272"/>
      <c r="I87" s="35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5"/>
      <c r="E89" s="35"/>
      <c r="F89" s="26" t="str">
        <f>F12</f>
        <v>Kolín</v>
      </c>
      <c r="G89" s="35"/>
      <c r="H89" s="35"/>
      <c r="I89" s="28" t="s">
        <v>22</v>
      </c>
      <c r="J89" s="65" t="str">
        <f>IF(J12="","",J12)</f>
        <v>26. 7. 2019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40.15" customHeight="1">
      <c r="A91" s="33"/>
      <c r="B91" s="34"/>
      <c r="C91" s="28" t="s">
        <v>24</v>
      </c>
      <c r="D91" s="35"/>
      <c r="E91" s="35"/>
      <c r="F91" s="26" t="str">
        <f>E15</f>
        <v>Město Kolín, Karlovo náměstí 78</v>
      </c>
      <c r="G91" s="35"/>
      <c r="H91" s="35"/>
      <c r="I91" s="28" t="s">
        <v>30</v>
      </c>
      <c r="J91" s="31" t="str">
        <f>E21</f>
        <v>Gaudia Design s.r.o., K Čejovu 113, Kejžlice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28</v>
      </c>
      <c r="D92" s="35"/>
      <c r="E92" s="35"/>
      <c r="F92" s="26" t="str">
        <f>IF(E18="","",E18)</f>
        <v>Vyplň údaj</v>
      </c>
      <c r="G92" s="35"/>
      <c r="H92" s="35"/>
      <c r="I92" s="28" t="s">
        <v>33</v>
      </c>
      <c r="J92" s="31" t="str">
        <f>E24</f>
        <v>Ing. Avuk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38" t="s">
        <v>91</v>
      </c>
      <c r="D94" s="139"/>
      <c r="E94" s="139"/>
      <c r="F94" s="139"/>
      <c r="G94" s="139"/>
      <c r="H94" s="139"/>
      <c r="I94" s="139"/>
      <c r="J94" s="140" t="s">
        <v>92</v>
      </c>
      <c r="K94" s="139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41" t="s">
        <v>93</v>
      </c>
      <c r="D96" s="35"/>
      <c r="E96" s="35"/>
      <c r="F96" s="35"/>
      <c r="G96" s="35"/>
      <c r="H96" s="35"/>
      <c r="I96" s="35"/>
      <c r="J96" s="83">
        <f>J125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94</v>
      </c>
    </row>
    <row r="97" spans="1:31" s="9" customFormat="1" ht="24.95" customHeight="1">
      <c r="B97" s="142"/>
      <c r="C97" s="143"/>
      <c r="D97" s="144" t="s">
        <v>95</v>
      </c>
      <c r="E97" s="145"/>
      <c r="F97" s="145"/>
      <c r="G97" s="145"/>
      <c r="H97" s="145"/>
      <c r="I97" s="145"/>
      <c r="J97" s="146">
        <f>J126</f>
        <v>0</v>
      </c>
      <c r="K97" s="143"/>
      <c r="L97" s="147"/>
    </row>
    <row r="98" spans="1:31" s="10" customFormat="1" ht="19.899999999999999" customHeight="1">
      <c r="B98" s="148"/>
      <c r="C98" s="149"/>
      <c r="D98" s="150" t="s">
        <v>96</v>
      </c>
      <c r="E98" s="151"/>
      <c r="F98" s="151"/>
      <c r="G98" s="151"/>
      <c r="H98" s="151"/>
      <c r="I98" s="151"/>
      <c r="J98" s="152">
        <f>J127</f>
        <v>0</v>
      </c>
      <c r="K98" s="149"/>
      <c r="L98" s="153"/>
    </row>
    <row r="99" spans="1:31" s="10" customFormat="1" ht="19.899999999999999" customHeight="1">
      <c r="B99" s="148"/>
      <c r="C99" s="149"/>
      <c r="D99" s="150" t="s">
        <v>97</v>
      </c>
      <c r="E99" s="151"/>
      <c r="F99" s="151"/>
      <c r="G99" s="151"/>
      <c r="H99" s="151"/>
      <c r="I99" s="151"/>
      <c r="J99" s="152">
        <f>J249</f>
        <v>0</v>
      </c>
      <c r="K99" s="149"/>
      <c r="L99" s="153"/>
    </row>
    <row r="100" spans="1:31" s="10" customFormat="1" ht="19.899999999999999" customHeight="1">
      <c r="B100" s="148"/>
      <c r="C100" s="149"/>
      <c r="D100" s="150" t="s">
        <v>98</v>
      </c>
      <c r="E100" s="151"/>
      <c r="F100" s="151"/>
      <c r="G100" s="151"/>
      <c r="H100" s="151"/>
      <c r="I100" s="151"/>
      <c r="J100" s="152">
        <f>J306</f>
        <v>0</v>
      </c>
      <c r="K100" s="149"/>
      <c r="L100" s="153"/>
    </row>
    <row r="101" spans="1:31" s="10" customFormat="1" ht="19.899999999999999" customHeight="1">
      <c r="B101" s="148"/>
      <c r="C101" s="149"/>
      <c r="D101" s="150" t="s">
        <v>99</v>
      </c>
      <c r="E101" s="151"/>
      <c r="F101" s="151"/>
      <c r="G101" s="151"/>
      <c r="H101" s="151"/>
      <c r="I101" s="151"/>
      <c r="J101" s="152">
        <f>J329</f>
        <v>0</v>
      </c>
      <c r="K101" s="149"/>
      <c r="L101" s="153"/>
    </row>
    <row r="102" spans="1:31" s="10" customFormat="1" ht="19.899999999999999" customHeight="1">
      <c r="B102" s="148"/>
      <c r="C102" s="149"/>
      <c r="D102" s="150" t="s">
        <v>100</v>
      </c>
      <c r="E102" s="151"/>
      <c r="F102" s="151"/>
      <c r="G102" s="151"/>
      <c r="H102" s="151"/>
      <c r="I102" s="151"/>
      <c r="J102" s="152">
        <f>J350</f>
        <v>0</v>
      </c>
      <c r="K102" s="149"/>
      <c r="L102" s="153"/>
    </row>
    <row r="103" spans="1:31" s="10" customFormat="1" ht="19.899999999999999" customHeight="1">
      <c r="B103" s="148"/>
      <c r="C103" s="149"/>
      <c r="D103" s="150" t="s">
        <v>101</v>
      </c>
      <c r="E103" s="151"/>
      <c r="F103" s="151"/>
      <c r="G103" s="151"/>
      <c r="H103" s="151"/>
      <c r="I103" s="151"/>
      <c r="J103" s="152">
        <f>J546</f>
        <v>0</v>
      </c>
      <c r="K103" s="149"/>
      <c r="L103" s="153"/>
    </row>
    <row r="104" spans="1:31" s="9" customFormat="1" ht="24.95" customHeight="1">
      <c r="B104" s="142"/>
      <c r="C104" s="143"/>
      <c r="D104" s="144" t="s">
        <v>102</v>
      </c>
      <c r="E104" s="145"/>
      <c r="F104" s="145"/>
      <c r="G104" s="145"/>
      <c r="H104" s="145"/>
      <c r="I104" s="145"/>
      <c r="J104" s="146">
        <f>J549</f>
        <v>0</v>
      </c>
      <c r="K104" s="143"/>
      <c r="L104" s="147"/>
    </row>
    <row r="105" spans="1:31" s="10" customFormat="1" ht="19.899999999999999" customHeight="1">
      <c r="B105" s="148"/>
      <c r="C105" s="149"/>
      <c r="D105" s="150" t="s">
        <v>103</v>
      </c>
      <c r="E105" s="151"/>
      <c r="F105" s="151"/>
      <c r="G105" s="151"/>
      <c r="H105" s="151"/>
      <c r="I105" s="151"/>
      <c r="J105" s="152">
        <f>J550</f>
        <v>0</v>
      </c>
      <c r="K105" s="149"/>
      <c r="L105" s="153"/>
    </row>
    <row r="106" spans="1:31" s="2" customFormat="1" ht="21.75" customHeight="1">
      <c r="A106" s="33"/>
      <c r="B106" s="34"/>
      <c r="C106" s="35"/>
      <c r="D106" s="35"/>
      <c r="E106" s="35"/>
      <c r="F106" s="35"/>
      <c r="G106" s="35"/>
      <c r="H106" s="35"/>
      <c r="I106" s="35"/>
      <c r="J106" s="35"/>
      <c r="K106" s="35"/>
      <c r="L106" s="50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6.95" customHeight="1">
      <c r="A107" s="33"/>
      <c r="B107" s="53"/>
      <c r="C107" s="54"/>
      <c r="D107" s="54"/>
      <c r="E107" s="54"/>
      <c r="F107" s="54"/>
      <c r="G107" s="54"/>
      <c r="H107" s="54"/>
      <c r="I107" s="54"/>
      <c r="J107" s="54"/>
      <c r="K107" s="54"/>
      <c r="L107" s="50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11" spans="1:31" s="2" customFormat="1" ht="6.95" customHeight="1">
      <c r="A111" s="33"/>
      <c r="B111" s="55"/>
      <c r="C111" s="56"/>
      <c r="D111" s="56"/>
      <c r="E111" s="56"/>
      <c r="F111" s="56"/>
      <c r="G111" s="56"/>
      <c r="H111" s="56"/>
      <c r="I111" s="56"/>
      <c r="J111" s="56"/>
      <c r="K111" s="56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24.95" customHeight="1">
      <c r="A112" s="33"/>
      <c r="B112" s="34"/>
      <c r="C112" s="22" t="s">
        <v>104</v>
      </c>
      <c r="D112" s="35"/>
      <c r="E112" s="35"/>
      <c r="F112" s="35"/>
      <c r="G112" s="35"/>
      <c r="H112" s="35"/>
      <c r="I112" s="35"/>
      <c r="J112" s="35"/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6.95" customHeight="1">
      <c r="A113" s="33"/>
      <c r="B113" s="34"/>
      <c r="C113" s="35"/>
      <c r="D113" s="35"/>
      <c r="E113" s="35"/>
      <c r="F113" s="35"/>
      <c r="G113" s="35"/>
      <c r="H113" s="35"/>
      <c r="I113" s="35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2" customHeight="1">
      <c r="A114" s="33"/>
      <c r="B114" s="34"/>
      <c r="C114" s="28" t="s">
        <v>16</v>
      </c>
      <c r="D114" s="35"/>
      <c r="E114" s="35"/>
      <c r="F114" s="35"/>
      <c r="G114" s="35"/>
      <c r="H114" s="35"/>
      <c r="I114" s="35"/>
      <c r="J114" s="35"/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26.25" customHeight="1">
      <c r="A115" s="33"/>
      <c r="B115" s="34"/>
      <c r="C115" s="35"/>
      <c r="D115" s="35"/>
      <c r="E115" s="273" t="str">
        <f>E7</f>
        <v>Oprava vnější jednotné areálové kanalizace před pavilony I. a II. v ZŠ Bezručova, Kolín</v>
      </c>
      <c r="F115" s="274"/>
      <c r="G115" s="274"/>
      <c r="H115" s="274"/>
      <c r="I115" s="35"/>
      <c r="J115" s="35"/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2" customHeight="1">
      <c r="A116" s="33"/>
      <c r="B116" s="34"/>
      <c r="C116" s="28" t="s">
        <v>88</v>
      </c>
      <c r="D116" s="35"/>
      <c r="E116" s="35"/>
      <c r="F116" s="35"/>
      <c r="G116" s="35"/>
      <c r="H116" s="35"/>
      <c r="I116" s="35"/>
      <c r="J116" s="35"/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6.5" customHeight="1">
      <c r="A117" s="33"/>
      <c r="B117" s="34"/>
      <c r="C117" s="35"/>
      <c r="D117" s="35"/>
      <c r="E117" s="242" t="str">
        <f>E9</f>
        <v>D2_01 - Jednotná kanalizace</v>
      </c>
      <c r="F117" s="272"/>
      <c r="G117" s="272"/>
      <c r="H117" s="272"/>
      <c r="I117" s="35"/>
      <c r="J117" s="35"/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6.95" customHeight="1">
      <c r="A118" s="33"/>
      <c r="B118" s="34"/>
      <c r="C118" s="35"/>
      <c r="D118" s="35"/>
      <c r="E118" s="35"/>
      <c r="F118" s="35"/>
      <c r="G118" s="35"/>
      <c r="H118" s="35"/>
      <c r="I118" s="35"/>
      <c r="J118" s="35"/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2" customHeight="1">
      <c r="A119" s="33"/>
      <c r="B119" s="34"/>
      <c r="C119" s="28" t="s">
        <v>20</v>
      </c>
      <c r="D119" s="35"/>
      <c r="E119" s="35"/>
      <c r="F119" s="26" t="str">
        <f>F12</f>
        <v>Kolín</v>
      </c>
      <c r="G119" s="35"/>
      <c r="H119" s="35"/>
      <c r="I119" s="28" t="s">
        <v>22</v>
      </c>
      <c r="J119" s="65" t="str">
        <f>IF(J12="","",J12)</f>
        <v>26. 7. 2019</v>
      </c>
      <c r="K119" s="35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6.95" customHeight="1">
      <c r="A120" s="33"/>
      <c r="B120" s="34"/>
      <c r="C120" s="35"/>
      <c r="D120" s="35"/>
      <c r="E120" s="35"/>
      <c r="F120" s="35"/>
      <c r="G120" s="35"/>
      <c r="H120" s="35"/>
      <c r="I120" s="35"/>
      <c r="J120" s="35"/>
      <c r="K120" s="35"/>
      <c r="L120" s="50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40.15" customHeight="1">
      <c r="A121" s="33"/>
      <c r="B121" s="34"/>
      <c r="C121" s="28" t="s">
        <v>24</v>
      </c>
      <c r="D121" s="35"/>
      <c r="E121" s="35"/>
      <c r="F121" s="26" t="str">
        <f>E15</f>
        <v>Město Kolín, Karlovo náměstí 78</v>
      </c>
      <c r="G121" s="35"/>
      <c r="H121" s="35"/>
      <c r="I121" s="28" t="s">
        <v>30</v>
      </c>
      <c r="J121" s="31" t="str">
        <f>E21</f>
        <v>Gaudia Design s.r.o., K Čejovu 113, Kejžlice</v>
      </c>
      <c r="K121" s="35"/>
      <c r="L121" s="50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2" customFormat="1" ht="15.2" customHeight="1">
      <c r="A122" s="33"/>
      <c r="B122" s="34"/>
      <c r="C122" s="28" t="s">
        <v>28</v>
      </c>
      <c r="D122" s="35"/>
      <c r="E122" s="35"/>
      <c r="F122" s="26" t="str">
        <f>IF(E18="","",E18)</f>
        <v>Vyplň údaj</v>
      </c>
      <c r="G122" s="35"/>
      <c r="H122" s="35"/>
      <c r="I122" s="28" t="s">
        <v>33</v>
      </c>
      <c r="J122" s="31" t="str">
        <f>E24</f>
        <v>Ing. Avuk</v>
      </c>
      <c r="K122" s="35"/>
      <c r="L122" s="50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5" s="2" customFormat="1" ht="10.35" customHeight="1">
      <c r="A123" s="33"/>
      <c r="B123" s="34"/>
      <c r="C123" s="35"/>
      <c r="D123" s="35"/>
      <c r="E123" s="35"/>
      <c r="F123" s="35"/>
      <c r="G123" s="35"/>
      <c r="H123" s="35"/>
      <c r="I123" s="35"/>
      <c r="J123" s="35"/>
      <c r="K123" s="35"/>
      <c r="L123" s="50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5" s="11" customFormat="1" ht="29.25" customHeight="1">
      <c r="A124" s="154"/>
      <c r="B124" s="155"/>
      <c r="C124" s="156" t="s">
        <v>105</v>
      </c>
      <c r="D124" s="157" t="s">
        <v>61</v>
      </c>
      <c r="E124" s="157" t="s">
        <v>57</v>
      </c>
      <c r="F124" s="157" t="s">
        <v>58</v>
      </c>
      <c r="G124" s="157" t="s">
        <v>106</v>
      </c>
      <c r="H124" s="157" t="s">
        <v>107</v>
      </c>
      <c r="I124" s="157" t="s">
        <v>108</v>
      </c>
      <c r="J124" s="157" t="s">
        <v>92</v>
      </c>
      <c r="K124" s="158" t="s">
        <v>109</v>
      </c>
      <c r="L124" s="159"/>
      <c r="M124" s="74" t="s">
        <v>1</v>
      </c>
      <c r="N124" s="75" t="s">
        <v>40</v>
      </c>
      <c r="O124" s="75" t="s">
        <v>110</v>
      </c>
      <c r="P124" s="75" t="s">
        <v>111</v>
      </c>
      <c r="Q124" s="75" t="s">
        <v>112</v>
      </c>
      <c r="R124" s="75" t="s">
        <v>113</v>
      </c>
      <c r="S124" s="75" t="s">
        <v>114</v>
      </c>
      <c r="T124" s="76" t="s">
        <v>115</v>
      </c>
      <c r="U124" s="154"/>
      <c r="V124" s="154"/>
      <c r="W124" s="154"/>
      <c r="X124" s="154"/>
      <c r="Y124" s="154"/>
      <c r="Z124" s="154"/>
      <c r="AA124" s="154"/>
      <c r="AB124" s="154"/>
      <c r="AC124" s="154"/>
      <c r="AD124" s="154"/>
      <c r="AE124" s="154"/>
    </row>
    <row r="125" spans="1:65" s="2" customFormat="1" ht="22.9" customHeight="1">
      <c r="A125" s="33"/>
      <c r="B125" s="34"/>
      <c r="C125" s="81" t="s">
        <v>116</v>
      </c>
      <c r="D125" s="35"/>
      <c r="E125" s="35"/>
      <c r="F125" s="35"/>
      <c r="G125" s="35"/>
      <c r="H125" s="35"/>
      <c r="I125" s="35"/>
      <c r="J125" s="160">
        <f>BK125</f>
        <v>0</v>
      </c>
      <c r="K125" s="35"/>
      <c r="L125" s="38"/>
      <c r="M125" s="77"/>
      <c r="N125" s="161"/>
      <c r="O125" s="78"/>
      <c r="P125" s="162">
        <f>P126+P549</f>
        <v>0</v>
      </c>
      <c r="Q125" s="78"/>
      <c r="R125" s="162">
        <f>R126+R549</f>
        <v>50.627266399999996</v>
      </c>
      <c r="S125" s="78"/>
      <c r="T125" s="163">
        <f>T126+T549</f>
        <v>117.27399999999999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T125" s="16" t="s">
        <v>75</v>
      </c>
      <c r="AU125" s="16" t="s">
        <v>94</v>
      </c>
      <c r="BK125" s="164">
        <f>BK126+BK549</f>
        <v>0</v>
      </c>
    </row>
    <row r="126" spans="1:65" s="12" customFormat="1" ht="25.9" customHeight="1">
      <c r="B126" s="165"/>
      <c r="C126" s="166"/>
      <c r="D126" s="167" t="s">
        <v>75</v>
      </c>
      <c r="E126" s="168" t="s">
        <v>117</v>
      </c>
      <c r="F126" s="168" t="s">
        <v>118</v>
      </c>
      <c r="G126" s="166"/>
      <c r="H126" s="166"/>
      <c r="I126" s="169"/>
      <c r="J126" s="170">
        <f>BK126</f>
        <v>0</v>
      </c>
      <c r="K126" s="166"/>
      <c r="L126" s="171"/>
      <c r="M126" s="172"/>
      <c r="N126" s="173"/>
      <c r="O126" s="173"/>
      <c r="P126" s="174">
        <f>P127+P249+P306+P329+P350+P546</f>
        <v>0</v>
      </c>
      <c r="Q126" s="173"/>
      <c r="R126" s="174">
        <f>R127+R249+R306+R329+R350+R546</f>
        <v>50.627266399999996</v>
      </c>
      <c r="S126" s="173"/>
      <c r="T126" s="175">
        <f>T127+T249+T306+T329+T350+T546</f>
        <v>117.27399999999999</v>
      </c>
      <c r="AR126" s="176" t="s">
        <v>84</v>
      </c>
      <c r="AT126" s="177" t="s">
        <v>75</v>
      </c>
      <c r="AU126" s="177" t="s">
        <v>76</v>
      </c>
      <c r="AY126" s="176" t="s">
        <v>119</v>
      </c>
      <c r="BK126" s="178">
        <f>BK127+BK249+BK306+BK329+BK350+BK546</f>
        <v>0</v>
      </c>
    </row>
    <row r="127" spans="1:65" s="12" customFormat="1" ht="22.9" customHeight="1">
      <c r="B127" s="165"/>
      <c r="C127" s="166"/>
      <c r="D127" s="167" t="s">
        <v>75</v>
      </c>
      <c r="E127" s="179" t="s">
        <v>84</v>
      </c>
      <c r="F127" s="179" t="s">
        <v>120</v>
      </c>
      <c r="G127" s="166"/>
      <c r="H127" s="166"/>
      <c r="I127" s="169"/>
      <c r="J127" s="180">
        <f>BK127</f>
        <v>0</v>
      </c>
      <c r="K127" s="166"/>
      <c r="L127" s="171"/>
      <c r="M127" s="172"/>
      <c r="N127" s="173"/>
      <c r="O127" s="173"/>
      <c r="P127" s="174">
        <f>SUM(P128:P248)</f>
        <v>0</v>
      </c>
      <c r="Q127" s="173"/>
      <c r="R127" s="174">
        <f>SUM(R128:R248)</f>
        <v>0.33208139999999997</v>
      </c>
      <c r="S127" s="173"/>
      <c r="T127" s="175">
        <f>SUM(T128:T248)</f>
        <v>0</v>
      </c>
      <c r="AR127" s="176" t="s">
        <v>84</v>
      </c>
      <c r="AT127" s="177" t="s">
        <v>75</v>
      </c>
      <c r="AU127" s="177" t="s">
        <v>84</v>
      </c>
      <c r="AY127" s="176" t="s">
        <v>119</v>
      </c>
      <c r="BK127" s="178">
        <f>SUM(BK128:BK248)</f>
        <v>0</v>
      </c>
    </row>
    <row r="128" spans="1:65" s="2" customFormat="1" ht="24">
      <c r="A128" s="33"/>
      <c r="B128" s="34"/>
      <c r="C128" s="181" t="s">
        <v>84</v>
      </c>
      <c r="D128" s="181" t="s">
        <v>121</v>
      </c>
      <c r="E128" s="182" t="s">
        <v>122</v>
      </c>
      <c r="F128" s="183" t="s">
        <v>123</v>
      </c>
      <c r="G128" s="184" t="s">
        <v>124</v>
      </c>
      <c r="H128" s="185">
        <v>86.05</v>
      </c>
      <c r="I128" s="186"/>
      <c r="J128" s="187">
        <f>ROUND(I128*H128,2)</f>
        <v>0</v>
      </c>
      <c r="K128" s="183" t="s">
        <v>125</v>
      </c>
      <c r="L128" s="38"/>
      <c r="M128" s="188" t="s">
        <v>1</v>
      </c>
      <c r="N128" s="189" t="s">
        <v>41</v>
      </c>
      <c r="O128" s="70"/>
      <c r="P128" s="190">
        <f>O128*H128</f>
        <v>0</v>
      </c>
      <c r="Q128" s="190">
        <v>0</v>
      </c>
      <c r="R128" s="190">
        <f>Q128*H128</f>
        <v>0</v>
      </c>
      <c r="S128" s="190">
        <v>0</v>
      </c>
      <c r="T128" s="191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92" t="s">
        <v>126</v>
      </c>
      <c r="AT128" s="192" t="s">
        <v>121</v>
      </c>
      <c r="AU128" s="192" t="s">
        <v>86</v>
      </c>
      <c r="AY128" s="16" t="s">
        <v>119</v>
      </c>
      <c r="BE128" s="193">
        <f>IF(N128="základní",J128,0)</f>
        <v>0</v>
      </c>
      <c r="BF128" s="193">
        <f>IF(N128="snížená",J128,0)</f>
        <v>0</v>
      </c>
      <c r="BG128" s="193">
        <f>IF(N128="zákl. přenesená",J128,0)</f>
        <v>0</v>
      </c>
      <c r="BH128" s="193">
        <f>IF(N128="sníž. přenesená",J128,0)</f>
        <v>0</v>
      </c>
      <c r="BI128" s="193">
        <f>IF(N128="nulová",J128,0)</f>
        <v>0</v>
      </c>
      <c r="BJ128" s="16" t="s">
        <v>84</v>
      </c>
      <c r="BK128" s="193">
        <f>ROUND(I128*H128,2)</f>
        <v>0</v>
      </c>
      <c r="BL128" s="16" t="s">
        <v>126</v>
      </c>
      <c r="BM128" s="192" t="s">
        <v>127</v>
      </c>
    </row>
    <row r="129" spans="1:65" s="13" customFormat="1" ht="22.5">
      <c r="B129" s="194"/>
      <c r="C129" s="195"/>
      <c r="D129" s="196" t="s">
        <v>128</v>
      </c>
      <c r="E129" s="197" t="s">
        <v>1</v>
      </c>
      <c r="F129" s="198" t="s">
        <v>129</v>
      </c>
      <c r="G129" s="195"/>
      <c r="H129" s="197" t="s">
        <v>1</v>
      </c>
      <c r="I129" s="199"/>
      <c r="J129" s="195"/>
      <c r="K129" s="195"/>
      <c r="L129" s="200"/>
      <c r="M129" s="201"/>
      <c r="N129" s="202"/>
      <c r="O129" s="202"/>
      <c r="P129" s="202"/>
      <c r="Q129" s="202"/>
      <c r="R129" s="202"/>
      <c r="S129" s="202"/>
      <c r="T129" s="203"/>
      <c r="AT129" s="204" t="s">
        <v>128</v>
      </c>
      <c r="AU129" s="204" t="s">
        <v>86</v>
      </c>
      <c r="AV129" s="13" t="s">
        <v>84</v>
      </c>
      <c r="AW129" s="13" t="s">
        <v>32</v>
      </c>
      <c r="AX129" s="13" t="s">
        <v>76</v>
      </c>
      <c r="AY129" s="204" t="s">
        <v>119</v>
      </c>
    </row>
    <row r="130" spans="1:65" s="13" customFormat="1">
      <c r="B130" s="194"/>
      <c r="C130" s="195"/>
      <c r="D130" s="196" t="s">
        <v>128</v>
      </c>
      <c r="E130" s="197" t="s">
        <v>1</v>
      </c>
      <c r="F130" s="198" t="s">
        <v>130</v>
      </c>
      <c r="G130" s="195"/>
      <c r="H130" s="197" t="s">
        <v>1</v>
      </c>
      <c r="I130" s="199"/>
      <c r="J130" s="195"/>
      <c r="K130" s="195"/>
      <c r="L130" s="200"/>
      <c r="M130" s="201"/>
      <c r="N130" s="202"/>
      <c r="O130" s="202"/>
      <c r="P130" s="202"/>
      <c r="Q130" s="202"/>
      <c r="R130" s="202"/>
      <c r="S130" s="202"/>
      <c r="T130" s="203"/>
      <c r="AT130" s="204" t="s">
        <v>128</v>
      </c>
      <c r="AU130" s="204" t="s">
        <v>86</v>
      </c>
      <c r="AV130" s="13" t="s">
        <v>84</v>
      </c>
      <c r="AW130" s="13" t="s">
        <v>32</v>
      </c>
      <c r="AX130" s="13" t="s">
        <v>76</v>
      </c>
      <c r="AY130" s="204" t="s">
        <v>119</v>
      </c>
    </row>
    <row r="131" spans="1:65" s="13" customFormat="1">
      <c r="B131" s="194"/>
      <c r="C131" s="195"/>
      <c r="D131" s="196" t="s">
        <v>128</v>
      </c>
      <c r="E131" s="197" t="s">
        <v>1</v>
      </c>
      <c r="F131" s="198" t="s">
        <v>131</v>
      </c>
      <c r="G131" s="195"/>
      <c r="H131" s="197" t="s">
        <v>1</v>
      </c>
      <c r="I131" s="199"/>
      <c r="J131" s="195"/>
      <c r="K131" s="195"/>
      <c r="L131" s="200"/>
      <c r="M131" s="201"/>
      <c r="N131" s="202"/>
      <c r="O131" s="202"/>
      <c r="P131" s="202"/>
      <c r="Q131" s="202"/>
      <c r="R131" s="202"/>
      <c r="S131" s="202"/>
      <c r="T131" s="203"/>
      <c r="AT131" s="204" t="s">
        <v>128</v>
      </c>
      <c r="AU131" s="204" t="s">
        <v>86</v>
      </c>
      <c r="AV131" s="13" t="s">
        <v>84</v>
      </c>
      <c r="AW131" s="13" t="s">
        <v>32</v>
      </c>
      <c r="AX131" s="13" t="s">
        <v>76</v>
      </c>
      <c r="AY131" s="204" t="s">
        <v>119</v>
      </c>
    </row>
    <row r="132" spans="1:65" s="13" customFormat="1">
      <c r="B132" s="194"/>
      <c r="C132" s="195"/>
      <c r="D132" s="196" t="s">
        <v>128</v>
      </c>
      <c r="E132" s="197" t="s">
        <v>1</v>
      </c>
      <c r="F132" s="198" t="s">
        <v>132</v>
      </c>
      <c r="G132" s="195"/>
      <c r="H132" s="197" t="s">
        <v>1</v>
      </c>
      <c r="I132" s="199"/>
      <c r="J132" s="195"/>
      <c r="K132" s="195"/>
      <c r="L132" s="200"/>
      <c r="M132" s="201"/>
      <c r="N132" s="202"/>
      <c r="O132" s="202"/>
      <c r="P132" s="202"/>
      <c r="Q132" s="202"/>
      <c r="R132" s="202"/>
      <c r="S132" s="202"/>
      <c r="T132" s="203"/>
      <c r="AT132" s="204" t="s">
        <v>128</v>
      </c>
      <c r="AU132" s="204" t="s">
        <v>86</v>
      </c>
      <c r="AV132" s="13" t="s">
        <v>84</v>
      </c>
      <c r="AW132" s="13" t="s">
        <v>32</v>
      </c>
      <c r="AX132" s="13" t="s">
        <v>76</v>
      </c>
      <c r="AY132" s="204" t="s">
        <v>119</v>
      </c>
    </row>
    <row r="133" spans="1:65" s="13" customFormat="1">
      <c r="B133" s="194"/>
      <c r="C133" s="195"/>
      <c r="D133" s="196" t="s">
        <v>128</v>
      </c>
      <c r="E133" s="197" t="s">
        <v>1</v>
      </c>
      <c r="F133" s="198" t="s">
        <v>133</v>
      </c>
      <c r="G133" s="195"/>
      <c r="H133" s="197" t="s">
        <v>1</v>
      </c>
      <c r="I133" s="199"/>
      <c r="J133" s="195"/>
      <c r="K133" s="195"/>
      <c r="L133" s="200"/>
      <c r="M133" s="201"/>
      <c r="N133" s="202"/>
      <c r="O133" s="202"/>
      <c r="P133" s="202"/>
      <c r="Q133" s="202"/>
      <c r="R133" s="202"/>
      <c r="S133" s="202"/>
      <c r="T133" s="203"/>
      <c r="AT133" s="204" t="s">
        <v>128</v>
      </c>
      <c r="AU133" s="204" t="s">
        <v>86</v>
      </c>
      <c r="AV133" s="13" t="s">
        <v>84</v>
      </c>
      <c r="AW133" s="13" t="s">
        <v>32</v>
      </c>
      <c r="AX133" s="13" t="s">
        <v>76</v>
      </c>
      <c r="AY133" s="204" t="s">
        <v>119</v>
      </c>
    </row>
    <row r="134" spans="1:65" s="14" customFormat="1">
      <c r="B134" s="205"/>
      <c r="C134" s="206"/>
      <c r="D134" s="196" t="s">
        <v>128</v>
      </c>
      <c r="E134" s="207" t="s">
        <v>1</v>
      </c>
      <c r="F134" s="208" t="s">
        <v>134</v>
      </c>
      <c r="G134" s="206"/>
      <c r="H134" s="209">
        <v>8.25</v>
      </c>
      <c r="I134" s="210"/>
      <c r="J134" s="206"/>
      <c r="K134" s="206"/>
      <c r="L134" s="211"/>
      <c r="M134" s="212"/>
      <c r="N134" s="213"/>
      <c r="O134" s="213"/>
      <c r="P134" s="213"/>
      <c r="Q134" s="213"/>
      <c r="R134" s="213"/>
      <c r="S134" s="213"/>
      <c r="T134" s="214"/>
      <c r="AT134" s="215" t="s">
        <v>128</v>
      </c>
      <c r="AU134" s="215" t="s">
        <v>86</v>
      </c>
      <c r="AV134" s="14" t="s">
        <v>86</v>
      </c>
      <c r="AW134" s="14" t="s">
        <v>32</v>
      </c>
      <c r="AX134" s="14" t="s">
        <v>76</v>
      </c>
      <c r="AY134" s="215" t="s">
        <v>119</v>
      </c>
    </row>
    <row r="135" spans="1:65" s="14" customFormat="1">
      <c r="B135" s="205"/>
      <c r="C135" s="206"/>
      <c r="D135" s="196" t="s">
        <v>128</v>
      </c>
      <c r="E135" s="207" t="s">
        <v>1</v>
      </c>
      <c r="F135" s="208" t="s">
        <v>135</v>
      </c>
      <c r="G135" s="206"/>
      <c r="H135" s="209">
        <v>9</v>
      </c>
      <c r="I135" s="210"/>
      <c r="J135" s="206"/>
      <c r="K135" s="206"/>
      <c r="L135" s="211"/>
      <c r="M135" s="212"/>
      <c r="N135" s="213"/>
      <c r="O135" s="213"/>
      <c r="P135" s="213"/>
      <c r="Q135" s="213"/>
      <c r="R135" s="213"/>
      <c r="S135" s="213"/>
      <c r="T135" s="214"/>
      <c r="AT135" s="215" t="s">
        <v>128</v>
      </c>
      <c r="AU135" s="215" t="s">
        <v>86</v>
      </c>
      <c r="AV135" s="14" t="s">
        <v>86</v>
      </c>
      <c r="AW135" s="14" t="s">
        <v>32</v>
      </c>
      <c r="AX135" s="14" t="s">
        <v>76</v>
      </c>
      <c r="AY135" s="215" t="s">
        <v>119</v>
      </c>
    </row>
    <row r="136" spans="1:65" s="14" customFormat="1">
      <c r="B136" s="205"/>
      <c r="C136" s="206"/>
      <c r="D136" s="196" t="s">
        <v>128</v>
      </c>
      <c r="E136" s="207" t="s">
        <v>1</v>
      </c>
      <c r="F136" s="208" t="s">
        <v>136</v>
      </c>
      <c r="G136" s="206"/>
      <c r="H136" s="209">
        <v>10</v>
      </c>
      <c r="I136" s="210"/>
      <c r="J136" s="206"/>
      <c r="K136" s="206"/>
      <c r="L136" s="211"/>
      <c r="M136" s="212"/>
      <c r="N136" s="213"/>
      <c r="O136" s="213"/>
      <c r="P136" s="213"/>
      <c r="Q136" s="213"/>
      <c r="R136" s="213"/>
      <c r="S136" s="213"/>
      <c r="T136" s="214"/>
      <c r="AT136" s="215" t="s">
        <v>128</v>
      </c>
      <c r="AU136" s="215" t="s">
        <v>86</v>
      </c>
      <c r="AV136" s="14" t="s">
        <v>86</v>
      </c>
      <c r="AW136" s="14" t="s">
        <v>32</v>
      </c>
      <c r="AX136" s="14" t="s">
        <v>76</v>
      </c>
      <c r="AY136" s="215" t="s">
        <v>119</v>
      </c>
    </row>
    <row r="137" spans="1:65" s="14" customFormat="1">
      <c r="B137" s="205"/>
      <c r="C137" s="206"/>
      <c r="D137" s="196" t="s">
        <v>128</v>
      </c>
      <c r="E137" s="207" t="s">
        <v>1</v>
      </c>
      <c r="F137" s="208" t="s">
        <v>137</v>
      </c>
      <c r="G137" s="206"/>
      <c r="H137" s="209">
        <v>13.2</v>
      </c>
      <c r="I137" s="210"/>
      <c r="J137" s="206"/>
      <c r="K137" s="206"/>
      <c r="L137" s="211"/>
      <c r="M137" s="212"/>
      <c r="N137" s="213"/>
      <c r="O137" s="213"/>
      <c r="P137" s="213"/>
      <c r="Q137" s="213"/>
      <c r="R137" s="213"/>
      <c r="S137" s="213"/>
      <c r="T137" s="214"/>
      <c r="AT137" s="215" t="s">
        <v>128</v>
      </c>
      <c r="AU137" s="215" t="s">
        <v>86</v>
      </c>
      <c r="AV137" s="14" t="s">
        <v>86</v>
      </c>
      <c r="AW137" s="14" t="s">
        <v>32</v>
      </c>
      <c r="AX137" s="14" t="s">
        <v>76</v>
      </c>
      <c r="AY137" s="215" t="s">
        <v>119</v>
      </c>
    </row>
    <row r="138" spans="1:65" s="13" customFormat="1">
      <c r="B138" s="194"/>
      <c r="C138" s="195"/>
      <c r="D138" s="196" t="s">
        <v>128</v>
      </c>
      <c r="E138" s="197" t="s">
        <v>1</v>
      </c>
      <c r="F138" s="198" t="s">
        <v>138</v>
      </c>
      <c r="G138" s="195"/>
      <c r="H138" s="197" t="s">
        <v>1</v>
      </c>
      <c r="I138" s="199"/>
      <c r="J138" s="195"/>
      <c r="K138" s="195"/>
      <c r="L138" s="200"/>
      <c r="M138" s="201"/>
      <c r="N138" s="202"/>
      <c r="O138" s="202"/>
      <c r="P138" s="202"/>
      <c r="Q138" s="202"/>
      <c r="R138" s="202"/>
      <c r="S138" s="202"/>
      <c r="T138" s="203"/>
      <c r="AT138" s="204" t="s">
        <v>128</v>
      </c>
      <c r="AU138" s="204" t="s">
        <v>86</v>
      </c>
      <c r="AV138" s="13" t="s">
        <v>84</v>
      </c>
      <c r="AW138" s="13" t="s">
        <v>32</v>
      </c>
      <c r="AX138" s="13" t="s">
        <v>76</v>
      </c>
      <c r="AY138" s="204" t="s">
        <v>119</v>
      </c>
    </row>
    <row r="139" spans="1:65" s="14" customFormat="1">
      <c r="B139" s="205"/>
      <c r="C139" s="206"/>
      <c r="D139" s="196" t="s">
        <v>128</v>
      </c>
      <c r="E139" s="207" t="s">
        <v>1</v>
      </c>
      <c r="F139" s="208" t="s">
        <v>139</v>
      </c>
      <c r="G139" s="206"/>
      <c r="H139" s="209">
        <v>8.15</v>
      </c>
      <c r="I139" s="210"/>
      <c r="J139" s="206"/>
      <c r="K139" s="206"/>
      <c r="L139" s="211"/>
      <c r="M139" s="212"/>
      <c r="N139" s="213"/>
      <c r="O139" s="213"/>
      <c r="P139" s="213"/>
      <c r="Q139" s="213"/>
      <c r="R139" s="213"/>
      <c r="S139" s="213"/>
      <c r="T139" s="214"/>
      <c r="AT139" s="215" t="s">
        <v>128</v>
      </c>
      <c r="AU139" s="215" t="s">
        <v>86</v>
      </c>
      <c r="AV139" s="14" t="s">
        <v>86</v>
      </c>
      <c r="AW139" s="14" t="s">
        <v>32</v>
      </c>
      <c r="AX139" s="14" t="s">
        <v>76</v>
      </c>
      <c r="AY139" s="215" t="s">
        <v>119</v>
      </c>
    </row>
    <row r="140" spans="1:65" s="14" customFormat="1">
      <c r="B140" s="205"/>
      <c r="C140" s="206"/>
      <c r="D140" s="196" t="s">
        <v>128</v>
      </c>
      <c r="E140" s="207" t="s">
        <v>1</v>
      </c>
      <c r="F140" s="208" t="s">
        <v>140</v>
      </c>
      <c r="G140" s="206"/>
      <c r="H140" s="209">
        <v>10.199999999999999</v>
      </c>
      <c r="I140" s="210"/>
      <c r="J140" s="206"/>
      <c r="K140" s="206"/>
      <c r="L140" s="211"/>
      <c r="M140" s="212"/>
      <c r="N140" s="213"/>
      <c r="O140" s="213"/>
      <c r="P140" s="213"/>
      <c r="Q140" s="213"/>
      <c r="R140" s="213"/>
      <c r="S140" s="213"/>
      <c r="T140" s="214"/>
      <c r="AT140" s="215" t="s">
        <v>128</v>
      </c>
      <c r="AU140" s="215" t="s">
        <v>86</v>
      </c>
      <c r="AV140" s="14" t="s">
        <v>86</v>
      </c>
      <c r="AW140" s="14" t="s">
        <v>32</v>
      </c>
      <c r="AX140" s="14" t="s">
        <v>76</v>
      </c>
      <c r="AY140" s="215" t="s">
        <v>119</v>
      </c>
    </row>
    <row r="141" spans="1:65" s="14" customFormat="1">
      <c r="B141" s="205"/>
      <c r="C141" s="206"/>
      <c r="D141" s="196" t="s">
        <v>128</v>
      </c>
      <c r="E141" s="207" t="s">
        <v>1</v>
      </c>
      <c r="F141" s="208" t="s">
        <v>141</v>
      </c>
      <c r="G141" s="206"/>
      <c r="H141" s="209">
        <v>11.75</v>
      </c>
      <c r="I141" s="210"/>
      <c r="J141" s="206"/>
      <c r="K141" s="206"/>
      <c r="L141" s="211"/>
      <c r="M141" s="212"/>
      <c r="N141" s="213"/>
      <c r="O141" s="213"/>
      <c r="P141" s="213"/>
      <c r="Q141" s="213"/>
      <c r="R141" s="213"/>
      <c r="S141" s="213"/>
      <c r="T141" s="214"/>
      <c r="AT141" s="215" t="s">
        <v>128</v>
      </c>
      <c r="AU141" s="215" t="s">
        <v>86</v>
      </c>
      <c r="AV141" s="14" t="s">
        <v>86</v>
      </c>
      <c r="AW141" s="14" t="s">
        <v>32</v>
      </c>
      <c r="AX141" s="14" t="s">
        <v>76</v>
      </c>
      <c r="AY141" s="215" t="s">
        <v>119</v>
      </c>
    </row>
    <row r="142" spans="1:65" s="14" customFormat="1">
      <c r="B142" s="205"/>
      <c r="C142" s="206"/>
      <c r="D142" s="196" t="s">
        <v>128</v>
      </c>
      <c r="E142" s="207" t="s">
        <v>1</v>
      </c>
      <c r="F142" s="208" t="s">
        <v>142</v>
      </c>
      <c r="G142" s="206"/>
      <c r="H142" s="209">
        <v>15.5</v>
      </c>
      <c r="I142" s="210"/>
      <c r="J142" s="206"/>
      <c r="K142" s="206"/>
      <c r="L142" s="211"/>
      <c r="M142" s="212"/>
      <c r="N142" s="213"/>
      <c r="O142" s="213"/>
      <c r="P142" s="213"/>
      <c r="Q142" s="213"/>
      <c r="R142" s="213"/>
      <c r="S142" s="213"/>
      <c r="T142" s="214"/>
      <c r="AT142" s="215" t="s">
        <v>128</v>
      </c>
      <c r="AU142" s="215" t="s">
        <v>86</v>
      </c>
      <c r="AV142" s="14" t="s">
        <v>86</v>
      </c>
      <c r="AW142" s="14" t="s">
        <v>32</v>
      </c>
      <c r="AX142" s="14" t="s">
        <v>76</v>
      </c>
      <c r="AY142" s="215" t="s">
        <v>119</v>
      </c>
    </row>
    <row r="143" spans="1:65" s="2" customFormat="1" ht="24">
      <c r="A143" s="33"/>
      <c r="B143" s="34"/>
      <c r="C143" s="181" t="s">
        <v>86</v>
      </c>
      <c r="D143" s="181" t="s">
        <v>121</v>
      </c>
      <c r="E143" s="182" t="s">
        <v>143</v>
      </c>
      <c r="F143" s="183" t="s">
        <v>144</v>
      </c>
      <c r="G143" s="184" t="s">
        <v>124</v>
      </c>
      <c r="H143" s="185">
        <v>43.024999999999999</v>
      </c>
      <c r="I143" s="186"/>
      <c r="J143" s="187">
        <f>ROUND(I143*H143,2)</f>
        <v>0</v>
      </c>
      <c r="K143" s="183" t="s">
        <v>125</v>
      </c>
      <c r="L143" s="38"/>
      <c r="M143" s="188" t="s">
        <v>1</v>
      </c>
      <c r="N143" s="189" t="s">
        <v>41</v>
      </c>
      <c r="O143" s="70"/>
      <c r="P143" s="190">
        <f>O143*H143</f>
        <v>0</v>
      </c>
      <c r="Q143" s="190">
        <v>0</v>
      </c>
      <c r="R143" s="190">
        <f>Q143*H143</f>
        <v>0</v>
      </c>
      <c r="S143" s="190">
        <v>0</v>
      </c>
      <c r="T143" s="191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92" t="s">
        <v>126</v>
      </c>
      <c r="AT143" s="192" t="s">
        <v>121</v>
      </c>
      <c r="AU143" s="192" t="s">
        <v>86</v>
      </c>
      <c r="AY143" s="16" t="s">
        <v>119</v>
      </c>
      <c r="BE143" s="193">
        <f>IF(N143="základní",J143,0)</f>
        <v>0</v>
      </c>
      <c r="BF143" s="193">
        <f>IF(N143="snížená",J143,0)</f>
        <v>0</v>
      </c>
      <c r="BG143" s="193">
        <f>IF(N143="zákl. přenesená",J143,0)</f>
        <v>0</v>
      </c>
      <c r="BH143" s="193">
        <f>IF(N143="sníž. přenesená",J143,0)</f>
        <v>0</v>
      </c>
      <c r="BI143" s="193">
        <f>IF(N143="nulová",J143,0)</f>
        <v>0</v>
      </c>
      <c r="BJ143" s="16" t="s">
        <v>84</v>
      </c>
      <c r="BK143" s="193">
        <f>ROUND(I143*H143,2)</f>
        <v>0</v>
      </c>
      <c r="BL143" s="16" t="s">
        <v>126</v>
      </c>
      <c r="BM143" s="192" t="s">
        <v>145</v>
      </c>
    </row>
    <row r="144" spans="1:65" s="14" customFormat="1">
      <c r="B144" s="205"/>
      <c r="C144" s="206"/>
      <c r="D144" s="196" t="s">
        <v>128</v>
      </c>
      <c r="E144" s="206"/>
      <c r="F144" s="208" t="s">
        <v>146</v>
      </c>
      <c r="G144" s="206"/>
      <c r="H144" s="209">
        <v>43.024999999999999</v>
      </c>
      <c r="I144" s="210"/>
      <c r="J144" s="206"/>
      <c r="K144" s="206"/>
      <c r="L144" s="211"/>
      <c r="M144" s="212"/>
      <c r="N144" s="213"/>
      <c r="O144" s="213"/>
      <c r="P144" s="213"/>
      <c r="Q144" s="213"/>
      <c r="R144" s="213"/>
      <c r="S144" s="213"/>
      <c r="T144" s="214"/>
      <c r="AT144" s="215" t="s">
        <v>128</v>
      </c>
      <c r="AU144" s="215" t="s">
        <v>86</v>
      </c>
      <c r="AV144" s="14" t="s">
        <v>86</v>
      </c>
      <c r="AW144" s="14" t="s">
        <v>4</v>
      </c>
      <c r="AX144" s="14" t="s">
        <v>84</v>
      </c>
      <c r="AY144" s="215" t="s">
        <v>119</v>
      </c>
    </row>
    <row r="145" spans="1:65" s="2" customFormat="1" ht="24">
      <c r="A145" s="33"/>
      <c r="B145" s="34"/>
      <c r="C145" s="181" t="s">
        <v>147</v>
      </c>
      <c r="D145" s="181" t="s">
        <v>121</v>
      </c>
      <c r="E145" s="182" t="s">
        <v>148</v>
      </c>
      <c r="F145" s="183" t="s">
        <v>149</v>
      </c>
      <c r="G145" s="184" t="s">
        <v>124</v>
      </c>
      <c r="H145" s="185">
        <v>119.81699999999999</v>
      </c>
      <c r="I145" s="186"/>
      <c r="J145" s="187">
        <f>ROUND(I145*H145,2)</f>
        <v>0</v>
      </c>
      <c r="K145" s="183" t="s">
        <v>125</v>
      </c>
      <c r="L145" s="38"/>
      <c r="M145" s="188" t="s">
        <v>1</v>
      </c>
      <c r="N145" s="189" t="s">
        <v>41</v>
      </c>
      <c r="O145" s="70"/>
      <c r="P145" s="190">
        <f>O145*H145</f>
        <v>0</v>
      </c>
      <c r="Q145" s="190">
        <v>0</v>
      </c>
      <c r="R145" s="190">
        <f>Q145*H145</f>
        <v>0</v>
      </c>
      <c r="S145" s="190">
        <v>0</v>
      </c>
      <c r="T145" s="191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92" t="s">
        <v>126</v>
      </c>
      <c r="AT145" s="192" t="s">
        <v>121</v>
      </c>
      <c r="AU145" s="192" t="s">
        <v>86</v>
      </c>
      <c r="AY145" s="16" t="s">
        <v>119</v>
      </c>
      <c r="BE145" s="193">
        <f>IF(N145="základní",J145,0)</f>
        <v>0</v>
      </c>
      <c r="BF145" s="193">
        <f>IF(N145="snížená",J145,0)</f>
        <v>0</v>
      </c>
      <c r="BG145" s="193">
        <f>IF(N145="zákl. přenesená",J145,0)</f>
        <v>0</v>
      </c>
      <c r="BH145" s="193">
        <f>IF(N145="sníž. přenesená",J145,0)</f>
        <v>0</v>
      </c>
      <c r="BI145" s="193">
        <f>IF(N145="nulová",J145,0)</f>
        <v>0</v>
      </c>
      <c r="BJ145" s="16" t="s">
        <v>84</v>
      </c>
      <c r="BK145" s="193">
        <f>ROUND(I145*H145,2)</f>
        <v>0</v>
      </c>
      <c r="BL145" s="16" t="s">
        <v>126</v>
      </c>
      <c r="BM145" s="192" t="s">
        <v>150</v>
      </c>
    </row>
    <row r="146" spans="1:65" s="13" customFormat="1" ht="22.5">
      <c r="B146" s="194"/>
      <c r="C146" s="195"/>
      <c r="D146" s="196" t="s">
        <v>128</v>
      </c>
      <c r="E146" s="197" t="s">
        <v>1</v>
      </c>
      <c r="F146" s="198" t="s">
        <v>129</v>
      </c>
      <c r="G146" s="195"/>
      <c r="H146" s="197" t="s">
        <v>1</v>
      </c>
      <c r="I146" s="199"/>
      <c r="J146" s="195"/>
      <c r="K146" s="195"/>
      <c r="L146" s="200"/>
      <c r="M146" s="201"/>
      <c r="N146" s="202"/>
      <c r="O146" s="202"/>
      <c r="P146" s="202"/>
      <c r="Q146" s="202"/>
      <c r="R146" s="202"/>
      <c r="S146" s="202"/>
      <c r="T146" s="203"/>
      <c r="AT146" s="204" t="s">
        <v>128</v>
      </c>
      <c r="AU146" s="204" t="s">
        <v>86</v>
      </c>
      <c r="AV146" s="13" t="s">
        <v>84</v>
      </c>
      <c r="AW146" s="13" t="s">
        <v>32</v>
      </c>
      <c r="AX146" s="13" t="s">
        <v>76</v>
      </c>
      <c r="AY146" s="204" t="s">
        <v>119</v>
      </c>
    </row>
    <row r="147" spans="1:65" s="13" customFormat="1">
      <c r="B147" s="194"/>
      <c r="C147" s="195"/>
      <c r="D147" s="196" t="s">
        <v>128</v>
      </c>
      <c r="E147" s="197" t="s">
        <v>1</v>
      </c>
      <c r="F147" s="198" t="s">
        <v>130</v>
      </c>
      <c r="G147" s="195"/>
      <c r="H147" s="197" t="s">
        <v>1</v>
      </c>
      <c r="I147" s="199"/>
      <c r="J147" s="195"/>
      <c r="K147" s="195"/>
      <c r="L147" s="200"/>
      <c r="M147" s="201"/>
      <c r="N147" s="202"/>
      <c r="O147" s="202"/>
      <c r="P147" s="202"/>
      <c r="Q147" s="202"/>
      <c r="R147" s="202"/>
      <c r="S147" s="202"/>
      <c r="T147" s="203"/>
      <c r="AT147" s="204" t="s">
        <v>128</v>
      </c>
      <c r="AU147" s="204" t="s">
        <v>86</v>
      </c>
      <c r="AV147" s="13" t="s">
        <v>84</v>
      </c>
      <c r="AW147" s="13" t="s">
        <v>32</v>
      </c>
      <c r="AX147" s="13" t="s">
        <v>76</v>
      </c>
      <c r="AY147" s="204" t="s">
        <v>119</v>
      </c>
    </row>
    <row r="148" spans="1:65" s="13" customFormat="1">
      <c r="B148" s="194"/>
      <c r="C148" s="195"/>
      <c r="D148" s="196" t="s">
        <v>128</v>
      </c>
      <c r="E148" s="197" t="s">
        <v>1</v>
      </c>
      <c r="F148" s="198" t="s">
        <v>131</v>
      </c>
      <c r="G148" s="195"/>
      <c r="H148" s="197" t="s">
        <v>1</v>
      </c>
      <c r="I148" s="199"/>
      <c r="J148" s="195"/>
      <c r="K148" s="195"/>
      <c r="L148" s="200"/>
      <c r="M148" s="201"/>
      <c r="N148" s="202"/>
      <c r="O148" s="202"/>
      <c r="P148" s="202"/>
      <c r="Q148" s="202"/>
      <c r="R148" s="202"/>
      <c r="S148" s="202"/>
      <c r="T148" s="203"/>
      <c r="AT148" s="204" t="s">
        <v>128</v>
      </c>
      <c r="AU148" s="204" t="s">
        <v>86</v>
      </c>
      <c r="AV148" s="13" t="s">
        <v>84</v>
      </c>
      <c r="AW148" s="13" t="s">
        <v>32</v>
      </c>
      <c r="AX148" s="13" t="s">
        <v>76</v>
      </c>
      <c r="AY148" s="204" t="s">
        <v>119</v>
      </c>
    </row>
    <row r="149" spans="1:65" s="13" customFormat="1">
      <c r="B149" s="194"/>
      <c r="C149" s="195"/>
      <c r="D149" s="196" t="s">
        <v>128</v>
      </c>
      <c r="E149" s="197" t="s">
        <v>1</v>
      </c>
      <c r="F149" s="198" t="s">
        <v>133</v>
      </c>
      <c r="G149" s="195"/>
      <c r="H149" s="197" t="s">
        <v>1</v>
      </c>
      <c r="I149" s="199"/>
      <c r="J149" s="195"/>
      <c r="K149" s="195"/>
      <c r="L149" s="200"/>
      <c r="M149" s="201"/>
      <c r="N149" s="202"/>
      <c r="O149" s="202"/>
      <c r="P149" s="202"/>
      <c r="Q149" s="202"/>
      <c r="R149" s="202"/>
      <c r="S149" s="202"/>
      <c r="T149" s="203"/>
      <c r="AT149" s="204" t="s">
        <v>128</v>
      </c>
      <c r="AU149" s="204" t="s">
        <v>86</v>
      </c>
      <c r="AV149" s="13" t="s">
        <v>84</v>
      </c>
      <c r="AW149" s="13" t="s">
        <v>32</v>
      </c>
      <c r="AX149" s="13" t="s">
        <v>76</v>
      </c>
      <c r="AY149" s="204" t="s">
        <v>119</v>
      </c>
    </row>
    <row r="150" spans="1:65" s="14" customFormat="1">
      <c r="B150" s="205"/>
      <c r="C150" s="206"/>
      <c r="D150" s="196" t="s">
        <v>128</v>
      </c>
      <c r="E150" s="207" t="s">
        <v>1</v>
      </c>
      <c r="F150" s="208" t="s">
        <v>151</v>
      </c>
      <c r="G150" s="206"/>
      <c r="H150" s="209">
        <v>53.423999999999999</v>
      </c>
      <c r="I150" s="210"/>
      <c r="J150" s="206"/>
      <c r="K150" s="206"/>
      <c r="L150" s="211"/>
      <c r="M150" s="212"/>
      <c r="N150" s="213"/>
      <c r="O150" s="213"/>
      <c r="P150" s="213"/>
      <c r="Q150" s="213"/>
      <c r="R150" s="213"/>
      <c r="S150" s="213"/>
      <c r="T150" s="214"/>
      <c r="AT150" s="215" t="s">
        <v>128</v>
      </c>
      <c r="AU150" s="215" t="s">
        <v>86</v>
      </c>
      <c r="AV150" s="14" t="s">
        <v>86</v>
      </c>
      <c r="AW150" s="14" t="s">
        <v>32</v>
      </c>
      <c r="AX150" s="14" t="s">
        <v>76</v>
      </c>
      <c r="AY150" s="215" t="s">
        <v>119</v>
      </c>
    </row>
    <row r="151" spans="1:65" s="13" customFormat="1">
      <c r="B151" s="194"/>
      <c r="C151" s="195"/>
      <c r="D151" s="196" t="s">
        <v>128</v>
      </c>
      <c r="E151" s="197" t="s">
        <v>1</v>
      </c>
      <c r="F151" s="198" t="s">
        <v>138</v>
      </c>
      <c r="G151" s="195"/>
      <c r="H151" s="197" t="s">
        <v>1</v>
      </c>
      <c r="I151" s="199"/>
      <c r="J151" s="195"/>
      <c r="K151" s="195"/>
      <c r="L151" s="200"/>
      <c r="M151" s="201"/>
      <c r="N151" s="202"/>
      <c r="O151" s="202"/>
      <c r="P151" s="202"/>
      <c r="Q151" s="202"/>
      <c r="R151" s="202"/>
      <c r="S151" s="202"/>
      <c r="T151" s="203"/>
      <c r="AT151" s="204" t="s">
        <v>128</v>
      </c>
      <c r="AU151" s="204" t="s">
        <v>86</v>
      </c>
      <c r="AV151" s="13" t="s">
        <v>84</v>
      </c>
      <c r="AW151" s="13" t="s">
        <v>32</v>
      </c>
      <c r="AX151" s="13" t="s">
        <v>76</v>
      </c>
      <c r="AY151" s="204" t="s">
        <v>119</v>
      </c>
    </row>
    <row r="152" spans="1:65" s="14" customFormat="1">
      <c r="B152" s="205"/>
      <c r="C152" s="206"/>
      <c r="D152" s="196" t="s">
        <v>128</v>
      </c>
      <c r="E152" s="207" t="s">
        <v>1</v>
      </c>
      <c r="F152" s="208" t="s">
        <v>152</v>
      </c>
      <c r="G152" s="206"/>
      <c r="H152" s="209">
        <v>66.393000000000001</v>
      </c>
      <c r="I152" s="210"/>
      <c r="J152" s="206"/>
      <c r="K152" s="206"/>
      <c r="L152" s="211"/>
      <c r="M152" s="212"/>
      <c r="N152" s="213"/>
      <c r="O152" s="213"/>
      <c r="P152" s="213"/>
      <c r="Q152" s="213"/>
      <c r="R152" s="213"/>
      <c r="S152" s="213"/>
      <c r="T152" s="214"/>
      <c r="AT152" s="215" t="s">
        <v>128</v>
      </c>
      <c r="AU152" s="215" t="s">
        <v>86</v>
      </c>
      <c r="AV152" s="14" t="s">
        <v>86</v>
      </c>
      <c r="AW152" s="14" t="s">
        <v>32</v>
      </c>
      <c r="AX152" s="14" t="s">
        <v>76</v>
      </c>
      <c r="AY152" s="215" t="s">
        <v>119</v>
      </c>
    </row>
    <row r="153" spans="1:65" s="2" customFormat="1" ht="24">
      <c r="A153" s="33"/>
      <c r="B153" s="34"/>
      <c r="C153" s="181" t="s">
        <v>126</v>
      </c>
      <c r="D153" s="181" t="s">
        <v>121</v>
      </c>
      <c r="E153" s="182" t="s">
        <v>153</v>
      </c>
      <c r="F153" s="183" t="s">
        <v>154</v>
      </c>
      <c r="G153" s="184" t="s">
        <v>124</v>
      </c>
      <c r="H153" s="185">
        <v>59.908999999999999</v>
      </c>
      <c r="I153" s="186"/>
      <c r="J153" s="187">
        <f>ROUND(I153*H153,2)</f>
        <v>0</v>
      </c>
      <c r="K153" s="183" t="s">
        <v>125</v>
      </c>
      <c r="L153" s="38"/>
      <c r="M153" s="188" t="s">
        <v>1</v>
      </c>
      <c r="N153" s="189" t="s">
        <v>41</v>
      </c>
      <c r="O153" s="70"/>
      <c r="P153" s="190">
        <f>O153*H153</f>
        <v>0</v>
      </c>
      <c r="Q153" s="190">
        <v>0</v>
      </c>
      <c r="R153" s="190">
        <f>Q153*H153</f>
        <v>0</v>
      </c>
      <c r="S153" s="190">
        <v>0</v>
      </c>
      <c r="T153" s="191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92" t="s">
        <v>126</v>
      </c>
      <c r="AT153" s="192" t="s">
        <v>121</v>
      </c>
      <c r="AU153" s="192" t="s">
        <v>86</v>
      </c>
      <c r="AY153" s="16" t="s">
        <v>119</v>
      </c>
      <c r="BE153" s="193">
        <f>IF(N153="základní",J153,0)</f>
        <v>0</v>
      </c>
      <c r="BF153" s="193">
        <f>IF(N153="snížená",J153,0)</f>
        <v>0</v>
      </c>
      <c r="BG153" s="193">
        <f>IF(N153="zákl. přenesená",J153,0)</f>
        <v>0</v>
      </c>
      <c r="BH153" s="193">
        <f>IF(N153="sníž. přenesená",J153,0)</f>
        <v>0</v>
      </c>
      <c r="BI153" s="193">
        <f>IF(N153="nulová",J153,0)</f>
        <v>0</v>
      </c>
      <c r="BJ153" s="16" t="s">
        <v>84</v>
      </c>
      <c r="BK153" s="193">
        <f>ROUND(I153*H153,2)</f>
        <v>0</v>
      </c>
      <c r="BL153" s="16" t="s">
        <v>126</v>
      </c>
      <c r="BM153" s="192" t="s">
        <v>155</v>
      </c>
    </row>
    <row r="154" spans="1:65" s="14" customFormat="1">
      <c r="B154" s="205"/>
      <c r="C154" s="206"/>
      <c r="D154" s="196" t="s">
        <v>128</v>
      </c>
      <c r="E154" s="206"/>
      <c r="F154" s="208" t="s">
        <v>156</v>
      </c>
      <c r="G154" s="206"/>
      <c r="H154" s="209">
        <v>59.908999999999999</v>
      </c>
      <c r="I154" s="210"/>
      <c r="J154" s="206"/>
      <c r="K154" s="206"/>
      <c r="L154" s="211"/>
      <c r="M154" s="212"/>
      <c r="N154" s="213"/>
      <c r="O154" s="213"/>
      <c r="P154" s="213"/>
      <c r="Q154" s="213"/>
      <c r="R154" s="213"/>
      <c r="S154" s="213"/>
      <c r="T154" s="214"/>
      <c r="AT154" s="215" t="s">
        <v>128</v>
      </c>
      <c r="AU154" s="215" t="s">
        <v>86</v>
      </c>
      <c r="AV154" s="14" t="s">
        <v>86</v>
      </c>
      <c r="AW154" s="14" t="s">
        <v>4</v>
      </c>
      <c r="AX154" s="14" t="s">
        <v>84</v>
      </c>
      <c r="AY154" s="215" t="s">
        <v>119</v>
      </c>
    </row>
    <row r="155" spans="1:65" s="2" customFormat="1" ht="21.75" customHeight="1">
      <c r="A155" s="33"/>
      <c r="B155" s="34"/>
      <c r="C155" s="181" t="s">
        <v>157</v>
      </c>
      <c r="D155" s="181" t="s">
        <v>121</v>
      </c>
      <c r="E155" s="182" t="s">
        <v>158</v>
      </c>
      <c r="F155" s="183" t="s">
        <v>159</v>
      </c>
      <c r="G155" s="184" t="s">
        <v>160</v>
      </c>
      <c r="H155" s="185">
        <v>266.26</v>
      </c>
      <c r="I155" s="186"/>
      <c r="J155" s="187">
        <f>ROUND(I155*H155,2)</f>
        <v>0</v>
      </c>
      <c r="K155" s="183" t="s">
        <v>125</v>
      </c>
      <c r="L155" s="38"/>
      <c r="M155" s="188" t="s">
        <v>1</v>
      </c>
      <c r="N155" s="189" t="s">
        <v>41</v>
      </c>
      <c r="O155" s="70"/>
      <c r="P155" s="190">
        <f>O155*H155</f>
        <v>0</v>
      </c>
      <c r="Q155" s="190">
        <v>8.4000000000000003E-4</v>
      </c>
      <c r="R155" s="190">
        <f>Q155*H155</f>
        <v>0.22365840000000001</v>
      </c>
      <c r="S155" s="190">
        <v>0</v>
      </c>
      <c r="T155" s="191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92" t="s">
        <v>126</v>
      </c>
      <c r="AT155" s="192" t="s">
        <v>121</v>
      </c>
      <c r="AU155" s="192" t="s">
        <v>86</v>
      </c>
      <c r="AY155" s="16" t="s">
        <v>119</v>
      </c>
      <c r="BE155" s="193">
        <f>IF(N155="základní",J155,0)</f>
        <v>0</v>
      </c>
      <c r="BF155" s="193">
        <f>IF(N155="snížená",J155,0)</f>
        <v>0</v>
      </c>
      <c r="BG155" s="193">
        <f>IF(N155="zákl. přenesená",J155,0)</f>
        <v>0</v>
      </c>
      <c r="BH155" s="193">
        <f>IF(N155="sníž. přenesená",J155,0)</f>
        <v>0</v>
      </c>
      <c r="BI155" s="193">
        <f>IF(N155="nulová",J155,0)</f>
        <v>0</v>
      </c>
      <c r="BJ155" s="16" t="s">
        <v>84</v>
      </c>
      <c r="BK155" s="193">
        <f>ROUND(I155*H155,2)</f>
        <v>0</v>
      </c>
      <c r="BL155" s="16" t="s">
        <v>126</v>
      </c>
      <c r="BM155" s="192" t="s">
        <v>161</v>
      </c>
    </row>
    <row r="156" spans="1:65" s="13" customFormat="1" ht="22.5">
      <c r="B156" s="194"/>
      <c r="C156" s="195"/>
      <c r="D156" s="196" t="s">
        <v>128</v>
      </c>
      <c r="E156" s="197" t="s">
        <v>1</v>
      </c>
      <c r="F156" s="198" t="s">
        <v>129</v>
      </c>
      <c r="G156" s="195"/>
      <c r="H156" s="197" t="s">
        <v>1</v>
      </c>
      <c r="I156" s="199"/>
      <c r="J156" s="195"/>
      <c r="K156" s="195"/>
      <c r="L156" s="200"/>
      <c r="M156" s="201"/>
      <c r="N156" s="202"/>
      <c r="O156" s="202"/>
      <c r="P156" s="202"/>
      <c r="Q156" s="202"/>
      <c r="R156" s="202"/>
      <c r="S156" s="202"/>
      <c r="T156" s="203"/>
      <c r="AT156" s="204" t="s">
        <v>128</v>
      </c>
      <c r="AU156" s="204" t="s">
        <v>86</v>
      </c>
      <c r="AV156" s="13" t="s">
        <v>84</v>
      </c>
      <c r="AW156" s="13" t="s">
        <v>32</v>
      </c>
      <c r="AX156" s="13" t="s">
        <v>76</v>
      </c>
      <c r="AY156" s="204" t="s">
        <v>119</v>
      </c>
    </row>
    <row r="157" spans="1:65" s="13" customFormat="1">
      <c r="B157" s="194"/>
      <c r="C157" s="195"/>
      <c r="D157" s="196" t="s">
        <v>128</v>
      </c>
      <c r="E157" s="197" t="s">
        <v>1</v>
      </c>
      <c r="F157" s="198" t="s">
        <v>131</v>
      </c>
      <c r="G157" s="195"/>
      <c r="H157" s="197" t="s">
        <v>1</v>
      </c>
      <c r="I157" s="199"/>
      <c r="J157" s="195"/>
      <c r="K157" s="195"/>
      <c r="L157" s="200"/>
      <c r="M157" s="201"/>
      <c r="N157" s="202"/>
      <c r="O157" s="202"/>
      <c r="P157" s="202"/>
      <c r="Q157" s="202"/>
      <c r="R157" s="202"/>
      <c r="S157" s="202"/>
      <c r="T157" s="203"/>
      <c r="AT157" s="204" t="s">
        <v>128</v>
      </c>
      <c r="AU157" s="204" t="s">
        <v>86</v>
      </c>
      <c r="AV157" s="13" t="s">
        <v>84</v>
      </c>
      <c r="AW157" s="13" t="s">
        <v>32</v>
      </c>
      <c r="AX157" s="13" t="s">
        <v>76</v>
      </c>
      <c r="AY157" s="204" t="s">
        <v>119</v>
      </c>
    </row>
    <row r="158" spans="1:65" s="13" customFormat="1">
      <c r="B158" s="194"/>
      <c r="C158" s="195"/>
      <c r="D158" s="196" t="s">
        <v>128</v>
      </c>
      <c r="E158" s="197" t="s">
        <v>1</v>
      </c>
      <c r="F158" s="198" t="s">
        <v>133</v>
      </c>
      <c r="G158" s="195"/>
      <c r="H158" s="197" t="s">
        <v>1</v>
      </c>
      <c r="I158" s="199"/>
      <c r="J158" s="195"/>
      <c r="K158" s="195"/>
      <c r="L158" s="200"/>
      <c r="M158" s="201"/>
      <c r="N158" s="202"/>
      <c r="O158" s="202"/>
      <c r="P158" s="202"/>
      <c r="Q158" s="202"/>
      <c r="R158" s="202"/>
      <c r="S158" s="202"/>
      <c r="T158" s="203"/>
      <c r="AT158" s="204" t="s">
        <v>128</v>
      </c>
      <c r="AU158" s="204" t="s">
        <v>86</v>
      </c>
      <c r="AV158" s="13" t="s">
        <v>84</v>
      </c>
      <c r="AW158" s="13" t="s">
        <v>32</v>
      </c>
      <c r="AX158" s="13" t="s">
        <v>76</v>
      </c>
      <c r="AY158" s="204" t="s">
        <v>119</v>
      </c>
    </row>
    <row r="159" spans="1:65" s="14" customFormat="1">
      <c r="B159" s="205"/>
      <c r="C159" s="206"/>
      <c r="D159" s="196" t="s">
        <v>128</v>
      </c>
      <c r="E159" s="207" t="s">
        <v>1</v>
      </c>
      <c r="F159" s="208" t="s">
        <v>162</v>
      </c>
      <c r="G159" s="206"/>
      <c r="H159" s="209">
        <v>118.72</v>
      </c>
      <c r="I159" s="210"/>
      <c r="J159" s="206"/>
      <c r="K159" s="206"/>
      <c r="L159" s="211"/>
      <c r="M159" s="212"/>
      <c r="N159" s="213"/>
      <c r="O159" s="213"/>
      <c r="P159" s="213"/>
      <c r="Q159" s="213"/>
      <c r="R159" s="213"/>
      <c r="S159" s="213"/>
      <c r="T159" s="214"/>
      <c r="AT159" s="215" t="s">
        <v>128</v>
      </c>
      <c r="AU159" s="215" t="s">
        <v>86</v>
      </c>
      <c r="AV159" s="14" t="s">
        <v>86</v>
      </c>
      <c r="AW159" s="14" t="s">
        <v>32</v>
      </c>
      <c r="AX159" s="14" t="s">
        <v>76</v>
      </c>
      <c r="AY159" s="215" t="s">
        <v>119</v>
      </c>
    </row>
    <row r="160" spans="1:65" s="13" customFormat="1">
      <c r="B160" s="194"/>
      <c r="C160" s="195"/>
      <c r="D160" s="196" t="s">
        <v>128</v>
      </c>
      <c r="E160" s="197" t="s">
        <v>1</v>
      </c>
      <c r="F160" s="198" t="s">
        <v>138</v>
      </c>
      <c r="G160" s="195"/>
      <c r="H160" s="197" t="s">
        <v>1</v>
      </c>
      <c r="I160" s="199"/>
      <c r="J160" s="195"/>
      <c r="K160" s="195"/>
      <c r="L160" s="200"/>
      <c r="M160" s="201"/>
      <c r="N160" s="202"/>
      <c r="O160" s="202"/>
      <c r="P160" s="202"/>
      <c r="Q160" s="202"/>
      <c r="R160" s="202"/>
      <c r="S160" s="202"/>
      <c r="T160" s="203"/>
      <c r="AT160" s="204" t="s">
        <v>128</v>
      </c>
      <c r="AU160" s="204" t="s">
        <v>86</v>
      </c>
      <c r="AV160" s="13" t="s">
        <v>84</v>
      </c>
      <c r="AW160" s="13" t="s">
        <v>32</v>
      </c>
      <c r="AX160" s="13" t="s">
        <v>76</v>
      </c>
      <c r="AY160" s="204" t="s">
        <v>119</v>
      </c>
    </row>
    <row r="161" spans="1:65" s="14" customFormat="1">
      <c r="B161" s="205"/>
      <c r="C161" s="206"/>
      <c r="D161" s="196" t="s">
        <v>128</v>
      </c>
      <c r="E161" s="207" t="s">
        <v>1</v>
      </c>
      <c r="F161" s="208" t="s">
        <v>163</v>
      </c>
      <c r="G161" s="206"/>
      <c r="H161" s="209">
        <v>147.54</v>
      </c>
      <c r="I161" s="210"/>
      <c r="J161" s="206"/>
      <c r="K161" s="206"/>
      <c r="L161" s="211"/>
      <c r="M161" s="212"/>
      <c r="N161" s="213"/>
      <c r="O161" s="213"/>
      <c r="P161" s="213"/>
      <c r="Q161" s="213"/>
      <c r="R161" s="213"/>
      <c r="S161" s="213"/>
      <c r="T161" s="214"/>
      <c r="AT161" s="215" t="s">
        <v>128</v>
      </c>
      <c r="AU161" s="215" t="s">
        <v>86</v>
      </c>
      <c r="AV161" s="14" t="s">
        <v>86</v>
      </c>
      <c r="AW161" s="14" t="s">
        <v>32</v>
      </c>
      <c r="AX161" s="14" t="s">
        <v>76</v>
      </c>
      <c r="AY161" s="215" t="s">
        <v>119</v>
      </c>
    </row>
    <row r="162" spans="1:65" s="2" customFormat="1" ht="24">
      <c r="A162" s="33"/>
      <c r="B162" s="34"/>
      <c r="C162" s="181" t="s">
        <v>164</v>
      </c>
      <c r="D162" s="181" t="s">
        <v>121</v>
      </c>
      <c r="E162" s="182" t="s">
        <v>165</v>
      </c>
      <c r="F162" s="183" t="s">
        <v>166</v>
      </c>
      <c r="G162" s="184" t="s">
        <v>160</v>
      </c>
      <c r="H162" s="185">
        <v>266.26</v>
      </c>
      <c r="I162" s="186"/>
      <c r="J162" s="187">
        <f>ROUND(I162*H162,2)</f>
        <v>0</v>
      </c>
      <c r="K162" s="183" t="s">
        <v>125</v>
      </c>
      <c r="L162" s="38"/>
      <c r="M162" s="188" t="s">
        <v>1</v>
      </c>
      <c r="N162" s="189" t="s">
        <v>41</v>
      </c>
      <c r="O162" s="70"/>
      <c r="P162" s="190">
        <f>O162*H162</f>
        <v>0</v>
      </c>
      <c r="Q162" s="190">
        <v>0</v>
      </c>
      <c r="R162" s="190">
        <f>Q162*H162</f>
        <v>0</v>
      </c>
      <c r="S162" s="190">
        <v>0</v>
      </c>
      <c r="T162" s="191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92" t="s">
        <v>126</v>
      </c>
      <c r="AT162" s="192" t="s">
        <v>121</v>
      </c>
      <c r="AU162" s="192" t="s">
        <v>86</v>
      </c>
      <c r="AY162" s="16" t="s">
        <v>119</v>
      </c>
      <c r="BE162" s="193">
        <f>IF(N162="základní",J162,0)</f>
        <v>0</v>
      </c>
      <c r="BF162" s="193">
        <f>IF(N162="snížená",J162,0)</f>
        <v>0</v>
      </c>
      <c r="BG162" s="193">
        <f>IF(N162="zákl. přenesená",J162,0)</f>
        <v>0</v>
      </c>
      <c r="BH162" s="193">
        <f>IF(N162="sníž. přenesená",J162,0)</f>
        <v>0</v>
      </c>
      <c r="BI162" s="193">
        <f>IF(N162="nulová",J162,0)</f>
        <v>0</v>
      </c>
      <c r="BJ162" s="16" t="s">
        <v>84</v>
      </c>
      <c r="BK162" s="193">
        <f>ROUND(I162*H162,2)</f>
        <v>0</v>
      </c>
      <c r="BL162" s="16" t="s">
        <v>126</v>
      </c>
      <c r="BM162" s="192" t="s">
        <v>167</v>
      </c>
    </row>
    <row r="163" spans="1:65" s="2" customFormat="1" ht="21.75" customHeight="1">
      <c r="A163" s="33"/>
      <c r="B163" s="34"/>
      <c r="C163" s="181" t="s">
        <v>168</v>
      </c>
      <c r="D163" s="181" t="s">
        <v>121</v>
      </c>
      <c r="E163" s="182" t="s">
        <v>169</v>
      </c>
      <c r="F163" s="183" t="s">
        <v>170</v>
      </c>
      <c r="G163" s="184" t="s">
        <v>160</v>
      </c>
      <c r="H163" s="185">
        <v>154.88999999999999</v>
      </c>
      <c r="I163" s="186"/>
      <c r="J163" s="187">
        <f>ROUND(I163*H163,2)</f>
        <v>0</v>
      </c>
      <c r="K163" s="183" t="s">
        <v>125</v>
      </c>
      <c r="L163" s="38"/>
      <c r="M163" s="188" t="s">
        <v>1</v>
      </c>
      <c r="N163" s="189" t="s">
        <v>41</v>
      </c>
      <c r="O163" s="70"/>
      <c r="P163" s="190">
        <f>O163*H163</f>
        <v>0</v>
      </c>
      <c r="Q163" s="190">
        <v>6.9999999999999999E-4</v>
      </c>
      <c r="R163" s="190">
        <f>Q163*H163</f>
        <v>0.10842299999999999</v>
      </c>
      <c r="S163" s="190">
        <v>0</v>
      </c>
      <c r="T163" s="191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92" t="s">
        <v>126</v>
      </c>
      <c r="AT163" s="192" t="s">
        <v>121</v>
      </c>
      <c r="AU163" s="192" t="s">
        <v>86</v>
      </c>
      <c r="AY163" s="16" t="s">
        <v>119</v>
      </c>
      <c r="BE163" s="193">
        <f>IF(N163="základní",J163,0)</f>
        <v>0</v>
      </c>
      <c r="BF163" s="193">
        <f>IF(N163="snížená",J163,0)</f>
        <v>0</v>
      </c>
      <c r="BG163" s="193">
        <f>IF(N163="zákl. přenesená",J163,0)</f>
        <v>0</v>
      </c>
      <c r="BH163" s="193">
        <f>IF(N163="sníž. přenesená",J163,0)</f>
        <v>0</v>
      </c>
      <c r="BI163" s="193">
        <f>IF(N163="nulová",J163,0)</f>
        <v>0</v>
      </c>
      <c r="BJ163" s="16" t="s">
        <v>84</v>
      </c>
      <c r="BK163" s="193">
        <f>ROUND(I163*H163,2)</f>
        <v>0</v>
      </c>
      <c r="BL163" s="16" t="s">
        <v>126</v>
      </c>
      <c r="BM163" s="192" t="s">
        <v>171</v>
      </c>
    </row>
    <row r="164" spans="1:65" s="13" customFormat="1" ht="22.5">
      <c r="B164" s="194"/>
      <c r="C164" s="195"/>
      <c r="D164" s="196" t="s">
        <v>128</v>
      </c>
      <c r="E164" s="197" t="s">
        <v>1</v>
      </c>
      <c r="F164" s="198" t="s">
        <v>129</v>
      </c>
      <c r="G164" s="195"/>
      <c r="H164" s="197" t="s">
        <v>1</v>
      </c>
      <c r="I164" s="199"/>
      <c r="J164" s="195"/>
      <c r="K164" s="195"/>
      <c r="L164" s="200"/>
      <c r="M164" s="201"/>
      <c r="N164" s="202"/>
      <c r="O164" s="202"/>
      <c r="P164" s="202"/>
      <c r="Q164" s="202"/>
      <c r="R164" s="202"/>
      <c r="S164" s="202"/>
      <c r="T164" s="203"/>
      <c r="AT164" s="204" t="s">
        <v>128</v>
      </c>
      <c r="AU164" s="204" t="s">
        <v>86</v>
      </c>
      <c r="AV164" s="13" t="s">
        <v>84</v>
      </c>
      <c r="AW164" s="13" t="s">
        <v>32</v>
      </c>
      <c r="AX164" s="13" t="s">
        <v>76</v>
      </c>
      <c r="AY164" s="204" t="s">
        <v>119</v>
      </c>
    </row>
    <row r="165" spans="1:65" s="13" customFormat="1">
      <c r="B165" s="194"/>
      <c r="C165" s="195"/>
      <c r="D165" s="196" t="s">
        <v>128</v>
      </c>
      <c r="E165" s="197" t="s">
        <v>1</v>
      </c>
      <c r="F165" s="198" t="s">
        <v>131</v>
      </c>
      <c r="G165" s="195"/>
      <c r="H165" s="197" t="s">
        <v>1</v>
      </c>
      <c r="I165" s="199"/>
      <c r="J165" s="195"/>
      <c r="K165" s="195"/>
      <c r="L165" s="200"/>
      <c r="M165" s="201"/>
      <c r="N165" s="202"/>
      <c r="O165" s="202"/>
      <c r="P165" s="202"/>
      <c r="Q165" s="202"/>
      <c r="R165" s="202"/>
      <c r="S165" s="202"/>
      <c r="T165" s="203"/>
      <c r="AT165" s="204" t="s">
        <v>128</v>
      </c>
      <c r="AU165" s="204" t="s">
        <v>86</v>
      </c>
      <c r="AV165" s="13" t="s">
        <v>84</v>
      </c>
      <c r="AW165" s="13" t="s">
        <v>32</v>
      </c>
      <c r="AX165" s="13" t="s">
        <v>76</v>
      </c>
      <c r="AY165" s="204" t="s">
        <v>119</v>
      </c>
    </row>
    <row r="166" spans="1:65" s="13" customFormat="1">
      <c r="B166" s="194"/>
      <c r="C166" s="195"/>
      <c r="D166" s="196" t="s">
        <v>128</v>
      </c>
      <c r="E166" s="197" t="s">
        <v>1</v>
      </c>
      <c r="F166" s="198" t="s">
        <v>132</v>
      </c>
      <c r="G166" s="195"/>
      <c r="H166" s="197" t="s">
        <v>1</v>
      </c>
      <c r="I166" s="199"/>
      <c r="J166" s="195"/>
      <c r="K166" s="195"/>
      <c r="L166" s="200"/>
      <c r="M166" s="201"/>
      <c r="N166" s="202"/>
      <c r="O166" s="202"/>
      <c r="P166" s="202"/>
      <c r="Q166" s="202"/>
      <c r="R166" s="202"/>
      <c r="S166" s="202"/>
      <c r="T166" s="203"/>
      <c r="AT166" s="204" t="s">
        <v>128</v>
      </c>
      <c r="AU166" s="204" t="s">
        <v>86</v>
      </c>
      <c r="AV166" s="13" t="s">
        <v>84</v>
      </c>
      <c r="AW166" s="13" t="s">
        <v>32</v>
      </c>
      <c r="AX166" s="13" t="s">
        <v>76</v>
      </c>
      <c r="AY166" s="204" t="s">
        <v>119</v>
      </c>
    </row>
    <row r="167" spans="1:65" s="13" customFormat="1">
      <c r="B167" s="194"/>
      <c r="C167" s="195"/>
      <c r="D167" s="196" t="s">
        <v>128</v>
      </c>
      <c r="E167" s="197" t="s">
        <v>1</v>
      </c>
      <c r="F167" s="198" t="s">
        <v>133</v>
      </c>
      <c r="G167" s="195"/>
      <c r="H167" s="197" t="s">
        <v>1</v>
      </c>
      <c r="I167" s="199"/>
      <c r="J167" s="195"/>
      <c r="K167" s="195"/>
      <c r="L167" s="200"/>
      <c r="M167" s="201"/>
      <c r="N167" s="202"/>
      <c r="O167" s="202"/>
      <c r="P167" s="202"/>
      <c r="Q167" s="202"/>
      <c r="R167" s="202"/>
      <c r="S167" s="202"/>
      <c r="T167" s="203"/>
      <c r="AT167" s="204" t="s">
        <v>128</v>
      </c>
      <c r="AU167" s="204" t="s">
        <v>86</v>
      </c>
      <c r="AV167" s="13" t="s">
        <v>84</v>
      </c>
      <c r="AW167" s="13" t="s">
        <v>32</v>
      </c>
      <c r="AX167" s="13" t="s">
        <v>76</v>
      </c>
      <c r="AY167" s="204" t="s">
        <v>119</v>
      </c>
    </row>
    <row r="168" spans="1:65" s="14" customFormat="1">
      <c r="B168" s="205"/>
      <c r="C168" s="206"/>
      <c r="D168" s="196" t="s">
        <v>128</v>
      </c>
      <c r="E168" s="207" t="s">
        <v>1</v>
      </c>
      <c r="F168" s="208" t="s">
        <v>172</v>
      </c>
      <c r="G168" s="206"/>
      <c r="H168" s="209">
        <v>14.85</v>
      </c>
      <c r="I168" s="210"/>
      <c r="J168" s="206"/>
      <c r="K168" s="206"/>
      <c r="L168" s="211"/>
      <c r="M168" s="212"/>
      <c r="N168" s="213"/>
      <c r="O168" s="213"/>
      <c r="P168" s="213"/>
      <c r="Q168" s="213"/>
      <c r="R168" s="213"/>
      <c r="S168" s="213"/>
      <c r="T168" s="214"/>
      <c r="AT168" s="215" t="s">
        <v>128</v>
      </c>
      <c r="AU168" s="215" t="s">
        <v>86</v>
      </c>
      <c r="AV168" s="14" t="s">
        <v>86</v>
      </c>
      <c r="AW168" s="14" t="s">
        <v>32</v>
      </c>
      <c r="AX168" s="14" t="s">
        <v>76</v>
      </c>
      <c r="AY168" s="215" t="s">
        <v>119</v>
      </c>
    </row>
    <row r="169" spans="1:65" s="14" customFormat="1">
      <c r="B169" s="205"/>
      <c r="C169" s="206"/>
      <c r="D169" s="196" t="s">
        <v>128</v>
      </c>
      <c r="E169" s="207" t="s">
        <v>1</v>
      </c>
      <c r="F169" s="208" t="s">
        <v>173</v>
      </c>
      <c r="G169" s="206"/>
      <c r="H169" s="209">
        <v>16.2</v>
      </c>
      <c r="I169" s="210"/>
      <c r="J169" s="206"/>
      <c r="K169" s="206"/>
      <c r="L169" s="211"/>
      <c r="M169" s="212"/>
      <c r="N169" s="213"/>
      <c r="O169" s="213"/>
      <c r="P169" s="213"/>
      <c r="Q169" s="213"/>
      <c r="R169" s="213"/>
      <c r="S169" s="213"/>
      <c r="T169" s="214"/>
      <c r="AT169" s="215" t="s">
        <v>128</v>
      </c>
      <c r="AU169" s="215" t="s">
        <v>86</v>
      </c>
      <c r="AV169" s="14" t="s">
        <v>86</v>
      </c>
      <c r="AW169" s="14" t="s">
        <v>32</v>
      </c>
      <c r="AX169" s="14" t="s">
        <v>76</v>
      </c>
      <c r="AY169" s="215" t="s">
        <v>119</v>
      </c>
    </row>
    <row r="170" spans="1:65" s="14" customFormat="1">
      <c r="B170" s="205"/>
      <c r="C170" s="206"/>
      <c r="D170" s="196" t="s">
        <v>128</v>
      </c>
      <c r="E170" s="207" t="s">
        <v>1</v>
      </c>
      <c r="F170" s="208" t="s">
        <v>174</v>
      </c>
      <c r="G170" s="206"/>
      <c r="H170" s="209">
        <v>18</v>
      </c>
      <c r="I170" s="210"/>
      <c r="J170" s="206"/>
      <c r="K170" s="206"/>
      <c r="L170" s="211"/>
      <c r="M170" s="212"/>
      <c r="N170" s="213"/>
      <c r="O170" s="213"/>
      <c r="P170" s="213"/>
      <c r="Q170" s="213"/>
      <c r="R170" s="213"/>
      <c r="S170" s="213"/>
      <c r="T170" s="214"/>
      <c r="AT170" s="215" t="s">
        <v>128</v>
      </c>
      <c r="AU170" s="215" t="s">
        <v>86</v>
      </c>
      <c r="AV170" s="14" t="s">
        <v>86</v>
      </c>
      <c r="AW170" s="14" t="s">
        <v>32</v>
      </c>
      <c r="AX170" s="14" t="s">
        <v>76</v>
      </c>
      <c r="AY170" s="215" t="s">
        <v>119</v>
      </c>
    </row>
    <row r="171" spans="1:65" s="14" customFormat="1">
      <c r="B171" s="205"/>
      <c r="C171" s="206"/>
      <c r="D171" s="196" t="s">
        <v>128</v>
      </c>
      <c r="E171" s="207" t="s">
        <v>1</v>
      </c>
      <c r="F171" s="208" t="s">
        <v>175</v>
      </c>
      <c r="G171" s="206"/>
      <c r="H171" s="209">
        <v>23.76</v>
      </c>
      <c r="I171" s="210"/>
      <c r="J171" s="206"/>
      <c r="K171" s="206"/>
      <c r="L171" s="211"/>
      <c r="M171" s="212"/>
      <c r="N171" s="213"/>
      <c r="O171" s="213"/>
      <c r="P171" s="213"/>
      <c r="Q171" s="213"/>
      <c r="R171" s="213"/>
      <c r="S171" s="213"/>
      <c r="T171" s="214"/>
      <c r="AT171" s="215" t="s">
        <v>128</v>
      </c>
      <c r="AU171" s="215" t="s">
        <v>86</v>
      </c>
      <c r="AV171" s="14" t="s">
        <v>86</v>
      </c>
      <c r="AW171" s="14" t="s">
        <v>32</v>
      </c>
      <c r="AX171" s="14" t="s">
        <v>76</v>
      </c>
      <c r="AY171" s="215" t="s">
        <v>119</v>
      </c>
    </row>
    <row r="172" spans="1:65" s="13" customFormat="1">
      <c r="B172" s="194"/>
      <c r="C172" s="195"/>
      <c r="D172" s="196" t="s">
        <v>128</v>
      </c>
      <c r="E172" s="197" t="s">
        <v>1</v>
      </c>
      <c r="F172" s="198" t="s">
        <v>138</v>
      </c>
      <c r="G172" s="195"/>
      <c r="H172" s="197" t="s">
        <v>1</v>
      </c>
      <c r="I172" s="199"/>
      <c r="J172" s="195"/>
      <c r="K172" s="195"/>
      <c r="L172" s="200"/>
      <c r="M172" s="201"/>
      <c r="N172" s="202"/>
      <c r="O172" s="202"/>
      <c r="P172" s="202"/>
      <c r="Q172" s="202"/>
      <c r="R172" s="202"/>
      <c r="S172" s="202"/>
      <c r="T172" s="203"/>
      <c r="AT172" s="204" t="s">
        <v>128</v>
      </c>
      <c r="AU172" s="204" t="s">
        <v>86</v>
      </c>
      <c r="AV172" s="13" t="s">
        <v>84</v>
      </c>
      <c r="AW172" s="13" t="s">
        <v>32</v>
      </c>
      <c r="AX172" s="13" t="s">
        <v>76</v>
      </c>
      <c r="AY172" s="204" t="s">
        <v>119</v>
      </c>
    </row>
    <row r="173" spans="1:65" s="14" customFormat="1">
      <c r="B173" s="205"/>
      <c r="C173" s="206"/>
      <c r="D173" s="196" t="s">
        <v>128</v>
      </c>
      <c r="E173" s="207" t="s">
        <v>1</v>
      </c>
      <c r="F173" s="208" t="s">
        <v>176</v>
      </c>
      <c r="G173" s="206"/>
      <c r="H173" s="209">
        <v>14.67</v>
      </c>
      <c r="I173" s="210"/>
      <c r="J173" s="206"/>
      <c r="K173" s="206"/>
      <c r="L173" s="211"/>
      <c r="M173" s="212"/>
      <c r="N173" s="213"/>
      <c r="O173" s="213"/>
      <c r="P173" s="213"/>
      <c r="Q173" s="213"/>
      <c r="R173" s="213"/>
      <c r="S173" s="213"/>
      <c r="T173" s="214"/>
      <c r="AT173" s="215" t="s">
        <v>128</v>
      </c>
      <c r="AU173" s="215" t="s">
        <v>86</v>
      </c>
      <c r="AV173" s="14" t="s">
        <v>86</v>
      </c>
      <c r="AW173" s="14" t="s">
        <v>32</v>
      </c>
      <c r="AX173" s="14" t="s">
        <v>76</v>
      </c>
      <c r="AY173" s="215" t="s">
        <v>119</v>
      </c>
    </row>
    <row r="174" spans="1:65" s="14" customFormat="1">
      <c r="B174" s="205"/>
      <c r="C174" s="206"/>
      <c r="D174" s="196" t="s">
        <v>128</v>
      </c>
      <c r="E174" s="207" t="s">
        <v>1</v>
      </c>
      <c r="F174" s="208" t="s">
        <v>177</v>
      </c>
      <c r="G174" s="206"/>
      <c r="H174" s="209">
        <v>18.36</v>
      </c>
      <c r="I174" s="210"/>
      <c r="J174" s="206"/>
      <c r="K174" s="206"/>
      <c r="L174" s="211"/>
      <c r="M174" s="212"/>
      <c r="N174" s="213"/>
      <c r="O174" s="213"/>
      <c r="P174" s="213"/>
      <c r="Q174" s="213"/>
      <c r="R174" s="213"/>
      <c r="S174" s="213"/>
      <c r="T174" s="214"/>
      <c r="AT174" s="215" t="s">
        <v>128</v>
      </c>
      <c r="AU174" s="215" t="s">
        <v>86</v>
      </c>
      <c r="AV174" s="14" t="s">
        <v>86</v>
      </c>
      <c r="AW174" s="14" t="s">
        <v>32</v>
      </c>
      <c r="AX174" s="14" t="s">
        <v>76</v>
      </c>
      <c r="AY174" s="215" t="s">
        <v>119</v>
      </c>
    </row>
    <row r="175" spans="1:65" s="14" customFormat="1">
      <c r="B175" s="205"/>
      <c r="C175" s="206"/>
      <c r="D175" s="196" t="s">
        <v>128</v>
      </c>
      <c r="E175" s="207" t="s">
        <v>1</v>
      </c>
      <c r="F175" s="208" t="s">
        <v>178</v>
      </c>
      <c r="G175" s="206"/>
      <c r="H175" s="209">
        <v>21.15</v>
      </c>
      <c r="I175" s="210"/>
      <c r="J175" s="206"/>
      <c r="K175" s="206"/>
      <c r="L175" s="211"/>
      <c r="M175" s="212"/>
      <c r="N175" s="213"/>
      <c r="O175" s="213"/>
      <c r="P175" s="213"/>
      <c r="Q175" s="213"/>
      <c r="R175" s="213"/>
      <c r="S175" s="213"/>
      <c r="T175" s="214"/>
      <c r="AT175" s="215" t="s">
        <v>128</v>
      </c>
      <c r="AU175" s="215" t="s">
        <v>86</v>
      </c>
      <c r="AV175" s="14" t="s">
        <v>86</v>
      </c>
      <c r="AW175" s="14" t="s">
        <v>32</v>
      </c>
      <c r="AX175" s="14" t="s">
        <v>76</v>
      </c>
      <c r="AY175" s="215" t="s">
        <v>119</v>
      </c>
    </row>
    <row r="176" spans="1:65" s="14" customFormat="1">
      <c r="B176" s="205"/>
      <c r="C176" s="206"/>
      <c r="D176" s="196" t="s">
        <v>128</v>
      </c>
      <c r="E176" s="207" t="s">
        <v>1</v>
      </c>
      <c r="F176" s="208" t="s">
        <v>179</v>
      </c>
      <c r="G176" s="206"/>
      <c r="H176" s="209">
        <v>27.9</v>
      </c>
      <c r="I176" s="210"/>
      <c r="J176" s="206"/>
      <c r="K176" s="206"/>
      <c r="L176" s="211"/>
      <c r="M176" s="212"/>
      <c r="N176" s="213"/>
      <c r="O176" s="213"/>
      <c r="P176" s="213"/>
      <c r="Q176" s="213"/>
      <c r="R176" s="213"/>
      <c r="S176" s="213"/>
      <c r="T176" s="214"/>
      <c r="AT176" s="215" t="s">
        <v>128</v>
      </c>
      <c r="AU176" s="215" t="s">
        <v>86</v>
      </c>
      <c r="AV176" s="14" t="s">
        <v>86</v>
      </c>
      <c r="AW176" s="14" t="s">
        <v>32</v>
      </c>
      <c r="AX176" s="14" t="s">
        <v>76</v>
      </c>
      <c r="AY176" s="215" t="s">
        <v>119</v>
      </c>
    </row>
    <row r="177" spans="1:65" s="2" customFormat="1" ht="16.5" customHeight="1">
      <c r="A177" s="33"/>
      <c r="B177" s="34"/>
      <c r="C177" s="181" t="s">
        <v>180</v>
      </c>
      <c r="D177" s="181" t="s">
        <v>121</v>
      </c>
      <c r="E177" s="182" t="s">
        <v>181</v>
      </c>
      <c r="F177" s="183" t="s">
        <v>182</v>
      </c>
      <c r="G177" s="184" t="s">
        <v>160</v>
      </c>
      <c r="H177" s="185">
        <v>154.88999999999999</v>
      </c>
      <c r="I177" s="186"/>
      <c r="J177" s="187">
        <f>ROUND(I177*H177,2)</f>
        <v>0</v>
      </c>
      <c r="K177" s="183" t="s">
        <v>125</v>
      </c>
      <c r="L177" s="38"/>
      <c r="M177" s="188" t="s">
        <v>1</v>
      </c>
      <c r="N177" s="189" t="s">
        <v>41</v>
      </c>
      <c r="O177" s="70"/>
      <c r="P177" s="190">
        <f>O177*H177</f>
        <v>0</v>
      </c>
      <c r="Q177" s="190">
        <v>0</v>
      </c>
      <c r="R177" s="190">
        <f>Q177*H177</f>
        <v>0</v>
      </c>
      <c r="S177" s="190">
        <v>0</v>
      </c>
      <c r="T177" s="191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92" t="s">
        <v>126</v>
      </c>
      <c r="AT177" s="192" t="s">
        <v>121</v>
      </c>
      <c r="AU177" s="192" t="s">
        <v>86</v>
      </c>
      <c r="AY177" s="16" t="s">
        <v>119</v>
      </c>
      <c r="BE177" s="193">
        <f>IF(N177="základní",J177,0)</f>
        <v>0</v>
      </c>
      <c r="BF177" s="193">
        <f>IF(N177="snížená",J177,0)</f>
        <v>0</v>
      </c>
      <c r="BG177" s="193">
        <f>IF(N177="zákl. přenesená",J177,0)</f>
        <v>0</v>
      </c>
      <c r="BH177" s="193">
        <f>IF(N177="sníž. přenesená",J177,0)</f>
        <v>0</v>
      </c>
      <c r="BI177" s="193">
        <f>IF(N177="nulová",J177,0)</f>
        <v>0</v>
      </c>
      <c r="BJ177" s="16" t="s">
        <v>84</v>
      </c>
      <c r="BK177" s="193">
        <f>ROUND(I177*H177,2)</f>
        <v>0</v>
      </c>
      <c r="BL177" s="16" t="s">
        <v>126</v>
      </c>
      <c r="BM177" s="192" t="s">
        <v>183</v>
      </c>
    </row>
    <row r="178" spans="1:65" s="2" customFormat="1" ht="24">
      <c r="A178" s="33"/>
      <c r="B178" s="34"/>
      <c r="C178" s="181" t="s">
        <v>184</v>
      </c>
      <c r="D178" s="181" t="s">
        <v>121</v>
      </c>
      <c r="E178" s="182" t="s">
        <v>185</v>
      </c>
      <c r="F178" s="183" t="s">
        <v>186</v>
      </c>
      <c r="G178" s="184" t="s">
        <v>124</v>
      </c>
      <c r="H178" s="185">
        <v>205.86699999999999</v>
      </c>
      <c r="I178" s="186"/>
      <c r="J178" s="187">
        <f>ROUND(I178*H178,2)</f>
        <v>0</v>
      </c>
      <c r="K178" s="183" t="s">
        <v>125</v>
      </c>
      <c r="L178" s="38"/>
      <c r="M178" s="188" t="s">
        <v>1</v>
      </c>
      <c r="N178" s="189" t="s">
        <v>41</v>
      </c>
      <c r="O178" s="70"/>
      <c r="P178" s="190">
        <f>O178*H178</f>
        <v>0</v>
      </c>
      <c r="Q178" s="190">
        <v>0</v>
      </c>
      <c r="R178" s="190">
        <f>Q178*H178</f>
        <v>0</v>
      </c>
      <c r="S178" s="190">
        <v>0</v>
      </c>
      <c r="T178" s="191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92" t="s">
        <v>126</v>
      </c>
      <c r="AT178" s="192" t="s">
        <v>121</v>
      </c>
      <c r="AU178" s="192" t="s">
        <v>86</v>
      </c>
      <c r="AY178" s="16" t="s">
        <v>119</v>
      </c>
      <c r="BE178" s="193">
        <f>IF(N178="základní",J178,0)</f>
        <v>0</v>
      </c>
      <c r="BF178" s="193">
        <f>IF(N178="snížená",J178,0)</f>
        <v>0</v>
      </c>
      <c r="BG178" s="193">
        <f>IF(N178="zákl. přenesená",J178,0)</f>
        <v>0</v>
      </c>
      <c r="BH178" s="193">
        <f>IF(N178="sníž. přenesená",J178,0)</f>
        <v>0</v>
      </c>
      <c r="BI178" s="193">
        <f>IF(N178="nulová",J178,0)</f>
        <v>0</v>
      </c>
      <c r="BJ178" s="16" t="s">
        <v>84</v>
      </c>
      <c r="BK178" s="193">
        <f>ROUND(I178*H178,2)</f>
        <v>0</v>
      </c>
      <c r="BL178" s="16" t="s">
        <v>126</v>
      </c>
      <c r="BM178" s="192" t="s">
        <v>187</v>
      </c>
    </row>
    <row r="179" spans="1:65" s="13" customFormat="1" ht="22.5">
      <c r="B179" s="194"/>
      <c r="C179" s="195"/>
      <c r="D179" s="196" t="s">
        <v>128</v>
      </c>
      <c r="E179" s="197" t="s">
        <v>1</v>
      </c>
      <c r="F179" s="198" t="s">
        <v>129</v>
      </c>
      <c r="G179" s="195"/>
      <c r="H179" s="197" t="s">
        <v>1</v>
      </c>
      <c r="I179" s="199"/>
      <c r="J179" s="195"/>
      <c r="K179" s="195"/>
      <c r="L179" s="200"/>
      <c r="M179" s="201"/>
      <c r="N179" s="202"/>
      <c r="O179" s="202"/>
      <c r="P179" s="202"/>
      <c r="Q179" s="202"/>
      <c r="R179" s="202"/>
      <c r="S179" s="202"/>
      <c r="T179" s="203"/>
      <c r="AT179" s="204" t="s">
        <v>128</v>
      </c>
      <c r="AU179" s="204" t="s">
        <v>86</v>
      </c>
      <c r="AV179" s="13" t="s">
        <v>84</v>
      </c>
      <c r="AW179" s="13" t="s">
        <v>32</v>
      </c>
      <c r="AX179" s="13" t="s">
        <v>76</v>
      </c>
      <c r="AY179" s="204" t="s">
        <v>119</v>
      </c>
    </row>
    <row r="180" spans="1:65" s="13" customFormat="1">
      <c r="B180" s="194"/>
      <c r="C180" s="195"/>
      <c r="D180" s="196" t="s">
        <v>128</v>
      </c>
      <c r="E180" s="197" t="s">
        <v>1</v>
      </c>
      <c r="F180" s="198" t="s">
        <v>131</v>
      </c>
      <c r="G180" s="195"/>
      <c r="H180" s="197" t="s">
        <v>1</v>
      </c>
      <c r="I180" s="199"/>
      <c r="J180" s="195"/>
      <c r="K180" s="195"/>
      <c r="L180" s="200"/>
      <c r="M180" s="201"/>
      <c r="N180" s="202"/>
      <c r="O180" s="202"/>
      <c r="P180" s="202"/>
      <c r="Q180" s="202"/>
      <c r="R180" s="202"/>
      <c r="S180" s="202"/>
      <c r="T180" s="203"/>
      <c r="AT180" s="204" t="s">
        <v>128</v>
      </c>
      <c r="AU180" s="204" t="s">
        <v>86</v>
      </c>
      <c r="AV180" s="13" t="s">
        <v>84</v>
      </c>
      <c r="AW180" s="13" t="s">
        <v>32</v>
      </c>
      <c r="AX180" s="13" t="s">
        <v>76</v>
      </c>
      <c r="AY180" s="204" t="s">
        <v>119</v>
      </c>
    </row>
    <row r="181" spans="1:65" s="13" customFormat="1">
      <c r="B181" s="194"/>
      <c r="C181" s="195"/>
      <c r="D181" s="196" t="s">
        <v>128</v>
      </c>
      <c r="E181" s="197" t="s">
        <v>1</v>
      </c>
      <c r="F181" s="198" t="s">
        <v>188</v>
      </c>
      <c r="G181" s="195"/>
      <c r="H181" s="197" t="s">
        <v>1</v>
      </c>
      <c r="I181" s="199"/>
      <c r="J181" s="195"/>
      <c r="K181" s="195"/>
      <c r="L181" s="200"/>
      <c r="M181" s="201"/>
      <c r="N181" s="202"/>
      <c r="O181" s="202"/>
      <c r="P181" s="202"/>
      <c r="Q181" s="202"/>
      <c r="R181" s="202"/>
      <c r="S181" s="202"/>
      <c r="T181" s="203"/>
      <c r="AT181" s="204" t="s">
        <v>128</v>
      </c>
      <c r="AU181" s="204" t="s">
        <v>86</v>
      </c>
      <c r="AV181" s="13" t="s">
        <v>84</v>
      </c>
      <c r="AW181" s="13" t="s">
        <v>32</v>
      </c>
      <c r="AX181" s="13" t="s">
        <v>76</v>
      </c>
      <c r="AY181" s="204" t="s">
        <v>119</v>
      </c>
    </row>
    <row r="182" spans="1:65" s="13" customFormat="1">
      <c r="B182" s="194"/>
      <c r="C182" s="195"/>
      <c r="D182" s="196" t="s">
        <v>128</v>
      </c>
      <c r="E182" s="197" t="s">
        <v>1</v>
      </c>
      <c r="F182" s="198" t="s">
        <v>133</v>
      </c>
      <c r="G182" s="195"/>
      <c r="H182" s="197" t="s">
        <v>1</v>
      </c>
      <c r="I182" s="199"/>
      <c r="J182" s="195"/>
      <c r="K182" s="195"/>
      <c r="L182" s="200"/>
      <c r="M182" s="201"/>
      <c r="N182" s="202"/>
      <c r="O182" s="202"/>
      <c r="P182" s="202"/>
      <c r="Q182" s="202"/>
      <c r="R182" s="202"/>
      <c r="S182" s="202"/>
      <c r="T182" s="203"/>
      <c r="AT182" s="204" t="s">
        <v>128</v>
      </c>
      <c r="AU182" s="204" t="s">
        <v>86</v>
      </c>
      <c r="AV182" s="13" t="s">
        <v>84</v>
      </c>
      <c r="AW182" s="13" t="s">
        <v>32</v>
      </c>
      <c r="AX182" s="13" t="s">
        <v>76</v>
      </c>
      <c r="AY182" s="204" t="s">
        <v>119</v>
      </c>
    </row>
    <row r="183" spans="1:65" s="14" customFormat="1">
      <c r="B183" s="205"/>
      <c r="C183" s="206"/>
      <c r="D183" s="196" t="s">
        <v>128</v>
      </c>
      <c r="E183" s="207" t="s">
        <v>1</v>
      </c>
      <c r="F183" s="208" t="s">
        <v>151</v>
      </c>
      <c r="G183" s="206"/>
      <c r="H183" s="209">
        <v>53.423999999999999</v>
      </c>
      <c r="I183" s="210"/>
      <c r="J183" s="206"/>
      <c r="K183" s="206"/>
      <c r="L183" s="211"/>
      <c r="M183" s="212"/>
      <c r="N183" s="213"/>
      <c r="O183" s="213"/>
      <c r="P183" s="213"/>
      <c r="Q183" s="213"/>
      <c r="R183" s="213"/>
      <c r="S183" s="213"/>
      <c r="T183" s="214"/>
      <c r="AT183" s="215" t="s">
        <v>128</v>
      </c>
      <c r="AU183" s="215" t="s">
        <v>86</v>
      </c>
      <c r="AV183" s="14" t="s">
        <v>86</v>
      </c>
      <c r="AW183" s="14" t="s">
        <v>32</v>
      </c>
      <c r="AX183" s="14" t="s">
        <v>76</v>
      </c>
      <c r="AY183" s="215" t="s">
        <v>119</v>
      </c>
    </row>
    <row r="184" spans="1:65" s="13" customFormat="1">
      <c r="B184" s="194"/>
      <c r="C184" s="195"/>
      <c r="D184" s="196" t="s">
        <v>128</v>
      </c>
      <c r="E184" s="197" t="s">
        <v>1</v>
      </c>
      <c r="F184" s="198" t="s">
        <v>138</v>
      </c>
      <c r="G184" s="195"/>
      <c r="H184" s="197" t="s">
        <v>1</v>
      </c>
      <c r="I184" s="199"/>
      <c r="J184" s="195"/>
      <c r="K184" s="195"/>
      <c r="L184" s="200"/>
      <c r="M184" s="201"/>
      <c r="N184" s="202"/>
      <c r="O184" s="202"/>
      <c r="P184" s="202"/>
      <c r="Q184" s="202"/>
      <c r="R184" s="202"/>
      <c r="S184" s="202"/>
      <c r="T184" s="203"/>
      <c r="AT184" s="204" t="s">
        <v>128</v>
      </c>
      <c r="AU184" s="204" t="s">
        <v>86</v>
      </c>
      <c r="AV184" s="13" t="s">
        <v>84</v>
      </c>
      <c r="AW184" s="13" t="s">
        <v>32</v>
      </c>
      <c r="AX184" s="13" t="s">
        <v>76</v>
      </c>
      <c r="AY184" s="204" t="s">
        <v>119</v>
      </c>
    </row>
    <row r="185" spans="1:65" s="14" customFormat="1">
      <c r="B185" s="205"/>
      <c r="C185" s="206"/>
      <c r="D185" s="196" t="s">
        <v>128</v>
      </c>
      <c r="E185" s="207" t="s">
        <v>1</v>
      </c>
      <c r="F185" s="208" t="s">
        <v>152</v>
      </c>
      <c r="G185" s="206"/>
      <c r="H185" s="209">
        <v>66.393000000000001</v>
      </c>
      <c r="I185" s="210"/>
      <c r="J185" s="206"/>
      <c r="K185" s="206"/>
      <c r="L185" s="211"/>
      <c r="M185" s="212"/>
      <c r="N185" s="213"/>
      <c r="O185" s="213"/>
      <c r="P185" s="213"/>
      <c r="Q185" s="213"/>
      <c r="R185" s="213"/>
      <c r="S185" s="213"/>
      <c r="T185" s="214"/>
      <c r="AT185" s="215" t="s">
        <v>128</v>
      </c>
      <c r="AU185" s="215" t="s">
        <v>86</v>
      </c>
      <c r="AV185" s="14" t="s">
        <v>86</v>
      </c>
      <c r="AW185" s="14" t="s">
        <v>32</v>
      </c>
      <c r="AX185" s="14" t="s">
        <v>76</v>
      </c>
      <c r="AY185" s="215" t="s">
        <v>119</v>
      </c>
    </row>
    <row r="186" spans="1:65" s="13" customFormat="1">
      <c r="B186" s="194"/>
      <c r="C186" s="195"/>
      <c r="D186" s="196" t="s">
        <v>128</v>
      </c>
      <c r="E186" s="197" t="s">
        <v>1</v>
      </c>
      <c r="F186" s="198" t="s">
        <v>131</v>
      </c>
      <c r="G186" s="195"/>
      <c r="H186" s="197" t="s">
        <v>1</v>
      </c>
      <c r="I186" s="199"/>
      <c r="J186" s="195"/>
      <c r="K186" s="195"/>
      <c r="L186" s="200"/>
      <c r="M186" s="201"/>
      <c r="N186" s="202"/>
      <c r="O186" s="202"/>
      <c r="P186" s="202"/>
      <c r="Q186" s="202"/>
      <c r="R186" s="202"/>
      <c r="S186" s="202"/>
      <c r="T186" s="203"/>
      <c r="AT186" s="204" t="s">
        <v>128</v>
      </c>
      <c r="AU186" s="204" t="s">
        <v>86</v>
      </c>
      <c r="AV186" s="13" t="s">
        <v>84</v>
      </c>
      <c r="AW186" s="13" t="s">
        <v>32</v>
      </c>
      <c r="AX186" s="13" t="s">
        <v>76</v>
      </c>
      <c r="AY186" s="204" t="s">
        <v>119</v>
      </c>
    </row>
    <row r="187" spans="1:65" s="13" customFormat="1">
      <c r="B187" s="194"/>
      <c r="C187" s="195"/>
      <c r="D187" s="196" t="s">
        <v>128</v>
      </c>
      <c r="E187" s="197" t="s">
        <v>1</v>
      </c>
      <c r="F187" s="198" t="s">
        <v>189</v>
      </c>
      <c r="G187" s="195"/>
      <c r="H187" s="197" t="s">
        <v>1</v>
      </c>
      <c r="I187" s="199"/>
      <c r="J187" s="195"/>
      <c r="K187" s="195"/>
      <c r="L187" s="200"/>
      <c r="M187" s="201"/>
      <c r="N187" s="202"/>
      <c r="O187" s="202"/>
      <c r="P187" s="202"/>
      <c r="Q187" s="202"/>
      <c r="R187" s="202"/>
      <c r="S187" s="202"/>
      <c r="T187" s="203"/>
      <c r="AT187" s="204" t="s">
        <v>128</v>
      </c>
      <c r="AU187" s="204" t="s">
        <v>86</v>
      </c>
      <c r="AV187" s="13" t="s">
        <v>84</v>
      </c>
      <c r="AW187" s="13" t="s">
        <v>32</v>
      </c>
      <c r="AX187" s="13" t="s">
        <v>76</v>
      </c>
      <c r="AY187" s="204" t="s">
        <v>119</v>
      </c>
    </row>
    <row r="188" spans="1:65" s="13" customFormat="1">
      <c r="B188" s="194"/>
      <c r="C188" s="195"/>
      <c r="D188" s="196" t="s">
        <v>128</v>
      </c>
      <c r="E188" s="197" t="s">
        <v>1</v>
      </c>
      <c r="F188" s="198" t="s">
        <v>133</v>
      </c>
      <c r="G188" s="195"/>
      <c r="H188" s="197" t="s">
        <v>1</v>
      </c>
      <c r="I188" s="199"/>
      <c r="J188" s="195"/>
      <c r="K188" s="195"/>
      <c r="L188" s="200"/>
      <c r="M188" s="201"/>
      <c r="N188" s="202"/>
      <c r="O188" s="202"/>
      <c r="P188" s="202"/>
      <c r="Q188" s="202"/>
      <c r="R188" s="202"/>
      <c r="S188" s="202"/>
      <c r="T188" s="203"/>
      <c r="AT188" s="204" t="s">
        <v>128</v>
      </c>
      <c r="AU188" s="204" t="s">
        <v>86</v>
      </c>
      <c r="AV188" s="13" t="s">
        <v>84</v>
      </c>
      <c r="AW188" s="13" t="s">
        <v>32</v>
      </c>
      <c r="AX188" s="13" t="s">
        <v>76</v>
      </c>
      <c r="AY188" s="204" t="s">
        <v>119</v>
      </c>
    </row>
    <row r="189" spans="1:65" s="14" customFormat="1">
      <c r="B189" s="205"/>
      <c r="C189" s="206"/>
      <c r="D189" s="196" t="s">
        <v>128</v>
      </c>
      <c r="E189" s="207" t="s">
        <v>1</v>
      </c>
      <c r="F189" s="208" t="s">
        <v>134</v>
      </c>
      <c r="G189" s="206"/>
      <c r="H189" s="209">
        <v>8.25</v>
      </c>
      <c r="I189" s="210"/>
      <c r="J189" s="206"/>
      <c r="K189" s="206"/>
      <c r="L189" s="211"/>
      <c r="M189" s="212"/>
      <c r="N189" s="213"/>
      <c r="O189" s="213"/>
      <c r="P189" s="213"/>
      <c r="Q189" s="213"/>
      <c r="R189" s="213"/>
      <c r="S189" s="213"/>
      <c r="T189" s="214"/>
      <c r="AT189" s="215" t="s">
        <v>128</v>
      </c>
      <c r="AU189" s="215" t="s">
        <v>86</v>
      </c>
      <c r="AV189" s="14" t="s">
        <v>86</v>
      </c>
      <c r="AW189" s="14" t="s">
        <v>32</v>
      </c>
      <c r="AX189" s="14" t="s">
        <v>76</v>
      </c>
      <c r="AY189" s="215" t="s">
        <v>119</v>
      </c>
    </row>
    <row r="190" spans="1:65" s="14" customFormat="1">
      <c r="B190" s="205"/>
      <c r="C190" s="206"/>
      <c r="D190" s="196" t="s">
        <v>128</v>
      </c>
      <c r="E190" s="207" t="s">
        <v>1</v>
      </c>
      <c r="F190" s="208" t="s">
        <v>135</v>
      </c>
      <c r="G190" s="206"/>
      <c r="H190" s="209">
        <v>9</v>
      </c>
      <c r="I190" s="210"/>
      <c r="J190" s="206"/>
      <c r="K190" s="206"/>
      <c r="L190" s="211"/>
      <c r="M190" s="212"/>
      <c r="N190" s="213"/>
      <c r="O190" s="213"/>
      <c r="P190" s="213"/>
      <c r="Q190" s="213"/>
      <c r="R190" s="213"/>
      <c r="S190" s="213"/>
      <c r="T190" s="214"/>
      <c r="AT190" s="215" t="s">
        <v>128</v>
      </c>
      <c r="AU190" s="215" t="s">
        <v>86</v>
      </c>
      <c r="AV190" s="14" t="s">
        <v>86</v>
      </c>
      <c r="AW190" s="14" t="s">
        <v>32</v>
      </c>
      <c r="AX190" s="14" t="s">
        <v>76</v>
      </c>
      <c r="AY190" s="215" t="s">
        <v>119</v>
      </c>
    </row>
    <row r="191" spans="1:65" s="14" customFormat="1">
      <c r="B191" s="205"/>
      <c r="C191" s="206"/>
      <c r="D191" s="196" t="s">
        <v>128</v>
      </c>
      <c r="E191" s="207" t="s">
        <v>1</v>
      </c>
      <c r="F191" s="208" t="s">
        <v>136</v>
      </c>
      <c r="G191" s="206"/>
      <c r="H191" s="209">
        <v>10</v>
      </c>
      <c r="I191" s="210"/>
      <c r="J191" s="206"/>
      <c r="K191" s="206"/>
      <c r="L191" s="211"/>
      <c r="M191" s="212"/>
      <c r="N191" s="213"/>
      <c r="O191" s="213"/>
      <c r="P191" s="213"/>
      <c r="Q191" s="213"/>
      <c r="R191" s="213"/>
      <c r="S191" s="213"/>
      <c r="T191" s="214"/>
      <c r="AT191" s="215" t="s">
        <v>128</v>
      </c>
      <c r="AU191" s="215" t="s">
        <v>86</v>
      </c>
      <c r="AV191" s="14" t="s">
        <v>86</v>
      </c>
      <c r="AW191" s="14" t="s">
        <v>32</v>
      </c>
      <c r="AX191" s="14" t="s">
        <v>76</v>
      </c>
      <c r="AY191" s="215" t="s">
        <v>119</v>
      </c>
    </row>
    <row r="192" spans="1:65" s="14" customFormat="1">
      <c r="B192" s="205"/>
      <c r="C192" s="206"/>
      <c r="D192" s="196" t="s">
        <v>128</v>
      </c>
      <c r="E192" s="207" t="s">
        <v>1</v>
      </c>
      <c r="F192" s="208" t="s">
        <v>137</v>
      </c>
      <c r="G192" s="206"/>
      <c r="H192" s="209">
        <v>13.2</v>
      </c>
      <c r="I192" s="210"/>
      <c r="J192" s="206"/>
      <c r="K192" s="206"/>
      <c r="L192" s="211"/>
      <c r="M192" s="212"/>
      <c r="N192" s="213"/>
      <c r="O192" s="213"/>
      <c r="P192" s="213"/>
      <c r="Q192" s="213"/>
      <c r="R192" s="213"/>
      <c r="S192" s="213"/>
      <c r="T192" s="214"/>
      <c r="AT192" s="215" t="s">
        <v>128</v>
      </c>
      <c r="AU192" s="215" t="s">
        <v>86</v>
      </c>
      <c r="AV192" s="14" t="s">
        <v>86</v>
      </c>
      <c r="AW192" s="14" t="s">
        <v>32</v>
      </c>
      <c r="AX192" s="14" t="s">
        <v>76</v>
      </c>
      <c r="AY192" s="215" t="s">
        <v>119</v>
      </c>
    </row>
    <row r="193" spans="1:65" s="13" customFormat="1">
      <c r="B193" s="194"/>
      <c r="C193" s="195"/>
      <c r="D193" s="196" t="s">
        <v>128</v>
      </c>
      <c r="E193" s="197" t="s">
        <v>1</v>
      </c>
      <c r="F193" s="198" t="s">
        <v>138</v>
      </c>
      <c r="G193" s="195"/>
      <c r="H193" s="197" t="s">
        <v>1</v>
      </c>
      <c r="I193" s="199"/>
      <c r="J193" s="195"/>
      <c r="K193" s="195"/>
      <c r="L193" s="200"/>
      <c r="M193" s="201"/>
      <c r="N193" s="202"/>
      <c r="O193" s="202"/>
      <c r="P193" s="202"/>
      <c r="Q193" s="202"/>
      <c r="R193" s="202"/>
      <c r="S193" s="202"/>
      <c r="T193" s="203"/>
      <c r="AT193" s="204" t="s">
        <v>128</v>
      </c>
      <c r="AU193" s="204" t="s">
        <v>86</v>
      </c>
      <c r="AV193" s="13" t="s">
        <v>84</v>
      </c>
      <c r="AW193" s="13" t="s">
        <v>32</v>
      </c>
      <c r="AX193" s="13" t="s">
        <v>76</v>
      </c>
      <c r="AY193" s="204" t="s">
        <v>119</v>
      </c>
    </row>
    <row r="194" spans="1:65" s="14" customFormat="1">
      <c r="B194" s="205"/>
      <c r="C194" s="206"/>
      <c r="D194" s="196" t="s">
        <v>128</v>
      </c>
      <c r="E194" s="207" t="s">
        <v>1</v>
      </c>
      <c r="F194" s="208" t="s">
        <v>139</v>
      </c>
      <c r="G194" s="206"/>
      <c r="H194" s="209">
        <v>8.15</v>
      </c>
      <c r="I194" s="210"/>
      <c r="J194" s="206"/>
      <c r="K194" s="206"/>
      <c r="L194" s="211"/>
      <c r="M194" s="212"/>
      <c r="N194" s="213"/>
      <c r="O194" s="213"/>
      <c r="P194" s="213"/>
      <c r="Q194" s="213"/>
      <c r="R194" s="213"/>
      <c r="S194" s="213"/>
      <c r="T194" s="214"/>
      <c r="AT194" s="215" t="s">
        <v>128</v>
      </c>
      <c r="AU194" s="215" t="s">
        <v>86</v>
      </c>
      <c r="AV194" s="14" t="s">
        <v>86</v>
      </c>
      <c r="AW194" s="14" t="s">
        <v>32</v>
      </c>
      <c r="AX194" s="14" t="s">
        <v>76</v>
      </c>
      <c r="AY194" s="215" t="s">
        <v>119</v>
      </c>
    </row>
    <row r="195" spans="1:65" s="14" customFormat="1">
      <c r="B195" s="205"/>
      <c r="C195" s="206"/>
      <c r="D195" s="196" t="s">
        <v>128</v>
      </c>
      <c r="E195" s="207" t="s">
        <v>1</v>
      </c>
      <c r="F195" s="208" t="s">
        <v>140</v>
      </c>
      <c r="G195" s="206"/>
      <c r="H195" s="209">
        <v>10.199999999999999</v>
      </c>
      <c r="I195" s="210"/>
      <c r="J195" s="206"/>
      <c r="K195" s="206"/>
      <c r="L195" s="211"/>
      <c r="M195" s="212"/>
      <c r="N195" s="213"/>
      <c r="O195" s="213"/>
      <c r="P195" s="213"/>
      <c r="Q195" s="213"/>
      <c r="R195" s="213"/>
      <c r="S195" s="213"/>
      <c r="T195" s="214"/>
      <c r="AT195" s="215" t="s">
        <v>128</v>
      </c>
      <c r="AU195" s="215" t="s">
        <v>86</v>
      </c>
      <c r="AV195" s="14" t="s">
        <v>86</v>
      </c>
      <c r="AW195" s="14" t="s">
        <v>32</v>
      </c>
      <c r="AX195" s="14" t="s">
        <v>76</v>
      </c>
      <c r="AY195" s="215" t="s">
        <v>119</v>
      </c>
    </row>
    <row r="196" spans="1:65" s="14" customFormat="1">
      <c r="B196" s="205"/>
      <c r="C196" s="206"/>
      <c r="D196" s="196" t="s">
        <v>128</v>
      </c>
      <c r="E196" s="207" t="s">
        <v>1</v>
      </c>
      <c r="F196" s="208" t="s">
        <v>141</v>
      </c>
      <c r="G196" s="206"/>
      <c r="H196" s="209">
        <v>11.75</v>
      </c>
      <c r="I196" s="210"/>
      <c r="J196" s="206"/>
      <c r="K196" s="206"/>
      <c r="L196" s="211"/>
      <c r="M196" s="212"/>
      <c r="N196" s="213"/>
      <c r="O196" s="213"/>
      <c r="P196" s="213"/>
      <c r="Q196" s="213"/>
      <c r="R196" s="213"/>
      <c r="S196" s="213"/>
      <c r="T196" s="214"/>
      <c r="AT196" s="215" t="s">
        <v>128</v>
      </c>
      <c r="AU196" s="215" t="s">
        <v>86</v>
      </c>
      <c r="AV196" s="14" t="s">
        <v>86</v>
      </c>
      <c r="AW196" s="14" t="s">
        <v>32</v>
      </c>
      <c r="AX196" s="14" t="s">
        <v>76</v>
      </c>
      <c r="AY196" s="215" t="s">
        <v>119</v>
      </c>
    </row>
    <row r="197" spans="1:65" s="14" customFormat="1">
      <c r="B197" s="205"/>
      <c r="C197" s="206"/>
      <c r="D197" s="196" t="s">
        <v>128</v>
      </c>
      <c r="E197" s="207" t="s">
        <v>1</v>
      </c>
      <c r="F197" s="208" t="s">
        <v>142</v>
      </c>
      <c r="G197" s="206"/>
      <c r="H197" s="209">
        <v>15.5</v>
      </c>
      <c r="I197" s="210"/>
      <c r="J197" s="206"/>
      <c r="K197" s="206"/>
      <c r="L197" s="211"/>
      <c r="M197" s="212"/>
      <c r="N197" s="213"/>
      <c r="O197" s="213"/>
      <c r="P197" s="213"/>
      <c r="Q197" s="213"/>
      <c r="R197" s="213"/>
      <c r="S197" s="213"/>
      <c r="T197" s="214"/>
      <c r="AT197" s="215" t="s">
        <v>128</v>
      </c>
      <c r="AU197" s="215" t="s">
        <v>86</v>
      </c>
      <c r="AV197" s="14" t="s">
        <v>86</v>
      </c>
      <c r="AW197" s="14" t="s">
        <v>32</v>
      </c>
      <c r="AX197" s="14" t="s">
        <v>76</v>
      </c>
      <c r="AY197" s="215" t="s">
        <v>119</v>
      </c>
    </row>
    <row r="198" spans="1:65" s="2" customFormat="1" ht="24">
      <c r="A198" s="33"/>
      <c r="B198" s="34"/>
      <c r="C198" s="181" t="s">
        <v>190</v>
      </c>
      <c r="D198" s="181" t="s">
        <v>121</v>
      </c>
      <c r="E198" s="182" t="s">
        <v>191</v>
      </c>
      <c r="F198" s="183" t="s">
        <v>192</v>
      </c>
      <c r="G198" s="184" t="s">
        <v>124</v>
      </c>
      <c r="H198" s="185">
        <v>350.46699999999998</v>
      </c>
      <c r="I198" s="186"/>
      <c r="J198" s="187">
        <f>ROUND(I198*H198,2)</f>
        <v>0</v>
      </c>
      <c r="K198" s="183" t="s">
        <v>125</v>
      </c>
      <c r="L198" s="38"/>
      <c r="M198" s="188" t="s">
        <v>1</v>
      </c>
      <c r="N198" s="189" t="s">
        <v>41</v>
      </c>
      <c r="O198" s="70"/>
      <c r="P198" s="190">
        <f>O198*H198</f>
        <v>0</v>
      </c>
      <c r="Q198" s="190">
        <v>0</v>
      </c>
      <c r="R198" s="190">
        <f>Q198*H198</f>
        <v>0</v>
      </c>
      <c r="S198" s="190">
        <v>0</v>
      </c>
      <c r="T198" s="191">
        <f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92" t="s">
        <v>126</v>
      </c>
      <c r="AT198" s="192" t="s">
        <v>121</v>
      </c>
      <c r="AU198" s="192" t="s">
        <v>86</v>
      </c>
      <c r="AY198" s="16" t="s">
        <v>119</v>
      </c>
      <c r="BE198" s="193">
        <f>IF(N198="základní",J198,0)</f>
        <v>0</v>
      </c>
      <c r="BF198" s="193">
        <f>IF(N198="snížená",J198,0)</f>
        <v>0</v>
      </c>
      <c r="BG198" s="193">
        <f>IF(N198="zákl. přenesená",J198,0)</f>
        <v>0</v>
      </c>
      <c r="BH198" s="193">
        <f>IF(N198="sníž. přenesená",J198,0)</f>
        <v>0</v>
      </c>
      <c r="BI198" s="193">
        <f>IF(N198="nulová",J198,0)</f>
        <v>0</v>
      </c>
      <c r="BJ198" s="16" t="s">
        <v>84</v>
      </c>
      <c r="BK198" s="193">
        <f>ROUND(I198*H198,2)</f>
        <v>0</v>
      </c>
      <c r="BL198" s="16" t="s">
        <v>126</v>
      </c>
      <c r="BM198" s="192" t="s">
        <v>193</v>
      </c>
    </row>
    <row r="199" spans="1:65" s="13" customFormat="1" ht="22.5">
      <c r="B199" s="194"/>
      <c r="C199" s="195"/>
      <c r="D199" s="196" t="s">
        <v>128</v>
      </c>
      <c r="E199" s="197" t="s">
        <v>1</v>
      </c>
      <c r="F199" s="198" t="s">
        <v>129</v>
      </c>
      <c r="G199" s="195"/>
      <c r="H199" s="197" t="s">
        <v>1</v>
      </c>
      <c r="I199" s="199"/>
      <c r="J199" s="195"/>
      <c r="K199" s="195"/>
      <c r="L199" s="200"/>
      <c r="M199" s="201"/>
      <c r="N199" s="202"/>
      <c r="O199" s="202"/>
      <c r="P199" s="202"/>
      <c r="Q199" s="202"/>
      <c r="R199" s="202"/>
      <c r="S199" s="202"/>
      <c r="T199" s="203"/>
      <c r="AT199" s="204" t="s">
        <v>128</v>
      </c>
      <c r="AU199" s="204" t="s">
        <v>86</v>
      </c>
      <c r="AV199" s="13" t="s">
        <v>84</v>
      </c>
      <c r="AW199" s="13" t="s">
        <v>32</v>
      </c>
      <c r="AX199" s="13" t="s">
        <v>76</v>
      </c>
      <c r="AY199" s="204" t="s">
        <v>119</v>
      </c>
    </row>
    <row r="200" spans="1:65" s="13" customFormat="1">
      <c r="B200" s="194"/>
      <c r="C200" s="195"/>
      <c r="D200" s="196" t="s">
        <v>128</v>
      </c>
      <c r="E200" s="197" t="s">
        <v>1</v>
      </c>
      <c r="F200" s="198" t="s">
        <v>131</v>
      </c>
      <c r="G200" s="195"/>
      <c r="H200" s="197" t="s">
        <v>1</v>
      </c>
      <c r="I200" s="199"/>
      <c r="J200" s="195"/>
      <c r="K200" s="195"/>
      <c r="L200" s="200"/>
      <c r="M200" s="201"/>
      <c r="N200" s="202"/>
      <c r="O200" s="202"/>
      <c r="P200" s="202"/>
      <c r="Q200" s="202"/>
      <c r="R200" s="202"/>
      <c r="S200" s="202"/>
      <c r="T200" s="203"/>
      <c r="AT200" s="204" t="s">
        <v>128</v>
      </c>
      <c r="AU200" s="204" t="s">
        <v>86</v>
      </c>
      <c r="AV200" s="13" t="s">
        <v>84</v>
      </c>
      <c r="AW200" s="13" t="s">
        <v>32</v>
      </c>
      <c r="AX200" s="13" t="s">
        <v>76</v>
      </c>
      <c r="AY200" s="204" t="s">
        <v>119</v>
      </c>
    </row>
    <row r="201" spans="1:65" s="13" customFormat="1">
      <c r="B201" s="194"/>
      <c r="C201" s="195"/>
      <c r="D201" s="196" t="s">
        <v>128</v>
      </c>
      <c r="E201" s="197" t="s">
        <v>1</v>
      </c>
      <c r="F201" s="198" t="s">
        <v>194</v>
      </c>
      <c r="G201" s="195"/>
      <c r="H201" s="197" t="s">
        <v>1</v>
      </c>
      <c r="I201" s="199"/>
      <c r="J201" s="195"/>
      <c r="K201" s="195"/>
      <c r="L201" s="200"/>
      <c r="M201" s="201"/>
      <c r="N201" s="202"/>
      <c r="O201" s="202"/>
      <c r="P201" s="202"/>
      <c r="Q201" s="202"/>
      <c r="R201" s="202"/>
      <c r="S201" s="202"/>
      <c r="T201" s="203"/>
      <c r="AT201" s="204" t="s">
        <v>128</v>
      </c>
      <c r="AU201" s="204" t="s">
        <v>86</v>
      </c>
      <c r="AV201" s="13" t="s">
        <v>84</v>
      </c>
      <c r="AW201" s="13" t="s">
        <v>32</v>
      </c>
      <c r="AX201" s="13" t="s">
        <v>76</v>
      </c>
      <c r="AY201" s="204" t="s">
        <v>119</v>
      </c>
    </row>
    <row r="202" spans="1:65" s="14" customFormat="1">
      <c r="B202" s="205"/>
      <c r="C202" s="206"/>
      <c r="D202" s="196" t="s">
        <v>128</v>
      </c>
      <c r="E202" s="207" t="s">
        <v>1</v>
      </c>
      <c r="F202" s="208" t="s">
        <v>195</v>
      </c>
      <c r="G202" s="206"/>
      <c r="H202" s="209">
        <v>86.05</v>
      </c>
      <c r="I202" s="210"/>
      <c r="J202" s="206"/>
      <c r="K202" s="206"/>
      <c r="L202" s="211"/>
      <c r="M202" s="212"/>
      <c r="N202" s="213"/>
      <c r="O202" s="213"/>
      <c r="P202" s="213"/>
      <c r="Q202" s="213"/>
      <c r="R202" s="213"/>
      <c r="S202" s="213"/>
      <c r="T202" s="214"/>
      <c r="AT202" s="215" t="s">
        <v>128</v>
      </c>
      <c r="AU202" s="215" t="s">
        <v>86</v>
      </c>
      <c r="AV202" s="14" t="s">
        <v>86</v>
      </c>
      <c r="AW202" s="14" t="s">
        <v>32</v>
      </c>
      <c r="AX202" s="14" t="s">
        <v>76</v>
      </c>
      <c r="AY202" s="215" t="s">
        <v>119</v>
      </c>
    </row>
    <row r="203" spans="1:65" s="14" customFormat="1">
      <c r="B203" s="205"/>
      <c r="C203" s="206"/>
      <c r="D203" s="196" t="s">
        <v>128</v>
      </c>
      <c r="E203" s="207" t="s">
        <v>1</v>
      </c>
      <c r="F203" s="208" t="s">
        <v>196</v>
      </c>
      <c r="G203" s="206"/>
      <c r="H203" s="209">
        <v>119.81699999999999</v>
      </c>
      <c r="I203" s="210"/>
      <c r="J203" s="206"/>
      <c r="K203" s="206"/>
      <c r="L203" s="211"/>
      <c r="M203" s="212"/>
      <c r="N203" s="213"/>
      <c r="O203" s="213"/>
      <c r="P203" s="213"/>
      <c r="Q203" s="213"/>
      <c r="R203" s="213"/>
      <c r="S203" s="213"/>
      <c r="T203" s="214"/>
      <c r="AT203" s="215" t="s">
        <v>128</v>
      </c>
      <c r="AU203" s="215" t="s">
        <v>86</v>
      </c>
      <c r="AV203" s="14" t="s">
        <v>86</v>
      </c>
      <c r="AW203" s="14" t="s">
        <v>32</v>
      </c>
      <c r="AX203" s="14" t="s">
        <v>76</v>
      </c>
      <c r="AY203" s="215" t="s">
        <v>119</v>
      </c>
    </row>
    <row r="204" spans="1:65" s="13" customFormat="1">
      <c r="B204" s="194"/>
      <c r="C204" s="195"/>
      <c r="D204" s="196" t="s">
        <v>128</v>
      </c>
      <c r="E204" s="197" t="s">
        <v>1</v>
      </c>
      <c r="F204" s="198" t="s">
        <v>197</v>
      </c>
      <c r="G204" s="195"/>
      <c r="H204" s="197" t="s">
        <v>1</v>
      </c>
      <c r="I204" s="199"/>
      <c r="J204" s="195"/>
      <c r="K204" s="195"/>
      <c r="L204" s="200"/>
      <c r="M204" s="201"/>
      <c r="N204" s="202"/>
      <c r="O204" s="202"/>
      <c r="P204" s="202"/>
      <c r="Q204" s="202"/>
      <c r="R204" s="202"/>
      <c r="S204" s="202"/>
      <c r="T204" s="203"/>
      <c r="AT204" s="204" t="s">
        <v>128</v>
      </c>
      <c r="AU204" s="204" t="s">
        <v>86</v>
      </c>
      <c r="AV204" s="13" t="s">
        <v>84</v>
      </c>
      <c r="AW204" s="13" t="s">
        <v>32</v>
      </c>
      <c r="AX204" s="13" t="s">
        <v>76</v>
      </c>
      <c r="AY204" s="204" t="s">
        <v>119</v>
      </c>
    </row>
    <row r="205" spans="1:65" s="14" customFormat="1">
      <c r="B205" s="205"/>
      <c r="C205" s="206"/>
      <c r="D205" s="196" t="s">
        <v>128</v>
      </c>
      <c r="E205" s="207" t="s">
        <v>1</v>
      </c>
      <c r="F205" s="208" t="s">
        <v>198</v>
      </c>
      <c r="G205" s="206"/>
      <c r="H205" s="209">
        <v>144.6</v>
      </c>
      <c r="I205" s="210"/>
      <c r="J205" s="206"/>
      <c r="K205" s="206"/>
      <c r="L205" s="211"/>
      <c r="M205" s="212"/>
      <c r="N205" s="213"/>
      <c r="O205" s="213"/>
      <c r="P205" s="213"/>
      <c r="Q205" s="213"/>
      <c r="R205" s="213"/>
      <c r="S205" s="213"/>
      <c r="T205" s="214"/>
      <c r="AT205" s="215" t="s">
        <v>128</v>
      </c>
      <c r="AU205" s="215" t="s">
        <v>86</v>
      </c>
      <c r="AV205" s="14" t="s">
        <v>86</v>
      </c>
      <c r="AW205" s="14" t="s">
        <v>32</v>
      </c>
      <c r="AX205" s="14" t="s">
        <v>76</v>
      </c>
      <c r="AY205" s="215" t="s">
        <v>119</v>
      </c>
    </row>
    <row r="206" spans="1:65" s="2" customFormat="1" ht="24">
      <c r="A206" s="33"/>
      <c r="B206" s="34"/>
      <c r="C206" s="181" t="s">
        <v>199</v>
      </c>
      <c r="D206" s="181" t="s">
        <v>121</v>
      </c>
      <c r="E206" s="182" t="s">
        <v>200</v>
      </c>
      <c r="F206" s="183" t="s">
        <v>201</v>
      </c>
      <c r="G206" s="184" t="s">
        <v>124</v>
      </c>
      <c r="H206" s="185">
        <v>61.267000000000003</v>
      </c>
      <c r="I206" s="186"/>
      <c r="J206" s="187">
        <f>ROUND(I206*H206,2)</f>
        <v>0</v>
      </c>
      <c r="K206" s="183" t="s">
        <v>125</v>
      </c>
      <c r="L206" s="38"/>
      <c r="M206" s="188" t="s">
        <v>1</v>
      </c>
      <c r="N206" s="189" t="s">
        <v>41</v>
      </c>
      <c r="O206" s="70"/>
      <c r="P206" s="190">
        <f>O206*H206</f>
        <v>0</v>
      </c>
      <c r="Q206" s="190">
        <v>0</v>
      </c>
      <c r="R206" s="190">
        <f>Q206*H206</f>
        <v>0</v>
      </c>
      <c r="S206" s="190">
        <v>0</v>
      </c>
      <c r="T206" s="191">
        <f>S206*H206</f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92" t="s">
        <v>126</v>
      </c>
      <c r="AT206" s="192" t="s">
        <v>121</v>
      </c>
      <c r="AU206" s="192" t="s">
        <v>86</v>
      </c>
      <c r="AY206" s="16" t="s">
        <v>119</v>
      </c>
      <c r="BE206" s="193">
        <f>IF(N206="základní",J206,0)</f>
        <v>0</v>
      </c>
      <c r="BF206" s="193">
        <f>IF(N206="snížená",J206,0)</f>
        <v>0</v>
      </c>
      <c r="BG206" s="193">
        <f>IF(N206="zákl. přenesená",J206,0)</f>
        <v>0</v>
      </c>
      <c r="BH206" s="193">
        <f>IF(N206="sníž. přenesená",J206,0)</f>
        <v>0</v>
      </c>
      <c r="BI206" s="193">
        <f>IF(N206="nulová",J206,0)</f>
        <v>0</v>
      </c>
      <c r="BJ206" s="16" t="s">
        <v>84</v>
      </c>
      <c r="BK206" s="193">
        <f>ROUND(I206*H206,2)</f>
        <v>0</v>
      </c>
      <c r="BL206" s="16" t="s">
        <v>126</v>
      </c>
      <c r="BM206" s="192" t="s">
        <v>202</v>
      </c>
    </row>
    <row r="207" spans="1:65" s="13" customFormat="1">
      <c r="B207" s="194"/>
      <c r="C207" s="195"/>
      <c r="D207" s="196" t="s">
        <v>128</v>
      </c>
      <c r="E207" s="197" t="s">
        <v>1</v>
      </c>
      <c r="F207" s="198" t="s">
        <v>203</v>
      </c>
      <c r="G207" s="195"/>
      <c r="H207" s="197" t="s">
        <v>1</v>
      </c>
      <c r="I207" s="199"/>
      <c r="J207" s="195"/>
      <c r="K207" s="195"/>
      <c r="L207" s="200"/>
      <c r="M207" s="201"/>
      <c r="N207" s="202"/>
      <c r="O207" s="202"/>
      <c r="P207" s="202"/>
      <c r="Q207" s="202"/>
      <c r="R207" s="202"/>
      <c r="S207" s="202"/>
      <c r="T207" s="203"/>
      <c r="AT207" s="204" t="s">
        <v>128</v>
      </c>
      <c r="AU207" s="204" t="s">
        <v>86</v>
      </c>
      <c r="AV207" s="13" t="s">
        <v>84</v>
      </c>
      <c r="AW207" s="13" t="s">
        <v>32</v>
      </c>
      <c r="AX207" s="13" t="s">
        <v>76</v>
      </c>
      <c r="AY207" s="204" t="s">
        <v>119</v>
      </c>
    </row>
    <row r="208" spans="1:65" s="13" customFormat="1">
      <c r="B208" s="194"/>
      <c r="C208" s="195"/>
      <c r="D208" s="196" t="s">
        <v>128</v>
      </c>
      <c r="E208" s="197" t="s">
        <v>1</v>
      </c>
      <c r="F208" s="198" t="s">
        <v>131</v>
      </c>
      <c r="G208" s="195"/>
      <c r="H208" s="197" t="s">
        <v>1</v>
      </c>
      <c r="I208" s="199"/>
      <c r="J208" s="195"/>
      <c r="K208" s="195"/>
      <c r="L208" s="200"/>
      <c r="M208" s="201"/>
      <c r="N208" s="202"/>
      <c r="O208" s="202"/>
      <c r="P208" s="202"/>
      <c r="Q208" s="202"/>
      <c r="R208" s="202"/>
      <c r="S208" s="202"/>
      <c r="T208" s="203"/>
      <c r="AT208" s="204" t="s">
        <v>128</v>
      </c>
      <c r="AU208" s="204" t="s">
        <v>86</v>
      </c>
      <c r="AV208" s="13" t="s">
        <v>84</v>
      </c>
      <c r="AW208" s="13" t="s">
        <v>32</v>
      </c>
      <c r="AX208" s="13" t="s">
        <v>76</v>
      </c>
      <c r="AY208" s="204" t="s">
        <v>119</v>
      </c>
    </row>
    <row r="209" spans="1:65" s="13" customFormat="1">
      <c r="B209" s="194"/>
      <c r="C209" s="195"/>
      <c r="D209" s="196" t="s">
        <v>128</v>
      </c>
      <c r="E209" s="197" t="s">
        <v>1</v>
      </c>
      <c r="F209" s="198" t="s">
        <v>204</v>
      </c>
      <c r="G209" s="195"/>
      <c r="H209" s="197" t="s">
        <v>1</v>
      </c>
      <c r="I209" s="199"/>
      <c r="J209" s="195"/>
      <c r="K209" s="195"/>
      <c r="L209" s="200"/>
      <c r="M209" s="201"/>
      <c r="N209" s="202"/>
      <c r="O209" s="202"/>
      <c r="P209" s="202"/>
      <c r="Q209" s="202"/>
      <c r="R209" s="202"/>
      <c r="S209" s="202"/>
      <c r="T209" s="203"/>
      <c r="AT209" s="204" t="s">
        <v>128</v>
      </c>
      <c r="AU209" s="204" t="s">
        <v>86</v>
      </c>
      <c r="AV209" s="13" t="s">
        <v>84</v>
      </c>
      <c r="AW209" s="13" t="s">
        <v>32</v>
      </c>
      <c r="AX209" s="13" t="s">
        <v>76</v>
      </c>
      <c r="AY209" s="204" t="s">
        <v>119</v>
      </c>
    </row>
    <row r="210" spans="1:65" s="14" customFormat="1">
      <c r="B210" s="205"/>
      <c r="C210" s="206"/>
      <c r="D210" s="196" t="s">
        <v>128</v>
      </c>
      <c r="E210" s="207" t="s">
        <v>1</v>
      </c>
      <c r="F210" s="208" t="s">
        <v>205</v>
      </c>
      <c r="G210" s="206"/>
      <c r="H210" s="209">
        <v>86.05</v>
      </c>
      <c r="I210" s="210"/>
      <c r="J210" s="206"/>
      <c r="K210" s="206"/>
      <c r="L210" s="211"/>
      <c r="M210" s="212"/>
      <c r="N210" s="213"/>
      <c r="O210" s="213"/>
      <c r="P210" s="213"/>
      <c r="Q210" s="213"/>
      <c r="R210" s="213"/>
      <c r="S210" s="213"/>
      <c r="T210" s="214"/>
      <c r="AT210" s="215" t="s">
        <v>128</v>
      </c>
      <c r="AU210" s="215" t="s">
        <v>86</v>
      </c>
      <c r="AV210" s="14" t="s">
        <v>86</v>
      </c>
      <c r="AW210" s="14" t="s">
        <v>32</v>
      </c>
      <c r="AX210" s="14" t="s">
        <v>76</v>
      </c>
      <c r="AY210" s="215" t="s">
        <v>119</v>
      </c>
    </row>
    <row r="211" spans="1:65" s="14" customFormat="1">
      <c r="B211" s="205"/>
      <c r="C211" s="206"/>
      <c r="D211" s="196" t="s">
        <v>128</v>
      </c>
      <c r="E211" s="207" t="s">
        <v>1</v>
      </c>
      <c r="F211" s="208" t="s">
        <v>196</v>
      </c>
      <c r="G211" s="206"/>
      <c r="H211" s="209">
        <v>119.81699999999999</v>
      </c>
      <c r="I211" s="210"/>
      <c r="J211" s="206"/>
      <c r="K211" s="206"/>
      <c r="L211" s="211"/>
      <c r="M211" s="212"/>
      <c r="N211" s="213"/>
      <c r="O211" s="213"/>
      <c r="P211" s="213"/>
      <c r="Q211" s="213"/>
      <c r="R211" s="213"/>
      <c r="S211" s="213"/>
      <c r="T211" s="214"/>
      <c r="AT211" s="215" t="s">
        <v>128</v>
      </c>
      <c r="AU211" s="215" t="s">
        <v>86</v>
      </c>
      <c r="AV211" s="14" t="s">
        <v>86</v>
      </c>
      <c r="AW211" s="14" t="s">
        <v>32</v>
      </c>
      <c r="AX211" s="14" t="s">
        <v>76</v>
      </c>
      <c r="AY211" s="215" t="s">
        <v>119</v>
      </c>
    </row>
    <row r="212" spans="1:65" s="14" customFormat="1">
      <c r="B212" s="205"/>
      <c r="C212" s="206"/>
      <c r="D212" s="196" t="s">
        <v>128</v>
      </c>
      <c r="E212" s="207" t="s">
        <v>1</v>
      </c>
      <c r="F212" s="208" t="s">
        <v>206</v>
      </c>
      <c r="G212" s="206"/>
      <c r="H212" s="209">
        <v>-144.6</v>
      </c>
      <c r="I212" s="210"/>
      <c r="J212" s="206"/>
      <c r="K212" s="206"/>
      <c r="L212" s="211"/>
      <c r="M212" s="212"/>
      <c r="N212" s="213"/>
      <c r="O212" s="213"/>
      <c r="P212" s="213"/>
      <c r="Q212" s="213"/>
      <c r="R212" s="213"/>
      <c r="S212" s="213"/>
      <c r="T212" s="214"/>
      <c r="AT212" s="215" t="s">
        <v>128</v>
      </c>
      <c r="AU212" s="215" t="s">
        <v>86</v>
      </c>
      <c r="AV212" s="14" t="s">
        <v>86</v>
      </c>
      <c r="AW212" s="14" t="s">
        <v>32</v>
      </c>
      <c r="AX212" s="14" t="s">
        <v>76</v>
      </c>
      <c r="AY212" s="215" t="s">
        <v>119</v>
      </c>
    </row>
    <row r="213" spans="1:65" s="2" customFormat="1" ht="33" customHeight="1">
      <c r="A213" s="33"/>
      <c r="B213" s="34"/>
      <c r="C213" s="181" t="s">
        <v>207</v>
      </c>
      <c r="D213" s="181" t="s">
        <v>121</v>
      </c>
      <c r="E213" s="182" t="s">
        <v>208</v>
      </c>
      <c r="F213" s="183" t="s">
        <v>209</v>
      </c>
      <c r="G213" s="184" t="s">
        <v>124</v>
      </c>
      <c r="H213" s="185">
        <v>306.33499999999998</v>
      </c>
      <c r="I213" s="186"/>
      <c r="J213" s="187">
        <f>ROUND(I213*H213,2)</f>
        <v>0</v>
      </c>
      <c r="K213" s="183" t="s">
        <v>125</v>
      </c>
      <c r="L213" s="38"/>
      <c r="M213" s="188" t="s">
        <v>1</v>
      </c>
      <c r="N213" s="189" t="s">
        <v>41</v>
      </c>
      <c r="O213" s="70"/>
      <c r="P213" s="190">
        <f>O213*H213</f>
        <v>0</v>
      </c>
      <c r="Q213" s="190">
        <v>0</v>
      </c>
      <c r="R213" s="190">
        <f>Q213*H213</f>
        <v>0</v>
      </c>
      <c r="S213" s="190">
        <v>0</v>
      </c>
      <c r="T213" s="191">
        <f>S213*H213</f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92" t="s">
        <v>126</v>
      </c>
      <c r="AT213" s="192" t="s">
        <v>121</v>
      </c>
      <c r="AU213" s="192" t="s">
        <v>86</v>
      </c>
      <c r="AY213" s="16" t="s">
        <v>119</v>
      </c>
      <c r="BE213" s="193">
        <f>IF(N213="základní",J213,0)</f>
        <v>0</v>
      </c>
      <c r="BF213" s="193">
        <f>IF(N213="snížená",J213,0)</f>
        <v>0</v>
      </c>
      <c r="BG213" s="193">
        <f>IF(N213="zákl. přenesená",J213,0)</f>
        <v>0</v>
      </c>
      <c r="BH213" s="193">
        <f>IF(N213="sníž. přenesená",J213,0)</f>
        <v>0</v>
      </c>
      <c r="BI213" s="193">
        <f>IF(N213="nulová",J213,0)</f>
        <v>0</v>
      </c>
      <c r="BJ213" s="16" t="s">
        <v>84</v>
      </c>
      <c r="BK213" s="193">
        <f>ROUND(I213*H213,2)</f>
        <v>0</v>
      </c>
      <c r="BL213" s="16" t="s">
        <v>126</v>
      </c>
      <c r="BM213" s="192" t="s">
        <v>210</v>
      </c>
    </row>
    <row r="214" spans="1:65" s="14" customFormat="1">
      <c r="B214" s="205"/>
      <c r="C214" s="206"/>
      <c r="D214" s="196" t="s">
        <v>128</v>
      </c>
      <c r="E214" s="206"/>
      <c r="F214" s="208" t="s">
        <v>211</v>
      </c>
      <c r="G214" s="206"/>
      <c r="H214" s="209">
        <v>306.33499999999998</v>
      </c>
      <c r="I214" s="210"/>
      <c r="J214" s="206"/>
      <c r="K214" s="206"/>
      <c r="L214" s="211"/>
      <c r="M214" s="212"/>
      <c r="N214" s="213"/>
      <c r="O214" s="213"/>
      <c r="P214" s="213"/>
      <c r="Q214" s="213"/>
      <c r="R214" s="213"/>
      <c r="S214" s="213"/>
      <c r="T214" s="214"/>
      <c r="AT214" s="215" t="s">
        <v>128</v>
      </c>
      <c r="AU214" s="215" t="s">
        <v>86</v>
      </c>
      <c r="AV214" s="14" t="s">
        <v>86</v>
      </c>
      <c r="AW214" s="14" t="s">
        <v>4</v>
      </c>
      <c r="AX214" s="14" t="s">
        <v>84</v>
      </c>
      <c r="AY214" s="215" t="s">
        <v>119</v>
      </c>
    </row>
    <row r="215" spans="1:65" s="2" customFormat="1" ht="24">
      <c r="A215" s="33"/>
      <c r="B215" s="34"/>
      <c r="C215" s="181" t="s">
        <v>212</v>
      </c>
      <c r="D215" s="181" t="s">
        <v>121</v>
      </c>
      <c r="E215" s="182" t="s">
        <v>213</v>
      </c>
      <c r="F215" s="183" t="s">
        <v>214</v>
      </c>
      <c r="G215" s="184" t="s">
        <v>215</v>
      </c>
      <c r="H215" s="185">
        <v>116.407</v>
      </c>
      <c r="I215" s="186"/>
      <c r="J215" s="187">
        <f>ROUND(I215*H215,2)</f>
        <v>0</v>
      </c>
      <c r="K215" s="183" t="s">
        <v>125</v>
      </c>
      <c r="L215" s="38"/>
      <c r="M215" s="188" t="s">
        <v>1</v>
      </c>
      <c r="N215" s="189" t="s">
        <v>41</v>
      </c>
      <c r="O215" s="70"/>
      <c r="P215" s="190">
        <f>O215*H215</f>
        <v>0</v>
      </c>
      <c r="Q215" s="190">
        <v>0</v>
      </c>
      <c r="R215" s="190">
        <f>Q215*H215</f>
        <v>0</v>
      </c>
      <c r="S215" s="190">
        <v>0</v>
      </c>
      <c r="T215" s="191">
        <f>S215*H215</f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92" t="s">
        <v>126</v>
      </c>
      <c r="AT215" s="192" t="s">
        <v>121</v>
      </c>
      <c r="AU215" s="192" t="s">
        <v>86</v>
      </c>
      <c r="AY215" s="16" t="s">
        <v>119</v>
      </c>
      <c r="BE215" s="193">
        <f>IF(N215="základní",J215,0)</f>
        <v>0</v>
      </c>
      <c r="BF215" s="193">
        <f>IF(N215="snížená",J215,0)</f>
        <v>0</v>
      </c>
      <c r="BG215" s="193">
        <f>IF(N215="zákl. přenesená",J215,0)</f>
        <v>0</v>
      </c>
      <c r="BH215" s="193">
        <f>IF(N215="sníž. přenesená",J215,0)</f>
        <v>0</v>
      </c>
      <c r="BI215" s="193">
        <f>IF(N215="nulová",J215,0)</f>
        <v>0</v>
      </c>
      <c r="BJ215" s="16" t="s">
        <v>84</v>
      </c>
      <c r="BK215" s="193">
        <f>ROUND(I215*H215,2)</f>
        <v>0</v>
      </c>
      <c r="BL215" s="16" t="s">
        <v>126</v>
      </c>
      <c r="BM215" s="192" t="s">
        <v>216</v>
      </c>
    </row>
    <row r="216" spans="1:65" s="13" customFormat="1">
      <c r="B216" s="194"/>
      <c r="C216" s="195"/>
      <c r="D216" s="196" t="s">
        <v>128</v>
      </c>
      <c r="E216" s="197" t="s">
        <v>1</v>
      </c>
      <c r="F216" s="198" t="s">
        <v>203</v>
      </c>
      <c r="G216" s="195"/>
      <c r="H216" s="197" t="s">
        <v>1</v>
      </c>
      <c r="I216" s="199"/>
      <c r="J216" s="195"/>
      <c r="K216" s="195"/>
      <c r="L216" s="200"/>
      <c r="M216" s="201"/>
      <c r="N216" s="202"/>
      <c r="O216" s="202"/>
      <c r="P216" s="202"/>
      <c r="Q216" s="202"/>
      <c r="R216" s="202"/>
      <c r="S216" s="202"/>
      <c r="T216" s="203"/>
      <c r="AT216" s="204" t="s">
        <v>128</v>
      </c>
      <c r="AU216" s="204" t="s">
        <v>86</v>
      </c>
      <c r="AV216" s="13" t="s">
        <v>84</v>
      </c>
      <c r="AW216" s="13" t="s">
        <v>32</v>
      </c>
      <c r="AX216" s="13" t="s">
        <v>76</v>
      </c>
      <c r="AY216" s="204" t="s">
        <v>119</v>
      </c>
    </row>
    <row r="217" spans="1:65" s="13" customFormat="1">
      <c r="B217" s="194"/>
      <c r="C217" s="195"/>
      <c r="D217" s="196" t="s">
        <v>128</v>
      </c>
      <c r="E217" s="197" t="s">
        <v>1</v>
      </c>
      <c r="F217" s="198" t="s">
        <v>131</v>
      </c>
      <c r="G217" s="195"/>
      <c r="H217" s="197" t="s">
        <v>1</v>
      </c>
      <c r="I217" s="199"/>
      <c r="J217" s="195"/>
      <c r="K217" s="195"/>
      <c r="L217" s="200"/>
      <c r="M217" s="201"/>
      <c r="N217" s="202"/>
      <c r="O217" s="202"/>
      <c r="P217" s="202"/>
      <c r="Q217" s="202"/>
      <c r="R217" s="202"/>
      <c r="S217" s="202"/>
      <c r="T217" s="203"/>
      <c r="AT217" s="204" t="s">
        <v>128</v>
      </c>
      <c r="AU217" s="204" t="s">
        <v>86</v>
      </c>
      <c r="AV217" s="13" t="s">
        <v>84</v>
      </c>
      <c r="AW217" s="13" t="s">
        <v>32</v>
      </c>
      <c r="AX217" s="13" t="s">
        <v>76</v>
      </c>
      <c r="AY217" s="204" t="s">
        <v>119</v>
      </c>
    </row>
    <row r="218" spans="1:65" s="14" customFormat="1">
      <c r="B218" s="205"/>
      <c r="C218" s="206"/>
      <c r="D218" s="196" t="s">
        <v>128</v>
      </c>
      <c r="E218" s="207" t="s">
        <v>1</v>
      </c>
      <c r="F218" s="208" t="s">
        <v>217</v>
      </c>
      <c r="G218" s="206"/>
      <c r="H218" s="209">
        <v>116.407</v>
      </c>
      <c r="I218" s="210"/>
      <c r="J218" s="206"/>
      <c r="K218" s="206"/>
      <c r="L218" s="211"/>
      <c r="M218" s="212"/>
      <c r="N218" s="213"/>
      <c r="O218" s="213"/>
      <c r="P218" s="213"/>
      <c r="Q218" s="213"/>
      <c r="R218" s="213"/>
      <c r="S218" s="213"/>
      <c r="T218" s="214"/>
      <c r="AT218" s="215" t="s">
        <v>128</v>
      </c>
      <c r="AU218" s="215" t="s">
        <v>86</v>
      </c>
      <c r="AV218" s="14" t="s">
        <v>86</v>
      </c>
      <c r="AW218" s="14" t="s">
        <v>32</v>
      </c>
      <c r="AX218" s="14" t="s">
        <v>84</v>
      </c>
      <c r="AY218" s="215" t="s">
        <v>119</v>
      </c>
    </row>
    <row r="219" spans="1:65" s="2" customFormat="1" ht="24">
      <c r="A219" s="33"/>
      <c r="B219" s="34"/>
      <c r="C219" s="181" t="s">
        <v>218</v>
      </c>
      <c r="D219" s="181" t="s">
        <v>121</v>
      </c>
      <c r="E219" s="182" t="s">
        <v>219</v>
      </c>
      <c r="F219" s="183" t="s">
        <v>220</v>
      </c>
      <c r="G219" s="184" t="s">
        <v>124</v>
      </c>
      <c r="H219" s="185">
        <v>144.6</v>
      </c>
      <c r="I219" s="186"/>
      <c r="J219" s="187">
        <f>ROUND(I219*H219,2)</f>
        <v>0</v>
      </c>
      <c r="K219" s="183" t="s">
        <v>125</v>
      </c>
      <c r="L219" s="38"/>
      <c r="M219" s="188" t="s">
        <v>1</v>
      </c>
      <c r="N219" s="189" t="s">
        <v>41</v>
      </c>
      <c r="O219" s="70"/>
      <c r="P219" s="190">
        <f>O219*H219</f>
        <v>0</v>
      </c>
      <c r="Q219" s="190">
        <v>0</v>
      </c>
      <c r="R219" s="190">
        <f>Q219*H219</f>
        <v>0</v>
      </c>
      <c r="S219" s="190">
        <v>0</v>
      </c>
      <c r="T219" s="191">
        <f>S219*H219</f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92" t="s">
        <v>126</v>
      </c>
      <c r="AT219" s="192" t="s">
        <v>121</v>
      </c>
      <c r="AU219" s="192" t="s">
        <v>86</v>
      </c>
      <c r="AY219" s="16" t="s">
        <v>119</v>
      </c>
      <c r="BE219" s="193">
        <f>IF(N219="základní",J219,0)</f>
        <v>0</v>
      </c>
      <c r="BF219" s="193">
        <f>IF(N219="snížená",J219,0)</f>
        <v>0</v>
      </c>
      <c r="BG219" s="193">
        <f>IF(N219="zákl. přenesená",J219,0)</f>
        <v>0</v>
      </c>
      <c r="BH219" s="193">
        <f>IF(N219="sníž. přenesená",J219,0)</f>
        <v>0</v>
      </c>
      <c r="BI219" s="193">
        <f>IF(N219="nulová",J219,0)</f>
        <v>0</v>
      </c>
      <c r="BJ219" s="16" t="s">
        <v>84</v>
      </c>
      <c r="BK219" s="193">
        <f>ROUND(I219*H219,2)</f>
        <v>0</v>
      </c>
      <c r="BL219" s="16" t="s">
        <v>126</v>
      </c>
      <c r="BM219" s="192" t="s">
        <v>221</v>
      </c>
    </row>
    <row r="220" spans="1:65" s="13" customFormat="1" ht="22.5">
      <c r="B220" s="194"/>
      <c r="C220" s="195"/>
      <c r="D220" s="196" t="s">
        <v>128</v>
      </c>
      <c r="E220" s="197" t="s">
        <v>1</v>
      </c>
      <c r="F220" s="198" t="s">
        <v>222</v>
      </c>
      <c r="G220" s="195"/>
      <c r="H220" s="197" t="s">
        <v>1</v>
      </c>
      <c r="I220" s="199"/>
      <c r="J220" s="195"/>
      <c r="K220" s="195"/>
      <c r="L220" s="200"/>
      <c r="M220" s="201"/>
      <c r="N220" s="202"/>
      <c r="O220" s="202"/>
      <c r="P220" s="202"/>
      <c r="Q220" s="202"/>
      <c r="R220" s="202"/>
      <c r="S220" s="202"/>
      <c r="T220" s="203"/>
      <c r="AT220" s="204" t="s">
        <v>128</v>
      </c>
      <c r="AU220" s="204" t="s">
        <v>86</v>
      </c>
      <c r="AV220" s="13" t="s">
        <v>84</v>
      </c>
      <c r="AW220" s="13" t="s">
        <v>32</v>
      </c>
      <c r="AX220" s="13" t="s">
        <v>76</v>
      </c>
      <c r="AY220" s="204" t="s">
        <v>119</v>
      </c>
    </row>
    <row r="221" spans="1:65" s="13" customFormat="1">
      <c r="B221" s="194"/>
      <c r="C221" s="195"/>
      <c r="D221" s="196" t="s">
        <v>128</v>
      </c>
      <c r="E221" s="197" t="s">
        <v>1</v>
      </c>
      <c r="F221" s="198" t="s">
        <v>131</v>
      </c>
      <c r="G221" s="195"/>
      <c r="H221" s="197" t="s">
        <v>1</v>
      </c>
      <c r="I221" s="199"/>
      <c r="J221" s="195"/>
      <c r="K221" s="195"/>
      <c r="L221" s="200"/>
      <c r="M221" s="201"/>
      <c r="N221" s="202"/>
      <c r="O221" s="202"/>
      <c r="P221" s="202"/>
      <c r="Q221" s="202"/>
      <c r="R221" s="202"/>
      <c r="S221" s="202"/>
      <c r="T221" s="203"/>
      <c r="AT221" s="204" t="s">
        <v>128</v>
      </c>
      <c r="AU221" s="204" t="s">
        <v>86</v>
      </c>
      <c r="AV221" s="13" t="s">
        <v>84</v>
      </c>
      <c r="AW221" s="13" t="s">
        <v>32</v>
      </c>
      <c r="AX221" s="13" t="s">
        <v>76</v>
      </c>
      <c r="AY221" s="204" t="s">
        <v>119</v>
      </c>
    </row>
    <row r="222" spans="1:65" s="13" customFormat="1">
      <c r="B222" s="194"/>
      <c r="C222" s="195"/>
      <c r="D222" s="196" t="s">
        <v>128</v>
      </c>
      <c r="E222" s="197" t="s">
        <v>1</v>
      </c>
      <c r="F222" s="198" t="s">
        <v>223</v>
      </c>
      <c r="G222" s="195"/>
      <c r="H222" s="197" t="s">
        <v>1</v>
      </c>
      <c r="I222" s="199"/>
      <c r="J222" s="195"/>
      <c r="K222" s="195"/>
      <c r="L222" s="200"/>
      <c r="M222" s="201"/>
      <c r="N222" s="202"/>
      <c r="O222" s="202"/>
      <c r="P222" s="202"/>
      <c r="Q222" s="202"/>
      <c r="R222" s="202"/>
      <c r="S222" s="202"/>
      <c r="T222" s="203"/>
      <c r="AT222" s="204" t="s">
        <v>128</v>
      </c>
      <c r="AU222" s="204" t="s">
        <v>86</v>
      </c>
      <c r="AV222" s="13" t="s">
        <v>84</v>
      </c>
      <c r="AW222" s="13" t="s">
        <v>32</v>
      </c>
      <c r="AX222" s="13" t="s">
        <v>76</v>
      </c>
      <c r="AY222" s="204" t="s">
        <v>119</v>
      </c>
    </row>
    <row r="223" spans="1:65" s="13" customFormat="1">
      <c r="B223" s="194"/>
      <c r="C223" s="195"/>
      <c r="D223" s="196" t="s">
        <v>128</v>
      </c>
      <c r="E223" s="197" t="s">
        <v>1</v>
      </c>
      <c r="F223" s="198" t="s">
        <v>133</v>
      </c>
      <c r="G223" s="195"/>
      <c r="H223" s="197" t="s">
        <v>1</v>
      </c>
      <c r="I223" s="199"/>
      <c r="J223" s="195"/>
      <c r="K223" s="195"/>
      <c r="L223" s="200"/>
      <c r="M223" s="201"/>
      <c r="N223" s="202"/>
      <c r="O223" s="202"/>
      <c r="P223" s="202"/>
      <c r="Q223" s="202"/>
      <c r="R223" s="202"/>
      <c r="S223" s="202"/>
      <c r="T223" s="203"/>
      <c r="AT223" s="204" t="s">
        <v>128</v>
      </c>
      <c r="AU223" s="204" t="s">
        <v>86</v>
      </c>
      <c r="AV223" s="13" t="s">
        <v>84</v>
      </c>
      <c r="AW223" s="13" t="s">
        <v>32</v>
      </c>
      <c r="AX223" s="13" t="s">
        <v>76</v>
      </c>
      <c r="AY223" s="204" t="s">
        <v>119</v>
      </c>
    </row>
    <row r="224" spans="1:65" s="14" customFormat="1">
      <c r="B224" s="205"/>
      <c r="C224" s="206"/>
      <c r="D224" s="196" t="s">
        <v>128</v>
      </c>
      <c r="E224" s="207" t="s">
        <v>1</v>
      </c>
      <c r="F224" s="208" t="s">
        <v>224</v>
      </c>
      <c r="G224" s="206"/>
      <c r="H224" s="209">
        <v>6</v>
      </c>
      <c r="I224" s="210"/>
      <c r="J224" s="206"/>
      <c r="K224" s="206"/>
      <c r="L224" s="211"/>
      <c r="M224" s="212"/>
      <c r="N224" s="213"/>
      <c r="O224" s="213"/>
      <c r="P224" s="213"/>
      <c r="Q224" s="213"/>
      <c r="R224" s="213"/>
      <c r="S224" s="213"/>
      <c r="T224" s="214"/>
      <c r="AT224" s="215" t="s">
        <v>128</v>
      </c>
      <c r="AU224" s="215" t="s">
        <v>86</v>
      </c>
      <c r="AV224" s="14" t="s">
        <v>86</v>
      </c>
      <c r="AW224" s="14" t="s">
        <v>32</v>
      </c>
      <c r="AX224" s="14" t="s">
        <v>76</v>
      </c>
      <c r="AY224" s="215" t="s">
        <v>119</v>
      </c>
    </row>
    <row r="225" spans="1:65" s="14" customFormat="1">
      <c r="B225" s="205"/>
      <c r="C225" s="206"/>
      <c r="D225" s="196" t="s">
        <v>128</v>
      </c>
      <c r="E225" s="207" t="s">
        <v>1</v>
      </c>
      <c r="F225" s="208" t="s">
        <v>225</v>
      </c>
      <c r="G225" s="206"/>
      <c r="H225" s="209">
        <v>6.5</v>
      </c>
      <c r="I225" s="210"/>
      <c r="J225" s="206"/>
      <c r="K225" s="206"/>
      <c r="L225" s="211"/>
      <c r="M225" s="212"/>
      <c r="N225" s="213"/>
      <c r="O225" s="213"/>
      <c r="P225" s="213"/>
      <c r="Q225" s="213"/>
      <c r="R225" s="213"/>
      <c r="S225" s="213"/>
      <c r="T225" s="214"/>
      <c r="AT225" s="215" t="s">
        <v>128</v>
      </c>
      <c r="AU225" s="215" t="s">
        <v>86</v>
      </c>
      <c r="AV225" s="14" t="s">
        <v>86</v>
      </c>
      <c r="AW225" s="14" t="s">
        <v>32</v>
      </c>
      <c r="AX225" s="14" t="s">
        <v>76</v>
      </c>
      <c r="AY225" s="215" t="s">
        <v>119</v>
      </c>
    </row>
    <row r="226" spans="1:65" s="14" customFormat="1">
      <c r="B226" s="205"/>
      <c r="C226" s="206"/>
      <c r="D226" s="196" t="s">
        <v>128</v>
      </c>
      <c r="E226" s="207" t="s">
        <v>1</v>
      </c>
      <c r="F226" s="208" t="s">
        <v>226</v>
      </c>
      <c r="G226" s="206"/>
      <c r="H226" s="209">
        <v>7.3</v>
      </c>
      <c r="I226" s="210"/>
      <c r="J226" s="206"/>
      <c r="K226" s="206"/>
      <c r="L226" s="211"/>
      <c r="M226" s="212"/>
      <c r="N226" s="213"/>
      <c r="O226" s="213"/>
      <c r="P226" s="213"/>
      <c r="Q226" s="213"/>
      <c r="R226" s="213"/>
      <c r="S226" s="213"/>
      <c r="T226" s="214"/>
      <c r="AT226" s="215" t="s">
        <v>128</v>
      </c>
      <c r="AU226" s="215" t="s">
        <v>86</v>
      </c>
      <c r="AV226" s="14" t="s">
        <v>86</v>
      </c>
      <c r="AW226" s="14" t="s">
        <v>32</v>
      </c>
      <c r="AX226" s="14" t="s">
        <v>76</v>
      </c>
      <c r="AY226" s="215" t="s">
        <v>119</v>
      </c>
    </row>
    <row r="227" spans="1:65" s="14" customFormat="1">
      <c r="B227" s="205"/>
      <c r="C227" s="206"/>
      <c r="D227" s="196" t="s">
        <v>128</v>
      </c>
      <c r="E227" s="207" t="s">
        <v>1</v>
      </c>
      <c r="F227" s="208" t="s">
        <v>227</v>
      </c>
      <c r="G227" s="206"/>
      <c r="H227" s="209">
        <v>9.8000000000000007</v>
      </c>
      <c r="I227" s="210"/>
      <c r="J227" s="206"/>
      <c r="K227" s="206"/>
      <c r="L227" s="211"/>
      <c r="M227" s="212"/>
      <c r="N227" s="213"/>
      <c r="O227" s="213"/>
      <c r="P227" s="213"/>
      <c r="Q227" s="213"/>
      <c r="R227" s="213"/>
      <c r="S227" s="213"/>
      <c r="T227" s="214"/>
      <c r="AT227" s="215" t="s">
        <v>128</v>
      </c>
      <c r="AU227" s="215" t="s">
        <v>86</v>
      </c>
      <c r="AV227" s="14" t="s">
        <v>86</v>
      </c>
      <c r="AW227" s="14" t="s">
        <v>32</v>
      </c>
      <c r="AX227" s="14" t="s">
        <v>76</v>
      </c>
      <c r="AY227" s="215" t="s">
        <v>119</v>
      </c>
    </row>
    <row r="228" spans="1:65" s="13" customFormat="1">
      <c r="B228" s="194"/>
      <c r="C228" s="195"/>
      <c r="D228" s="196" t="s">
        <v>128</v>
      </c>
      <c r="E228" s="197" t="s">
        <v>1</v>
      </c>
      <c r="F228" s="198" t="s">
        <v>138</v>
      </c>
      <c r="G228" s="195"/>
      <c r="H228" s="197" t="s">
        <v>1</v>
      </c>
      <c r="I228" s="199"/>
      <c r="J228" s="195"/>
      <c r="K228" s="195"/>
      <c r="L228" s="200"/>
      <c r="M228" s="201"/>
      <c r="N228" s="202"/>
      <c r="O228" s="202"/>
      <c r="P228" s="202"/>
      <c r="Q228" s="202"/>
      <c r="R228" s="202"/>
      <c r="S228" s="202"/>
      <c r="T228" s="203"/>
      <c r="AT228" s="204" t="s">
        <v>128</v>
      </c>
      <c r="AU228" s="204" t="s">
        <v>86</v>
      </c>
      <c r="AV228" s="13" t="s">
        <v>84</v>
      </c>
      <c r="AW228" s="13" t="s">
        <v>32</v>
      </c>
      <c r="AX228" s="13" t="s">
        <v>76</v>
      </c>
      <c r="AY228" s="204" t="s">
        <v>119</v>
      </c>
    </row>
    <row r="229" spans="1:65" s="14" customFormat="1">
      <c r="B229" s="205"/>
      <c r="C229" s="206"/>
      <c r="D229" s="196" t="s">
        <v>128</v>
      </c>
      <c r="E229" s="207" t="s">
        <v>1</v>
      </c>
      <c r="F229" s="208" t="s">
        <v>228</v>
      </c>
      <c r="G229" s="206"/>
      <c r="H229" s="209">
        <v>5.9</v>
      </c>
      <c r="I229" s="210"/>
      <c r="J229" s="206"/>
      <c r="K229" s="206"/>
      <c r="L229" s="211"/>
      <c r="M229" s="212"/>
      <c r="N229" s="213"/>
      <c r="O229" s="213"/>
      <c r="P229" s="213"/>
      <c r="Q229" s="213"/>
      <c r="R229" s="213"/>
      <c r="S229" s="213"/>
      <c r="T229" s="214"/>
      <c r="AT229" s="215" t="s">
        <v>128</v>
      </c>
      <c r="AU229" s="215" t="s">
        <v>86</v>
      </c>
      <c r="AV229" s="14" t="s">
        <v>86</v>
      </c>
      <c r="AW229" s="14" t="s">
        <v>32</v>
      </c>
      <c r="AX229" s="14" t="s">
        <v>76</v>
      </c>
      <c r="AY229" s="215" t="s">
        <v>119</v>
      </c>
    </row>
    <row r="230" spans="1:65" s="14" customFormat="1">
      <c r="B230" s="205"/>
      <c r="C230" s="206"/>
      <c r="D230" s="196" t="s">
        <v>128</v>
      </c>
      <c r="E230" s="207" t="s">
        <v>1</v>
      </c>
      <c r="F230" s="208" t="s">
        <v>229</v>
      </c>
      <c r="G230" s="206"/>
      <c r="H230" s="209">
        <v>7.5</v>
      </c>
      <c r="I230" s="210"/>
      <c r="J230" s="206"/>
      <c r="K230" s="206"/>
      <c r="L230" s="211"/>
      <c r="M230" s="212"/>
      <c r="N230" s="213"/>
      <c r="O230" s="213"/>
      <c r="P230" s="213"/>
      <c r="Q230" s="213"/>
      <c r="R230" s="213"/>
      <c r="S230" s="213"/>
      <c r="T230" s="214"/>
      <c r="AT230" s="215" t="s">
        <v>128</v>
      </c>
      <c r="AU230" s="215" t="s">
        <v>86</v>
      </c>
      <c r="AV230" s="14" t="s">
        <v>86</v>
      </c>
      <c r="AW230" s="14" t="s">
        <v>32</v>
      </c>
      <c r="AX230" s="14" t="s">
        <v>76</v>
      </c>
      <c r="AY230" s="215" t="s">
        <v>119</v>
      </c>
    </row>
    <row r="231" spans="1:65" s="14" customFormat="1">
      <c r="B231" s="205"/>
      <c r="C231" s="206"/>
      <c r="D231" s="196" t="s">
        <v>128</v>
      </c>
      <c r="E231" s="207" t="s">
        <v>1</v>
      </c>
      <c r="F231" s="208" t="s">
        <v>230</v>
      </c>
      <c r="G231" s="206"/>
      <c r="H231" s="209">
        <v>8.6999999999999993</v>
      </c>
      <c r="I231" s="210"/>
      <c r="J231" s="206"/>
      <c r="K231" s="206"/>
      <c r="L231" s="211"/>
      <c r="M231" s="212"/>
      <c r="N231" s="213"/>
      <c r="O231" s="213"/>
      <c r="P231" s="213"/>
      <c r="Q231" s="213"/>
      <c r="R231" s="213"/>
      <c r="S231" s="213"/>
      <c r="T231" s="214"/>
      <c r="AT231" s="215" t="s">
        <v>128</v>
      </c>
      <c r="AU231" s="215" t="s">
        <v>86</v>
      </c>
      <c r="AV231" s="14" t="s">
        <v>86</v>
      </c>
      <c r="AW231" s="14" t="s">
        <v>32</v>
      </c>
      <c r="AX231" s="14" t="s">
        <v>76</v>
      </c>
      <c r="AY231" s="215" t="s">
        <v>119</v>
      </c>
    </row>
    <row r="232" spans="1:65" s="14" customFormat="1">
      <c r="B232" s="205"/>
      <c r="C232" s="206"/>
      <c r="D232" s="196" t="s">
        <v>128</v>
      </c>
      <c r="E232" s="207" t="s">
        <v>1</v>
      </c>
      <c r="F232" s="208" t="s">
        <v>231</v>
      </c>
      <c r="G232" s="206"/>
      <c r="H232" s="209">
        <v>11.6</v>
      </c>
      <c r="I232" s="210"/>
      <c r="J232" s="206"/>
      <c r="K232" s="206"/>
      <c r="L232" s="211"/>
      <c r="M232" s="212"/>
      <c r="N232" s="213"/>
      <c r="O232" s="213"/>
      <c r="P232" s="213"/>
      <c r="Q232" s="213"/>
      <c r="R232" s="213"/>
      <c r="S232" s="213"/>
      <c r="T232" s="214"/>
      <c r="AT232" s="215" t="s">
        <v>128</v>
      </c>
      <c r="AU232" s="215" t="s">
        <v>86</v>
      </c>
      <c r="AV232" s="14" t="s">
        <v>86</v>
      </c>
      <c r="AW232" s="14" t="s">
        <v>32</v>
      </c>
      <c r="AX232" s="14" t="s">
        <v>76</v>
      </c>
      <c r="AY232" s="215" t="s">
        <v>119</v>
      </c>
    </row>
    <row r="233" spans="1:65" s="13" customFormat="1">
      <c r="B233" s="194"/>
      <c r="C233" s="195"/>
      <c r="D233" s="196" t="s">
        <v>128</v>
      </c>
      <c r="E233" s="197" t="s">
        <v>1</v>
      </c>
      <c r="F233" s="198" t="s">
        <v>131</v>
      </c>
      <c r="G233" s="195"/>
      <c r="H233" s="197" t="s">
        <v>1</v>
      </c>
      <c r="I233" s="199"/>
      <c r="J233" s="195"/>
      <c r="K233" s="195"/>
      <c r="L233" s="200"/>
      <c r="M233" s="201"/>
      <c r="N233" s="202"/>
      <c r="O233" s="202"/>
      <c r="P233" s="202"/>
      <c r="Q233" s="202"/>
      <c r="R233" s="202"/>
      <c r="S233" s="202"/>
      <c r="T233" s="203"/>
      <c r="AT233" s="204" t="s">
        <v>128</v>
      </c>
      <c r="AU233" s="204" t="s">
        <v>86</v>
      </c>
      <c r="AV233" s="13" t="s">
        <v>84</v>
      </c>
      <c r="AW233" s="13" t="s">
        <v>32</v>
      </c>
      <c r="AX233" s="13" t="s">
        <v>76</v>
      </c>
      <c r="AY233" s="204" t="s">
        <v>119</v>
      </c>
    </row>
    <row r="234" spans="1:65" s="13" customFormat="1">
      <c r="B234" s="194"/>
      <c r="C234" s="195"/>
      <c r="D234" s="196" t="s">
        <v>128</v>
      </c>
      <c r="E234" s="197" t="s">
        <v>1</v>
      </c>
      <c r="F234" s="198" t="s">
        <v>232</v>
      </c>
      <c r="G234" s="195"/>
      <c r="H234" s="197" t="s">
        <v>1</v>
      </c>
      <c r="I234" s="199"/>
      <c r="J234" s="195"/>
      <c r="K234" s="195"/>
      <c r="L234" s="200"/>
      <c r="M234" s="201"/>
      <c r="N234" s="202"/>
      <c r="O234" s="202"/>
      <c r="P234" s="202"/>
      <c r="Q234" s="202"/>
      <c r="R234" s="202"/>
      <c r="S234" s="202"/>
      <c r="T234" s="203"/>
      <c r="AT234" s="204" t="s">
        <v>128</v>
      </c>
      <c r="AU234" s="204" t="s">
        <v>86</v>
      </c>
      <c r="AV234" s="13" t="s">
        <v>84</v>
      </c>
      <c r="AW234" s="13" t="s">
        <v>32</v>
      </c>
      <c r="AX234" s="13" t="s">
        <v>76</v>
      </c>
      <c r="AY234" s="204" t="s">
        <v>119</v>
      </c>
    </row>
    <row r="235" spans="1:65" s="13" customFormat="1">
      <c r="B235" s="194"/>
      <c r="C235" s="195"/>
      <c r="D235" s="196" t="s">
        <v>128</v>
      </c>
      <c r="E235" s="197" t="s">
        <v>1</v>
      </c>
      <c r="F235" s="198" t="s">
        <v>133</v>
      </c>
      <c r="G235" s="195"/>
      <c r="H235" s="197" t="s">
        <v>1</v>
      </c>
      <c r="I235" s="199"/>
      <c r="J235" s="195"/>
      <c r="K235" s="195"/>
      <c r="L235" s="200"/>
      <c r="M235" s="201"/>
      <c r="N235" s="202"/>
      <c r="O235" s="202"/>
      <c r="P235" s="202"/>
      <c r="Q235" s="202"/>
      <c r="R235" s="202"/>
      <c r="S235" s="202"/>
      <c r="T235" s="203"/>
      <c r="AT235" s="204" t="s">
        <v>128</v>
      </c>
      <c r="AU235" s="204" t="s">
        <v>86</v>
      </c>
      <c r="AV235" s="13" t="s">
        <v>84</v>
      </c>
      <c r="AW235" s="13" t="s">
        <v>32</v>
      </c>
      <c r="AX235" s="13" t="s">
        <v>76</v>
      </c>
      <c r="AY235" s="204" t="s">
        <v>119</v>
      </c>
    </row>
    <row r="236" spans="1:65" s="14" customFormat="1">
      <c r="B236" s="205"/>
      <c r="C236" s="206"/>
      <c r="D236" s="196" t="s">
        <v>128</v>
      </c>
      <c r="E236" s="207" t="s">
        <v>1</v>
      </c>
      <c r="F236" s="208" t="s">
        <v>233</v>
      </c>
      <c r="G236" s="206"/>
      <c r="H236" s="209">
        <v>39.4</v>
      </c>
      <c r="I236" s="210"/>
      <c r="J236" s="206"/>
      <c r="K236" s="206"/>
      <c r="L236" s="211"/>
      <c r="M236" s="212"/>
      <c r="N236" s="213"/>
      <c r="O236" s="213"/>
      <c r="P236" s="213"/>
      <c r="Q236" s="213"/>
      <c r="R236" s="213"/>
      <c r="S236" s="213"/>
      <c r="T236" s="214"/>
      <c r="AT236" s="215" t="s">
        <v>128</v>
      </c>
      <c r="AU236" s="215" t="s">
        <v>86</v>
      </c>
      <c r="AV236" s="14" t="s">
        <v>86</v>
      </c>
      <c r="AW236" s="14" t="s">
        <v>32</v>
      </c>
      <c r="AX236" s="14" t="s">
        <v>76</v>
      </c>
      <c r="AY236" s="215" t="s">
        <v>119</v>
      </c>
    </row>
    <row r="237" spans="1:65" s="13" customFormat="1">
      <c r="B237" s="194"/>
      <c r="C237" s="195"/>
      <c r="D237" s="196" t="s">
        <v>128</v>
      </c>
      <c r="E237" s="197" t="s">
        <v>1</v>
      </c>
      <c r="F237" s="198" t="s">
        <v>138</v>
      </c>
      <c r="G237" s="195"/>
      <c r="H237" s="197" t="s">
        <v>1</v>
      </c>
      <c r="I237" s="199"/>
      <c r="J237" s="195"/>
      <c r="K237" s="195"/>
      <c r="L237" s="200"/>
      <c r="M237" s="201"/>
      <c r="N237" s="202"/>
      <c r="O237" s="202"/>
      <c r="P237" s="202"/>
      <c r="Q237" s="202"/>
      <c r="R237" s="202"/>
      <c r="S237" s="202"/>
      <c r="T237" s="203"/>
      <c r="AT237" s="204" t="s">
        <v>128</v>
      </c>
      <c r="AU237" s="204" t="s">
        <v>86</v>
      </c>
      <c r="AV237" s="13" t="s">
        <v>84</v>
      </c>
      <c r="AW237" s="13" t="s">
        <v>32</v>
      </c>
      <c r="AX237" s="13" t="s">
        <v>76</v>
      </c>
      <c r="AY237" s="204" t="s">
        <v>119</v>
      </c>
    </row>
    <row r="238" spans="1:65" s="14" customFormat="1">
      <c r="B238" s="205"/>
      <c r="C238" s="206"/>
      <c r="D238" s="196" t="s">
        <v>128</v>
      </c>
      <c r="E238" s="207" t="s">
        <v>1</v>
      </c>
      <c r="F238" s="208" t="s">
        <v>234</v>
      </c>
      <c r="G238" s="206"/>
      <c r="H238" s="209">
        <v>41.9</v>
      </c>
      <c r="I238" s="210"/>
      <c r="J238" s="206"/>
      <c r="K238" s="206"/>
      <c r="L238" s="211"/>
      <c r="M238" s="212"/>
      <c r="N238" s="213"/>
      <c r="O238" s="213"/>
      <c r="P238" s="213"/>
      <c r="Q238" s="213"/>
      <c r="R238" s="213"/>
      <c r="S238" s="213"/>
      <c r="T238" s="214"/>
      <c r="AT238" s="215" t="s">
        <v>128</v>
      </c>
      <c r="AU238" s="215" t="s">
        <v>86</v>
      </c>
      <c r="AV238" s="14" t="s">
        <v>86</v>
      </c>
      <c r="AW238" s="14" t="s">
        <v>32</v>
      </c>
      <c r="AX238" s="14" t="s">
        <v>76</v>
      </c>
      <c r="AY238" s="215" t="s">
        <v>119</v>
      </c>
    </row>
    <row r="239" spans="1:65" s="2" customFormat="1" ht="21.75" customHeight="1">
      <c r="A239" s="33"/>
      <c r="B239" s="34"/>
      <c r="C239" s="181" t="s">
        <v>8</v>
      </c>
      <c r="D239" s="181" t="s">
        <v>121</v>
      </c>
      <c r="E239" s="182" t="s">
        <v>235</v>
      </c>
      <c r="F239" s="183" t="s">
        <v>236</v>
      </c>
      <c r="G239" s="184" t="s">
        <v>124</v>
      </c>
      <c r="H239" s="185">
        <v>205.86699999999999</v>
      </c>
      <c r="I239" s="186"/>
      <c r="J239" s="187">
        <f>ROUND(I239*H239,2)</f>
        <v>0</v>
      </c>
      <c r="K239" s="183" t="s">
        <v>125</v>
      </c>
      <c r="L239" s="38"/>
      <c r="M239" s="188" t="s">
        <v>1</v>
      </c>
      <c r="N239" s="189" t="s">
        <v>41</v>
      </c>
      <c r="O239" s="70"/>
      <c r="P239" s="190">
        <f>O239*H239</f>
        <v>0</v>
      </c>
      <c r="Q239" s="190">
        <v>0</v>
      </c>
      <c r="R239" s="190">
        <f>Q239*H239</f>
        <v>0</v>
      </c>
      <c r="S239" s="190">
        <v>0</v>
      </c>
      <c r="T239" s="191">
        <f>S239*H239</f>
        <v>0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192" t="s">
        <v>126</v>
      </c>
      <c r="AT239" s="192" t="s">
        <v>121</v>
      </c>
      <c r="AU239" s="192" t="s">
        <v>86</v>
      </c>
      <c r="AY239" s="16" t="s">
        <v>119</v>
      </c>
      <c r="BE239" s="193">
        <f>IF(N239="základní",J239,0)</f>
        <v>0</v>
      </c>
      <c r="BF239" s="193">
        <f>IF(N239="snížená",J239,0)</f>
        <v>0</v>
      </c>
      <c r="BG239" s="193">
        <f>IF(N239="zákl. přenesená",J239,0)</f>
        <v>0</v>
      </c>
      <c r="BH239" s="193">
        <f>IF(N239="sníž. přenesená",J239,0)</f>
        <v>0</v>
      </c>
      <c r="BI239" s="193">
        <f>IF(N239="nulová",J239,0)</f>
        <v>0</v>
      </c>
      <c r="BJ239" s="16" t="s">
        <v>84</v>
      </c>
      <c r="BK239" s="193">
        <f>ROUND(I239*H239,2)</f>
        <v>0</v>
      </c>
      <c r="BL239" s="16" t="s">
        <v>126</v>
      </c>
      <c r="BM239" s="192" t="s">
        <v>237</v>
      </c>
    </row>
    <row r="240" spans="1:65" s="13" customFormat="1" ht="22.5">
      <c r="B240" s="194"/>
      <c r="C240" s="195"/>
      <c r="D240" s="196" t="s">
        <v>128</v>
      </c>
      <c r="E240" s="197" t="s">
        <v>1</v>
      </c>
      <c r="F240" s="198" t="s">
        <v>222</v>
      </c>
      <c r="G240" s="195"/>
      <c r="H240" s="197" t="s">
        <v>1</v>
      </c>
      <c r="I240" s="199"/>
      <c r="J240" s="195"/>
      <c r="K240" s="195"/>
      <c r="L240" s="200"/>
      <c r="M240" s="201"/>
      <c r="N240" s="202"/>
      <c r="O240" s="202"/>
      <c r="P240" s="202"/>
      <c r="Q240" s="202"/>
      <c r="R240" s="202"/>
      <c r="S240" s="202"/>
      <c r="T240" s="203"/>
      <c r="AT240" s="204" t="s">
        <v>128</v>
      </c>
      <c r="AU240" s="204" t="s">
        <v>86</v>
      </c>
      <c r="AV240" s="13" t="s">
        <v>84</v>
      </c>
      <c r="AW240" s="13" t="s">
        <v>32</v>
      </c>
      <c r="AX240" s="13" t="s">
        <v>76</v>
      </c>
      <c r="AY240" s="204" t="s">
        <v>119</v>
      </c>
    </row>
    <row r="241" spans="1:65" s="13" customFormat="1">
      <c r="B241" s="194"/>
      <c r="C241" s="195"/>
      <c r="D241" s="196" t="s">
        <v>128</v>
      </c>
      <c r="E241" s="197" t="s">
        <v>1</v>
      </c>
      <c r="F241" s="198" t="s">
        <v>131</v>
      </c>
      <c r="G241" s="195"/>
      <c r="H241" s="197" t="s">
        <v>1</v>
      </c>
      <c r="I241" s="199"/>
      <c r="J241" s="195"/>
      <c r="K241" s="195"/>
      <c r="L241" s="200"/>
      <c r="M241" s="201"/>
      <c r="N241" s="202"/>
      <c r="O241" s="202"/>
      <c r="P241" s="202"/>
      <c r="Q241" s="202"/>
      <c r="R241" s="202"/>
      <c r="S241" s="202"/>
      <c r="T241" s="203"/>
      <c r="AT241" s="204" t="s">
        <v>128</v>
      </c>
      <c r="AU241" s="204" t="s">
        <v>86</v>
      </c>
      <c r="AV241" s="13" t="s">
        <v>84</v>
      </c>
      <c r="AW241" s="13" t="s">
        <v>32</v>
      </c>
      <c r="AX241" s="13" t="s">
        <v>76</v>
      </c>
      <c r="AY241" s="204" t="s">
        <v>119</v>
      </c>
    </row>
    <row r="242" spans="1:65" s="13" customFormat="1">
      <c r="B242" s="194"/>
      <c r="C242" s="195"/>
      <c r="D242" s="196" t="s">
        <v>128</v>
      </c>
      <c r="E242" s="197" t="s">
        <v>1</v>
      </c>
      <c r="F242" s="198" t="s">
        <v>238</v>
      </c>
      <c r="G242" s="195"/>
      <c r="H242" s="197" t="s">
        <v>1</v>
      </c>
      <c r="I242" s="199"/>
      <c r="J242" s="195"/>
      <c r="K242" s="195"/>
      <c r="L242" s="200"/>
      <c r="M242" s="201"/>
      <c r="N242" s="202"/>
      <c r="O242" s="202"/>
      <c r="P242" s="202"/>
      <c r="Q242" s="202"/>
      <c r="R242" s="202"/>
      <c r="S242" s="202"/>
      <c r="T242" s="203"/>
      <c r="AT242" s="204" t="s">
        <v>128</v>
      </c>
      <c r="AU242" s="204" t="s">
        <v>86</v>
      </c>
      <c r="AV242" s="13" t="s">
        <v>84</v>
      </c>
      <c r="AW242" s="13" t="s">
        <v>32</v>
      </c>
      <c r="AX242" s="13" t="s">
        <v>76</v>
      </c>
      <c r="AY242" s="204" t="s">
        <v>119</v>
      </c>
    </row>
    <row r="243" spans="1:65" s="14" customFormat="1">
      <c r="B243" s="205"/>
      <c r="C243" s="206"/>
      <c r="D243" s="196" t="s">
        <v>128</v>
      </c>
      <c r="E243" s="207" t="s">
        <v>1</v>
      </c>
      <c r="F243" s="208" t="s">
        <v>205</v>
      </c>
      <c r="G243" s="206"/>
      <c r="H243" s="209">
        <v>86.05</v>
      </c>
      <c r="I243" s="210"/>
      <c r="J243" s="206"/>
      <c r="K243" s="206"/>
      <c r="L243" s="211"/>
      <c r="M243" s="212"/>
      <c r="N243" s="213"/>
      <c r="O243" s="213"/>
      <c r="P243" s="213"/>
      <c r="Q243" s="213"/>
      <c r="R243" s="213"/>
      <c r="S243" s="213"/>
      <c r="T243" s="214"/>
      <c r="AT243" s="215" t="s">
        <v>128</v>
      </c>
      <c r="AU243" s="215" t="s">
        <v>86</v>
      </c>
      <c r="AV243" s="14" t="s">
        <v>86</v>
      </c>
      <c r="AW243" s="14" t="s">
        <v>32</v>
      </c>
      <c r="AX243" s="14" t="s">
        <v>76</v>
      </c>
      <c r="AY243" s="215" t="s">
        <v>119</v>
      </c>
    </row>
    <row r="244" spans="1:65" s="14" customFormat="1">
      <c r="B244" s="205"/>
      <c r="C244" s="206"/>
      <c r="D244" s="196" t="s">
        <v>128</v>
      </c>
      <c r="E244" s="207" t="s">
        <v>1</v>
      </c>
      <c r="F244" s="208" t="s">
        <v>196</v>
      </c>
      <c r="G244" s="206"/>
      <c r="H244" s="209">
        <v>119.81699999999999</v>
      </c>
      <c r="I244" s="210"/>
      <c r="J244" s="206"/>
      <c r="K244" s="206"/>
      <c r="L244" s="211"/>
      <c r="M244" s="212"/>
      <c r="N244" s="213"/>
      <c r="O244" s="213"/>
      <c r="P244" s="213"/>
      <c r="Q244" s="213"/>
      <c r="R244" s="213"/>
      <c r="S244" s="213"/>
      <c r="T244" s="214"/>
      <c r="AT244" s="215" t="s">
        <v>128</v>
      </c>
      <c r="AU244" s="215" t="s">
        <v>86</v>
      </c>
      <c r="AV244" s="14" t="s">
        <v>86</v>
      </c>
      <c r="AW244" s="14" t="s">
        <v>32</v>
      </c>
      <c r="AX244" s="14" t="s">
        <v>76</v>
      </c>
      <c r="AY244" s="215" t="s">
        <v>119</v>
      </c>
    </row>
    <row r="245" spans="1:65" s="2" customFormat="1" ht="21.75" customHeight="1">
      <c r="A245" s="33"/>
      <c r="B245" s="34"/>
      <c r="C245" s="181" t="s">
        <v>239</v>
      </c>
      <c r="D245" s="181" t="s">
        <v>121</v>
      </c>
      <c r="E245" s="182" t="s">
        <v>240</v>
      </c>
      <c r="F245" s="183" t="s">
        <v>241</v>
      </c>
      <c r="G245" s="184" t="s">
        <v>160</v>
      </c>
      <c r="H245" s="185">
        <v>40</v>
      </c>
      <c r="I245" s="186"/>
      <c r="J245" s="187">
        <f>ROUND(I245*H245,2)</f>
        <v>0</v>
      </c>
      <c r="K245" s="183" t="s">
        <v>125</v>
      </c>
      <c r="L245" s="38"/>
      <c r="M245" s="188" t="s">
        <v>1</v>
      </c>
      <c r="N245" s="189" t="s">
        <v>41</v>
      </c>
      <c r="O245" s="70"/>
      <c r="P245" s="190">
        <f>O245*H245</f>
        <v>0</v>
      </c>
      <c r="Q245" s="190">
        <v>0</v>
      </c>
      <c r="R245" s="190">
        <f>Q245*H245</f>
        <v>0</v>
      </c>
      <c r="S245" s="190">
        <v>0</v>
      </c>
      <c r="T245" s="191">
        <f>S245*H245</f>
        <v>0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192" t="s">
        <v>126</v>
      </c>
      <c r="AT245" s="192" t="s">
        <v>121</v>
      </c>
      <c r="AU245" s="192" t="s">
        <v>86</v>
      </c>
      <c r="AY245" s="16" t="s">
        <v>119</v>
      </c>
      <c r="BE245" s="193">
        <f>IF(N245="základní",J245,0)</f>
        <v>0</v>
      </c>
      <c r="BF245" s="193">
        <f>IF(N245="snížená",J245,0)</f>
        <v>0</v>
      </c>
      <c r="BG245" s="193">
        <f>IF(N245="zákl. přenesená",J245,0)</f>
        <v>0</v>
      </c>
      <c r="BH245" s="193">
        <f>IF(N245="sníž. přenesená",J245,0)</f>
        <v>0</v>
      </c>
      <c r="BI245" s="193">
        <f>IF(N245="nulová",J245,0)</f>
        <v>0</v>
      </c>
      <c r="BJ245" s="16" t="s">
        <v>84</v>
      </c>
      <c r="BK245" s="193">
        <f>ROUND(I245*H245,2)</f>
        <v>0</v>
      </c>
      <c r="BL245" s="16" t="s">
        <v>126</v>
      </c>
      <c r="BM245" s="192" t="s">
        <v>242</v>
      </c>
    </row>
    <row r="246" spans="1:65" s="13" customFormat="1">
      <c r="B246" s="194"/>
      <c r="C246" s="195"/>
      <c r="D246" s="196" t="s">
        <v>128</v>
      </c>
      <c r="E246" s="197" t="s">
        <v>1</v>
      </c>
      <c r="F246" s="198" t="s">
        <v>243</v>
      </c>
      <c r="G246" s="195"/>
      <c r="H246" s="197" t="s">
        <v>1</v>
      </c>
      <c r="I246" s="199"/>
      <c r="J246" s="195"/>
      <c r="K246" s="195"/>
      <c r="L246" s="200"/>
      <c r="M246" s="201"/>
      <c r="N246" s="202"/>
      <c r="O246" s="202"/>
      <c r="P246" s="202"/>
      <c r="Q246" s="202"/>
      <c r="R246" s="202"/>
      <c r="S246" s="202"/>
      <c r="T246" s="203"/>
      <c r="AT246" s="204" t="s">
        <v>128</v>
      </c>
      <c r="AU246" s="204" t="s">
        <v>86</v>
      </c>
      <c r="AV246" s="13" t="s">
        <v>84</v>
      </c>
      <c r="AW246" s="13" t="s">
        <v>32</v>
      </c>
      <c r="AX246" s="13" t="s">
        <v>76</v>
      </c>
      <c r="AY246" s="204" t="s">
        <v>119</v>
      </c>
    </row>
    <row r="247" spans="1:65" s="13" customFormat="1">
      <c r="B247" s="194"/>
      <c r="C247" s="195"/>
      <c r="D247" s="196" t="s">
        <v>128</v>
      </c>
      <c r="E247" s="197" t="s">
        <v>1</v>
      </c>
      <c r="F247" s="198" t="s">
        <v>131</v>
      </c>
      <c r="G247" s="195"/>
      <c r="H247" s="197" t="s">
        <v>1</v>
      </c>
      <c r="I247" s="199"/>
      <c r="J247" s="195"/>
      <c r="K247" s="195"/>
      <c r="L247" s="200"/>
      <c r="M247" s="201"/>
      <c r="N247" s="202"/>
      <c r="O247" s="202"/>
      <c r="P247" s="202"/>
      <c r="Q247" s="202"/>
      <c r="R247" s="202"/>
      <c r="S247" s="202"/>
      <c r="T247" s="203"/>
      <c r="AT247" s="204" t="s">
        <v>128</v>
      </c>
      <c r="AU247" s="204" t="s">
        <v>86</v>
      </c>
      <c r="AV247" s="13" t="s">
        <v>84</v>
      </c>
      <c r="AW247" s="13" t="s">
        <v>32</v>
      </c>
      <c r="AX247" s="13" t="s">
        <v>76</v>
      </c>
      <c r="AY247" s="204" t="s">
        <v>119</v>
      </c>
    </row>
    <row r="248" spans="1:65" s="14" customFormat="1">
      <c r="B248" s="205"/>
      <c r="C248" s="206"/>
      <c r="D248" s="196" t="s">
        <v>128</v>
      </c>
      <c r="E248" s="207" t="s">
        <v>1</v>
      </c>
      <c r="F248" s="208" t="s">
        <v>244</v>
      </c>
      <c r="G248" s="206"/>
      <c r="H248" s="209">
        <v>40</v>
      </c>
      <c r="I248" s="210"/>
      <c r="J248" s="206"/>
      <c r="K248" s="206"/>
      <c r="L248" s="211"/>
      <c r="M248" s="212"/>
      <c r="N248" s="213"/>
      <c r="O248" s="213"/>
      <c r="P248" s="213"/>
      <c r="Q248" s="213"/>
      <c r="R248" s="213"/>
      <c r="S248" s="213"/>
      <c r="T248" s="214"/>
      <c r="AT248" s="215" t="s">
        <v>128</v>
      </c>
      <c r="AU248" s="215" t="s">
        <v>86</v>
      </c>
      <c r="AV248" s="14" t="s">
        <v>86</v>
      </c>
      <c r="AW248" s="14" t="s">
        <v>32</v>
      </c>
      <c r="AX248" s="14" t="s">
        <v>76</v>
      </c>
      <c r="AY248" s="215" t="s">
        <v>119</v>
      </c>
    </row>
    <row r="249" spans="1:65" s="12" customFormat="1" ht="22.9" customHeight="1">
      <c r="B249" s="165"/>
      <c r="C249" s="166"/>
      <c r="D249" s="167" t="s">
        <v>75</v>
      </c>
      <c r="E249" s="179" t="s">
        <v>199</v>
      </c>
      <c r="F249" s="179" t="s">
        <v>245</v>
      </c>
      <c r="G249" s="166"/>
      <c r="H249" s="166"/>
      <c r="I249" s="169"/>
      <c r="J249" s="180">
        <f>BK249</f>
        <v>0</v>
      </c>
      <c r="K249" s="166"/>
      <c r="L249" s="171"/>
      <c r="M249" s="172"/>
      <c r="N249" s="173"/>
      <c r="O249" s="173"/>
      <c r="P249" s="174">
        <f>SUM(P250:P305)</f>
        <v>0</v>
      </c>
      <c r="Q249" s="173"/>
      <c r="R249" s="174">
        <f>SUM(R250:R305)</f>
        <v>0</v>
      </c>
      <c r="S249" s="173"/>
      <c r="T249" s="175">
        <f>SUM(T250:T305)</f>
        <v>117.27399999999999</v>
      </c>
      <c r="AR249" s="176" t="s">
        <v>84</v>
      </c>
      <c r="AT249" s="177" t="s">
        <v>75</v>
      </c>
      <c r="AU249" s="177" t="s">
        <v>84</v>
      </c>
      <c r="AY249" s="176" t="s">
        <v>119</v>
      </c>
      <c r="BK249" s="178">
        <f>SUM(BK250:BK305)</f>
        <v>0</v>
      </c>
    </row>
    <row r="250" spans="1:65" s="2" customFormat="1" ht="24">
      <c r="A250" s="33"/>
      <c r="B250" s="34"/>
      <c r="C250" s="181" t="s">
        <v>246</v>
      </c>
      <c r="D250" s="181" t="s">
        <v>121</v>
      </c>
      <c r="E250" s="182" t="s">
        <v>247</v>
      </c>
      <c r="F250" s="183" t="s">
        <v>248</v>
      </c>
      <c r="G250" s="184" t="s">
        <v>160</v>
      </c>
      <c r="H250" s="185">
        <v>123</v>
      </c>
      <c r="I250" s="186"/>
      <c r="J250" s="187">
        <f>ROUND(I250*H250,2)</f>
        <v>0</v>
      </c>
      <c r="K250" s="183" t="s">
        <v>125</v>
      </c>
      <c r="L250" s="38"/>
      <c r="M250" s="188" t="s">
        <v>1</v>
      </c>
      <c r="N250" s="189" t="s">
        <v>41</v>
      </c>
      <c r="O250" s="70"/>
      <c r="P250" s="190">
        <f>O250*H250</f>
        <v>0</v>
      </c>
      <c r="Q250" s="190">
        <v>0</v>
      </c>
      <c r="R250" s="190">
        <f>Q250*H250</f>
        <v>0</v>
      </c>
      <c r="S250" s="190">
        <v>0.255</v>
      </c>
      <c r="T250" s="191">
        <f>S250*H250</f>
        <v>31.365000000000002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192" t="s">
        <v>126</v>
      </c>
      <c r="AT250" s="192" t="s">
        <v>121</v>
      </c>
      <c r="AU250" s="192" t="s">
        <v>86</v>
      </c>
      <c r="AY250" s="16" t="s">
        <v>119</v>
      </c>
      <c r="BE250" s="193">
        <f>IF(N250="základní",J250,0)</f>
        <v>0</v>
      </c>
      <c r="BF250" s="193">
        <f>IF(N250="snížená",J250,0)</f>
        <v>0</v>
      </c>
      <c r="BG250" s="193">
        <f>IF(N250="zákl. přenesená",J250,0)</f>
        <v>0</v>
      </c>
      <c r="BH250" s="193">
        <f>IF(N250="sníž. přenesená",J250,0)</f>
        <v>0</v>
      </c>
      <c r="BI250" s="193">
        <f>IF(N250="nulová",J250,0)</f>
        <v>0</v>
      </c>
      <c r="BJ250" s="16" t="s">
        <v>84</v>
      </c>
      <c r="BK250" s="193">
        <f>ROUND(I250*H250,2)</f>
        <v>0</v>
      </c>
      <c r="BL250" s="16" t="s">
        <v>126</v>
      </c>
      <c r="BM250" s="192" t="s">
        <v>249</v>
      </c>
    </row>
    <row r="251" spans="1:65" s="13" customFormat="1">
      <c r="B251" s="194"/>
      <c r="C251" s="195"/>
      <c r="D251" s="196" t="s">
        <v>128</v>
      </c>
      <c r="E251" s="197" t="s">
        <v>1</v>
      </c>
      <c r="F251" s="198" t="s">
        <v>250</v>
      </c>
      <c r="G251" s="195"/>
      <c r="H251" s="197" t="s">
        <v>1</v>
      </c>
      <c r="I251" s="199"/>
      <c r="J251" s="195"/>
      <c r="K251" s="195"/>
      <c r="L251" s="200"/>
      <c r="M251" s="201"/>
      <c r="N251" s="202"/>
      <c r="O251" s="202"/>
      <c r="P251" s="202"/>
      <c r="Q251" s="202"/>
      <c r="R251" s="202"/>
      <c r="S251" s="202"/>
      <c r="T251" s="203"/>
      <c r="AT251" s="204" t="s">
        <v>128</v>
      </c>
      <c r="AU251" s="204" t="s">
        <v>86</v>
      </c>
      <c r="AV251" s="13" t="s">
        <v>84</v>
      </c>
      <c r="AW251" s="13" t="s">
        <v>32</v>
      </c>
      <c r="AX251" s="13" t="s">
        <v>76</v>
      </c>
      <c r="AY251" s="204" t="s">
        <v>119</v>
      </c>
    </row>
    <row r="252" spans="1:65" s="13" customFormat="1">
      <c r="B252" s="194"/>
      <c r="C252" s="195"/>
      <c r="D252" s="196" t="s">
        <v>128</v>
      </c>
      <c r="E252" s="197" t="s">
        <v>1</v>
      </c>
      <c r="F252" s="198" t="s">
        <v>251</v>
      </c>
      <c r="G252" s="195"/>
      <c r="H252" s="197" t="s">
        <v>1</v>
      </c>
      <c r="I252" s="199"/>
      <c r="J252" s="195"/>
      <c r="K252" s="195"/>
      <c r="L252" s="200"/>
      <c r="M252" s="201"/>
      <c r="N252" s="202"/>
      <c r="O252" s="202"/>
      <c r="P252" s="202"/>
      <c r="Q252" s="202"/>
      <c r="R252" s="202"/>
      <c r="S252" s="202"/>
      <c r="T252" s="203"/>
      <c r="AT252" s="204" t="s">
        <v>128</v>
      </c>
      <c r="AU252" s="204" t="s">
        <v>86</v>
      </c>
      <c r="AV252" s="13" t="s">
        <v>84</v>
      </c>
      <c r="AW252" s="13" t="s">
        <v>32</v>
      </c>
      <c r="AX252" s="13" t="s">
        <v>76</v>
      </c>
      <c r="AY252" s="204" t="s">
        <v>119</v>
      </c>
    </row>
    <row r="253" spans="1:65" s="13" customFormat="1">
      <c r="B253" s="194"/>
      <c r="C253" s="195"/>
      <c r="D253" s="196" t="s">
        <v>128</v>
      </c>
      <c r="E253" s="197" t="s">
        <v>1</v>
      </c>
      <c r="F253" s="198" t="s">
        <v>131</v>
      </c>
      <c r="G253" s="195"/>
      <c r="H253" s="197" t="s">
        <v>1</v>
      </c>
      <c r="I253" s="199"/>
      <c r="J253" s="195"/>
      <c r="K253" s="195"/>
      <c r="L253" s="200"/>
      <c r="M253" s="201"/>
      <c r="N253" s="202"/>
      <c r="O253" s="202"/>
      <c r="P253" s="202"/>
      <c r="Q253" s="202"/>
      <c r="R253" s="202"/>
      <c r="S253" s="202"/>
      <c r="T253" s="203"/>
      <c r="AT253" s="204" t="s">
        <v>128</v>
      </c>
      <c r="AU253" s="204" t="s">
        <v>86</v>
      </c>
      <c r="AV253" s="13" t="s">
        <v>84</v>
      </c>
      <c r="AW253" s="13" t="s">
        <v>32</v>
      </c>
      <c r="AX253" s="13" t="s">
        <v>76</v>
      </c>
      <c r="AY253" s="204" t="s">
        <v>119</v>
      </c>
    </row>
    <row r="254" spans="1:65" s="13" customFormat="1">
      <c r="B254" s="194"/>
      <c r="C254" s="195"/>
      <c r="D254" s="196" t="s">
        <v>128</v>
      </c>
      <c r="E254" s="197" t="s">
        <v>1</v>
      </c>
      <c r="F254" s="198" t="s">
        <v>252</v>
      </c>
      <c r="G254" s="195"/>
      <c r="H254" s="197" t="s">
        <v>1</v>
      </c>
      <c r="I254" s="199"/>
      <c r="J254" s="195"/>
      <c r="K254" s="195"/>
      <c r="L254" s="200"/>
      <c r="M254" s="201"/>
      <c r="N254" s="202"/>
      <c r="O254" s="202"/>
      <c r="P254" s="202"/>
      <c r="Q254" s="202"/>
      <c r="R254" s="202"/>
      <c r="S254" s="202"/>
      <c r="T254" s="203"/>
      <c r="AT254" s="204" t="s">
        <v>128</v>
      </c>
      <c r="AU254" s="204" t="s">
        <v>86</v>
      </c>
      <c r="AV254" s="13" t="s">
        <v>84</v>
      </c>
      <c r="AW254" s="13" t="s">
        <v>32</v>
      </c>
      <c r="AX254" s="13" t="s">
        <v>76</v>
      </c>
      <c r="AY254" s="204" t="s">
        <v>119</v>
      </c>
    </row>
    <row r="255" spans="1:65" s="13" customFormat="1">
      <c r="B255" s="194"/>
      <c r="C255" s="195"/>
      <c r="D255" s="196" t="s">
        <v>128</v>
      </c>
      <c r="E255" s="197" t="s">
        <v>1</v>
      </c>
      <c r="F255" s="198" t="s">
        <v>133</v>
      </c>
      <c r="G255" s="195"/>
      <c r="H255" s="197" t="s">
        <v>1</v>
      </c>
      <c r="I255" s="199"/>
      <c r="J255" s="195"/>
      <c r="K255" s="195"/>
      <c r="L255" s="200"/>
      <c r="M255" s="201"/>
      <c r="N255" s="202"/>
      <c r="O255" s="202"/>
      <c r="P255" s="202"/>
      <c r="Q255" s="202"/>
      <c r="R255" s="202"/>
      <c r="S255" s="202"/>
      <c r="T255" s="203"/>
      <c r="AT255" s="204" t="s">
        <v>128</v>
      </c>
      <c r="AU255" s="204" t="s">
        <v>86</v>
      </c>
      <c r="AV255" s="13" t="s">
        <v>84</v>
      </c>
      <c r="AW255" s="13" t="s">
        <v>32</v>
      </c>
      <c r="AX255" s="13" t="s">
        <v>76</v>
      </c>
      <c r="AY255" s="204" t="s">
        <v>119</v>
      </c>
    </row>
    <row r="256" spans="1:65" s="14" customFormat="1">
      <c r="B256" s="205"/>
      <c r="C256" s="206"/>
      <c r="D256" s="196" t="s">
        <v>128</v>
      </c>
      <c r="E256" s="207" t="s">
        <v>1</v>
      </c>
      <c r="F256" s="208" t="s">
        <v>253</v>
      </c>
      <c r="G256" s="206"/>
      <c r="H256" s="209">
        <v>44</v>
      </c>
      <c r="I256" s="210"/>
      <c r="J256" s="206"/>
      <c r="K256" s="206"/>
      <c r="L256" s="211"/>
      <c r="M256" s="212"/>
      <c r="N256" s="213"/>
      <c r="O256" s="213"/>
      <c r="P256" s="213"/>
      <c r="Q256" s="213"/>
      <c r="R256" s="213"/>
      <c r="S256" s="213"/>
      <c r="T256" s="214"/>
      <c r="AT256" s="215" t="s">
        <v>128</v>
      </c>
      <c r="AU256" s="215" t="s">
        <v>86</v>
      </c>
      <c r="AV256" s="14" t="s">
        <v>86</v>
      </c>
      <c r="AW256" s="14" t="s">
        <v>32</v>
      </c>
      <c r="AX256" s="14" t="s">
        <v>76</v>
      </c>
      <c r="AY256" s="215" t="s">
        <v>119</v>
      </c>
    </row>
    <row r="257" spans="1:65" s="14" customFormat="1">
      <c r="B257" s="205"/>
      <c r="C257" s="206"/>
      <c r="D257" s="196" t="s">
        <v>128</v>
      </c>
      <c r="E257" s="207" t="s">
        <v>1</v>
      </c>
      <c r="F257" s="208" t="s">
        <v>254</v>
      </c>
      <c r="G257" s="206"/>
      <c r="H257" s="209">
        <v>20</v>
      </c>
      <c r="I257" s="210"/>
      <c r="J257" s="206"/>
      <c r="K257" s="206"/>
      <c r="L257" s="211"/>
      <c r="M257" s="212"/>
      <c r="N257" s="213"/>
      <c r="O257" s="213"/>
      <c r="P257" s="213"/>
      <c r="Q257" s="213"/>
      <c r="R257" s="213"/>
      <c r="S257" s="213"/>
      <c r="T257" s="214"/>
      <c r="AT257" s="215" t="s">
        <v>128</v>
      </c>
      <c r="AU257" s="215" t="s">
        <v>86</v>
      </c>
      <c r="AV257" s="14" t="s">
        <v>86</v>
      </c>
      <c r="AW257" s="14" t="s">
        <v>32</v>
      </c>
      <c r="AX257" s="14" t="s">
        <v>76</v>
      </c>
      <c r="AY257" s="215" t="s">
        <v>119</v>
      </c>
    </row>
    <row r="258" spans="1:65" s="13" customFormat="1">
      <c r="B258" s="194"/>
      <c r="C258" s="195"/>
      <c r="D258" s="196" t="s">
        <v>128</v>
      </c>
      <c r="E258" s="197" t="s">
        <v>1</v>
      </c>
      <c r="F258" s="198" t="s">
        <v>138</v>
      </c>
      <c r="G258" s="195"/>
      <c r="H258" s="197" t="s">
        <v>1</v>
      </c>
      <c r="I258" s="199"/>
      <c r="J258" s="195"/>
      <c r="K258" s="195"/>
      <c r="L258" s="200"/>
      <c r="M258" s="201"/>
      <c r="N258" s="202"/>
      <c r="O258" s="202"/>
      <c r="P258" s="202"/>
      <c r="Q258" s="202"/>
      <c r="R258" s="202"/>
      <c r="S258" s="202"/>
      <c r="T258" s="203"/>
      <c r="AT258" s="204" t="s">
        <v>128</v>
      </c>
      <c r="AU258" s="204" t="s">
        <v>86</v>
      </c>
      <c r="AV258" s="13" t="s">
        <v>84</v>
      </c>
      <c r="AW258" s="13" t="s">
        <v>32</v>
      </c>
      <c r="AX258" s="13" t="s">
        <v>76</v>
      </c>
      <c r="AY258" s="204" t="s">
        <v>119</v>
      </c>
    </row>
    <row r="259" spans="1:65" s="14" customFormat="1">
      <c r="B259" s="205"/>
      <c r="C259" s="206"/>
      <c r="D259" s="196" t="s">
        <v>128</v>
      </c>
      <c r="E259" s="207" t="s">
        <v>1</v>
      </c>
      <c r="F259" s="208" t="s">
        <v>255</v>
      </c>
      <c r="G259" s="206"/>
      <c r="H259" s="209">
        <v>39</v>
      </c>
      <c r="I259" s="210"/>
      <c r="J259" s="206"/>
      <c r="K259" s="206"/>
      <c r="L259" s="211"/>
      <c r="M259" s="212"/>
      <c r="N259" s="213"/>
      <c r="O259" s="213"/>
      <c r="P259" s="213"/>
      <c r="Q259" s="213"/>
      <c r="R259" s="213"/>
      <c r="S259" s="213"/>
      <c r="T259" s="214"/>
      <c r="AT259" s="215" t="s">
        <v>128</v>
      </c>
      <c r="AU259" s="215" t="s">
        <v>86</v>
      </c>
      <c r="AV259" s="14" t="s">
        <v>86</v>
      </c>
      <c r="AW259" s="14" t="s">
        <v>32</v>
      </c>
      <c r="AX259" s="14" t="s">
        <v>76</v>
      </c>
      <c r="AY259" s="215" t="s">
        <v>119</v>
      </c>
    </row>
    <row r="260" spans="1:65" s="14" customFormat="1">
      <c r="B260" s="205"/>
      <c r="C260" s="206"/>
      <c r="D260" s="196" t="s">
        <v>128</v>
      </c>
      <c r="E260" s="207" t="s">
        <v>1</v>
      </c>
      <c r="F260" s="208" t="s">
        <v>254</v>
      </c>
      <c r="G260" s="206"/>
      <c r="H260" s="209">
        <v>20</v>
      </c>
      <c r="I260" s="210"/>
      <c r="J260" s="206"/>
      <c r="K260" s="206"/>
      <c r="L260" s="211"/>
      <c r="M260" s="212"/>
      <c r="N260" s="213"/>
      <c r="O260" s="213"/>
      <c r="P260" s="213"/>
      <c r="Q260" s="213"/>
      <c r="R260" s="213"/>
      <c r="S260" s="213"/>
      <c r="T260" s="214"/>
      <c r="AT260" s="215" t="s">
        <v>128</v>
      </c>
      <c r="AU260" s="215" t="s">
        <v>86</v>
      </c>
      <c r="AV260" s="14" t="s">
        <v>86</v>
      </c>
      <c r="AW260" s="14" t="s">
        <v>32</v>
      </c>
      <c r="AX260" s="14" t="s">
        <v>76</v>
      </c>
      <c r="AY260" s="215" t="s">
        <v>119</v>
      </c>
    </row>
    <row r="261" spans="1:65" s="2" customFormat="1" ht="24">
      <c r="A261" s="33"/>
      <c r="B261" s="34"/>
      <c r="C261" s="181" t="s">
        <v>256</v>
      </c>
      <c r="D261" s="181" t="s">
        <v>121</v>
      </c>
      <c r="E261" s="182" t="s">
        <v>257</v>
      </c>
      <c r="F261" s="183" t="s">
        <v>258</v>
      </c>
      <c r="G261" s="184" t="s">
        <v>160</v>
      </c>
      <c r="H261" s="185">
        <v>123</v>
      </c>
      <c r="I261" s="186"/>
      <c r="J261" s="187">
        <f>ROUND(I261*H261,2)</f>
        <v>0</v>
      </c>
      <c r="K261" s="183" t="s">
        <v>125</v>
      </c>
      <c r="L261" s="38"/>
      <c r="M261" s="188" t="s">
        <v>1</v>
      </c>
      <c r="N261" s="189" t="s">
        <v>41</v>
      </c>
      <c r="O261" s="70"/>
      <c r="P261" s="190">
        <f>O261*H261</f>
        <v>0</v>
      </c>
      <c r="Q261" s="190">
        <v>0</v>
      </c>
      <c r="R261" s="190">
        <f>Q261*H261</f>
        <v>0</v>
      </c>
      <c r="S261" s="190">
        <v>0.28999999999999998</v>
      </c>
      <c r="T261" s="191">
        <f>S261*H261</f>
        <v>35.669999999999995</v>
      </c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R261" s="192" t="s">
        <v>126</v>
      </c>
      <c r="AT261" s="192" t="s">
        <v>121</v>
      </c>
      <c r="AU261" s="192" t="s">
        <v>86</v>
      </c>
      <c r="AY261" s="16" t="s">
        <v>119</v>
      </c>
      <c r="BE261" s="193">
        <f>IF(N261="základní",J261,0)</f>
        <v>0</v>
      </c>
      <c r="BF261" s="193">
        <f>IF(N261="snížená",J261,0)</f>
        <v>0</v>
      </c>
      <c r="BG261" s="193">
        <f>IF(N261="zákl. přenesená",J261,0)</f>
        <v>0</v>
      </c>
      <c r="BH261" s="193">
        <f>IF(N261="sníž. přenesená",J261,0)</f>
        <v>0</v>
      </c>
      <c r="BI261" s="193">
        <f>IF(N261="nulová",J261,0)</f>
        <v>0</v>
      </c>
      <c r="BJ261" s="16" t="s">
        <v>84</v>
      </c>
      <c r="BK261" s="193">
        <f>ROUND(I261*H261,2)</f>
        <v>0</v>
      </c>
      <c r="BL261" s="16" t="s">
        <v>126</v>
      </c>
      <c r="BM261" s="192" t="s">
        <v>259</v>
      </c>
    </row>
    <row r="262" spans="1:65" s="13" customFormat="1">
      <c r="B262" s="194"/>
      <c r="C262" s="195"/>
      <c r="D262" s="196" t="s">
        <v>128</v>
      </c>
      <c r="E262" s="197" t="s">
        <v>1</v>
      </c>
      <c r="F262" s="198" t="s">
        <v>250</v>
      </c>
      <c r="G262" s="195"/>
      <c r="H262" s="197" t="s">
        <v>1</v>
      </c>
      <c r="I262" s="199"/>
      <c r="J262" s="195"/>
      <c r="K262" s="195"/>
      <c r="L262" s="200"/>
      <c r="M262" s="201"/>
      <c r="N262" s="202"/>
      <c r="O262" s="202"/>
      <c r="P262" s="202"/>
      <c r="Q262" s="202"/>
      <c r="R262" s="202"/>
      <c r="S262" s="202"/>
      <c r="T262" s="203"/>
      <c r="AT262" s="204" t="s">
        <v>128</v>
      </c>
      <c r="AU262" s="204" t="s">
        <v>86</v>
      </c>
      <c r="AV262" s="13" t="s">
        <v>84</v>
      </c>
      <c r="AW262" s="13" t="s">
        <v>32</v>
      </c>
      <c r="AX262" s="13" t="s">
        <v>76</v>
      </c>
      <c r="AY262" s="204" t="s">
        <v>119</v>
      </c>
    </row>
    <row r="263" spans="1:65" s="13" customFormat="1">
      <c r="B263" s="194"/>
      <c r="C263" s="195"/>
      <c r="D263" s="196" t="s">
        <v>128</v>
      </c>
      <c r="E263" s="197" t="s">
        <v>1</v>
      </c>
      <c r="F263" s="198" t="s">
        <v>131</v>
      </c>
      <c r="G263" s="195"/>
      <c r="H263" s="197" t="s">
        <v>1</v>
      </c>
      <c r="I263" s="199"/>
      <c r="J263" s="195"/>
      <c r="K263" s="195"/>
      <c r="L263" s="200"/>
      <c r="M263" s="201"/>
      <c r="N263" s="202"/>
      <c r="O263" s="202"/>
      <c r="P263" s="202"/>
      <c r="Q263" s="202"/>
      <c r="R263" s="202"/>
      <c r="S263" s="202"/>
      <c r="T263" s="203"/>
      <c r="AT263" s="204" t="s">
        <v>128</v>
      </c>
      <c r="AU263" s="204" t="s">
        <v>86</v>
      </c>
      <c r="AV263" s="13" t="s">
        <v>84</v>
      </c>
      <c r="AW263" s="13" t="s">
        <v>32</v>
      </c>
      <c r="AX263" s="13" t="s">
        <v>76</v>
      </c>
      <c r="AY263" s="204" t="s">
        <v>119</v>
      </c>
    </row>
    <row r="264" spans="1:65" s="13" customFormat="1">
      <c r="B264" s="194"/>
      <c r="C264" s="195"/>
      <c r="D264" s="196" t="s">
        <v>128</v>
      </c>
      <c r="E264" s="197" t="s">
        <v>1</v>
      </c>
      <c r="F264" s="198" t="s">
        <v>252</v>
      </c>
      <c r="G264" s="195"/>
      <c r="H264" s="197" t="s">
        <v>1</v>
      </c>
      <c r="I264" s="199"/>
      <c r="J264" s="195"/>
      <c r="K264" s="195"/>
      <c r="L264" s="200"/>
      <c r="M264" s="201"/>
      <c r="N264" s="202"/>
      <c r="O264" s="202"/>
      <c r="P264" s="202"/>
      <c r="Q264" s="202"/>
      <c r="R264" s="202"/>
      <c r="S264" s="202"/>
      <c r="T264" s="203"/>
      <c r="AT264" s="204" t="s">
        <v>128</v>
      </c>
      <c r="AU264" s="204" t="s">
        <v>86</v>
      </c>
      <c r="AV264" s="13" t="s">
        <v>84</v>
      </c>
      <c r="AW264" s="13" t="s">
        <v>32</v>
      </c>
      <c r="AX264" s="13" t="s">
        <v>76</v>
      </c>
      <c r="AY264" s="204" t="s">
        <v>119</v>
      </c>
    </row>
    <row r="265" spans="1:65" s="13" customFormat="1">
      <c r="B265" s="194"/>
      <c r="C265" s="195"/>
      <c r="D265" s="196" t="s">
        <v>128</v>
      </c>
      <c r="E265" s="197" t="s">
        <v>1</v>
      </c>
      <c r="F265" s="198" t="s">
        <v>133</v>
      </c>
      <c r="G265" s="195"/>
      <c r="H265" s="197" t="s">
        <v>1</v>
      </c>
      <c r="I265" s="199"/>
      <c r="J265" s="195"/>
      <c r="K265" s="195"/>
      <c r="L265" s="200"/>
      <c r="M265" s="201"/>
      <c r="N265" s="202"/>
      <c r="O265" s="202"/>
      <c r="P265" s="202"/>
      <c r="Q265" s="202"/>
      <c r="R265" s="202"/>
      <c r="S265" s="202"/>
      <c r="T265" s="203"/>
      <c r="AT265" s="204" t="s">
        <v>128</v>
      </c>
      <c r="AU265" s="204" t="s">
        <v>86</v>
      </c>
      <c r="AV265" s="13" t="s">
        <v>84</v>
      </c>
      <c r="AW265" s="13" t="s">
        <v>32</v>
      </c>
      <c r="AX265" s="13" t="s">
        <v>76</v>
      </c>
      <c r="AY265" s="204" t="s">
        <v>119</v>
      </c>
    </row>
    <row r="266" spans="1:65" s="14" customFormat="1">
      <c r="B266" s="205"/>
      <c r="C266" s="206"/>
      <c r="D266" s="196" t="s">
        <v>128</v>
      </c>
      <c r="E266" s="207" t="s">
        <v>1</v>
      </c>
      <c r="F266" s="208" t="s">
        <v>253</v>
      </c>
      <c r="G266" s="206"/>
      <c r="H266" s="209">
        <v>44</v>
      </c>
      <c r="I266" s="210"/>
      <c r="J266" s="206"/>
      <c r="K266" s="206"/>
      <c r="L266" s="211"/>
      <c r="M266" s="212"/>
      <c r="N266" s="213"/>
      <c r="O266" s="213"/>
      <c r="P266" s="213"/>
      <c r="Q266" s="213"/>
      <c r="R266" s="213"/>
      <c r="S266" s="213"/>
      <c r="T266" s="214"/>
      <c r="AT266" s="215" t="s">
        <v>128</v>
      </c>
      <c r="AU266" s="215" t="s">
        <v>86</v>
      </c>
      <c r="AV266" s="14" t="s">
        <v>86</v>
      </c>
      <c r="AW266" s="14" t="s">
        <v>32</v>
      </c>
      <c r="AX266" s="14" t="s">
        <v>76</v>
      </c>
      <c r="AY266" s="215" t="s">
        <v>119</v>
      </c>
    </row>
    <row r="267" spans="1:65" s="14" customFormat="1">
      <c r="B267" s="205"/>
      <c r="C267" s="206"/>
      <c r="D267" s="196" t="s">
        <v>128</v>
      </c>
      <c r="E267" s="207" t="s">
        <v>1</v>
      </c>
      <c r="F267" s="208" t="s">
        <v>254</v>
      </c>
      <c r="G267" s="206"/>
      <c r="H267" s="209">
        <v>20</v>
      </c>
      <c r="I267" s="210"/>
      <c r="J267" s="206"/>
      <c r="K267" s="206"/>
      <c r="L267" s="211"/>
      <c r="M267" s="212"/>
      <c r="N267" s="213"/>
      <c r="O267" s="213"/>
      <c r="P267" s="213"/>
      <c r="Q267" s="213"/>
      <c r="R267" s="213"/>
      <c r="S267" s="213"/>
      <c r="T267" s="214"/>
      <c r="AT267" s="215" t="s">
        <v>128</v>
      </c>
      <c r="AU267" s="215" t="s">
        <v>86</v>
      </c>
      <c r="AV267" s="14" t="s">
        <v>86</v>
      </c>
      <c r="AW267" s="14" t="s">
        <v>32</v>
      </c>
      <c r="AX267" s="14" t="s">
        <v>76</v>
      </c>
      <c r="AY267" s="215" t="s">
        <v>119</v>
      </c>
    </row>
    <row r="268" spans="1:65" s="13" customFormat="1">
      <c r="B268" s="194"/>
      <c r="C268" s="195"/>
      <c r="D268" s="196" t="s">
        <v>128</v>
      </c>
      <c r="E268" s="197" t="s">
        <v>1</v>
      </c>
      <c r="F268" s="198" t="s">
        <v>138</v>
      </c>
      <c r="G268" s="195"/>
      <c r="H268" s="197" t="s">
        <v>1</v>
      </c>
      <c r="I268" s="199"/>
      <c r="J268" s="195"/>
      <c r="K268" s="195"/>
      <c r="L268" s="200"/>
      <c r="M268" s="201"/>
      <c r="N268" s="202"/>
      <c r="O268" s="202"/>
      <c r="P268" s="202"/>
      <c r="Q268" s="202"/>
      <c r="R268" s="202"/>
      <c r="S268" s="202"/>
      <c r="T268" s="203"/>
      <c r="AT268" s="204" t="s">
        <v>128</v>
      </c>
      <c r="AU268" s="204" t="s">
        <v>86</v>
      </c>
      <c r="AV268" s="13" t="s">
        <v>84</v>
      </c>
      <c r="AW268" s="13" t="s">
        <v>32</v>
      </c>
      <c r="AX268" s="13" t="s">
        <v>76</v>
      </c>
      <c r="AY268" s="204" t="s">
        <v>119</v>
      </c>
    </row>
    <row r="269" spans="1:65" s="14" customFormat="1">
      <c r="B269" s="205"/>
      <c r="C269" s="206"/>
      <c r="D269" s="196" t="s">
        <v>128</v>
      </c>
      <c r="E269" s="207" t="s">
        <v>1</v>
      </c>
      <c r="F269" s="208" t="s">
        <v>255</v>
      </c>
      <c r="G269" s="206"/>
      <c r="H269" s="209">
        <v>39</v>
      </c>
      <c r="I269" s="210"/>
      <c r="J269" s="206"/>
      <c r="K269" s="206"/>
      <c r="L269" s="211"/>
      <c r="M269" s="212"/>
      <c r="N269" s="213"/>
      <c r="O269" s="213"/>
      <c r="P269" s="213"/>
      <c r="Q269" s="213"/>
      <c r="R269" s="213"/>
      <c r="S269" s="213"/>
      <c r="T269" s="214"/>
      <c r="AT269" s="215" t="s">
        <v>128</v>
      </c>
      <c r="AU269" s="215" t="s">
        <v>86</v>
      </c>
      <c r="AV269" s="14" t="s">
        <v>86</v>
      </c>
      <c r="AW269" s="14" t="s">
        <v>32</v>
      </c>
      <c r="AX269" s="14" t="s">
        <v>76</v>
      </c>
      <c r="AY269" s="215" t="s">
        <v>119</v>
      </c>
    </row>
    <row r="270" spans="1:65" s="14" customFormat="1">
      <c r="B270" s="205"/>
      <c r="C270" s="206"/>
      <c r="D270" s="196" t="s">
        <v>128</v>
      </c>
      <c r="E270" s="207" t="s">
        <v>1</v>
      </c>
      <c r="F270" s="208" t="s">
        <v>254</v>
      </c>
      <c r="G270" s="206"/>
      <c r="H270" s="209">
        <v>20</v>
      </c>
      <c r="I270" s="210"/>
      <c r="J270" s="206"/>
      <c r="K270" s="206"/>
      <c r="L270" s="211"/>
      <c r="M270" s="212"/>
      <c r="N270" s="213"/>
      <c r="O270" s="213"/>
      <c r="P270" s="213"/>
      <c r="Q270" s="213"/>
      <c r="R270" s="213"/>
      <c r="S270" s="213"/>
      <c r="T270" s="214"/>
      <c r="AT270" s="215" t="s">
        <v>128</v>
      </c>
      <c r="AU270" s="215" t="s">
        <v>86</v>
      </c>
      <c r="AV270" s="14" t="s">
        <v>86</v>
      </c>
      <c r="AW270" s="14" t="s">
        <v>32</v>
      </c>
      <c r="AX270" s="14" t="s">
        <v>76</v>
      </c>
      <c r="AY270" s="215" t="s">
        <v>119</v>
      </c>
    </row>
    <row r="271" spans="1:65" s="2" customFormat="1" ht="24">
      <c r="A271" s="33"/>
      <c r="B271" s="34"/>
      <c r="C271" s="181" t="s">
        <v>260</v>
      </c>
      <c r="D271" s="181" t="s">
        <v>121</v>
      </c>
      <c r="E271" s="182" t="s">
        <v>261</v>
      </c>
      <c r="F271" s="183" t="s">
        <v>262</v>
      </c>
      <c r="G271" s="184" t="s">
        <v>124</v>
      </c>
      <c r="H271" s="185">
        <v>19.329999999999998</v>
      </c>
      <c r="I271" s="186"/>
      <c r="J271" s="187">
        <f>ROUND(I271*H271,2)</f>
        <v>0</v>
      </c>
      <c r="K271" s="183" t="s">
        <v>125</v>
      </c>
      <c r="L271" s="38"/>
      <c r="M271" s="188" t="s">
        <v>1</v>
      </c>
      <c r="N271" s="189" t="s">
        <v>41</v>
      </c>
      <c r="O271" s="70"/>
      <c r="P271" s="190">
        <f>O271*H271</f>
        <v>0</v>
      </c>
      <c r="Q271" s="190">
        <v>0</v>
      </c>
      <c r="R271" s="190">
        <f>Q271*H271</f>
        <v>0</v>
      </c>
      <c r="S271" s="190">
        <v>2.2000000000000002</v>
      </c>
      <c r="T271" s="191">
        <f>S271*H271</f>
        <v>42.525999999999996</v>
      </c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R271" s="192" t="s">
        <v>126</v>
      </c>
      <c r="AT271" s="192" t="s">
        <v>121</v>
      </c>
      <c r="AU271" s="192" t="s">
        <v>86</v>
      </c>
      <c r="AY271" s="16" t="s">
        <v>119</v>
      </c>
      <c r="BE271" s="193">
        <f>IF(N271="základní",J271,0)</f>
        <v>0</v>
      </c>
      <c r="BF271" s="193">
        <f>IF(N271="snížená",J271,0)</f>
        <v>0</v>
      </c>
      <c r="BG271" s="193">
        <f>IF(N271="zákl. přenesená",J271,0)</f>
        <v>0</v>
      </c>
      <c r="BH271" s="193">
        <f>IF(N271="sníž. přenesená",J271,0)</f>
        <v>0</v>
      </c>
      <c r="BI271" s="193">
        <f>IF(N271="nulová",J271,0)</f>
        <v>0</v>
      </c>
      <c r="BJ271" s="16" t="s">
        <v>84</v>
      </c>
      <c r="BK271" s="193">
        <f>ROUND(I271*H271,2)</f>
        <v>0</v>
      </c>
      <c r="BL271" s="16" t="s">
        <v>126</v>
      </c>
      <c r="BM271" s="192" t="s">
        <v>263</v>
      </c>
    </row>
    <row r="272" spans="1:65" s="13" customFormat="1">
      <c r="B272" s="194"/>
      <c r="C272" s="195"/>
      <c r="D272" s="196" t="s">
        <v>128</v>
      </c>
      <c r="E272" s="197" t="s">
        <v>1</v>
      </c>
      <c r="F272" s="198" t="s">
        <v>250</v>
      </c>
      <c r="G272" s="195"/>
      <c r="H272" s="197" t="s">
        <v>1</v>
      </c>
      <c r="I272" s="199"/>
      <c r="J272" s="195"/>
      <c r="K272" s="195"/>
      <c r="L272" s="200"/>
      <c r="M272" s="201"/>
      <c r="N272" s="202"/>
      <c r="O272" s="202"/>
      <c r="P272" s="202"/>
      <c r="Q272" s="202"/>
      <c r="R272" s="202"/>
      <c r="S272" s="202"/>
      <c r="T272" s="203"/>
      <c r="AT272" s="204" t="s">
        <v>128</v>
      </c>
      <c r="AU272" s="204" t="s">
        <v>86</v>
      </c>
      <c r="AV272" s="13" t="s">
        <v>84</v>
      </c>
      <c r="AW272" s="13" t="s">
        <v>32</v>
      </c>
      <c r="AX272" s="13" t="s">
        <v>76</v>
      </c>
      <c r="AY272" s="204" t="s">
        <v>119</v>
      </c>
    </row>
    <row r="273" spans="1:65" s="13" customFormat="1">
      <c r="B273" s="194"/>
      <c r="C273" s="195"/>
      <c r="D273" s="196" t="s">
        <v>128</v>
      </c>
      <c r="E273" s="197" t="s">
        <v>1</v>
      </c>
      <c r="F273" s="198" t="s">
        <v>264</v>
      </c>
      <c r="G273" s="195"/>
      <c r="H273" s="197" t="s">
        <v>1</v>
      </c>
      <c r="I273" s="199"/>
      <c r="J273" s="195"/>
      <c r="K273" s="195"/>
      <c r="L273" s="200"/>
      <c r="M273" s="201"/>
      <c r="N273" s="202"/>
      <c r="O273" s="202"/>
      <c r="P273" s="202"/>
      <c r="Q273" s="202"/>
      <c r="R273" s="202"/>
      <c r="S273" s="202"/>
      <c r="T273" s="203"/>
      <c r="AT273" s="204" t="s">
        <v>128</v>
      </c>
      <c r="AU273" s="204" t="s">
        <v>86</v>
      </c>
      <c r="AV273" s="13" t="s">
        <v>84</v>
      </c>
      <c r="AW273" s="13" t="s">
        <v>32</v>
      </c>
      <c r="AX273" s="13" t="s">
        <v>76</v>
      </c>
      <c r="AY273" s="204" t="s">
        <v>119</v>
      </c>
    </row>
    <row r="274" spans="1:65" s="13" customFormat="1">
      <c r="B274" s="194"/>
      <c r="C274" s="195"/>
      <c r="D274" s="196" t="s">
        <v>128</v>
      </c>
      <c r="E274" s="197" t="s">
        <v>1</v>
      </c>
      <c r="F274" s="198" t="s">
        <v>265</v>
      </c>
      <c r="G274" s="195"/>
      <c r="H274" s="197" t="s">
        <v>1</v>
      </c>
      <c r="I274" s="199"/>
      <c r="J274" s="195"/>
      <c r="K274" s="195"/>
      <c r="L274" s="200"/>
      <c r="M274" s="201"/>
      <c r="N274" s="202"/>
      <c r="O274" s="202"/>
      <c r="P274" s="202"/>
      <c r="Q274" s="202"/>
      <c r="R274" s="202"/>
      <c r="S274" s="202"/>
      <c r="T274" s="203"/>
      <c r="AT274" s="204" t="s">
        <v>128</v>
      </c>
      <c r="AU274" s="204" t="s">
        <v>86</v>
      </c>
      <c r="AV274" s="13" t="s">
        <v>84</v>
      </c>
      <c r="AW274" s="13" t="s">
        <v>32</v>
      </c>
      <c r="AX274" s="13" t="s">
        <v>76</v>
      </c>
      <c r="AY274" s="204" t="s">
        <v>119</v>
      </c>
    </row>
    <row r="275" spans="1:65" s="14" customFormat="1">
      <c r="B275" s="205"/>
      <c r="C275" s="206"/>
      <c r="D275" s="196" t="s">
        <v>128</v>
      </c>
      <c r="E275" s="207" t="s">
        <v>1</v>
      </c>
      <c r="F275" s="208" t="s">
        <v>266</v>
      </c>
      <c r="G275" s="206"/>
      <c r="H275" s="209">
        <v>19.329999999999998</v>
      </c>
      <c r="I275" s="210"/>
      <c r="J275" s="206"/>
      <c r="K275" s="206"/>
      <c r="L275" s="211"/>
      <c r="M275" s="212"/>
      <c r="N275" s="213"/>
      <c r="O275" s="213"/>
      <c r="P275" s="213"/>
      <c r="Q275" s="213"/>
      <c r="R275" s="213"/>
      <c r="S275" s="213"/>
      <c r="T275" s="214"/>
      <c r="AT275" s="215" t="s">
        <v>128</v>
      </c>
      <c r="AU275" s="215" t="s">
        <v>86</v>
      </c>
      <c r="AV275" s="14" t="s">
        <v>86</v>
      </c>
      <c r="AW275" s="14" t="s">
        <v>32</v>
      </c>
      <c r="AX275" s="14" t="s">
        <v>76</v>
      </c>
      <c r="AY275" s="215" t="s">
        <v>119</v>
      </c>
    </row>
    <row r="276" spans="1:65" s="2" customFormat="1" ht="24">
      <c r="A276" s="33"/>
      <c r="B276" s="34"/>
      <c r="C276" s="181" t="s">
        <v>267</v>
      </c>
      <c r="D276" s="181" t="s">
        <v>121</v>
      </c>
      <c r="E276" s="182" t="s">
        <v>268</v>
      </c>
      <c r="F276" s="183" t="s">
        <v>269</v>
      </c>
      <c r="G276" s="184" t="s">
        <v>270</v>
      </c>
      <c r="H276" s="185">
        <v>8</v>
      </c>
      <c r="I276" s="186"/>
      <c r="J276" s="187">
        <f>ROUND(I276*H276,2)</f>
        <v>0</v>
      </c>
      <c r="K276" s="183" t="s">
        <v>125</v>
      </c>
      <c r="L276" s="38"/>
      <c r="M276" s="188" t="s">
        <v>1</v>
      </c>
      <c r="N276" s="189" t="s">
        <v>41</v>
      </c>
      <c r="O276" s="70"/>
      <c r="P276" s="190">
        <f>O276*H276</f>
        <v>0</v>
      </c>
      <c r="Q276" s="190">
        <v>0</v>
      </c>
      <c r="R276" s="190">
        <f>Q276*H276</f>
        <v>0</v>
      </c>
      <c r="S276" s="190">
        <v>0.2</v>
      </c>
      <c r="T276" s="191">
        <f>S276*H276</f>
        <v>1.6</v>
      </c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R276" s="192" t="s">
        <v>126</v>
      </c>
      <c r="AT276" s="192" t="s">
        <v>121</v>
      </c>
      <c r="AU276" s="192" t="s">
        <v>86</v>
      </c>
      <c r="AY276" s="16" t="s">
        <v>119</v>
      </c>
      <c r="BE276" s="193">
        <f>IF(N276="základní",J276,0)</f>
        <v>0</v>
      </c>
      <c r="BF276" s="193">
        <f>IF(N276="snížená",J276,0)</f>
        <v>0</v>
      </c>
      <c r="BG276" s="193">
        <f>IF(N276="zákl. přenesená",J276,0)</f>
        <v>0</v>
      </c>
      <c r="BH276" s="193">
        <f>IF(N276="sníž. přenesená",J276,0)</f>
        <v>0</v>
      </c>
      <c r="BI276" s="193">
        <f>IF(N276="nulová",J276,0)</f>
        <v>0</v>
      </c>
      <c r="BJ276" s="16" t="s">
        <v>84</v>
      </c>
      <c r="BK276" s="193">
        <f>ROUND(I276*H276,2)</f>
        <v>0</v>
      </c>
      <c r="BL276" s="16" t="s">
        <v>126</v>
      </c>
      <c r="BM276" s="192" t="s">
        <v>271</v>
      </c>
    </row>
    <row r="277" spans="1:65" s="13" customFormat="1">
      <c r="B277" s="194"/>
      <c r="C277" s="195"/>
      <c r="D277" s="196" t="s">
        <v>128</v>
      </c>
      <c r="E277" s="197" t="s">
        <v>1</v>
      </c>
      <c r="F277" s="198" t="s">
        <v>250</v>
      </c>
      <c r="G277" s="195"/>
      <c r="H277" s="197" t="s">
        <v>1</v>
      </c>
      <c r="I277" s="199"/>
      <c r="J277" s="195"/>
      <c r="K277" s="195"/>
      <c r="L277" s="200"/>
      <c r="M277" s="201"/>
      <c r="N277" s="202"/>
      <c r="O277" s="202"/>
      <c r="P277" s="202"/>
      <c r="Q277" s="202"/>
      <c r="R277" s="202"/>
      <c r="S277" s="202"/>
      <c r="T277" s="203"/>
      <c r="AT277" s="204" t="s">
        <v>128</v>
      </c>
      <c r="AU277" s="204" t="s">
        <v>86</v>
      </c>
      <c r="AV277" s="13" t="s">
        <v>84</v>
      </c>
      <c r="AW277" s="13" t="s">
        <v>32</v>
      </c>
      <c r="AX277" s="13" t="s">
        <v>76</v>
      </c>
      <c r="AY277" s="204" t="s">
        <v>119</v>
      </c>
    </row>
    <row r="278" spans="1:65" s="14" customFormat="1">
      <c r="B278" s="205"/>
      <c r="C278" s="206"/>
      <c r="D278" s="196" t="s">
        <v>128</v>
      </c>
      <c r="E278" s="207" t="s">
        <v>1</v>
      </c>
      <c r="F278" s="208" t="s">
        <v>272</v>
      </c>
      <c r="G278" s="206"/>
      <c r="H278" s="209">
        <v>8</v>
      </c>
      <c r="I278" s="210"/>
      <c r="J278" s="206"/>
      <c r="K278" s="206"/>
      <c r="L278" s="211"/>
      <c r="M278" s="212"/>
      <c r="N278" s="213"/>
      <c r="O278" s="213"/>
      <c r="P278" s="213"/>
      <c r="Q278" s="213"/>
      <c r="R278" s="213"/>
      <c r="S278" s="213"/>
      <c r="T278" s="214"/>
      <c r="AT278" s="215" t="s">
        <v>128</v>
      </c>
      <c r="AU278" s="215" t="s">
        <v>86</v>
      </c>
      <c r="AV278" s="14" t="s">
        <v>86</v>
      </c>
      <c r="AW278" s="14" t="s">
        <v>32</v>
      </c>
      <c r="AX278" s="14" t="s">
        <v>76</v>
      </c>
      <c r="AY278" s="215" t="s">
        <v>119</v>
      </c>
    </row>
    <row r="279" spans="1:65" s="2" customFormat="1" ht="16.5" customHeight="1">
      <c r="A279" s="33"/>
      <c r="B279" s="34"/>
      <c r="C279" s="181" t="s">
        <v>7</v>
      </c>
      <c r="D279" s="181" t="s">
        <v>121</v>
      </c>
      <c r="E279" s="182" t="s">
        <v>273</v>
      </c>
      <c r="F279" s="183" t="s">
        <v>274</v>
      </c>
      <c r="G279" s="184" t="s">
        <v>275</v>
      </c>
      <c r="H279" s="185">
        <v>2</v>
      </c>
      <c r="I279" s="186"/>
      <c r="J279" s="187">
        <f>ROUND(I279*H279,2)</f>
        <v>0</v>
      </c>
      <c r="K279" s="183" t="s">
        <v>125</v>
      </c>
      <c r="L279" s="38"/>
      <c r="M279" s="188" t="s">
        <v>1</v>
      </c>
      <c r="N279" s="189" t="s">
        <v>41</v>
      </c>
      <c r="O279" s="70"/>
      <c r="P279" s="190">
        <f>O279*H279</f>
        <v>0</v>
      </c>
      <c r="Q279" s="190">
        <v>0</v>
      </c>
      <c r="R279" s="190">
        <f>Q279*H279</f>
        <v>0</v>
      </c>
      <c r="S279" s="190">
        <v>3.6999999999999998E-2</v>
      </c>
      <c r="T279" s="191">
        <f>S279*H279</f>
        <v>7.3999999999999996E-2</v>
      </c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R279" s="192" t="s">
        <v>126</v>
      </c>
      <c r="AT279" s="192" t="s">
        <v>121</v>
      </c>
      <c r="AU279" s="192" t="s">
        <v>86</v>
      </c>
      <c r="AY279" s="16" t="s">
        <v>119</v>
      </c>
      <c r="BE279" s="193">
        <f>IF(N279="základní",J279,0)</f>
        <v>0</v>
      </c>
      <c r="BF279" s="193">
        <f>IF(N279="snížená",J279,0)</f>
        <v>0</v>
      </c>
      <c r="BG279" s="193">
        <f>IF(N279="zákl. přenesená",J279,0)</f>
        <v>0</v>
      </c>
      <c r="BH279" s="193">
        <f>IF(N279="sníž. přenesená",J279,0)</f>
        <v>0</v>
      </c>
      <c r="BI279" s="193">
        <f>IF(N279="nulová",J279,0)</f>
        <v>0</v>
      </c>
      <c r="BJ279" s="16" t="s">
        <v>84</v>
      </c>
      <c r="BK279" s="193">
        <f>ROUND(I279*H279,2)</f>
        <v>0</v>
      </c>
      <c r="BL279" s="16" t="s">
        <v>126</v>
      </c>
      <c r="BM279" s="192" t="s">
        <v>276</v>
      </c>
    </row>
    <row r="280" spans="1:65" s="13" customFormat="1">
      <c r="B280" s="194"/>
      <c r="C280" s="195"/>
      <c r="D280" s="196" t="s">
        <v>128</v>
      </c>
      <c r="E280" s="197" t="s">
        <v>1</v>
      </c>
      <c r="F280" s="198" t="s">
        <v>250</v>
      </c>
      <c r="G280" s="195"/>
      <c r="H280" s="197" t="s">
        <v>1</v>
      </c>
      <c r="I280" s="199"/>
      <c r="J280" s="195"/>
      <c r="K280" s="195"/>
      <c r="L280" s="200"/>
      <c r="M280" s="201"/>
      <c r="N280" s="202"/>
      <c r="O280" s="202"/>
      <c r="P280" s="202"/>
      <c r="Q280" s="202"/>
      <c r="R280" s="202"/>
      <c r="S280" s="202"/>
      <c r="T280" s="203"/>
      <c r="AT280" s="204" t="s">
        <v>128</v>
      </c>
      <c r="AU280" s="204" t="s">
        <v>86</v>
      </c>
      <c r="AV280" s="13" t="s">
        <v>84</v>
      </c>
      <c r="AW280" s="13" t="s">
        <v>32</v>
      </c>
      <c r="AX280" s="13" t="s">
        <v>76</v>
      </c>
      <c r="AY280" s="204" t="s">
        <v>119</v>
      </c>
    </row>
    <row r="281" spans="1:65" s="13" customFormat="1">
      <c r="B281" s="194"/>
      <c r="C281" s="195"/>
      <c r="D281" s="196" t="s">
        <v>128</v>
      </c>
      <c r="E281" s="197" t="s">
        <v>1</v>
      </c>
      <c r="F281" s="198" t="s">
        <v>131</v>
      </c>
      <c r="G281" s="195"/>
      <c r="H281" s="197" t="s">
        <v>1</v>
      </c>
      <c r="I281" s="199"/>
      <c r="J281" s="195"/>
      <c r="K281" s="195"/>
      <c r="L281" s="200"/>
      <c r="M281" s="201"/>
      <c r="N281" s="202"/>
      <c r="O281" s="202"/>
      <c r="P281" s="202"/>
      <c r="Q281" s="202"/>
      <c r="R281" s="202"/>
      <c r="S281" s="202"/>
      <c r="T281" s="203"/>
      <c r="AT281" s="204" t="s">
        <v>128</v>
      </c>
      <c r="AU281" s="204" t="s">
        <v>86</v>
      </c>
      <c r="AV281" s="13" t="s">
        <v>84</v>
      </c>
      <c r="AW281" s="13" t="s">
        <v>32</v>
      </c>
      <c r="AX281" s="13" t="s">
        <v>76</v>
      </c>
      <c r="AY281" s="204" t="s">
        <v>119</v>
      </c>
    </row>
    <row r="282" spans="1:65" s="14" customFormat="1">
      <c r="B282" s="205"/>
      <c r="C282" s="206"/>
      <c r="D282" s="196" t="s">
        <v>128</v>
      </c>
      <c r="E282" s="207" t="s">
        <v>1</v>
      </c>
      <c r="F282" s="208" t="s">
        <v>277</v>
      </c>
      <c r="G282" s="206"/>
      <c r="H282" s="209">
        <v>2</v>
      </c>
      <c r="I282" s="210"/>
      <c r="J282" s="206"/>
      <c r="K282" s="206"/>
      <c r="L282" s="211"/>
      <c r="M282" s="212"/>
      <c r="N282" s="213"/>
      <c r="O282" s="213"/>
      <c r="P282" s="213"/>
      <c r="Q282" s="213"/>
      <c r="R282" s="213"/>
      <c r="S282" s="213"/>
      <c r="T282" s="214"/>
      <c r="AT282" s="215" t="s">
        <v>128</v>
      </c>
      <c r="AU282" s="215" t="s">
        <v>86</v>
      </c>
      <c r="AV282" s="14" t="s">
        <v>86</v>
      </c>
      <c r="AW282" s="14" t="s">
        <v>32</v>
      </c>
      <c r="AX282" s="14" t="s">
        <v>76</v>
      </c>
      <c r="AY282" s="215" t="s">
        <v>119</v>
      </c>
    </row>
    <row r="283" spans="1:65" s="2" customFormat="1" ht="16.5" customHeight="1">
      <c r="A283" s="33"/>
      <c r="B283" s="34"/>
      <c r="C283" s="181" t="s">
        <v>278</v>
      </c>
      <c r="D283" s="181" t="s">
        <v>121</v>
      </c>
      <c r="E283" s="182" t="s">
        <v>279</v>
      </c>
      <c r="F283" s="183" t="s">
        <v>280</v>
      </c>
      <c r="G283" s="184" t="s">
        <v>275</v>
      </c>
      <c r="H283" s="185">
        <v>87</v>
      </c>
      <c r="I283" s="186"/>
      <c r="J283" s="187">
        <f>ROUND(I283*H283,2)</f>
        <v>0</v>
      </c>
      <c r="K283" s="183" t="s">
        <v>125</v>
      </c>
      <c r="L283" s="38"/>
      <c r="M283" s="188" t="s">
        <v>1</v>
      </c>
      <c r="N283" s="189" t="s">
        <v>41</v>
      </c>
      <c r="O283" s="70"/>
      <c r="P283" s="190">
        <f>O283*H283</f>
        <v>0</v>
      </c>
      <c r="Q283" s="190">
        <v>0</v>
      </c>
      <c r="R283" s="190">
        <f>Q283*H283</f>
        <v>0</v>
      </c>
      <c r="S283" s="190">
        <v>6.3E-2</v>
      </c>
      <c r="T283" s="191">
        <f>S283*H283</f>
        <v>5.4809999999999999</v>
      </c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R283" s="192" t="s">
        <v>126</v>
      </c>
      <c r="AT283" s="192" t="s">
        <v>121</v>
      </c>
      <c r="AU283" s="192" t="s">
        <v>86</v>
      </c>
      <c r="AY283" s="16" t="s">
        <v>119</v>
      </c>
      <c r="BE283" s="193">
        <f>IF(N283="základní",J283,0)</f>
        <v>0</v>
      </c>
      <c r="BF283" s="193">
        <f>IF(N283="snížená",J283,0)</f>
        <v>0</v>
      </c>
      <c r="BG283" s="193">
        <f>IF(N283="zákl. přenesená",J283,0)</f>
        <v>0</v>
      </c>
      <c r="BH283" s="193">
        <f>IF(N283="sníž. přenesená",J283,0)</f>
        <v>0</v>
      </c>
      <c r="BI283" s="193">
        <f>IF(N283="nulová",J283,0)</f>
        <v>0</v>
      </c>
      <c r="BJ283" s="16" t="s">
        <v>84</v>
      </c>
      <c r="BK283" s="193">
        <f>ROUND(I283*H283,2)</f>
        <v>0</v>
      </c>
      <c r="BL283" s="16" t="s">
        <v>126</v>
      </c>
      <c r="BM283" s="192" t="s">
        <v>281</v>
      </c>
    </row>
    <row r="284" spans="1:65" s="13" customFormat="1">
      <c r="B284" s="194"/>
      <c r="C284" s="195"/>
      <c r="D284" s="196" t="s">
        <v>128</v>
      </c>
      <c r="E284" s="197" t="s">
        <v>1</v>
      </c>
      <c r="F284" s="198" t="s">
        <v>250</v>
      </c>
      <c r="G284" s="195"/>
      <c r="H284" s="197" t="s">
        <v>1</v>
      </c>
      <c r="I284" s="199"/>
      <c r="J284" s="195"/>
      <c r="K284" s="195"/>
      <c r="L284" s="200"/>
      <c r="M284" s="201"/>
      <c r="N284" s="202"/>
      <c r="O284" s="202"/>
      <c r="P284" s="202"/>
      <c r="Q284" s="202"/>
      <c r="R284" s="202"/>
      <c r="S284" s="202"/>
      <c r="T284" s="203"/>
      <c r="AT284" s="204" t="s">
        <v>128</v>
      </c>
      <c r="AU284" s="204" t="s">
        <v>86</v>
      </c>
      <c r="AV284" s="13" t="s">
        <v>84</v>
      </c>
      <c r="AW284" s="13" t="s">
        <v>32</v>
      </c>
      <c r="AX284" s="13" t="s">
        <v>76</v>
      </c>
      <c r="AY284" s="204" t="s">
        <v>119</v>
      </c>
    </row>
    <row r="285" spans="1:65" s="13" customFormat="1">
      <c r="B285" s="194"/>
      <c r="C285" s="195"/>
      <c r="D285" s="196" t="s">
        <v>128</v>
      </c>
      <c r="E285" s="197" t="s">
        <v>1</v>
      </c>
      <c r="F285" s="198" t="s">
        <v>131</v>
      </c>
      <c r="G285" s="195"/>
      <c r="H285" s="197" t="s">
        <v>1</v>
      </c>
      <c r="I285" s="199"/>
      <c r="J285" s="195"/>
      <c r="K285" s="195"/>
      <c r="L285" s="200"/>
      <c r="M285" s="201"/>
      <c r="N285" s="202"/>
      <c r="O285" s="202"/>
      <c r="P285" s="202"/>
      <c r="Q285" s="202"/>
      <c r="R285" s="202"/>
      <c r="S285" s="202"/>
      <c r="T285" s="203"/>
      <c r="AT285" s="204" t="s">
        <v>128</v>
      </c>
      <c r="AU285" s="204" t="s">
        <v>86</v>
      </c>
      <c r="AV285" s="13" t="s">
        <v>84</v>
      </c>
      <c r="AW285" s="13" t="s">
        <v>32</v>
      </c>
      <c r="AX285" s="13" t="s">
        <v>76</v>
      </c>
      <c r="AY285" s="204" t="s">
        <v>119</v>
      </c>
    </row>
    <row r="286" spans="1:65" s="14" customFormat="1">
      <c r="B286" s="205"/>
      <c r="C286" s="206"/>
      <c r="D286" s="196" t="s">
        <v>128</v>
      </c>
      <c r="E286" s="207" t="s">
        <v>1</v>
      </c>
      <c r="F286" s="208" t="s">
        <v>282</v>
      </c>
      <c r="G286" s="206"/>
      <c r="H286" s="209">
        <v>36</v>
      </c>
      <c r="I286" s="210"/>
      <c r="J286" s="206"/>
      <c r="K286" s="206"/>
      <c r="L286" s="211"/>
      <c r="M286" s="212"/>
      <c r="N286" s="213"/>
      <c r="O286" s="213"/>
      <c r="P286" s="213"/>
      <c r="Q286" s="213"/>
      <c r="R286" s="213"/>
      <c r="S286" s="213"/>
      <c r="T286" s="214"/>
      <c r="AT286" s="215" t="s">
        <v>128</v>
      </c>
      <c r="AU286" s="215" t="s">
        <v>86</v>
      </c>
      <c r="AV286" s="14" t="s">
        <v>86</v>
      </c>
      <c r="AW286" s="14" t="s">
        <v>32</v>
      </c>
      <c r="AX286" s="14" t="s">
        <v>76</v>
      </c>
      <c r="AY286" s="215" t="s">
        <v>119</v>
      </c>
    </row>
    <row r="287" spans="1:65" s="14" customFormat="1">
      <c r="B287" s="205"/>
      <c r="C287" s="206"/>
      <c r="D287" s="196" t="s">
        <v>128</v>
      </c>
      <c r="E287" s="207" t="s">
        <v>1</v>
      </c>
      <c r="F287" s="208" t="s">
        <v>283</v>
      </c>
      <c r="G287" s="206"/>
      <c r="H287" s="209">
        <v>51</v>
      </c>
      <c r="I287" s="210"/>
      <c r="J287" s="206"/>
      <c r="K287" s="206"/>
      <c r="L287" s="211"/>
      <c r="M287" s="212"/>
      <c r="N287" s="213"/>
      <c r="O287" s="213"/>
      <c r="P287" s="213"/>
      <c r="Q287" s="213"/>
      <c r="R287" s="213"/>
      <c r="S287" s="213"/>
      <c r="T287" s="214"/>
      <c r="AT287" s="215" t="s">
        <v>128</v>
      </c>
      <c r="AU287" s="215" t="s">
        <v>86</v>
      </c>
      <c r="AV287" s="14" t="s">
        <v>86</v>
      </c>
      <c r="AW287" s="14" t="s">
        <v>32</v>
      </c>
      <c r="AX287" s="14" t="s">
        <v>76</v>
      </c>
      <c r="AY287" s="215" t="s">
        <v>119</v>
      </c>
    </row>
    <row r="288" spans="1:65" s="2" customFormat="1" ht="16.5" customHeight="1">
      <c r="A288" s="33"/>
      <c r="B288" s="34"/>
      <c r="C288" s="181" t="s">
        <v>284</v>
      </c>
      <c r="D288" s="181" t="s">
        <v>121</v>
      </c>
      <c r="E288" s="182" t="s">
        <v>285</v>
      </c>
      <c r="F288" s="183" t="s">
        <v>286</v>
      </c>
      <c r="G288" s="184" t="s">
        <v>275</v>
      </c>
      <c r="H288" s="185">
        <v>6</v>
      </c>
      <c r="I288" s="186"/>
      <c r="J288" s="187">
        <f>ROUND(I288*H288,2)</f>
        <v>0</v>
      </c>
      <c r="K288" s="183" t="s">
        <v>125</v>
      </c>
      <c r="L288" s="38"/>
      <c r="M288" s="188" t="s">
        <v>1</v>
      </c>
      <c r="N288" s="189" t="s">
        <v>41</v>
      </c>
      <c r="O288" s="70"/>
      <c r="P288" s="190">
        <f>O288*H288</f>
        <v>0</v>
      </c>
      <c r="Q288" s="190">
        <v>0</v>
      </c>
      <c r="R288" s="190">
        <f>Q288*H288</f>
        <v>0</v>
      </c>
      <c r="S288" s="190">
        <v>9.2999999999999999E-2</v>
      </c>
      <c r="T288" s="191">
        <f>S288*H288</f>
        <v>0.55800000000000005</v>
      </c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R288" s="192" t="s">
        <v>126</v>
      </c>
      <c r="AT288" s="192" t="s">
        <v>121</v>
      </c>
      <c r="AU288" s="192" t="s">
        <v>86</v>
      </c>
      <c r="AY288" s="16" t="s">
        <v>119</v>
      </c>
      <c r="BE288" s="193">
        <f>IF(N288="základní",J288,0)</f>
        <v>0</v>
      </c>
      <c r="BF288" s="193">
        <f>IF(N288="snížená",J288,0)</f>
        <v>0</v>
      </c>
      <c r="BG288" s="193">
        <f>IF(N288="zákl. přenesená",J288,0)</f>
        <v>0</v>
      </c>
      <c r="BH288" s="193">
        <f>IF(N288="sníž. přenesená",J288,0)</f>
        <v>0</v>
      </c>
      <c r="BI288" s="193">
        <f>IF(N288="nulová",J288,0)</f>
        <v>0</v>
      </c>
      <c r="BJ288" s="16" t="s">
        <v>84</v>
      </c>
      <c r="BK288" s="193">
        <f>ROUND(I288*H288,2)</f>
        <v>0</v>
      </c>
      <c r="BL288" s="16" t="s">
        <v>126</v>
      </c>
      <c r="BM288" s="192" t="s">
        <v>287</v>
      </c>
    </row>
    <row r="289" spans="1:65" s="13" customFormat="1">
      <c r="B289" s="194"/>
      <c r="C289" s="195"/>
      <c r="D289" s="196" t="s">
        <v>128</v>
      </c>
      <c r="E289" s="197" t="s">
        <v>1</v>
      </c>
      <c r="F289" s="198" t="s">
        <v>250</v>
      </c>
      <c r="G289" s="195"/>
      <c r="H289" s="197" t="s">
        <v>1</v>
      </c>
      <c r="I289" s="199"/>
      <c r="J289" s="195"/>
      <c r="K289" s="195"/>
      <c r="L289" s="200"/>
      <c r="M289" s="201"/>
      <c r="N289" s="202"/>
      <c r="O289" s="202"/>
      <c r="P289" s="202"/>
      <c r="Q289" s="202"/>
      <c r="R289" s="202"/>
      <c r="S289" s="202"/>
      <c r="T289" s="203"/>
      <c r="AT289" s="204" t="s">
        <v>128</v>
      </c>
      <c r="AU289" s="204" t="s">
        <v>86</v>
      </c>
      <c r="AV289" s="13" t="s">
        <v>84</v>
      </c>
      <c r="AW289" s="13" t="s">
        <v>32</v>
      </c>
      <c r="AX289" s="13" t="s">
        <v>76</v>
      </c>
      <c r="AY289" s="204" t="s">
        <v>119</v>
      </c>
    </row>
    <row r="290" spans="1:65" s="13" customFormat="1">
      <c r="B290" s="194"/>
      <c r="C290" s="195"/>
      <c r="D290" s="196" t="s">
        <v>128</v>
      </c>
      <c r="E290" s="197" t="s">
        <v>1</v>
      </c>
      <c r="F290" s="198" t="s">
        <v>131</v>
      </c>
      <c r="G290" s="195"/>
      <c r="H290" s="197" t="s">
        <v>1</v>
      </c>
      <c r="I290" s="199"/>
      <c r="J290" s="195"/>
      <c r="K290" s="195"/>
      <c r="L290" s="200"/>
      <c r="M290" s="201"/>
      <c r="N290" s="202"/>
      <c r="O290" s="202"/>
      <c r="P290" s="202"/>
      <c r="Q290" s="202"/>
      <c r="R290" s="202"/>
      <c r="S290" s="202"/>
      <c r="T290" s="203"/>
      <c r="AT290" s="204" t="s">
        <v>128</v>
      </c>
      <c r="AU290" s="204" t="s">
        <v>86</v>
      </c>
      <c r="AV290" s="13" t="s">
        <v>84</v>
      </c>
      <c r="AW290" s="13" t="s">
        <v>32</v>
      </c>
      <c r="AX290" s="13" t="s">
        <v>76</v>
      </c>
      <c r="AY290" s="204" t="s">
        <v>119</v>
      </c>
    </row>
    <row r="291" spans="1:65" s="14" customFormat="1">
      <c r="B291" s="205"/>
      <c r="C291" s="206"/>
      <c r="D291" s="196" t="s">
        <v>128</v>
      </c>
      <c r="E291" s="207" t="s">
        <v>1</v>
      </c>
      <c r="F291" s="208" t="s">
        <v>288</v>
      </c>
      <c r="G291" s="206"/>
      <c r="H291" s="209">
        <v>6</v>
      </c>
      <c r="I291" s="210"/>
      <c r="J291" s="206"/>
      <c r="K291" s="206"/>
      <c r="L291" s="211"/>
      <c r="M291" s="212"/>
      <c r="N291" s="213"/>
      <c r="O291" s="213"/>
      <c r="P291" s="213"/>
      <c r="Q291" s="213"/>
      <c r="R291" s="213"/>
      <c r="S291" s="213"/>
      <c r="T291" s="214"/>
      <c r="AT291" s="215" t="s">
        <v>128</v>
      </c>
      <c r="AU291" s="215" t="s">
        <v>86</v>
      </c>
      <c r="AV291" s="14" t="s">
        <v>86</v>
      </c>
      <c r="AW291" s="14" t="s">
        <v>32</v>
      </c>
      <c r="AX291" s="14" t="s">
        <v>76</v>
      </c>
      <c r="AY291" s="215" t="s">
        <v>119</v>
      </c>
    </row>
    <row r="292" spans="1:65" s="2" customFormat="1" ht="33" customHeight="1">
      <c r="A292" s="33"/>
      <c r="B292" s="34"/>
      <c r="C292" s="181" t="s">
        <v>289</v>
      </c>
      <c r="D292" s="181" t="s">
        <v>121</v>
      </c>
      <c r="E292" s="182" t="s">
        <v>290</v>
      </c>
      <c r="F292" s="183" t="s">
        <v>291</v>
      </c>
      <c r="G292" s="184" t="s">
        <v>215</v>
      </c>
      <c r="H292" s="185">
        <v>50.238999999999997</v>
      </c>
      <c r="I292" s="186"/>
      <c r="J292" s="187">
        <f>ROUND(I292*H292,2)</f>
        <v>0</v>
      </c>
      <c r="K292" s="183" t="s">
        <v>125</v>
      </c>
      <c r="L292" s="38"/>
      <c r="M292" s="188" t="s">
        <v>1</v>
      </c>
      <c r="N292" s="189" t="s">
        <v>41</v>
      </c>
      <c r="O292" s="70"/>
      <c r="P292" s="190">
        <f>O292*H292</f>
        <v>0</v>
      </c>
      <c r="Q292" s="190">
        <v>0</v>
      </c>
      <c r="R292" s="190">
        <f>Q292*H292</f>
        <v>0</v>
      </c>
      <c r="S292" s="190">
        <v>0</v>
      </c>
      <c r="T292" s="191">
        <f>S292*H292</f>
        <v>0</v>
      </c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R292" s="192" t="s">
        <v>126</v>
      </c>
      <c r="AT292" s="192" t="s">
        <v>121</v>
      </c>
      <c r="AU292" s="192" t="s">
        <v>86</v>
      </c>
      <c r="AY292" s="16" t="s">
        <v>119</v>
      </c>
      <c r="BE292" s="193">
        <f>IF(N292="základní",J292,0)</f>
        <v>0</v>
      </c>
      <c r="BF292" s="193">
        <f>IF(N292="snížená",J292,0)</f>
        <v>0</v>
      </c>
      <c r="BG292" s="193">
        <f>IF(N292="zákl. přenesená",J292,0)</f>
        <v>0</v>
      </c>
      <c r="BH292" s="193">
        <f>IF(N292="sníž. přenesená",J292,0)</f>
        <v>0</v>
      </c>
      <c r="BI292" s="193">
        <f>IF(N292="nulová",J292,0)</f>
        <v>0</v>
      </c>
      <c r="BJ292" s="16" t="s">
        <v>84</v>
      </c>
      <c r="BK292" s="193">
        <f>ROUND(I292*H292,2)</f>
        <v>0</v>
      </c>
      <c r="BL292" s="16" t="s">
        <v>126</v>
      </c>
      <c r="BM292" s="192" t="s">
        <v>292</v>
      </c>
    </row>
    <row r="293" spans="1:65" s="14" customFormat="1">
      <c r="B293" s="205"/>
      <c r="C293" s="206"/>
      <c r="D293" s="196" t="s">
        <v>128</v>
      </c>
      <c r="E293" s="207" t="s">
        <v>1</v>
      </c>
      <c r="F293" s="208" t="s">
        <v>293</v>
      </c>
      <c r="G293" s="206"/>
      <c r="H293" s="209">
        <v>50.238999999999997</v>
      </c>
      <c r="I293" s="210"/>
      <c r="J293" s="206"/>
      <c r="K293" s="206"/>
      <c r="L293" s="211"/>
      <c r="M293" s="212"/>
      <c r="N293" s="213"/>
      <c r="O293" s="213"/>
      <c r="P293" s="213"/>
      <c r="Q293" s="213"/>
      <c r="R293" s="213"/>
      <c r="S293" s="213"/>
      <c r="T293" s="214"/>
      <c r="AT293" s="215" t="s">
        <v>128</v>
      </c>
      <c r="AU293" s="215" t="s">
        <v>86</v>
      </c>
      <c r="AV293" s="14" t="s">
        <v>86</v>
      </c>
      <c r="AW293" s="14" t="s">
        <v>32</v>
      </c>
      <c r="AX293" s="14" t="s">
        <v>84</v>
      </c>
      <c r="AY293" s="215" t="s">
        <v>119</v>
      </c>
    </row>
    <row r="294" spans="1:65" s="2" customFormat="1" ht="24">
      <c r="A294" s="33"/>
      <c r="B294" s="34"/>
      <c r="C294" s="181" t="s">
        <v>294</v>
      </c>
      <c r="D294" s="181" t="s">
        <v>121</v>
      </c>
      <c r="E294" s="182" t="s">
        <v>295</v>
      </c>
      <c r="F294" s="183" t="s">
        <v>296</v>
      </c>
      <c r="G294" s="184" t="s">
        <v>215</v>
      </c>
      <c r="H294" s="185">
        <v>50.238999999999997</v>
      </c>
      <c r="I294" s="186"/>
      <c r="J294" s="187">
        <f>ROUND(I294*H294,2)</f>
        <v>0</v>
      </c>
      <c r="K294" s="183" t="s">
        <v>125</v>
      </c>
      <c r="L294" s="38"/>
      <c r="M294" s="188" t="s">
        <v>1</v>
      </c>
      <c r="N294" s="189" t="s">
        <v>41</v>
      </c>
      <c r="O294" s="70"/>
      <c r="P294" s="190">
        <f>O294*H294</f>
        <v>0</v>
      </c>
      <c r="Q294" s="190">
        <v>0</v>
      </c>
      <c r="R294" s="190">
        <f>Q294*H294</f>
        <v>0</v>
      </c>
      <c r="S294" s="190">
        <v>0</v>
      </c>
      <c r="T294" s="191">
        <f>S294*H294</f>
        <v>0</v>
      </c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R294" s="192" t="s">
        <v>126</v>
      </c>
      <c r="AT294" s="192" t="s">
        <v>121</v>
      </c>
      <c r="AU294" s="192" t="s">
        <v>86</v>
      </c>
      <c r="AY294" s="16" t="s">
        <v>119</v>
      </c>
      <c r="BE294" s="193">
        <f>IF(N294="základní",J294,0)</f>
        <v>0</v>
      </c>
      <c r="BF294" s="193">
        <f>IF(N294="snížená",J294,0)</f>
        <v>0</v>
      </c>
      <c r="BG294" s="193">
        <f>IF(N294="zákl. přenesená",J294,0)</f>
        <v>0</v>
      </c>
      <c r="BH294" s="193">
        <f>IF(N294="sníž. přenesená",J294,0)</f>
        <v>0</v>
      </c>
      <c r="BI294" s="193">
        <f>IF(N294="nulová",J294,0)</f>
        <v>0</v>
      </c>
      <c r="BJ294" s="16" t="s">
        <v>84</v>
      </c>
      <c r="BK294" s="193">
        <f>ROUND(I294*H294,2)</f>
        <v>0</v>
      </c>
      <c r="BL294" s="16" t="s">
        <v>126</v>
      </c>
      <c r="BM294" s="192" t="s">
        <v>297</v>
      </c>
    </row>
    <row r="295" spans="1:65" s="14" customFormat="1">
      <c r="B295" s="205"/>
      <c r="C295" s="206"/>
      <c r="D295" s="196" t="s">
        <v>128</v>
      </c>
      <c r="E295" s="207" t="s">
        <v>1</v>
      </c>
      <c r="F295" s="208" t="s">
        <v>293</v>
      </c>
      <c r="G295" s="206"/>
      <c r="H295" s="209">
        <v>50.238999999999997</v>
      </c>
      <c r="I295" s="210"/>
      <c r="J295" s="206"/>
      <c r="K295" s="206"/>
      <c r="L295" s="211"/>
      <c r="M295" s="212"/>
      <c r="N295" s="213"/>
      <c r="O295" s="213"/>
      <c r="P295" s="213"/>
      <c r="Q295" s="213"/>
      <c r="R295" s="213"/>
      <c r="S295" s="213"/>
      <c r="T295" s="214"/>
      <c r="AT295" s="215" t="s">
        <v>128</v>
      </c>
      <c r="AU295" s="215" t="s">
        <v>86</v>
      </c>
      <c r="AV295" s="14" t="s">
        <v>86</v>
      </c>
      <c r="AW295" s="14" t="s">
        <v>32</v>
      </c>
      <c r="AX295" s="14" t="s">
        <v>84</v>
      </c>
      <c r="AY295" s="215" t="s">
        <v>119</v>
      </c>
    </row>
    <row r="296" spans="1:65" s="2" customFormat="1" ht="33" customHeight="1">
      <c r="A296" s="33"/>
      <c r="B296" s="34"/>
      <c r="C296" s="181" t="s">
        <v>298</v>
      </c>
      <c r="D296" s="181" t="s">
        <v>121</v>
      </c>
      <c r="E296" s="182" t="s">
        <v>299</v>
      </c>
      <c r="F296" s="183" t="s">
        <v>300</v>
      </c>
      <c r="G296" s="184" t="s">
        <v>215</v>
      </c>
      <c r="H296" s="185">
        <v>703.346</v>
      </c>
      <c r="I296" s="186"/>
      <c r="J296" s="187">
        <f>ROUND(I296*H296,2)</f>
        <v>0</v>
      </c>
      <c r="K296" s="183" t="s">
        <v>125</v>
      </c>
      <c r="L296" s="38"/>
      <c r="M296" s="188" t="s">
        <v>1</v>
      </c>
      <c r="N296" s="189" t="s">
        <v>41</v>
      </c>
      <c r="O296" s="70"/>
      <c r="P296" s="190">
        <f>O296*H296</f>
        <v>0</v>
      </c>
      <c r="Q296" s="190">
        <v>0</v>
      </c>
      <c r="R296" s="190">
        <f>Q296*H296</f>
        <v>0</v>
      </c>
      <c r="S296" s="190">
        <v>0</v>
      </c>
      <c r="T296" s="191">
        <f>S296*H296</f>
        <v>0</v>
      </c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R296" s="192" t="s">
        <v>126</v>
      </c>
      <c r="AT296" s="192" t="s">
        <v>121</v>
      </c>
      <c r="AU296" s="192" t="s">
        <v>86</v>
      </c>
      <c r="AY296" s="16" t="s">
        <v>119</v>
      </c>
      <c r="BE296" s="193">
        <f>IF(N296="základní",J296,0)</f>
        <v>0</v>
      </c>
      <c r="BF296" s="193">
        <f>IF(N296="snížená",J296,0)</f>
        <v>0</v>
      </c>
      <c r="BG296" s="193">
        <f>IF(N296="zákl. přenesená",J296,0)</f>
        <v>0</v>
      </c>
      <c r="BH296" s="193">
        <f>IF(N296="sníž. přenesená",J296,0)</f>
        <v>0</v>
      </c>
      <c r="BI296" s="193">
        <f>IF(N296="nulová",J296,0)</f>
        <v>0</v>
      </c>
      <c r="BJ296" s="16" t="s">
        <v>84</v>
      </c>
      <c r="BK296" s="193">
        <f>ROUND(I296*H296,2)</f>
        <v>0</v>
      </c>
      <c r="BL296" s="16" t="s">
        <v>126</v>
      </c>
      <c r="BM296" s="192" t="s">
        <v>301</v>
      </c>
    </row>
    <row r="297" spans="1:65" s="14" customFormat="1">
      <c r="B297" s="205"/>
      <c r="C297" s="206"/>
      <c r="D297" s="196" t="s">
        <v>128</v>
      </c>
      <c r="E297" s="206"/>
      <c r="F297" s="208" t="s">
        <v>302</v>
      </c>
      <c r="G297" s="206"/>
      <c r="H297" s="209">
        <v>703.346</v>
      </c>
      <c r="I297" s="210"/>
      <c r="J297" s="206"/>
      <c r="K297" s="206"/>
      <c r="L297" s="211"/>
      <c r="M297" s="212"/>
      <c r="N297" s="213"/>
      <c r="O297" s="213"/>
      <c r="P297" s="213"/>
      <c r="Q297" s="213"/>
      <c r="R297" s="213"/>
      <c r="S297" s="213"/>
      <c r="T297" s="214"/>
      <c r="AT297" s="215" t="s">
        <v>128</v>
      </c>
      <c r="AU297" s="215" t="s">
        <v>86</v>
      </c>
      <c r="AV297" s="14" t="s">
        <v>86</v>
      </c>
      <c r="AW297" s="14" t="s">
        <v>4</v>
      </c>
      <c r="AX297" s="14" t="s">
        <v>84</v>
      </c>
      <c r="AY297" s="215" t="s">
        <v>119</v>
      </c>
    </row>
    <row r="298" spans="1:65" s="2" customFormat="1" ht="33" customHeight="1">
      <c r="A298" s="33"/>
      <c r="B298" s="34"/>
      <c r="C298" s="181" t="s">
        <v>303</v>
      </c>
      <c r="D298" s="181" t="s">
        <v>121</v>
      </c>
      <c r="E298" s="182" t="s">
        <v>304</v>
      </c>
      <c r="F298" s="183" t="s">
        <v>305</v>
      </c>
      <c r="G298" s="184" t="s">
        <v>215</v>
      </c>
      <c r="H298" s="185">
        <v>50.238999999999997</v>
      </c>
      <c r="I298" s="186"/>
      <c r="J298" s="187">
        <f>ROUND(I298*H298,2)</f>
        <v>0</v>
      </c>
      <c r="K298" s="183" t="s">
        <v>125</v>
      </c>
      <c r="L298" s="38"/>
      <c r="M298" s="188" t="s">
        <v>1</v>
      </c>
      <c r="N298" s="189" t="s">
        <v>41</v>
      </c>
      <c r="O298" s="70"/>
      <c r="P298" s="190">
        <f>O298*H298</f>
        <v>0</v>
      </c>
      <c r="Q298" s="190">
        <v>0</v>
      </c>
      <c r="R298" s="190">
        <f>Q298*H298</f>
        <v>0</v>
      </c>
      <c r="S298" s="190">
        <v>0</v>
      </c>
      <c r="T298" s="191">
        <f>S298*H298</f>
        <v>0</v>
      </c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R298" s="192" t="s">
        <v>126</v>
      </c>
      <c r="AT298" s="192" t="s">
        <v>121</v>
      </c>
      <c r="AU298" s="192" t="s">
        <v>86</v>
      </c>
      <c r="AY298" s="16" t="s">
        <v>119</v>
      </c>
      <c r="BE298" s="193">
        <f>IF(N298="základní",J298,0)</f>
        <v>0</v>
      </c>
      <c r="BF298" s="193">
        <f>IF(N298="snížená",J298,0)</f>
        <v>0</v>
      </c>
      <c r="BG298" s="193">
        <f>IF(N298="zákl. přenesená",J298,0)</f>
        <v>0</v>
      </c>
      <c r="BH298" s="193">
        <f>IF(N298="sníž. přenesená",J298,0)</f>
        <v>0</v>
      </c>
      <c r="BI298" s="193">
        <f>IF(N298="nulová",J298,0)</f>
        <v>0</v>
      </c>
      <c r="BJ298" s="16" t="s">
        <v>84</v>
      </c>
      <c r="BK298" s="193">
        <f>ROUND(I298*H298,2)</f>
        <v>0</v>
      </c>
      <c r="BL298" s="16" t="s">
        <v>126</v>
      </c>
      <c r="BM298" s="192" t="s">
        <v>306</v>
      </c>
    </row>
    <row r="299" spans="1:65" s="14" customFormat="1">
      <c r="B299" s="205"/>
      <c r="C299" s="206"/>
      <c r="D299" s="196" t="s">
        <v>128</v>
      </c>
      <c r="E299" s="207" t="s">
        <v>1</v>
      </c>
      <c r="F299" s="208" t="s">
        <v>293</v>
      </c>
      <c r="G299" s="206"/>
      <c r="H299" s="209">
        <v>50.238999999999997</v>
      </c>
      <c r="I299" s="210"/>
      <c r="J299" s="206"/>
      <c r="K299" s="206"/>
      <c r="L299" s="211"/>
      <c r="M299" s="212"/>
      <c r="N299" s="213"/>
      <c r="O299" s="213"/>
      <c r="P299" s="213"/>
      <c r="Q299" s="213"/>
      <c r="R299" s="213"/>
      <c r="S299" s="213"/>
      <c r="T299" s="214"/>
      <c r="AT299" s="215" t="s">
        <v>128</v>
      </c>
      <c r="AU299" s="215" t="s">
        <v>86</v>
      </c>
      <c r="AV299" s="14" t="s">
        <v>86</v>
      </c>
      <c r="AW299" s="14" t="s">
        <v>32</v>
      </c>
      <c r="AX299" s="14" t="s">
        <v>76</v>
      </c>
      <c r="AY299" s="215" t="s">
        <v>119</v>
      </c>
    </row>
    <row r="300" spans="1:65" s="2" customFormat="1" ht="21.75" customHeight="1">
      <c r="A300" s="33"/>
      <c r="B300" s="34"/>
      <c r="C300" s="181" t="s">
        <v>307</v>
      </c>
      <c r="D300" s="181" t="s">
        <v>121</v>
      </c>
      <c r="E300" s="182" t="s">
        <v>308</v>
      </c>
      <c r="F300" s="183" t="s">
        <v>309</v>
      </c>
      <c r="G300" s="184" t="s">
        <v>215</v>
      </c>
      <c r="H300" s="185">
        <v>35.67</v>
      </c>
      <c r="I300" s="186"/>
      <c r="J300" s="187">
        <f>ROUND(I300*H300,2)</f>
        <v>0</v>
      </c>
      <c r="K300" s="183" t="s">
        <v>125</v>
      </c>
      <c r="L300" s="38"/>
      <c r="M300" s="188" t="s">
        <v>1</v>
      </c>
      <c r="N300" s="189" t="s">
        <v>41</v>
      </c>
      <c r="O300" s="70"/>
      <c r="P300" s="190">
        <f>O300*H300</f>
        <v>0</v>
      </c>
      <c r="Q300" s="190">
        <v>0</v>
      </c>
      <c r="R300" s="190">
        <f>Q300*H300</f>
        <v>0</v>
      </c>
      <c r="S300" s="190">
        <v>0</v>
      </c>
      <c r="T300" s="191">
        <f>S300*H300</f>
        <v>0</v>
      </c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R300" s="192" t="s">
        <v>126</v>
      </c>
      <c r="AT300" s="192" t="s">
        <v>121</v>
      </c>
      <c r="AU300" s="192" t="s">
        <v>86</v>
      </c>
      <c r="AY300" s="16" t="s">
        <v>119</v>
      </c>
      <c r="BE300" s="193">
        <f>IF(N300="základní",J300,0)</f>
        <v>0</v>
      </c>
      <c r="BF300" s="193">
        <f>IF(N300="snížená",J300,0)</f>
        <v>0</v>
      </c>
      <c r="BG300" s="193">
        <f>IF(N300="zákl. přenesená",J300,0)</f>
        <v>0</v>
      </c>
      <c r="BH300" s="193">
        <f>IF(N300="sníž. přenesená",J300,0)</f>
        <v>0</v>
      </c>
      <c r="BI300" s="193">
        <f>IF(N300="nulová",J300,0)</f>
        <v>0</v>
      </c>
      <c r="BJ300" s="16" t="s">
        <v>84</v>
      </c>
      <c r="BK300" s="193">
        <f>ROUND(I300*H300,2)</f>
        <v>0</v>
      </c>
      <c r="BL300" s="16" t="s">
        <v>126</v>
      </c>
      <c r="BM300" s="192" t="s">
        <v>310</v>
      </c>
    </row>
    <row r="301" spans="1:65" s="14" customFormat="1">
      <c r="B301" s="205"/>
      <c r="C301" s="206"/>
      <c r="D301" s="196" t="s">
        <v>128</v>
      </c>
      <c r="E301" s="207" t="s">
        <v>1</v>
      </c>
      <c r="F301" s="208" t="s">
        <v>311</v>
      </c>
      <c r="G301" s="206"/>
      <c r="H301" s="209">
        <v>35.67</v>
      </c>
      <c r="I301" s="210"/>
      <c r="J301" s="206"/>
      <c r="K301" s="206"/>
      <c r="L301" s="211"/>
      <c r="M301" s="212"/>
      <c r="N301" s="213"/>
      <c r="O301" s="213"/>
      <c r="P301" s="213"/>
      <c r="Q301" s="213"/>
      <c r="R301" s="213"/>
      <c r="S301" s="213"/>
      <c r="T301" s="214"/>
      <c r="AT301" s="215" t="s">
        <v>128</v>
      </c>
      <c r="AU301" s="215" t="s">
        <v>86</v>
      </c>
      <c r="AV301" s="14" t="s">
        <v>86</v>
      </c>
      <c r="AW301" s="14" t="s">
        <v>32</v>
      </c>
      <c r="AX301" s="14" t="s">
        <v>76</v>
      </c>
      <c r="AY301" s="215" t="s">
        <v>119</v>
      </c>
    </row>
    <row r="302" spans="1:65" s="2" customFormat="1" ht="24">
      <c r="A302" s="33"/>
      <c r="B302" s="34"/>
      <c r="C302" s="181" t="s">
        <v>312</v>
      </c>
      <c r="D302" s="181" t="s">
        <v>121</v>
      </c>
      <c r="E302" s="182" t="s">
        <v>313</v>
      </c>
      <c r="F302" s="183" t="s">
        <v>314</v>
      </c>
      <c r="G302" s="184" t="s">
        <v>215</v>
      </c>
      <c r="H302" s="185">
        <v>499.38</v>
      </c>
      <c r="I302" s="186"/>
      <c r="J302" s="187">
        <f>ROUND(I302*H302,2)</f>
        <v>0</v>
      </c>
      <c r="K302" s="183" t="s">
        <v>125</v>
      </c>
      <c r="L302" s="38"/>
      <c r="M302" s="188" t="s">
        <v>1</v>
      </c>
      <c r="N302" s="189" t="s">
        <v>41</v>
      </c>
      <c r="O302" s="70"/>
      <c r="P302" s="190">
        <f>O302*H302</f>
        <v>0</v>
      </c>
      <c r="Q302" s="190">
        <v>0</v>
      </c>
      <c r="R302" s="190">
        <f>Q302*H302</f>
        <v>0</v>
      </c>
      <c r="S302" s="190">
        <v>0</v>
      </c>
      <c r="T302" s="191">
        <f>S302*H302</f>
        <v>0</v>
      </c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R302" s="192" t="s">
        <v>126</v>
      </c>
      <c r="AT302" s="192" t="s">
        <v>121</v>
      </c>
      <c r="AU302" s="192" t="s">
        <v>86</v>
      </c>
      <c r="AY302" s="16" t="s">
        <v>119</v>
      </c>
      <c r="BE302" s="193">
        <f>IF(N302="základní",J302,0)</f>
        <v>0</v>
      </c>
      <c r="BF302" s="193">
        <f>IF(N302="snížená",J302,0)</f>
        <v>0</v>
      </c>
      <c r="BG302" s="193">
        <f>IF(N302="zákl. přenesená",J302,0)</f>
        <v>0</v>
      </c>
      <c r="BH302" s="193">
        <f>IF(N302="sníž. přenesená",J302,0)</f>
        <v>0</v>
      </c>
      <c r="BI302" s="193">
        <f>IF(N302="nulová",J302,0)</f>
        <v>0</v>
      </c>
      <c r="BJ302" s="16" t="s">
        <v>84</v>
      </c>
      <c r="BK302" s="193">
        <f>ROUND(I302*H302,2)</f>
        <v>0</v>
      </c>
      <c r="BL302" s="16" t="s">
        <v>126</v>
      </c>
      <c r="BM302" s="192" t="s">
        <v>315</v>
      </c>
    </row>
    <row r="303" spans="1:65" s="14" customFormat="1">
      <c r="B303" s="205"/>
      <c r="C303" s="206"/>
      <c r="D303" s="196" t="s">
        <v>128</v>
      </c>
      <c r="E303" s="206"/>
      <c r="F303" s="208" t="s">
        <v>316</v>
      </c>
      <c r="G303" s="206"/>
      <c r="H303" s="209">
        <v>499.38</v>
      </c>
      <c r="I303" s="210"/>
      <c r="J303" s="206"/>
      <c r="K303" s="206"/>
      <c r="L303" s="211"/>
      <c r="M303" s="212"/>
      <c r="N303" s="213"/>
      <c r="O303" s="213"/>
      <c r="P303" s="213"/>
      <c r="Q303" s="213"/>
      <c r="R303" s="213"/>
      <c r="S303" s="213"/>
      <c r="T303" s="214"/>
      <c r="AT303" s="215" t="s">
        <v>128</v>
      </c>
      <c r="AU303" s="215" t="s">
        <v>86</v>
      </c>
      <c r="AV303" s="14" t="s">
        <v>86</v>
      </c>
      <c r="AW303" s="14" t="s">
        <v>4</v>
      </c>
      <c r="AX303" s="14" t="s">
        <v>84</v>
      </c>
      <c r="AY303" s="215" t="s">
        <v>119</v>
      </c>
    </row>
    <row r="304" spans="1:65" s="2" customFormat="1" ht="24">
      <c r="A304" s="33"/>
      <c r="B304" s="34"/>
      <c r="C304" s="181" t="s">
        <v>317</v>
      </c>
      <c r="D304" s="181" t="s">
        <v>121</v>
      </c>
      <c r="E304" s="182" t="s">
        <v>318</v>
      </c>
      <c r="F304" s="183" t="s">
        <v>319</v>
      </c>
      <c r="G304" s="184" t="s">
        <v>215</v>
      </c>
      <c r="H304" s="185">
        <v>35.67</v>
      </c>
      <c r="I304" s="186"/>
      <c r="J304" s="187">
        <f>ROUND(I304*H304,2)</f>
        <v>0</v>
      </c>
      <c r="K304" s="183" t="s">
        <v>125</v>
      </c>
      <c r="L304" s="38"/>
      <c r="M304" s="188" t="s">
        <v>1</v>
      </c>
      <c r="N304" s="189" t="s">
        <v>41</v>
      </c>
      <c r="O304" s="70"/>
      <c r="P304" s="190">
        <f>O304*H304</f>
        <v>0</v>
      </c>
      <c r="Q304" s="190">
        <v>0</v>
      </c>
      <c r="R304" s="190">
        <f>Q304*H304</f>
        <v>0</v>
      </c>
      <c r="S304" s="190">
        <v>0</v>
      </c>
      <c r="T304" s="191">
        <f>S304*H304</f>
        <v>0</v>
      </c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R304" s="192" t="s">
        <v>126</v>
      </c>
      <c r="AT304" s="192" t="s">
        <v>121</v>
      </c>
      <c r="AU304" s="192" t="s">
        <v>86</v>
      </c>
      <c r="AY304" s="16" t="s">
        <v>119</v>
      </c>
      <c r="BE304" s="193">
        <f>IF(N304="základní",J304,0)</f>
        <v>0</v>
      </c>
      <c r="BF304" s="193">
        <f>IF(N304="snížená",J304,0)</f>
        <v>0</v>
      </c>
      <c r="BG304" s="193">
        <f>IF(N304="zákl. přenesená",J304,0)</f>
        <v>0</v>
      </c>
      <c r="BH304" s="193">
        <f>IF(N304="sníž. přenesená",J304,0)</f>
        <v>0</v>
      </c>
      <c r="BI304" s="193">
        <f>IF(N304="nulová",J304,0)</f>
        <v>0</v>
      </c>
      <c r="BJ304" s="16" t="s">
        <v>84</v>
      </c>
      <c r="BK304" s="193">
        <f>ROUND(I304*H304,2)</f>
        <v>0</v>
      </c>
      <c r="BL304" s="16" t="s">
        <v>126</v>
      </c>
      <c r="BM304" s="192" t="s">
        <v>320</v>
      </c>
    </row>
    <row r="305" spans="1:65" s="14" customFormat="1">
      <c r="B305" s="205"/>
      <c r="C305" s="206"/>
      <c r="D305" s="196" t="s">
        <v>128</v>
      </c>
      <c r="E305" s="207" t="s">
        <v>1</v>
      </c>
      <c r="F305" s="208" t="s">
        <v>311</v>
      </c>
      <c r="G305" s="206"/>
      <c r="H305" s="209">
        <v>35.67</v>
      </c>
      <c r="I305" s="210"/>
      <c r="J305" s="206"/>
      <c r="K305" s="206"/>
      <c r="L305" s="211"/>
      <c r="M305" s="212"/>
      <c r="N305" s="213"/>
      <c r="O305" s="213"/>
      <c r="P305" s="213"/>
      <c r="Q305" s="213"/>
      <c r="R305" s="213"/>
      <c r="S305" s="213"/>
      <c r="T305" s="214"/>
      <c r="AT305" s="215" t="s">
        <v>128</v>
      </c>
      <c r="AU305" s="215" t="s">
        <v>86</v>
      </c>
      <c r="AV305" s="14" t="s">
        <v>86</v>
      </c>
      <c r="AW305" s="14" t="s">
        <v>32</v>
      </c>
      <c r="AX305" s="14" t="s">
        <v>76</v>
      </c>
      <c r="AY305" s="215" t="s">
        <v>119</v>
      </c>
    </row>
    <row r="306" spans="1:65" s="12" customFormat="1" ht="22.9" customHeight="1">
      <c r="B306" s="165"/>
      <c r="C306" s="166"/>
      <c r="D306" s="167" t="s">
        <v>75</v>
      </c>
      <c r="E306" s="179" t="s">
        <v>321</v>
      </c>
      <c r="F306" s="179" t="s">
        <v>322</v>
      </c>
      <c r="G306" s="166"/>
      <c r="H306" s="166"/>
      <c r="I306" s="169"/>
      <c r="J306" s="180">
        <f>BK306</f>
        <v>0</v>
      </c>
      <c r="K306" s="166"/>
      <c r="L306" s="171"/>
      <c r="M306" s="172"/>
      <c r="N306" s="173"/>
      <c r="O306" s="173"/>
      <c r="P306" s="174">
        <f>SUM(P307:P328)</f>
        <v>0</v>
      </c>
      <c r="Q306" s="173"/>
      <c r="R306" s="174">
        <f>SUM(R307:R328)</f>
        <v>0</v>
      </c>
      <c r="S306" s="173"/>
      <c r="T306" s="175">
        <f>SUM(T307:T328)</f>
        <v>0</v>
      </c>
      <c r="AR306" s="176" t="s">
        <v>84</v>
      </c>
      <c r="AT306" s="177" t="s">
        <v>75</v>
      </c>
      <c r="AU306" s="177" t="s">
        <v>84</v>
      </c>
      <c r="AY306" s="176" t="s">
        <v>119</v>
      </c>
      <c r="BK306" s="178">
        <f>SUM(BK307:BK328)</f>
        <v>0</v>
      </c>
    </row>
    <row r="307" spans="1:65" s="2" customFormat="1" ht="24">
      <c r="A307" s="33"/>
      <c r="B307" s="34"/>
      <c r="C307" s="181" t="s">
        <v>323</v>
      </c>
      <c r="D307" s="181" t="s">
        <v>121</v>
      </c>
      <c r="E307" s="182" t="s">
        <v>324</v>
      </c>
      <c r="F307" s="183" t="s">
        <v>325</v>
      </c>
      <c r="G307" s="184" t="s">
        <v>124</v>
      </c>
      <c r="H307" s="185">
        <v>44.7</v>
      </c>
      <c r="I307" s="186"/>
      <c r="J307" s="187">
        <f>ROUND(I307*H307,2)</f>
        <v>0</v>
      </c>
      <c r="K307" s="183" t="s">
        <v>125</v>
      </c>
      <c r="L307" s="38"/>
      <c r="M307" s="188" t="s">
        <v>1</v>
      </c>
      <c r="N307" s="189" t="s">
        <v>41</v>
      </c>
      <c r="O307" s="70"/>
      <c r="P307" s="190">
        <f>O307*H307</f>
        <v>0</v>
      </c>
      <c r="Q307" s="190">
        <v>0</v>
      </c>
      <c r="R307" s="190">
        <f>Q307*H307</f>
        <v>0</v>
      </c>
      <c r="S307" s="190">
        <v>0</v>
      </c>
      <c r="T307" s="191">
        <f>S307*H307</f>
        <v>0</v>
      </c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R307" s="192" t="s">
        <v>126</v>
      </c>
      <c r="AT307" s="192" t="s">
        <v>121</v>
      </c>
      <c r="AU307" s="192" t="s">
        <v>86</v>
      </c>
      <c r="AY307" s="16" t="s">
        <v>119</v>
      </c>
      <c r="BE307" s="193">
        <f>IF(N307="základní",J307,0)</f>
        <v>0</v>
      </c>
      <c r="BF307" s="193">
        <f>IF(N307="snížená",J307,0)</f>
        <v>0</v>
      </c>
      <c r="BG307" s="193">
        <f>IF(N307="zákl. přenesená",J307,0)</f>
        <v>0</v>
      </c>
      <c r="BH307" s="193">
        <f>IF(N307="sníž. přenesená",J307,0)</f>
        <v>0</v>
      </c>
      <c r="BI307" s="193">
        <f>IF(N307="nulová",J307,0)</f>
        <v>0</v>
      </c>
      <c r="BJ307" s="16" t="s">
        <v>84</v>
      </c>
      <c r="BK307" s="193">
        <f>ROUND(I307*H307,2)</f>
        <v>0</v>
      </c>
      <c r="BL307" s="16" t="s">
        <v>126</v>
      </c>
      <c r="BM307" s="192" t="s">
        <v>326</v>
      </c>
    </row>
    <row r="308" spans="1:65" s="13" customFormat="1" ht="22.5">
      <c r="B308" s="194"/>
      <c r="C308" s="195"/>
      <c r="D308" s="196" t="s">
        <v>128</v>
      </c>
      <c r="E308" s="197" t="s">
        <v>1</v>
      </c>
      <c r="F308" s="198" t="s">
        <v>129</v>
      </c>
      <c r="G308" s="195"/>
      <c r="H308" s="197" t="s">
        <v>1</v>
      </c>
      <c r="I308" s="199"/>
      <c r="J308" s="195"/>
      <c r="K308" s="195"/>
      <c r="L308" s="200"/>
      <c r="M308" s="201"/>
      <c r="N308" s="202"/>
      <c r="O308" s="202"/>
      <c r="P308" s="202"/>
      <c r="Q308" s="202"/>
      <c r="R308" s="202"/>
      <c r="S308" s="202"/>
      <c r="T308" s="203"/>
      <c r="AT308" s="204" t="s">
        <v>128</v>
      </c>
      <c r="AU308" s="204" t="s">
        <v>86</v>
      </c>
      <c r="AV308" s="13" t="s">
        <v>84</v>
      </c>
      <c r="AW308" s="13" t="s">
        <v>32</v>
      </c>
      <c r="AX308" s="13" t="s">
        <v>76</v>
      </c>
      <c r="AY308" s="204" t="s">
        <v>119</v>
      </c>
    </row>
    <row r="309" spans="1:65" s="13" customFormat="1">
      <c r="B309" s="194"/>
      <c r="C309" s="195"/>
      <c r="D309" s="196" t="s">
        <v>128</v>
      </c>
      <c r="E309" s="197" t="s">
        <v>1</v>
      </c>
      <c r="F309" s="198" t="s">
        <v>131</v>
      </c>
      <c r="G309" s="195"/>
      <c r="H309" s="197" t="s">
        <v>1</v>
      </c>
      <c r="I309" s="199"/>
      <c r="J309" s="195"/>
      <c r="K309" s="195"/>
      <c r="L309" s="200"/>
      <c r="M309" s="201"/>
      <c r="N309" s="202"/>
      <c r="O309" s="202"/>
      <c r="P309" s="202"/>
      <c r="Q309" s="202"/>
      <c r="R309" s="202"/>
      <c r="S309" s="202"/>
      <c r="T309" s="203"/>
      <c r="AT309" s="204" t="s">
        <v>128</v>
      </c>
      <c r="AU309" s="204" t="s">
        <v>86</v>
      </c>
      <c r="AV309" s="13" t="s">
        <v>84</v>
      </c>
      <c r="AW309" s="13" t="s">
        <v>32</v>
      </c>
      <c r="AX309" s="13" t="s">
        <v>76</v>
      </c>
      <c r="AY309" s="204" t="s">
        <v>119</v>
      </c>
    </row>
    <row r="310" spans="1:65" s="13" customFormat="1">
      <c r="B310" s="194"/>
      <c r="C310" s="195"/>
      <c r="D310" s="196" t="s">
        <v>128</v>
      </c>
      <c r="E310" s="197" t="s">
        <v>1</v>
      </c>
      <c r="F310" s="198" t="s">
        <v>232</v>
      </c>
      <c r="G310" s="195"/>
      <c r="H310" s="197" t="s">
        <v>1</v>
      </c>
      <c r="I310" s="199"/>
      <c r="J310" s="195"/>
      <c r="K310" s="195"/>
      <c r="L310" s="200"/>
      <c r="M310" s="201"/>
      <c r="N310" s="202"/>
      <c r="O310" s="202"/>
      <c r="P310" s="202"/>
      <c r="Q310" s="202"/>
      <c r="R310" s="202"/>
      <c r="S310" s="202"/>
      <c r="T310" s="203"/>
      <c r="AT310" s="204" t="s">
        <v>128</v>
      </c>
      <c r="AU310" s="204" t="s">
        <v>86</v>
      </c>
      <c r="AV310" s="13" t="s">
        <v>84</v>
      </c>
      <c r="AW310" s="13" t="s">
        <v>32</v>
      </c>
      <c r="AX310" s="13" t="s">
        <v>76</v>
      </c>
      <c r="AY310" s="204" t="s">
        <v>119</v>
      </c>
    </row>
    <row r="311" spans="1:65" s="13" customFormat="1">
      <c r="B311" s="194"/>
      <c r="C311" s="195"/>
      <c r="D311" s="196" t="s">
        <v>128</v>
      </c>
      <c r="E311" s="197" t="s">
        <v>1</v>
      </c>
      <c r="F311" s="198" t="s">
        <v>133</v>
      </c>
      <c r="G311" s="195"/>
      <c r="H311" s="197" t="s">
        <v>1</v>
      </c>
      <c r="I311" s="199"/>
      <c r="J311" s="195"/>
      <c r="K311" s="195"/>
      <c r="L311" s="200"/>
      <c r="M311" s="201"/>
      <c r="N311" s="202"/>
      <c r="O311" s="202"/>
      <c r="P311" s="202"/>
      <c r="Q311" s="202"/>
      <c r="R311" s="202"/>
      <c r="S311" s="202"/>
      <c r="T311" s="203"/>
      <c r="AT311" s="204" t="s">
        <v>128</v>
      </c>
      <c r="AU311" s="204" t="s">
        <v>86</v>
      </c>
      <c r="AV311" s="13" t="s">
        <v>84</v>
      </c>
      <c r="AW311" s="13" t="s">
        <v>32</v>
      </c>
      <c r="AX311" s="13" t="s">
        <v>76</v>
      </c>
      <c r="AY311" s="204" t="s">
        <v>119</v>
      </c>
    </row>
    <row r="312" spans="1:65" s="14" customFormat="1">
      <c r="B312" s="205"/>
      <c r="C312" s="206"/>
      <c r="D312" s="196" t="s">
        <v>128</v>
      </c>
      <c r="E312" s="207" t="s">
        <v>1</v>
      </c>
      <c r="F312" s="208" t="s">
        <v>327</v>
      </c>
      <c r="G312" s="206"/>
      <c r="H312" s="209">
        <v>23.7</v>
      </c>
      <c r="I312" s="210"/>
      <c r="J312" s="206"/>
      <c r="K312" s="206"/>
      <c r="L312" s="211"/>
      <c r="M312" s="212"/>
      <c r="N312" s="213"/>
      <c r="O312" s="213"/>
      <c r="P312" s="213"/>
      <c r="Q312" s="213"/>
      <c r="R312" s="213"/>
      <c r="S312" s="213"/>
      <c r="T312" s="214"/>
      <c r="AT312" s="215" t="s">
        <v>128</v>
      </c>
      <c r="AU312" s="215" t="s">
        <v>86</v>
      </c>
      <c r="AV312" s="14" t="s">
        <v>86</v>
      </c>
      <c r="AW312" s="14" t="s">
        <v>32</v>
      </c>
      <c r="AX312" s="14" t="s">
        <v>76</v>
      </c>
      <c r="AY312" s="215" t="s">
        <v>119</v>
      </c>
    </row>
    <row r="313" spans="1:65" s="13" customFormat="1">
      <c r="B313" s="194"/>
      <c r="C313" s="195"/>
      <c r="D313" s="196" t="s">
        <v>128</v>
      </c>
      <c r="E313" s="197" t="s">
        <v>1</v>
      </c>
      <c r="F313" s="198" t="s">
        <v>138</v>
      </c>
      <c r="G313" s="195"/>
      <c r="H313" s="197" t="s">
        <v>1</v>
      </c>
      <c r="I313" s="199"/>
      <c r="J313" s="195"/>
      <c r="K313" s="195"/>
      <c r="L313" s="200"/>
      <c r="M313" s="201"/>
      <c r="N313" s="202"/>
      <c r="O313" s="202"/>
      <c r="P313" s="202"/>
      <c r="Q313" s="202"/>
      <c r="R313" s="202"/>
      <c r="S313" s="202"/>
      <c r="T313" s="203"/>
      <c r="AT313" s="204" t="s">
        <v>128</v>
      </c>
      <c r="AU313" s="204" t="s">
        <v>86</v>
      </c>
      <c r="AV313" s="13" t="s">
        <v>84</v>
      </c>
      <c r="AW313" s="13" t="s">
        <v>32</v>
      </c>
      <c r="AX313" s="13" t="s">
        <v>76</v>
      </c>
      <c r="AY313" s="204" t="s">
        <v>119</v>
      </c>
    </row>
    <row r="314" spans="1:65" s="14" customFormat="1">
      <c r="B314" s="205"/>
      <c r="C314" s="206"/>
      <c r="D314" s="196" t="s">
        <v>128</v>
      </c>
      <c r="E314" s="207" t="s">
        <v>1</v>
      </c>
      <c r="F314" s="208" t="s">
        <v>328</v>
      </c>
      <c r="G314" s="206"/>
      <c r="H314" s="209">
        <v>21</v>
      </c>
      <c r="I314" s="210"/>
      <c r="J314" s="206"/>
      <c r="K314" s="206"/>
      <c r="L314" s="211"/>
      <c r="M314" s="212"/>
      <c r="N314" s="213"/>
      <c r="O314" s="213"/>
      <c r="P314" s="213"/>
      <c r="Q314" s="213"/>
      <c r="R314" s="213"/>
      <c r="S314" s="213"/>
      <c r="T314" s="214"/>
      <c r="AT314" s="215" t="s">
        <v>128</v>
      </c>
      <c r="AU314" s="215" t="s">
        <v>86</v>
      </c>
      <c r="AV314" s="14" t="s">
        <v>86</v>
      </c>
      <c r="AW314" s="14" t="s">
        <v>32</v>
      </c>
      <c r="AX314" s="14" t="s">
        <v>76</v>
      </c>
      <c r="AY314" s="215" t="s">
        <v>119</v>
      </c>
    </row>
    <row r="315" spans="1:65" s="2" customFormat="1" ht="16.5" customHeight="1">
      <c r="A315" s="33"/>
      <c r="B315" s="34"/>
      <c r="C315" s="216" t="s">
        <v>329</v>
      </c>
      <c r="D315" s="216" t="s">
        <v>330</v>
      </c>
      <c r="E315" s="217" t="s">
        <v>331</v>
      </c>
      <c r="F315" s="218" t="s">
        <v>332</v>
      </c>
      <c r="G315" s="219" t="s">
        <v>215</v>
      </c>
      <c r="H315" s="220">
        <v>87.165000000000006</v>
      </c>
      <c r="I315" s="221"/>
      <c r="J315" s="222">
        <f>ROUND(I315*H315,2)</f>
        <v>0</v>
      </c>
      <c r="K315" s="218" t="s">
        <v>125</v>
      </c>
      <c r="L315" s="223"/>
      <c r="M315" s="224" t="s">
        <v>1</v>
      </c>
      <c r="N315" s="225" t="s">
        <v>41</v>
      </c>
      <c r="O315" s="70"/>
      <c r="P315" s="190">
        <f>O315*H315</f>
        <v>0</v>
      </c>
      <c r="Q315" s="190">
        <v>0</v>
      </c>
      <c r="R315" s="190">
        <f>Q315*H315</f>
        <v>0</v>
      </c>
      <c r="S315" s="190">
        <v>0</v>
      </c>
      <c r="T315" s="191">
        <f>S315*H315</f>
        <v>0</v>
      </c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R315" s="192" t="s">
        <v>180</v>
      </c>
      <c r="AT315" s="192" t="s">
        <v>330</v>
      </c>
      <c r="AU315" s="192" t="s">
        <v>86</v>
      </c>
      <c r="AY315" s="16" t="s">
        <v>119</v>
      </c>
      <c r="BE315" s="193">
        <f>IF(N315="základní",J315,0)</f>
        <v>0</v>
      </c>
      <c r="BF315" s="193">
        <f>IF(N315="snížená",J315,0)</f>
        <v>0</v>
      </c>
      <c r="BG315" s="193">
        <f>IF(N315="zákl. přenesená",J315,0)</f>
        <v>0</v>
      </c>
      <c r="BH315" s="193">
        <f>IF(N315="sníž. přenesená",J315,0)</f>
        <v>0</v>
      </c>
      <c r="BI315" s="193">
        <f>IF(N315="nulová",J315,0)</f>
        <v>0</v>
      </c>
      <c r="BJ315" s="16" t="s">
        <v>84</v>
      </c>
      <c r="BK315" s="193">
        <f>ROUND(I315*H315,2)</f>
        <v>0</v>
      </c>
      <c r="BL315" s="16" t="s">
        <v>126</v>
      </c>
      <c r="BM315" s="192" t="s">
        <v>333</v>
      </c>
    </row>
    <row r="316" spans="1:65" s="14" customFormat="1">
      <c r="B316" s="205"/>
      <c r="C316" s="206"/>
      <c r="D316" s="196" t="s">
        <v>128</v>
      </c>
      <c r="E316" s="206"/>
      <c r="F316" s="208" t="s">
        <v>334</v>
      </c>
      <c r="G316" s="206"/>
      <c r="H316" s="209">
        <v>87.165000000000006</v>
      </c>
      <c r="I316" s="210"/>
      <c r="J316" s="206"/>
      <c r="K316" s="206"/>
      <c r="L316" s="211"/>
      <c r="M316" s="212"/>
      <c r="N316" s="213"/>
      <c r="O316" s="213"/>
      <c r="P316" s="213"/>
      <c r="Q316" s="213"/>
      <c r="R316" s="213"/>
      <c r="S316" s="213"/>
      <c r="T316" s="214"/>
      <c r="AT316" s="215" t="s">
        <v>128</v>
      </c>
      <c r="AU316" s="215" t="s">
        <v>86</v>
      </c>
      <c r="AV316" s="14" t="s">
        <v>86</v>
      </c>
      <c r="AW316" s="14" t="s">
        <v>4</v>
      </c>
      <c r="AX316" s="14" t="s">
        <v>84</v>
      </c>
      <c r="AY316" s="215" t="s">
        <v>119</v>
      </c>
    </row>
    <row r="317" spans="1:65" s="2" customFormat="1" ht="16.5" customHeight="1">
      <c r="A317" s="33"/>
      <c r="B317" s="34"/>
      <c r="C317" s="181" t="s">
        <v>335</v>
      </c>
      <c r="D317" s="181" t="s">
        <v>121</v>
      </c>
      <c r="E317" s="182" t="s">
        <v>336</v>
      </c>
      <c r="F317" s="183" t="s">
        <v>337</v>
      </c>
      <c r="G317" s="184" t="s">
        <v>124</v>
      </c>
      <c r="H317" s="185">
        <v>11.4</v>
      </c>
      <c r="I317" s="186"/>
      <c r="J317" s="187">
        <f>ROUND(I317*H317,2)</f>
        <v>0</v>
      </c>
      <c r="K317" s="183" t="s">
        <v>125</v>
      </c>
      <c r="L317" s="38"/>
      <c r="M317" s="188" t="s">
        <v>1</v>
      </c>
      <c r="N317" s="189" t="s">
        <v>41</v>
      </c>
      <c r="O317" s="70"/>
      <c r="P317" s="190">
        <f>O317*H317</f>
        <v>0</v>
      </c>
      <c r="Q317" s="190">
        <v>0</v>
      </c>
      <c r="R317" s="190">
        <f>Q317*H317</f>
        <v>0</v>
      </c>
      <c r="S317" s="190">
        <v>0</v>
      </c>
      <c r="T317" s="191">
        <f>S317*H317</f>
        <v>0</v>
      </c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R317" s="192" t="s">
        <v>126</v>
      </c>
      <c r="AT317" s="192" t="s">
        <v>121</v>
      </c>
      <c r="AU317" s="192" t="s">
        <v>86</v>
      </c>
      <c r="AY317" s="16" t="s">
        <v>119</v>
      </c>
      <c r="BE317" s="193">
        <f>IF(N317="základní",J317,0)</f>
        <v>0</v>
      </c>
      <c r="BF317" s="193">
        <f>IF(N317="snížená",J317,0)</f>
        <v>0</v>
      </c>
      <c r="BG317" s="193">
        <f>IF(N317="zákl. přenesená",J317,0)</f>
        <v>0</v>
      </c>
      <c r="BH317" s="193">
        <f>IF(N317="sníž. přenesená",J317,0)</f>
        <v>0</v>
      </c>
      <c r="BI317" s="193">
        <f>IF(N317="nulová",J317,0)</f>
        <v>0</v>
      </c>
      <c r="BJ317" s="16" t="s">
        <v>84</v>
      </c>
      <c r="BK317" s="193">
        <f>ROUND(I317*H317,2)</f>
        <v>0</v>
      </c>
      <c r="BL317" s="16" t="s">
        <v>126</v>
      </c>
      <c r="BM317" s="192" t="s">
        <v>338</v>
      </c>
    </row>
    <row r="318" spans="1:65" s="13" customFormat="1" ht="22.5">
      <c r="B318" s="194"/>
      <c r="C318" s="195"/>
      <c r="D318" s="196" t="s">
        <v>128</v>
      </c>
      <c r="E318" s="197" t="s">
        <v>1</v>
      </c>
      <c r="F318" s="198" t="s">
        <v>129</v>
      </c>
      <c r="G318" s="195"/>
      <c r="H318" s="197" t="s">
        <v>1</v>
      </c>
      <c r="I318" s="199"/>
      <c r="J318" s="195"/>
      <c r="K318" s="195"/>
      <c r="L318" s="200"/>
      <c r="M318" s="201"/>
      <c r="N318" s="202"/>
      <c r="O318" s="202"/>
      <c r="P318" s="202"/>
      <c r="Q318" s="202"/>
      <c r="R318" s="202"/>
      <c r="S318" s="202"/>
      <c r="T318" s="203"/>
      <c r="AT318" s="204" t="s">
        <v>128</v>
      </c>
      <c r="AU318" s="204" t="s">
        <v>86</v>
      </c>
      <c r="AV318" s="13" t="s">
        <v>84</v>
      </c>
      <c r="AW318" s="13" t="s">
        <v>32</v>
      </c>
      <c r="AX318" s="13" t="s">
        <v>76</v>
      </c>
      <c r="AY318" s="204" t="s">
        <v>119</v>
      </c>
    </row>
    <row r="319" spans="1:65" s="13" customFormat="1">
      <c r="B319" s="194"/>
      <c r="C319" s="195"/>
      <c r="D319" s="196" t="s">
        <v>128</v>
      </c>
      <c r="E319" s="197" t="s">
        <v>1</v>
      </c>
      <c r="F319" s="198" t="s">
        <v>339</v>
      </c>
      <c r="G319" s="195"/>
      <c r="H319" s="197" t="s">
        <v>1</v>
      </c>
      <c r="I319" s="199"/>
      <c r="J319" s="195"/>
      <c r="K319" s="195"/>
      <c r="L319" s="200"/>
      <c r="M319" s="201"/>
      <c r="N319" s="202"/>
      <c r="O319" s="202"/>
      <c r="P319" s="202"/>
      <c r="Q319" s="202"/>
      <c r="R319" s="202"/>
      <c r="S319" s="202"/>
      <c r="T319" s="203"/>
      <c r="AT319" s="204" t="s">
        <v>128</v>
      </c>
      <c r="AU319" s="204" t="s">
        <v>86</v>
      </c>
      <c r="AV319" s="13" t="s">
        <v>84</v>
      </c>
      <c r="AW319" s="13" t="s">
        <v>32</v>
      </c>
      <c r="AX319" s="13" t="s">
        <v>76</v>
      </c>
      <c r="AY319" s="204" t="s">
        <v>119</v>
      </c>
    </row>
    <row r="320" spans="1:65" s="13" customFormat="1">
      <c r="B320" s="194"/>
      <c r="C320" s="195"/>
      <c r="D320" s="196" t="s">
        <v>128</v>
      </c>
      <c r="E320" s="197" t="s">
        <v>1</v>
      </c>
      <c r="F320" s="198" t="s">
        <v>131</v>
      </c>
      <c r="G320" s="195"/>
      <c r="H320" s="197" t="s">
        <v>1</v>
      </c>
      <c r="I320" s="199"/>
      <c r="J320" s="195"/>
      <c r="K320" s="195"/>
      <c r="L320" s="200"/>
      <c r="M320" s="201"/>
      <c r="N320" s="202"/>
      <c r="O320" s="202"/>
      <c r="P320" s="202"/>
      <c r="Q320" s="202"/>
      <c r="R320" s="202"/>
      <c r="S320" s="202"/>
      <c r="T320" s="203"/>
      <c r="AT320" s="204" t="s">
        <v>128</v>
      </c>
      <c r="AU320" s="204" t="s">
        <v>86</v>
      </c>
      <c r="AV320" s="13" t="s">
        <v>84</v>
      </c>
      <c r="AW320" s="13" t="s">
        <v>32</v>
      </c>
      <c r="AX320" s="13" t="s">
        <v>76</v>
      </c>
      <c r="AY320" s="204" t="s">
        <v>119</v>
      </c>
    </row>
    <row r="321" spans="1:65" s="13" customFormat="1">
      <c r="B321" s="194"/>
      <c r="C321" s="195"/>
      <c r="D321" s="196" t="s">
        <v>128</v>
      </c>
      <c r="E321" s="197" t="s">
        <v>1</v>
      </c>
      <c r="F321" s="198" t="s">
        <v>232</v>
      </c>
      <c r="G321" s="195"/>
      <c r="H321" s="197" t="s">
        <v>1</v>
      </c>
      <c r="I321" s="199"/>
      <c r="J321" s="195"/>
      <c r="K321" s="195"/>
      <c r="L321" s="200"/>
      <c r="M321" s="201"/>
      <c r="N321" s="202"/>
      <c r="O321" s="202"/>
      <c r="P321" s="202"/>
      <c r="Q321" s="202"/>
      <c r="R321" s="202"/>
      <c r="S321" s="202"/>
      <c r="T321" s="203"/>
      <c r="AT321" s="204" t="s">
        <v>128</v>
      </c>
      <c r="AU321" s="204" t="s">
        <v>86</v>
      </c>
      <c r="AV321" s="13" t="s">
        <v>84</v>
      </c>
      <c r="AW321" s="13" t="s">
        <v>32</v>
      </c>
      <c r="AX321" s="13" t="s">
        <v>76</v>
      </c>
      <c r="AY321" s="204" t="s">
        <v>119</v>
      </c>
    </row>
    <row r="322" spans="1:65" s="13" customFormat="1">
      <c r="B322" s="194"/>
      <c r="C322" s="195"/>
      <c r="D322" s="196" t="s">
        <v>128</v>
      </c>
      <c r="E322" s="197" t="s">
        <v>1</v>
      </c>
      <c r="F322" s="198" t="s">
        <v>133</v>
      </c>
      <c r="G322" s="195"/>
      <c r="H322" s="197" t="s">
        <v>1</v>
      </c>
      <c r="I322" s="199"/>
      <c r="J322" s="195"/>
      <c r="K322" s="195"/>
      <c r="L322" s="200"/>
      <c r="M322" s="201"/>
      <c r="N322" s="202"/>
      <c r="O322" s="202"/>
      <c r="P322" s="202"/>
      <c r="Q322" s="202"/>
      <c r="R322" s="202"/>
      <c r="S322" s="202"/>
      <c r="T322" s="203"/>
      <c r="AT322" s="204" t="s">
        <v>128</v>
      </c>
      <c r="AU322" s="204" t="s">
        <v>86</v>
      </c>
      <c r="AV322" s="13" t="s">
        <v>84</v>
      </c>
      <c r="AW322" s="13" t="s">
        <v>32</v>
      </c>
      <c r="AX322" s="13" t="s">
        <v>76</v>
      </c>
      <c r="AY322" s="204" t="s">
        <v>119</v>
      </c>
    </row>
    <row r="323" spans="1:65" s="14" customFormat="1">
      <c r="B323" s="205"/>
      <c r="C323" s="206"/>
      <c r="D323" s="196" t="s">
        <v>128</v>
      </c>
      <c r="E323" s="207" t="s">
        <v>1</v>
      </c>
      <c r="F323" s="208" t="s">
        <v>340</v>
      </c>
      <c r="G323" s="206"/>
      <c r="H323" s="209">
        <v>3.9</v>
      </c>
      <c r="I323" s="210"/>
      <c r="J323" s="206"/>
      <c r="K323" s="206"/>
      <c r="L323" s="211"/>
      <c r="M323" s="212"/>
      <c r="N323" s="213"/>
      <c r="O323" s="213"/>
      <c r="P323" s="213"/>
      <c r="Q323" s="213"/>
      <c r="R323" s="213"/>
      <c r="S323" s="213"/>
      <c r="T323" s="214"/>
      <c r="AT323" s="215" t="s">
        <v>128</v>
      </c>
      <c r="AU323" s="215" t="s">
        <v>86</v>
      </c>
      <c r="AV323" s="14" t="s">
        <v>86</v>
      </c>
      <c r="AW323" s="14" t="s">
        <v>32</v>
      </c>
      <c r="AX323" s="14" t="s">
        <v>76</v>
      </c>
      <c r="AY323" s="215" t="s">
        <v>119</v>
      </c>
    </row>
    <row r="324" spans="1:65" s="13" customFormat="1">
      <c r="B324" s="194"/>
      <c r="C324" s="195"/>
      <c r="D324" s="196" t="s">
        <v>128</v>
      </c>
      <c r="E324" s="197" t="s">
        <v>1</v>
      </c>
      <c r="F324" s="198" t="s">
        <v>138</v>
      </c>
      <c r="G324" s="195"/>
      <c r="H324" s="197" t="s">
        <v>1</v>
      </c>
      <c r="I324" s="199"/>
      <c r="J324" s="195"/>
      <c r="K324" s="195"/>
      <c r="L324" s="200"/>
      <c r="M324" s="201"/>
      <c r="N324" s="202"/>
      <c r="O324" s="202"/>
      <c r="P324" s="202"/>
      <c r="Q324" s="202"/>
      <c r="R324" s="202"/>
      <c r="S324" s="202"/>
      <c r="T324" s="203"/>
      <c r="AT324" s="204" t="s">
        <v>128</v>
      </c>
      <c r="AU324" s="204" t="s">
        <v>86</v>
      </c>
      <c r="AV324" s="13" t="s">
        <v>84</v>
      </c>
      <c r="AW324" s="13" t="s">
        <v>32</v>
      </c>
      <c r="AX324" s="13" t="s">
        <v>76</v>
      </c>
      <c r="AY324" s="204" t="s">
        <v>119</v>
      </c>
    </row>
    <row r="325" spans="1:65" s="14" customFormat="1">
      <c r="B325" s="205"/>
      <c r="C325" s="206"/>
      <c r="D325" s="196" t="s">
        <v>128</v>
      </c>
      <c r="E325" s="207" t="s">
        <v>1</v>
      </c>
      <c r="F325" s="208" t="s">
        <v>341</v>
      </c>
      <c r="G325" s="206"/>
      <c r="H325" s="209">
        <v>3.5</v>
      </c>
      <c r="I325" s="210"/>
      <c r="J325" s="206"/>
      <c r="K325" s="206"/>
      <c r="L325" s="211"/>
      <c r="M325" s="212"/>
      <c r="N325" s="213"/>
      <c r="O325" s="213"/>
      <c r="P325" s="213"/>
      <c r="Q325" s="213"/>
      <c r="R325" s="213"/>
      <c r="S325" s="213"/>
      <c r="T325" s="214"/>
      <c r="AT325" s="215" t="s">
        <v>128</v>
      </c>
      <c r="AU325" s="215" t="s">
        <v>86</v>
      </c>
      <c r="AV325" s="14" t="s">
        <v>86</v>
      </c>
      <c r="AW325" s="14" t="s">
        <v>32</v>
      </c>
      <c r="AX325" s="14" t="s">
        <v>76</v>
      </c>
      <c r="AY325" s="215" t="s">
        <v>119</v>
      </c>
    </row>
    <row r="326" spans="1:65" s="13" customFormat="1">
      <c r="B326" s="194"/>
      <c r="C326" s="195"/>
      <c r="D326" s="196" t="s">
        <v>128</v>
      </c>
      <c r="E326" s="197" t="s">
        <v>1</v>
      </c>
      <c r="F326" s="198" t="s">
        <v>131</v>
      </c>
      <c r="G326" s="195"/>
      <c r="H326" s="197" t="s">
        <v>1</v>
      </c>
      <c r="I326" s="199"/>
      <c r="J326" s="195"/>
      <c r="K326" s="195"/>
      <c r="L326" s="200"/>
      <c r="M326" s="201"/>
      <c r="N326" s="202"/>
      <c r="O326" s="202"/>
      <c r="P326" s="202"/>
      <c r="Q326" s="202"/>
      <c r="R326" s="202"/>
      <c r="S326" s="202"/>
      <c r="T326" s="203"/>
      <c r="AT326" s="204" t="s">
        <v>128</v>
      </c>
      <c r="AU326" s="204" t="s">
        <v>86</v>
      </c>
      <c r="AV326" s="13" t="s">
        <v>84</v>
      </c>
      <c r="AW326" s="13" t="s">
        <v>32</v>
      </c>
      <c r="AX326" s="13" t="s">
        <v>76</v>
      </c>
      <c r="AY326" s="204" t="s">
        <v>119</v>
      </c>
    </row>
    <row r="327" spans="1:65" s="13" customFormat="1">
      <c r="B327" s="194"/>
      <c r="C327" s="195"/>
      <c r="D327" s="196" t="s">
        <v>128</v>
      </c>
      <c r="E327" s="197" t="s">
        <v>1</v>
      </c>
      <c r="F327" s="198" t="s">
        <v>223</v>
      </c>
      <c r="G327" s="195"/>
      <c r="H327" s="197" t="s">
        <v>1</v>
      </c>
      <c r="I327" s="199"/>
      <c r="J327" s="195"/>
      <c r="K327" s="195"/>
      <c r="L327" s="200"/>
      <c r="M327" s="201"/>
      <c r="N327" s="202"/>
      <c r="O327" s="202"/>
      <c r="P327" s="202"/>
      <c r="Q327" s="202"/>
      <c r="R327" s="202"/>
      <c r="S327" s="202"/>
      <c r="T327" s="203"/>
      <c r="AT327" s="204" t="s">
        <v>128</v>
      </c>
      <c r="AU327" s="204" t="s">
        <v>86</v>
      </c>
      <c r="AV327" s="13" t="s">
        <v>84</v>
      </c>
      <c r="AW327" s="13" t="s">
        <v>32</v>
      </c>
      <c r="AX327" s="13" t="s">
        <v>76</v>
      </c>
      <c r="AY327" s="204" t="s">
        <v>119</v>
      </c>
    </row>
    <row r="328" spans="1:65" s="14" customFormat="1">
      <c r="B328" s="205"/>
      <c r="C328" s="206"/>
      <c r="D328" s="196" t="s">
        <v>128</v>
      </c>
      <c r="E328" s="207" t="s">
        <v>1</v>
      </c>
      <c r="F328" s="208" t="s">
        <v>342</v>
      </c>
      <c r="G328" s="206"/>
      <c r="H328" s="209">
        <v>4</v>
      </c>
      <c r="I328" s="210"/>
      <c r="J328" s="206"/>
      <c r="K328" s="206"/>
      <c r="L328" s="211"/>
      <c r="M328" s="212"/>
      <c r="N328" s="213"/>
      <c r="O328" s="213"/>
      <c r="P328" s="213"/>
      <c r="Q328" s="213"/>
      <c r="R328" s="213"/>
      <c r="S328" s="213"/>
      <c r="T328" s="214"/>
      <c r="AT328" s="215" t="s">
        <v>128</v>
      </c>
      <c r="AU328" s="215" t="s">
        <v>86</v>
      </c>
      <c r="AV328" s="14" t="s">
        <v>86</v>
      </c>
      <c r="AW328" s="14" t="s">
        <v>32</v>
      </c>
      <c r="AX328" s="14" t="s">
        <v>76</v>
      </c>
      <c r="AY328" s="215" t="s">
        <v>119</v>
      </c>
    </row>
    <row r="329" spans="1:65" s="12" customFormat="1" ht="22.9" customHeight="1">
      <c r="B329" s="165"/>
      <c r="C329" s="166"/>
      <c r="D329" s="167" t="s">
        <v>75</v>
      </c>
      <c r="E329" s="179" t="s">
        <v>157</v>
      </c>
      <c r="F329" s="179" t="s">
        <v>343</v>
      </c>
      <c r="G329" s="166"/>
      <c r="H329" s="166"/>
      <c r="I329" s="169"/>
      <c r="J329" s="180">
        <f>BK329</f>
        <v>0</v>
      </c>
      <c r="K329" s="166"/>
      <c r="L329" s="171"/>
      <c r="M329" s="172"/>
      <c r="N329" s="173"/>
      <c r="O329" s="173"/>
      <c r="P329" s="174">
        <f>SUM(P330:P349)</f>
        <v>0</v>
      </c>
      <c r="Q329" s="173"/>
      <c r="R329" s="174">
        <f>SUM(R330:R349)</f>
        <v>10.36275</v>
      </c>
      <c r="S329" s="173"/>
      <c r="T329" s="175">
        <f>SUM(T330:T349)</f>
        <v>0</v>
      </c>
      <c r="AR329" s="176" t="s">
        <v>84</v>
      </c>
      <c r="AT329" s="177" t="s">
        <v>75</v>
      </c>
      <c r="AU329" s="177" t="s">
        <v>84</v>
      </c>
      <c r="AY329" s="176" t="s">
        <v>119</v>
      </c>
      <c r="BK329" s="178">
        <f>SUM(BK330:BK349)</f>
        <v>0</v>
      </c>
    </row>
    <row r="330" spans="1:65" s="2" customFormat="1" ht="16.5" customHeight="1">
      <c r="A330" s="33"/>
      <c r="B330" s="34"/>
      <c r="C330" s="181" t="s">
        <v>344</v>
      </c>
      <c r="D330" s="181" t="s">
        <v>121</v>
      </c>
      <c r="E330" s="182" t="s">
        <v>345</v>
      </c>
      <c r="F330" s="183" t="s">
        <v>346</v>
      </c>
      <c r="G330" s="184" t="s">
        <v>160</v>
      </c>
      <c r="H330" s="185">
        <v>123</v>
      </c>
      <c r="I330" s="186"/>
      <c r="J330" s="187">
        <f>ROUND(I330*H330,2)</f>
        <v>0</v>
      </c>
      <c r="K330" s="183" t="s">
        <v>125</v>
      </c>
      <c r="L330" s="38"/>
      <c r="M330" s="188" t="s">
        <v>1</v>
      </c>
      <c r="N330" s="189" t="s">
        <v>41</v>
      </c>
      <c r="O330" s="70"/>
      <c r="P330" s="190">
        <f>O330*H330</f>
        <v>0</v>
      </c>
      <c r="Q330" s="190">
        <v>0</v>
      </c>
      <c r="R330" s="190">
        <f>Q330*H330</f>
        <v>0</v>
      </c>
      <c r="S330" s="190">
        <v>0</v>
      </c>
      <c r="T330" s="191">
        <f>S330*H330</f>
        <v>0</v>
      </c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R330" s="192" t="s">
        <v>126</v>
      </c>
      <c r="AT330" s="192" t="s">
        <v>121</v>
      </c>
      <c r="AU330" s="192" t="s">
        <v>86</v>
      </c>
      <c r="AY330" s="16" t="s">
        <v>119</v>
      </c>
      <c r="BE330" s="193">
        <f>IF(N330="základní",J330,0)</f>
        <v>0</v>
      </c>
      <c r="BF330" s="193">
        <f>IF(N330="snížená",J330,0)</f>
        <v>0</v>
      </c>
      <c r="BG330" s="193">
        <f>IF(N330="zákl. přenesená",J330,0)</f>
        <v>0</v>
      </c>
      <c r="BH330" s="193">
        <f>IF(N330="sníž. přenesená",J330,0)</f>
        <v>0</v>
      </c>
      <c r="BI330" s="193">
        <f>IF(N330="nulová",J330,0)</f>
        <v>0</v>
      </c>
      <c r="BJ330" s="16" t="s">
        <v>84</v>
      </c>
      <c r="BK330" s="193">
        <f>ROUND(I330*H330,2)</f>
        <v>0</v>
      </c>
      <c r="BL330" s="16" t="s">
        <v>126</v>
      </c>
      <c r="BM330" s="192" t="s">
        <v>347</v>
      </c>
    </row>
    <row r="331" spans="1:65" s="13" customFormat="1">
      <c r="B331" s="194"/>
      <c r="C331" s="195"/>
      <c r="D331" s="196" t="s">
        <v>128</v>
      </c>
      <c r="E331" s="197" t="s">
        <v>1</v>
      </c>
      <c r="F331" s="198" t="s">
        <v>348</v>
      </c>
      <c r="G331" s="195"/>
      <c r="H331" s="197" t="s">
        <v>1</v>
      </c>
      <c r="I331" s="199"/>
      <c r="J331" s="195"/>
      <c r="K331" s="195"/>
      <c r="L331" s="200"/>
      <c r="M331" s="201"/>
      <c r="N331" s="202"/>
      <c r="O331" s="202"/>
      <c r="P331" s="202"/>
      <c r="Q331" s="202"/>
      <c r="R331" s="202"/>
      <c r="S331" s="202"/>
      <c r="T331" s="203"/>
      <c r="AT331" s="204" t="s">
        <v>128</v>
      </c>
      <c r="AU331" s="204" t="s">
        <v>86</v>
      </c>
      <c r="AV331" s="13" t="s">
        <v>84</v>
      </c>
      <c r="AW331" s="13" t="s">
        <v>32</v>
      </c>
      <c r="AX331" s="13" t="s">
        <v>76</v>
      </c>
      <c r="AY331" s="204" t="s">
        <v>119</v>
      </c>
    </row>
    <row r="332" spans="1:65" s="13" customFormat="1">
      <c r="B332" s="194"/>
      <c r="C332" s="195"/>
      <c r="D332" s="196" t="s">
        <v>128</v>
      </c>
      <c r="E332" s="197" t="s">
        <v>1</v>
      </c>
      <c r="F332" s="198" t="s">
        <v>131</v>
      </c>
      <c r="G332" s="195"/>
      <c r="H332" s="197" t="s">
        <v>1</v>
      </c>
      <c r="I332" s="199"/>
      <c r="J332" s="195"/>
      <c r="K332" s="195"/>
      <c r="L332" s="200"/>
      <c r="M332" s="201"/>
      <c r="N332" s="202"/>
      <c r="O332" s="202"/>
      <c r="P332" s="202"/>
      <c r="Q332" s="202"/>
      <c r="R332" s="202"/>
      <c r="S332" s="202"/>
      <c r="T332" s="203"/>
      <c r="AT332" s="204" t="s">
        <v>128</v>
      </c>
      <c r="AU332" s="204" t="s">
        <v>86</v>
      </c>
      <c r="AV332" s="13" t="s">
        <v>84</v>
      </c>
      <c r="AW332" s="13" t="s">
        <v>32</v>
      </c>
      <c r="AX332" s="13" t="s">
        <v>76</v>
      </c>
      <c r="AY332" s="204" t="s">
        <v>119</v>
      </c>
    </row>
    <row r="333" spans="1:65" s="13" customFormat="1">
      <c r="B333" s="194"/>
      <c r="C333" s="195"/>
      <c r="D333" s="196" t="s">
        <v>128</v>
      </c>
      <c r="E333" s="197" t="s">
        <v>1</v>
      </c>
      <c r="F333" s="198" t="s">
        <v>349</v>
      </c>
      <c r="G333" s="195"/>
      <c r="H333" s="197" t="s">
        <v>1</v>
      </c>
      <c r="I333" s="199"/>
      <c r="J333" s="195"/>
      <c r="K333" s="195"/>
      <c r="L333" s="200"/>
      <c r="M333" s="201"/>
      <c r="N333" s="202"/>
      <c r="O333" s="202"/>
      <c r="P333" s="202"/>
      <c r="Q333" s="202"/>
      <c r="R333" s="202"/>
      <c r="S333" s="202"/>
      <c r="T333" s="203"/>
      <c r="AT333" s="204" t="s">
        <v>128</v>
      </c>
      <c r="AU333" s="204" t="s">
        <v>86</v>
      </c>
      <c r="AV333" s="13" t="s">
        <v>84</v>
      </c>
      <c r="AW333" s="13" t="s">
        <v>32</v>
      </c>
      <c r="AX333" s="13" t="s">
        <v>76</v>
      </c>
      <c r="AY333" s="204" t="s">
        <v>119</v>
      </c>
    </row>
    <row r="334" spans="1:65" s="14" customFormat="1">
      <c r="B334" s="205"/>
      <c r="C334" s="206"/>
      <c r="D334" s="196" t="s">
        <v>128</v>
      </c>
      <c r="E334" s="207" t="s">
        <v>1</v>
      </c>
      <c r="F334" s="208" t="s">
        <v>350</v>
      </c>
      <c r="G334" s="206"/>
      <c r="H334" s="209">
        <v>123</v>
      </c>
      <c r="I334" s="210"/>
      <c r="J334" s="206"/>
      <c r="K334" s="206"/>
      <c r="L334" s="211"/>
      <c r="M334" s="212"/>
      <c r="N334" s="213"/>
      <c r="O334" s="213"/>
      <c r="P334" s="213"/>
      <c r="Q334" s="213"/>
      <c r="R334" s="213"/>
      <c r="S334" s="213"/>
      <c r="T334" s="214"/>
      <c r="AT334" s="215" t="s">
        <v>128</v>
      </c>
      <c r="AU334" s="215" t="s">
        <v>86</v>
      </c>
      <c r="AV334" s="14" t="s">
        <v>86</v>
      </c>
      <c r="AW334" s="14" t="s">
        <v>32</v>
      </c>
      <c r="AX334" s="14" t="s">
        <v>76</v>
      </c>
      <c r="AY334" s="215" t="s">
        <v>119</v>
      </c>
    </row>
    <row r="335" spans="1:65" s="2" customFormat="1" ht="24">
      <c r="A335" s="33"/>
      <c r="B335" s="34"/>
      <c r="C335" s="181" t="s">
        <v>351</v>
      </c>
      <c r="D335" s="181" t="s">
        <v>121</v>
      </c>
      <c r="E335" s="182" t="s">
        <v>352</v>
      </c>
      <c r="F335" s="183" t="s">
        <v>353</v>
      </c>
      <c r="G335" s="184" t="s">
        <v>160</v>
      </c>
      <c r="H335" s="185">
        <v>123</v>
      </c>
      <c r="I335" s="186"/>
      <c r="J335" s="187">
        <f>ROUND(I335*H335,2)</f>
        <v>0</v>
      </c>
      <c r="K335" s="183" t="s">
        <v>125</v>
      </c>
      <c r="L335" s="38"/>
      <c r="M335" s="188" t="s">
        <v>1</v>
      </c>
      <c r="N335" s="189" t="s">
        <v>41</v>
      </c>
      <c r="O335" s="70"/>
      <c r="P335" s="190">
        <f>O335*H335</f>
        <v>0</v>
      </c>
      <c r="Q335" s="190">
        <v>0</v>
      </c>
      <c r="R335" s="190">
        <f>Q335*H335</f>
        <v>0</v>
      </c>
      <c r="S335" s="190">
        <v>0</v>
      </c>
      <c r="T335" s="191">
        <f>S335*H335</f>
        <v>0</v>
      </c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R335" s="192" t="s">
        <v>126</v>
      </c>
      <c r="AT335" s="192" t="s">
        <v>121</v>
      </c>
      <c r="AU335" s="192" t="s">
        <v>86</v>
      </c>
      <c r="AY335" s="16" t="s">
        <v>119</v>
      </c>
      <c r="BE335" s="193">
        <f>IF(N335="základní",J335,0)</f>
        <v>0</v>
      </c>
      <c r="BF335" s="193">
        <f>IF(N335="snížená",J335,0)</f>
        <v>0</v>
      </c>
      <c r="BG335" s="193">
        <f>IF(N335="zákl. přenesená",J335,0)</f>
        <v>0</v>
      </c>
      <c r="BH335" s="193">
        <f>IF(N335="sníž. přenesená",J335,0)</f>
        <v>0</v>
      </c>
      <c r="BI335" s="193">
        <f>IF(N335="nulová",J335,0)</f>
        <v>0</v>
      </c>
      <c r="BJ335" s="16" t="s">
        <v>84</v>
      </c>
      <c r="BK335" s="193">
        <f>ROUND(I335*H335,2)</f>
        <v>0</v>
      </c>
      <c r="BL335" s="16" t="s">
        <v>126</v>
      </c>
      <c r="BM335" s="192" t="s">
        <v>354</v>
      </c>
    </row>
    <row r="336" spans="1:65" s="13" customFormat="1">
      <c r="B336" s="194"/>
      <c r="C336" s="195"/>
      <c r="D336" s="196" t="s">
        <v>128</v>
      </c>
      <c r="E336" s="197" t="s">
        <v>1</v>
      </c>
      <c r="F336" s="198" t="s">
        <v>348</v>
      </c>
      <c r="G336" s="195"/>
      <c r="H336" s="197" t="s">
        <v>1</v>
      </c>
      <c r="I336" s="199"/>
      <c r="J336" s="195"/>
      <c r="K336" s="195"/>
      <c r="L336" s="200"/>
      <c r="M336" s="201"/>
      <c r="N336" s="202"/>
      <c r="O336" s="202"/>
      <c r="P336" s="202"/>
      <c r="Q336" s="202"/>
      <c r="R336" s="202"/>
      <c r="S336" s="202"/>
      <c r="T336" s="203"/>
      <c r="AT336" s="204" t="s">
        <v>128</v>
      </c>
      <c r="AU336" s="204" t="s">
        <v>86</v>
      </c>
      <c r="AV336" s="13" t="s">
        <v>84</v>
      </c>
      <c r="AW336" s="13" t="s">
        <v>32</v>
      </c>
      <c r="AX336" s="13" t="s">
        <v>76</v>
      </c>
      <c r="AY336" s="204" t="s">
        <v>119</v>
      </c>
    </row>
    <row r="337" spans="1:65" s="13" customFormat="1">
      <c r="B337" s="194"/>
      <c r="C337" s="195"/>
      <c r="D337" s="196" t="s">
        <v>128</v>
      </c>
      <c r="E337" s="197" t="s">
        <v>1</v>
      </c>
      <c r="F337" s="198" t="s">
        <v>131</v>
      </c>
      <c r="G337" s="195"/>
      <c r="H337" s="197" t="s">
        <v>1</v>
      </c>
      <c r="I337" s="199"/>
      <c r="J337" s="195"/>
      <c r="K337" s="195"/>
      <c r="L337" s="200"/>
      <c r="M337" s="201"/>
      <c r="N337" s="202"/>
      <c r="O337" s="202"/>
      <c r="P337" s="202"/>
      <c r="Q337" s="202"/>
      <c r="R337" s="202"/>
      <c r="S337" s="202"/>
      <c r="T337" s="203"/>
      <c r="AT337" s="204" t="s">
        <v>128</v>
      </c>
      <c r="AU337" s="204" t="s">
        <v>86</v>
      </c>
      <c r="AV337" s="13" t="s">
        <v>84</v>
      </c>
      <c r="AW337" s="13" t="s">
        <v>32</v>
      </c>
      <c r="AX337" s="13" t="s">
        <v>76</v>
      </c>
      <c r="AY337" s="204" t="s">
        <v>119</v>
      </c>
    </row>
    <row r="338" spans="1:65" s="13" customFormat="1">
      <c r="B338" s="194"/>
      <c r="C338" s="195"/>
      <c r="D338" s="196" t="s">
        <v>128</v>
      </c>
      <c r="E338" s="197" t="s">
        <v>1</v>
      </c>
      <c r="F338" s="198" t="s">
        <v>349</v>
      </c>
      <c r="G338" s="195"/>
      <c r="H338" s="197" t="s">
        <v>1</v>
      </c>
      <c r="I338" s="199"/>
      <c r="J338" s="195"/>
      <c r="K338" s="195"/>
      <c r="L338" s="200"/>
      <c r="M338" s="201"/>
      <c r="N338" s="202"/>
      <c r="O338" s="202"/>
      <c r="P338" s="202"/>
      <c r="Q338" s="202"/>
      <c r="R338" s="202"/>
      <c r="S338" s="202"/>
      <c r="T338" s="203"/>
      <c r="AT338" s="204" t="s">
        <v>128</v>
      </c>
      <c r="AU338" s="204" t="s">
        <v>86</v>
      </c>
      <c r="AV338" s="13" t="s">
        <v>84</v>
      </c>
      <c r="AW338" s="13" t="s">
        <v>32</v>
      </c>
      <c r="AX338" s="13" t="s">
        <v>76</v>
      </c>
      <c r="AY338" s="204" t="s">
        <v>119</v>
      </c>
    </row>
    <row r="339" spans="1:65" s="14" customFormat="1">
      <c r="B339" s="205"/>
      <c r="C339" s="206"/>
      <c r="D339" s="196" t="s">
        <v>128</v>
      </c>
      <c r="E339" s="207" t="s">
        <v>1</v>
      </c>
      <c r="F339" s="208" t="s">
        <v>350</v>
      </c>
      <c r="G339" s="206"/>
      <c r="H339" s="209">
        <v>123</v>
      </c>
      <c r="I339" s="210"/>
      <c r="J339" s="206"/>
      <c r="K339" s="206"/>
      <c r="L339" s="211"/>
      <c r="M339" s="212"/>
      <c r="N339" s="213"/>
      <c r="O339" s="213"/>
      <c r="P339" s="213"/>
      <c r="Q339" s="213"/>
      <c r="R339" s="213"/>
      <c r="S339" s="213"/>
      <c r="T339" s="214"/>
      <c r="AT339" s="215" t="s">
        <v>128</v>
      </c>
      <c r="AU339" s="215" t="s">
        <v>86</v>
      </c>
      <c r="AV339" s="14" t="s">
        <v>86</v>
      </c>
      <c r="AW339" s="14" t="s">
        <v>32</v>
      </c>
      <c r="AX339" s="14" t="s">
        <v>76</v>
      </c>
      <c r="AY339" s="215" t="s">
        <v>119</v>
      </c>
    </row>
    <row r="340" spans="1:65" s="2" customFormat="1" ht="24">
      <c r="A340" s="33"/>
      <c r="B340" s="34"/>
      <c r="C340" s="181" t="s">
        <v>355</v>
      </c>
      <c r="D340" s="181" t="s">
        <v>121</v>
      </c>
      <c r="E340" s="182" t="s">
        <v>356</v>
      </c>
      <c r="F340" s="183" t="s">
        <v>357</v>
      </c>
      <c r="G340" s="184" t="s">
        <v>160</v>
      </c>
      <c r="H340" s="185">
        <v>123</v>
      </c>
      <c r="I340" s="186"/>
      <c r="J340" s="187">
        <f>ROUND(I340*H340,2)</f>
        <v>0</v>
      </c>
      <c r="K340" s="183" t="s">
        <v>125</v>
      </c>
      <c r="L340" s="38"/>
      <c r="M340" s="188" t="s">
        <v>1</v>
      </c>
      <c r="N340" s="189" t="s">
        <v>41</v>
      </c>
      <c r="O340" s="70"/>
      <c r="P340" s="190">
        <f>O340*H340</f>
        <v>0</v>
      </c>
      <c r="Q340" s="190">
        <v>8.4250000000000005E-2</v>
      </c>
      <c r="R340" s="190">
        <f>Q340*H340</f>
        <v>10.36275</v>
      </c>
      <c r="S340" s="190">
        <v>0</v>
      </c>
      <c r="T340" s="191">
        <f>S340*H340</f>
        <v>0</v>
      </c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R340" s="192" t="s">
        <v>126</v>
      </c>
      <c r="AT340" s="192" t="s">
        <v>121</v>
      </c>
      <c r="AU340" s="192" t="s">
        <v>86</v>
      </c>
      <c r="AY340" s="16" t="s">
        <v>119</v>
      </c>
      <c r="BE340" s="193">
        <f>IF(N340="základní",J340,0)</f>
        <v>0</v>
      </c>
      <c r="BF340" s="193">
        <f>IF(N340="snížená",J340,0)</f>
        <v>0</v>
      </c>
      <c r="BG340" s="193">
        <f>IF(N340="zákl. přenesená",J340,0)</f>
        <v>0</v>
      </c>
      <c r="BH340" s="193">
        <f>IF(N340="sníž. přenesená",J340,0)</f>
        <v>0</v>
      </c>
      <c r="BI340" s="193">
        <f>IF(N340="nulová",J340,0)</f>
        <v>0</v>
      </c>
      <c r="BJ340" s="16" t="s">
        <v>84</v>
      </c>
      <c r="BK340" s="193">
        <f>ROUND(I340*H340,2)</f>
        <v>0</v>
      </c>
      <c r="BL340" s="16" t="s">
        <v>126</v>
      </c>
      <c r="BM340" s="192" t="s">
        <v>358</v>
      </c>
    </row>
    <row r="341" spans="1:65" s="13" customFormat="1" ht="22.5">
      <c r="B341" s="194"/>
      <c r="C341" s="195"/>
      <c r="D341" s="196" t="s">
        <v>128</v>
      </c>
      <c r="E341" s="197" t="s">
        <v>1</v>
      </c>
      <c r="F341" s="198" t="s">
        <v>222</v>
      </c>
      <c r="G341" s="195"/>
      <c r="H341" s="197" t="s">
        <v>1</v>
      </c>
      <c r="I341" s="199"/>
      <c r="J341" s="195"/>
      <c r="K341" s="195"/>
      <c r="L341" s="200"/>
      <c r="M341" s="201"/>
      <c r="N341" s="202"/>
      <c r="O341" s="202"/>
      <c r="P341" s="202"/>
      <c r="Q341" s="202"/>
      <c r="R341" s="202"/>
      <c r="S341" s="202"/>
      <c r="T341" s="203"/>
      <c r="AT341" s="204" t="s">
        <v>128</v>
      </c>
      <c r="AU341" s="204" t="s">
        <v>86</v>
      </c>
      <c r="AV341" s="13" t="s">
        <v>84</v>
      </c>
      <c r="AW341" s="13" t="s">
        <v>32</v>
      </c>
      <c r="AX341" s="13" t="s">
        <v>76</v>
      </c>
      <c r="AY341" s="204" t="s">
        <v>119</v>
      </c>
    </row>
    <row r="342" spans="1:65" s="13" customFormat="1">
      <c r="B342" s="194"/>
      <c r="C342" s="195"/>
      <c r="D342" s="196" t="s">
        <v>128</v>
      </c>
      <c r="E342" s="197" t="s">
        <v>1</v>
      </c>
      <c r="F342" s="198" t="s">
        <v>131</v>
      </c>
      <c r="G342" s="195"/>
      <c r="H342" s="197" t="s">
        <v>1</v>
      </c>
      <c r="I342" s="199"/>
      <c r="J342" s="195"/>
      <c r="K342" s="195"/>
      <c r="L342" s="200"/>
      <c r="M342" s="201"/>
      <c r="N342" s="202"/>
      <c r="O342" s="202"/>
      <c r="P342" s="202"/>
      <c r="Q342" s="202"/>
      <c r="R342" s="202"/>
      <c r="S342" s="202"/>
      <c r="T342" s="203"/>
      <c r="AT342" s="204" t="s">
        <v>128</v>
      </c>
      <c r="AU342" s="204" t="s">
        <v>86</v>
      </c>
      <c r="AV342" s="13" t="s">
        <v>84</v>
      </c>
      <c r="AW342" s="13" t="s">
        <v>32</v>
      </c>
      <c r="AX342" s="13" t="s">
        <v>76</v>
      </c>
      <c r="AY342" s="204" t="s">
        <v>119</v>
      </c>
    </row>
    <row r="343" spans="1:65" s="13" customFormat="1">
      <c r="B343" s="194"/>
      <c r="C343" s="195"/>
      <c r="D343" s="196" t="s">
        <v>128</v>
      </c>
      <c r="E343" s="197" t="s">
        <v>1</v>
      </c>
      <c r="F343" s="198" t="s">
        <v>359</v>
      </c>
      <c r="G343" s="195"/>
      <c r="H343" s="197" t="s">
        <v>1</v>
      </c>
      <c r="I343" s="199"/>
      <c r="J343" s="195"/>
      <c r="K343" s="195"/>
      <c r="L343" s="200"/>
      <c r="M343" s="201"/>
      <c r="N343" s="202"/>
      <c r="O343" s="202"/>
      <c r="P343" s="202"/>
      <c r="Q343" s="202"/>
      <c r="R343" s="202"/>
      <c r="S343" s="202"/>
      <c r="T343" s="203"/>
      <c r="AT343" s="204" t="s">
        <v>128</v>
      </c>
      <c r="AU343" s="204" t="s">
        <v>86</v>
      </c>
      <c r="AV343" s="13" t="s">
        <v>84</v>
      </c>
      <c r="AW343" s="13" t="s">
        <v>32</v>
      </c>
      <c r="AX343" s="13" t="s">
        <v>76</v>
      </c>
      <c r="AY343" s="204" t="s">
        <v>119</v>
      </c>
    </row>
    <row r="344" spans="1:65" s="13" customFormat="1">
      <c r="B344" s="194"/>
      <c r="C344" s="195"/>
      <c r="D344" s="196" t="s">
        <v>128</v>
      </c>
      <c r="E344" s="197" t="s">
        <v>1</v>
      </c>
      <c r="F344" s="198" t="s">
        <v>133</v>
      </c>
      <c r="G344" s="195"/>
      <c r="H344" s="197" t="s">
        <v>1</v>
      </c>
      <c r="I344" s="199"/>
      <c r="J344" s="195"/>
      <c r="K344" s="195"/>
      <c r="L344" s="200"/>
      <c r="M344" s="201"/>
      <c r="N344" s="202"/>
      <c r="O344" s="202"/>
      <c r="P344" s="202"/>
      <c r="Q344" s="202"/>
      <c r="R344" s="202"/>
      <c r="S344" s="202"/>
      <c r="T344" s="203"/>
      <c r="AT344" s="204" t="s">
        <v>128</v>
      </c>
      <c r="AU344" s="204" t="s">
        <v>86</v>
      </c>
      <c r="AV344" s="13" t="s">
        <v>84</v>
      </c>
      <c r="AW344" s="13" t="s">
        <v>32</v>
      </c>
      <c r="AX344" s="13" t="s">
        <v>76</v>
      </c>
      <c r="AY344" s="204" t="s">
        <v>119</v>
      </c>
    </row>
    <row r="345" spans="1:65" s="14" customFormat="1">
      <c r="B345" s="205"/>
      <c r="C345" s="206"/>
      <c r="D345" s="196" t="s">
        <v>128</v>
      </c>
      <c r="E345" s="207" t="s">
        <v>1</v>
      </c>
      <c r="F345" s="208" t="s">
        <v>253</v>
      </c>
      <c r="G345" s="206"/>
      <c r="H345" s="209">
        <v>44</v>
      </c>
      <c r="I345" s="210"/>
      <c r="J345" s="206"/>
      <c r="K345" s="206"/>
      <c r="L345" s="211"/>
      <c r="M345" s="212"/>
      <c r="N345" s="213"/>
      <c r="O345" s="213"/>
      <c r="P345" s="213"/>
      <c r="Q345" s="213"/>
      <c r="R345" s="213"/>
      <c r="S345" s="213"/>
      <c r="T345" s="214"/>
      <c r="AT345" s="215" t="s">
        <v>128</v>
      </c>
      <c r="AU345" s="215" t="s">
        <v>86</v>
      </c>
      <c r="AV345" s="14" t="s">
        <v>86</v>
      </c>
      <c r="AW345" s="14" t="s">
        <v>32</v>
      </c>
      <c r="AX345" s="14" t="s">
        <v>76</v>
      </c>
      <c r="AY345" s="215" t="s">
        <v>119</v>
      </c>
    </row>
    <row r="346" spans="1:65" s="14" customFormat="1">
      <c r="B346" s="205"/>
      <c r="C346" s="206"/>
      <c r="D346" s="196" t="s">
        <v>128</v>
      </c>
      <c r="E346" s="207" t="s">
        <v>1</v>
      </c>
      <c r="F346" s="208" t="s">
        <v>254</v>
      </c>
      <c r="G346" s="206"/>
      <c r="H346" s="209">
        <v>20</v>
      </c>
      <c r="I346" s="210"/>
      <c r="J346" s="206"/>
      <c r="K346" s="206"/>
      <c r="L346" s="211"/>
      <c r="M346" s="212"/>
      <c r="N346" s="213"/>
      <c r="O346" s="213"/>
      <c r="P346" s="213"/>
      <c r="Q346" s="213"/>
      <c r="R346" s="213"/>
      <c r="S346" s="213"/>
      <c r="T346" s="214"/>
      <c r="AT346" s="215" t="s">
        <v>128</v>
      </c>
      <c r="AU346" s="215" t="s">
        <v>86</v>
      </c>
      <c r="AV346" s="14" t="s">
        <v>86</v>
      </c>
      <c r="AW346" s="14" t="s">
        <v>32</v>
      </c>
      <c r="AX346" s="14" t="s">
        <v>76</v>
      </c>
      <c r="AY346" s="215" t="s">
        <v>119</v>
      </c>
    </row>
    <row r="347" spans="1:65" s="13" customFormat="1">
      <c r="B347" s="194"/>
      <c r="C347" s="195"/>
      <c r="D347" s="196" t="s">
        <v>128</v>
      </c>
      <c r="E347" s="197" t="s">
        <v>1</v>
      </c>
      <c r="F347" s="198" t="s">
        <v>138</v>
      </c>
      <c r="G347" s="195"/>
      <c r="H347" s="197" t="s">
        <v>1</v>
      </c>
      <c r="I347" s="199"/>
      <c r="J347" s="195"/>
      <c r="K347" s="195"/>
      <c r="L347" s="200"/>
      <c r="M347" s="201"/>
      <c r="N347" s="202"/>
      <c r="O347" s="202"/>
      <c r="P347" s="202"/>
      <c r="Q347" s="202"/>
      <c r="R347" s="202"/>
      <c r="S347" s="202"/>
      <c r="T347" s="203"/>
      <c r="AT347" s="204" t="s">
        <v>128</v>
      </c>
      <c r="AU347" s="204" t="s">
        <v>86</v>
      </c>
      <c r="AV347" s="13" t="s">
        <v>84</v>
      </c>
      <c r="AW347" s="13" t="s">
        <v>32</v>
      </c>
      <c r="AX347" s="13" t="s">
        <v>76</v>
      </c>
      <c r="AY347" s="204" t="s">
        <v>119</v>
      </c>
    </row>
    <row r="348" spans="1:65" s="14" customFormat="1">
      <c r="B348" s="205"/>
      <c r="C348" s="206"/>
      <c r="D348" s="196" t="s">
        <v>128</v>
      </c>
      <c r="E348" s="207" t="s">
        <v>1</v>
      </c>
      <c r="F348" s="208" t="s">
        <v>255</v>
      </c>
      <c r="G348" s="206"/>
      <c r="H348" s="209">
        <v>39</v>
      </c>
      <c r="I348" s="210"/>
      <c r="J348" s="206"/>
      <c r="K348" s="206"/>
      <c r="L348" s="211"/>
      <c r="M348" s="212"/>
      <c r="N348" s="213"/>
      <c r="O348" s="213"/>
      <c r="P348" s="213"/>
      <c r="Q348" s="213"/>
      <c r="R348" s="213"/>
      <c r="S348" s="213"/>
      <c r="T348" s="214"/>
      <c r="AT348" s="215" t="s">
        <v>128</v>
      </c>
      <c r="AU348" s="215" t="s">
        <v>86</v>
      </c>
      <c r="AV348" s="14" t="s">
        <v>86</v>
      </c>
      <c r="AW348" s="14" t="s">
        <v>32</v>
      </c>
      <c r="AX348" s="14" t="s">
        <v>76</v>
      </c>
      <c r="AY348" s="215" t="s">
        <v>119</v>
      </c>
    </row>
    <row r="349" spans="1:65" s="14" customFormat="1">
      <c r="B349" s="205"/>
      <c r="C349" s="206"/>
      <c r="D349" s="196" t="s">
        <v>128</v>
      </c>
      <c r="E349" s="207" t="s">
        <v>1</v>
      </c>
      <c r="F349" s="208" t="s">
        <v>254</v>
      </c>
      <c r="G349" s="206"/>
      <c r="H349" s="209">
        <v>20</v>
      </c>
      <c r="I349" s="210"/>
      <c r="J349" s="206"/>
      <c r="K349" s="206"/>
      <c r="L349" s="211"/>
      <c r="M349" s="212"/>
      <c r="N349" s="213"/>
      <c r="O349" s="213"/>
      <c r="P349" s="213"/>
      <c r="Q349" s="213"/>
      <c r="R349" s="213"/>
      <c r="S349" s="213"/>
      <c r="T349" s="214"/>
      <c r="AT349" s="215" t="s">
        <v>128</v>
      </c>
      <c r="AU349" s="215" t="s">
        <v>86</v>
      </c>
      <c r="AV349" s="14" t="s">
        <v>86</v>
      </c>
      <c r="AW349" s="14" t="s">
        <v>32</v>
      </c>
      <c r="AX349" s="14" t="s">
        <v>76</v>
      </c>
      <c r="AY349" s="215" t="s">
        <v>119</v>
      </c>
    </row>
    <row r="350" spans="1:65" s="12" customFormat="1" ht="22.9" customHeight="1">
      <c r="B350" s="165"/>
      <c r="C350" s="166"/>
      <c r="D350" s="167" t="s">
        <v>75</v>
      </c>
      <c r="E350" s="179" t="s">
        <v>180</v>
      </c>
      <c r="F350" s="179" t="s">
        <v>360</v>
      </c>
      <c r="G350" s="166"/>
      <c r="H350" s="166"/>
      <c r="I350" s="169"/>
      <c r="J350" s="180">
        <f>BK350</f>
        <v>0</v>
      </c>
      <c r="K350" s="166"/>
      <c r="L350" s="171"/>
      <c r="M350" s="172"/>
      <c r="N350" s="173"/>
      <c r="O350" s="173"/>
      <c r="P350" s="174">
        <f>SUM(P351:P545)</f>
        <v>0</v>
      </c>
      <c r="Q350" s="173"/>
      <c r="R350" s="174">
        <f>SUM(R351:R545)</f>
        <v>39.932434999999998</v>
      </c>
      <c r="S350" s="173"/>
      <c r="T350" s="175">
        <f>SUM(T351:T545)</f>
        <v>0</v>
      </c>
      <c r="AR350" s="176" t="s">
        <v>84</v>
      </c>
      <c r="AT350" s="177" t="s">
        <v>75</v>
      </c>
      <c r="AU350" s="177" t="s">
        <v>84</v>
      </c>
      <c r="AY350" s="176" t="s">
        <v>119</v>
      </c>
      <c r="BK350" s="178">
        <f>SUM(BK351:BK545)</f>
        <v>0</v>
      </c>
    </row>
    <row r="351" spans="1:65" s="2" customFormat="1" ht="33" customHeight="1">
      <c r="A351" s="33"/>
      <c r="B351" s="34"/>
      <c r="C351" s="181" t="s">
        <v>361</v>
      </c>
      <c r="D351" s="181" t="s">
        <v>121</v>
      </c>
      <c r="E351" s="182" t="s">
        <v>362</v>
      </c>
      <c r="F351" s="183" t="s">
        <v>363</v>
      </c>
      <c r="G351" s="184" t="s">
        <v>275</v>
      </c>
      <c r="H351" s="185">
        <v>3</v>
      </c>
      <c r="I351" s="186"/>
      <c r="J351" s="187">
        <f>ROUND(I351*H351,2)</f>
        <v>0</v>
      </c>
      <c r="K351" s="183" t="s">
        <v>125</v>
      </c>
      <c r="L351" s="38"/>
      <c r="M351" s="188" t="s">
        <v>1</v>
      </c>
      <c r="N351" s="189" t="s">
        <v>41</v>
      </c>
      <c r="O351" s="70"/>
      <c r="P351" s="190">
        <f>O351*H351</f>
        <v>0</v>
      </c>
      <c r="Q351" s="190">
        <v>3.0000000000000001E-5</v>
      </c>
      <c r="R351" s="190">
        <f>Q351*H351</f>
        <v>9.0000000000000006E-5</v>
      </c>
      <c r="S351" s="190">
        <v>0</v>
      </c>
      <c r="T351" s="191">
        <f>S351*H351</f>
        <v>0</v>
      </c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R351" s="192" t="s">
        <v>126</v>
      </c>
      <c r="AT351" s="192" t="s">
        <v>121</v>
      </c>
      <c r="AU351" s="192" t="s">
        <v>86</v>
      </c>
      <c r="AY351" s="16" t="s">
        <v>119</v>
      </c>
      <c r="BE351" s="193">
        <f>IF(N351="základní",J351,0)</f>
        <v>0</v>
      </c>
      <c r="BF351" s="193">
        <f>IF(N351="snížená",J351,0)</f>
        <v>0</v>
      </c>
      <c r="BG351" s="193">
        <f>IF(N351="zákl. přenesená",J351,0)</f>
        <v>0</v>
      </c>
      <c r="BH351" s="193">
        <f>IF(N351="sníž. přenesená",J351,0)</f>
        <v>0</v>
      </c>
      <c r="BI351" s="193">
        <f>IF(N351="nulová",J351,0)</f>
        <v>0</v>
      </c>
      <c r="BJ351" s="16" t="s">
        <v>84</v>
      </c>
      <c r="BK351" s="193">
        <f>ROUND(I351*H351,2)</f>
        <v>0</v>
      </c>
      <c r="BL351" s="16" t="s">
        <v>126</v>
      </c>
      <c r="BM351" s="192" t="s">
        <v>364</v>
      </c>
    </row>
    <row r="352" spans="1:65" s="13" customFormat="1">
      <c r="B352" s="194"/>
      <c r="C352" s="195"/>
      <c r="D352" s="196" t="s">
        <v>128</v>
      </c>
      <c r="E352" s="197" t="s">
        <v>1</v>
      </c>
      <c r="F352" s="198" t="s">
        <v>250</v>
      </c>
      <c r="G352" s="195"/>
      <c r="H352" s="197" t="s">
        <v>1</v>
      </c>
      <c r="I352" s="199"/>
      <c r="J352" s="195"/>
      <c r="K352" s="195"/>
      <c r="L352" s="200"/>
      <c r="M352" s="201"/>
      <c r="N352" s="202"/>
      <c r="O352" s="202"/>
      <c r="P352" s="202"/>
      <c r="Q352" s="202"/>
      <c r="R352" s="202"/>
      <c r="S352" s="202"/>
      <c r="T352" s="203"/>
      <c r="AT352" s="204" t="s">
        <v>128</v>
      </c>
      <c r="AU352" s="204" t="s">
        <v>86</v>
      </c>
      <c r="AV352" s="13" t="s">
        <v>84</v>
      </c>
      <c r="AW352" s="13" t="s">
        <v>32</v>
      </c>
      <c r="AX352" s="13" t="s">
        <v>76</v>
      </c>
      <c r="AY352" s="204" t="s">
        <v>119</v>
      </c>
    </row>
    <row r="353" spans="1:65" s="13" customFormat="1">
      <c r="B353" s="194"/>
      <c r="C353" s="195"/>
      <c r="D353" s="196" t="s">
        <v>128</v>
      </c>
      <c r="E353" s="197" t="s">
        <v>1</v>
      </c>
      <c r="F353" s="198" t="s">
        <v>365</v>
      </c>
      <c r="G353" s="195"/>
      <c r="H353" s="197" t="s">
        <v>1</v>
      </c>
      <c r="I353" s="199"/>
      <c r="J353" s="195"/>
      <c r="K353" s="195"/>
      <c r="L353" s="200"/>
      <c r="M353" s="201"/>
      <c r="N353" s="202"/>
      <c r="O353" s="202"/>
      <c r="P353" s="202"/>
      <c r="Q353" s="202"/>
      <c r="R353" s="202"/>
      <c r="S353" s="202"/>
      <c r="T353" s="203"/>
      <c r="AT353" s="204" t="s">
        <v>128</v>
      </c>
      <c r="AU353" s="204" t="s">
        <v>86</v>
      </c>
      <c r="AV353" s="13" t="s">
        <v>84</v>
      </c>
      <c r="AW353" s="13" t="s">
        <v>32</v>
      </c>
      <c r="AX353" s="13" t="s">
        <v>76</v>
      </c>
      <c r="AY353" s="204" t="s">
        <v>119</v>
      </c>
    </row>
    <row r="354" spans="1:65" s="13" customFormat="1">
      <c r="B354" s="194"/>
      <c r="C354" s="195"/>
      <c r="D354" s="196" t="s">
        <v>128</v>
      </c>
      <c r="E354" s="197" t="s">
        <v>1</v>
      </c>
      <c r="F354" s="198" t="s">
        <v>131</v>
      </c>
      <c r="G354" s="195"/>
      <c r="H354" s="197" t="s">
        <v>1</v>
      </c>
      <c r="I354" s="199"/>
      <c r="J354" s="195"/>
      <c r="K354" s="195"/>
      <c r="L354" s="200"/>
      <c r="M354" s="201"/>
      <c r="N354" s="202"/>
      <c r="O354" s="202"/>
      <c r="P354" s="202"/>
      <c r="Q354" s="202"/>
      <c r="R354" s="202"/>
      <c r="S354" s="202"/>
      <c r="T354" s="203"/>
      <c r="AT354" s="204" t="s">
        <v>128</v>
      </c>
      <c r="AU354" s="204" t="s">
        <v>86</v>
      </c>
      <c r="AV354" s="13" t="s">
        <v>84</v>
      </c>
      <c r="AW354" s="13" t="s">
        <v>32</v>
      </c>
      <c r="AX354" s="13" t="s">
        <v>76</v>
      </c>
      <c r="AY354" s="204" t="s">
        <v>119</v>
      </c>
    </row>
    <row r="355" spans="1:65" s="13" customFormat="1">
      <c r="B355" s="194"/>
      <c r="C355" s="195"/>
      <c r="D355" s="196" t="s">
        <v>128</v>
      </c>
      <c r="E355" s="197" t="s">
        <v>1</v>
      </c>
      <c r="F355" s="198" t="s">
        <v>133</v>
      </c>
      <c r="G355" s="195"/>
      <c r="H355" s="197" t="s">
        <v>1</v>
      </c>
      <c r="I355" s="199"/>
      <c r="J355" s="195"/>
      <c r="K355" s="195"/>
      <c r="L355" s="200"/>
      <c r="M355" s="201"/>
      <c r="N355" s="202"/>
      <c r="O355" s="202"/>
      <c r="P355" s="202"/>
      <c r="Q355" s="202"/>
      <c r="R355" s="202"/>
      <c r="S355" s="202"/>
      <c r="T355" s="203"/>
      <c r="AT355" s="204" t="s">
        <v>128</v>
      </c>
      <c r="AU355" s="204" t="s">
        <v>86</v>
      </c>
      <c r="AV355" s="13" t="s">
        <v>84</v>
      </c>
      <c r="AW355" s="13" t="s">
        <v>32</v>
      </c>
      <c r="AX355" s="13" t="s">
        <v>76</v>
      </c>
      <c r="AY355" s="204" t="s">
        <v>119</v>
      </c>
    </row>
    <row r="356" spans="1:65" s="14" customFormat="1">
      <c r="B356" s="205"/>
      <c r="C356" s="206"/>
      <c r="D356" s="196" t="s">
        <v>128</v>
      </c>
      <c r="E356" s="207" t="s">
        <v>1</v>
      </c>
      <c r="F356" s="208" t="s">
        <v>366</v>
      </c>
      <c r="G356" s="206"/>
      <c r="H356" s="209">
        <v>2</v>
      </c>
      <c r="I356" s="210"/>
      <c r="J356" s="206"/>
      <c r="K356" s="206"/>
      <c r="L356" s="211"/>
      <c r="M356" s="212"/>
      <c r="N356" s="213"/>
      <c r="O356" s="213"/>
      <c r="P356" s="213"/>
      <c r="Q356" s="213"/>
      <c r="R356" s="213"/>
      <c r="S356" s="213"/>
      <c r="T356" s="214"/>
      <c r="AT356" s="215" t="s">
        <v>128</v>
      </c>
      <c r="AU356" s="215" t="s">
        <v>86</v>
      </c>
      <c r="AV356" s="14" t="s">
        <v>86</v>
      </c>
      <c r="AW356" s="14" t="s">
        <v>32</v>
      </c>
      <c r="AX356" s="14" t="s">
        <v>76</v>
      </c>
      <c r="AY356" s="215" t="s">
        <v>119</v>
      </c>
    </row>
    <row r="357" spans="1:65" s="13" customFormat="1">
      <c r="B357" s="194"/>
      <c r="C357" s="195"/>
      <c r="D357" s="196" t="s">
        <v>128</v>
      </c>
      <c r="E357" s="197" t="s">
        <v>1</v>
      </c>
      <c r="F357" s="198" t="s">
        <v>138</v>
      </c>
      <c r="G357" s="195"/>
      <c r="H357" s="197" t="s">
        <v>1</v>
      </c>
      <c r="I357" s="199"/>
      <c r="J357" s="195"/>
      <c r="K357" s="195"/>
      <c r="L357" s="200"/>
      <c r="M357" s="201"/>
      <c r="N357" s="202"/>
      <c r="O357" s="202"/>
      <c r="P357" s="202"/>
      <c r="Q357" s="202"/>
      <c r="R357" s="202"/>
      <c r="S357" s="202"/>
      <c r="T357" s="203"/>
      <c r="AT357" s="204" t="s">
        <v>128</v>
      </c>
      <c r="AU357" s="204" t="s">
        <v>86</v>
      </c>
      <c r="AV357" s="13" t="s">
        <v>84</v>
      </c>
      <c r="AW357" s="13" t="s">
        <v>32</v>
      </c>
      <c r="AX357" s="13" t="s">
        <v>76</v>
      </c>
      <c r="AY357" s="204" t="s">
        <v>119</v>
      </c>
    </row>
    <row r="358" spans="1:65" s="14" customFormat="1">
      <c r="B358" s="205"/>
      <c r="C358" s="206"/>
      <c r="D358" s="196" t="s">
        <v>128</v>
      </c>
      <c r="E358" s="207" t="s">
        <v>1</v>
      </c>
      <c r="F358" s="208" t="s">
        <v>367</v>
      </c>
      <c r="G358" s="206"/>
      <c r="H358" s="209">
        <v>1</v>
      </c>
      <c r="I358" s="210"/>
      <c r="J358" s="206"/>
      <c r="K358" s="206"/>
      <c r="L358" s="211"/>
      <c r="M358" s="212"/>
      <c r="N358" s="213"/>
      <c r="O358" s="213"/>
      <c r="P358" s="213"/>
      <c r="Q358" s="213"/>
      <c r="R358" s="213"/>
      <c r="S358" s="213"/>
      <c r="T358" s="214"/>
      <c r="AT358" s="215" t="s">
        <v>128</v>
      </c>
      <c r="AU358" s="215" t="s">
        <v>86</v>
      </c>
      <c r="AV358" s="14" t="s">
        <v>86</v>
      </c>
      <c r="AW358" s="14" t="s">
        <v>32</v>
      </c>
      <c r="AX358" s="14" t="s">
        <v>76</v>
      </c>
      <c r="AY358" s="215" t="s">
        <v>119</v>
      </c>
    </row>
    <row r="359" spans="1:65" s="2" customFormat="1" ht="24">
      <c r="A359" s="33"/>
      <c r="B359" s="34"/>
      <c r="C359" s="216" t="s">
        <v>368</v>
      </c>
      <c r="D359" s="216" t="s">
        <v>330</v>
      </c>
      <c r="E359" s="217" t="s">
        <v>369</v>
      </c>
      <c r="F359" s="218" t="s">
        <v>370</v>
      </c>
      <c r="G359" s="219" t="s">
        <v>275</v>
      </c>
      <c r="H359" s="220">
        <v>3.0449999999999999</v>
      </c>
      <c r="I359" s="221"/>
      <c r="J359" s="222">
        <f>ROUND(I359*H359,2)</f>
        <v>0</v>
      </c>
      <c r="K359" s="218" t="s">
        <v>125</v>
      </c>
      <c r="L359" s="223"/>
      <c r="M359" s="224" t="s">
        <v>1</v>
      </c>
      <c r="N359" s="225" t="s">
        <v>41</v>
      </c>
      <c r="O359" s="70"/>
      <c r="P359" s="190">
        <f>O359*H359</f>
        <v>0</v>
      </c>
      <c r="Q359" s="190">
        <v>2.4E-2</v>
      </c>
      <c r="R359" s="190">
        <f>Q359*H359</f>
        <v>7.3080000000000006E-2</v>
      </c>
      <c r="S359" s="190">
        <v>0</v>
      </c>
      <c r="T359" s="191">
        <f>S359*H359</f>
        <v>0</v>
      </c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R359" s="192" t="s">
        <v>180</v>
      </c>
      <c r="AT359" s="192" t="s">
        <v>330</v>
      </c>
      <c r="AU359" s="192" t="s">
        <v>86</v>
      </c>
      <c r="AY359" s="16" t="s">
        <v>119</v>
      </c>
      <c r="BE359" s="193">
        <f>IF(N359="základní",J359,0)</f>
        <v>0</v>
      </c>
      <c r="BF359" s="193">
        <f>IF(N359="snížená",J359,0)</f>
        <v>0</v>
      </c>
      <c r="BG359" s="193">
        <f>IF(N359="zákl. přenesená",J359,0)</f>
        <v>0</v>
      </c>
      <c r="BH359" s="193">
        <f>IF(N359="sníž. přenesená",J359,0)</f>
        <v>0</v>
      </c>
      <c r="BI359" s="193">
        <f>IF(N359="nulová",J359,0)</f>
        <v>0</v>
      </c>
      <c r="BJ359" s="16" t="s">
        <v>84</v>
      </c>
      <c r="BK359" s="193">
        <f>ROUND(I359*H359,2)</f>
        <v>0</v>
      </c>
      <c r="BL359" s="16" t="s">
        <v>126</v>
      </c>
      <c r="BM359" s="192" t="s">
        <v>371</v>
      </c>
    </row>
    <row r="360" spans="1:65" s="14" customFormat="1">
      <c r="B360" s="205"/>
      <c r="C360" s="206"/>
      <c r="D360" s="196" t="s">
        <v>128</v>
      </c>
      <c r="E360" s="206"/>
      <c r="F360" s="208" t="s">
        <v>372</v>
      </c>
      <c r="G360" s="206"/>
      <c r="H360" s="209">
        <v>3.0449999999999999</v>
      </c>
      <c r="I360" s="210"/>
      <c r="J360" s="206"/>
      <c r="K360" s="206"/>
      <c r="L360" s="211"/>
      <c r="M360" s="212"/>
      <c r="N360" s="213"/>
      <c r="O360" s="213"/>
      <c r="P360" s="213"/>
      <c r="Q360" s="213"/>
      <c r="R360" s="213"/>
      <c r="S360" s="213"/>
      <c r="T360" s="214"/>
      <c r="AT360" s="215" t="s">
        <v>128</v>
      </c>
      <c r="AU360" s="215" t="s">
        <v>86</v>
      </c>
      <c r="AV360" s="14" t="s">
        <v>86</v>
      </c>
      <c r="AW360" s="14" t="s">
        <v>4</v>
      </c>
      <c r="AX360" s="14" t="s">
        <v>84</v>
      </c>
      <c r="AY360" s="215" t="s">
        <v>119</v>
      </c>
    </row>
    <row r="361" spans="1:65" s="2" customFormat="1" ht="33" customHeight="1">
      <c r="A361" s="33"/>
      <c r="B361" s="34"/>
      <c r="C361" s="181" t="s">
        <v>373</v>
      </c>
      <c r="D361" s="181" t="s">
        <v>121</v>
      </c>
      <c r="E361" s="182" t="s">
        <v>374</v>
      </c>
      <c r="F361" s="183" t="s">
        <v>375</v>
      </c>
      <c r="G361" s="184" t="s">
        <v>275</v>
      </c>
      <c r="H361" s="185">
        <v>1</v>
      </c>
      <c r="I361" s="186"/>
      <c r="J361" s="187">
        <f>ROUND(I361*H361,2)</f>
        <v>0</v>
      </c>
      <c r="K361" s="183" t="s">
        <v>125</v>
      </c>
      <c r="L361" s="38"/>
      <c r="M361" s="188" t="s">
        <v>1</v>
      </c>
      <c r="N361" s="189" t="s">
        <v>41</v>
      </c>
      <c r="O361" s="70"/>
      <c r="P361" s="190">
        <f>O361*H361</f>
        <v>0</v>
      </c>
      <c r="Q361" s="190">
        <v>4.0000000000000003E-5</v>
      </c>
      <c r="R361" s="190">
        <f>Q361*H361</f>
        <v>4.0000000000000003E-5</v>
      </c>
      <c r="S361" s="190">
        <v>0</v>
      </c>
      <c r="T361" s="191">
        <f>S361*H361</f>
        <v>0</v>
      </c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R361" s="192" t="s">
        <v>126</v>
      </c>
      <c r="AT361" s="192" t="s">
        <v>121</v>
      </c>
      <c r="AU361" s="192" t="s">
        <v>86</v>
      </c>
      <c r="AY361" s="16" t="s">
        <v>119</v>
      </c>
      <c r="BE361" s="193">
        <f>IF(N361="základní",J361,0)</f>
        <v>0</v>
      </c>
      <c r="BF361" s="193">
        <f>IF(N361="snížená",J361,0)</f>
        <v>0</v>
      </c>
      <c r="BG361" s="193">
        <f>IF(N361="zákl. přenesená",J361,0)</f>
        <v>0</v>
      </c>
      <c r="BH361" s="193">
        <f>IF(N361="sníž. přenesená",J361,0)</f>
        <v>0</v>
      </c>
      <c r="BI361" s="193">
        <f>IF(N361="nulová",J361,0)</f>
        <v>0</v>
      </c>
      <c r="BJ361" s="16" t="s">
        <v>84</v>
      </c>
      <c r="BK361" s="193">
        <f>ROUND(I361*H361,2)</f>
        <v>0</v>
      </c>
      <c r="BL361" s="16" t="s">
        <v>126</v>
      </c>
      <c r="BM361" s="192" t="s">
        <v>376</v>
      </c>
    </row>
    <row r="362" spans="1:65" s="13" customFormat="1">
      <c r="B362" s="194"/>
      <c r="C362" s="195"/>
      <c r="D362" s="196" t="s">
        <v>128</v>
      </c>
      <c r="E362" s="197" t="s">
        <v>1</v>
      </c>
      <c r="F362" s="198" t="s">
        <v>250</v>
      </c>
      <c r="G362" s="195"/>
      <c r="H362" s="197" t="s">
        <v>1</v>
      </c>
      <c r="I362" s="199"/>
      <c r="J362" s="195"/>
      <c r="K362" s="195"/>
      <c r="L362" s="200"/>
      <c r="M362" s="201"/>
      <c r="N362" s="202"/>
      <c r="O362" s="202"/>
      <c r="P362" s="202"/>
      <c r="Q362" s="202"/>
      <c r="R362" s="202"/>
      <c r="S362" s="202"/>
      <c r="T362" s="203"/>
      <c r="AT362" s="204" t="s">
        <v>128</v>
      </c>
      <c r="AU362" s="204" t="s">
        <v>86</v>
      </c>
      <c r="AV362" s="13" t="s">
        <v>84</v>
      </c>
      <c r="AW362" s="13" t="s">
        <v>32</v>
      </c>
      <c r="AX362" s="13" t="s">
        <v>76</v>
      </c>
      <c r="AY362" s="204" t="s">
        <v>119</v>
      </c>
    </row>
    <row r="363" spans="1:65" s="13" customFormat="1">
      <c r="B363" s="194"/>
      <c r="C363" s="195"/>
      <c r="D363" s="196" t="s">
        <v>128</v>
      </c>
      <c r="E363" s="197" t="s">
        <v>1</v>
      </c>
      <c r="F363" s="198" t="s">
        <v>365</v>
      </c>
      <c r="G363" s="195"/>
      <c r="H363" s="197" t="s">
        <v>1</v>
      </c>
      <c r="I363" s="199"/>
      <c r="J363" s="195"/>
      <c r="K363" s="195"/>
      <c r="L363" s="200"/>
      <c r="M363" s="201"/>
      <c r="N363" s="202"/>
      <c r="O363" s="202"/>
      <c r="P363" s="202"/>
      <c r="Q363" s="202"/>
      <c r="R363" s="202"/>
      <c r="S363" s="202"/>
      <c r="T363" s="203"/>
      <c r="AT363" s="204" t="s">
        <v>128</v>
      </c>
      <c r="AU363" s="204" t="s">
        <v>86</v>
      </c>
      <c r="AV363" s="13" t="s">
        <v>84</v>
      </c>
      <c r="AW363" s="13" t="s">
        <v>32</v>
      </c>
      <c r="AX363" s="13" t="s">
        <v>76</v>
      </c>
      <c r="AY363" s="204" t="s">
        <v>119</v>
      </c>
    </row>
    <row r="364" spans="1:65" s="13" customFormat="1">
      <c r="B364" s="194"/>
      <c r="C364" s="195"/>
      <c r="D364" s="196" t="s">
        <v>128</v>
      </c>
      <c r="E364" s="197" t="s">
        <v>1</v>
      </c>
      <c r="F364" s="198" t="s">
        <v>131</v>
      </c>
      <c r="G364" s="195"/>
      <c r="H364" s="197" t="s">
        <v>1</v>
      </c>
      <c r="I364" s="199"/>
      <c r="J364" s="195"/>
      <c r="K364" s="195"/>
      <c r="L364" s="200"/>
      <c r="M364" s="201"/>
      <c r="N364" s="202"/>
      <c r="O364" s="202"/>
      <c r="P364" s="202"/>
      <c r="Q364" s="202"/>
      <c r="R364" s="202"/>
      <c r="S364" s="202"/>
      <c r="T364" s="203"/>
      <c r="AT364" s="204" t="s">
        <v>128</v>
      </c>
      <c r="AU364" s="204" t="s">
        <v>86</v>
      </c>
      <c r="AV364" s="13" t="s">
        <v>84</v>
      </c>
      <c r="AW364" s="13" t="s">
        <v>32</v>
      </c>
      <c r="AX364" s="13" t="s">
        <v>76</v>
      </c>
      <c r="AY364" s="204" t="s">
        <v>119</v>
      </c>
    </row>
    <row r="365" spans="1:65" s="13" customFormat="1">
      <c r="B365" s="194"/>
      <c r="C365" s="195"/>
      <c r="D365" s="196" t="s">
        <v>128</v>
      </c>
      <c r="E365" s="197" t="s">
        <v>1</v>
      </c>
      <c r="F365" s="198" t="s">
        <v>138</v>
      </c>
      <c r="G365" s="195"/>
      <c r="H365" s="197" t="s">
        <v>1</v>
      </c>
      <c r="I365" s="199"/>
      <c r="J365" s="195"/>
      <c r="K365" s="195"/>
      <c r="L365" s="200"/>
      <c r="M365" s="201"/>
      <c r="N365" s="202"/>
      <c r="O365" s="202"/>
      <c r="P365" s="202"/>
      <c r="Q365" s="202"/>
      <c r="R365" s="202"/>
      <c r="S365" s="202"/>
      <c r="T365" s="203"/>
      <c r="AT365" s="204" t="s">
        <v>128</v>
      </c>
      <c r="AU365" s="204" t="s">
        <v>86</v>
      </c>
      <c r="AV365" s="13" t="s">
        <v>84</v>
      </c>
      <c r="AW365" s="13" t="s">
        <v>32</v>
      </c>
      <c r="AX365" s="13" t="s">
        <v>76</v>
      </c>
      <c r="AY365" s="204" t="s">
        <v>119</v>
      </c>
    </row>
    <row r="366" spans="1:65" s="14" customFormat="1">
      <c r="B366" s="205"/>
      <c r="C366" s="206"/>
      <c r="D366" s="196" t="s">
        <v>128</v>
      </c>
      <c r="E366" s="207" t="s">
        <v>1</v>
      </c>
      <c r="F366" s="208" t="s">
        <v>367</v>
      </c>
      <c r="G366" s="206"/>
      <c r="H366" s="209">
        <v>1</v>
      </c>
      <c r="I366" s="210"/>
      <c r="J366" s="206"/>
      <c r="K366" s="206"/>
      <c r="L366" s="211"/>
      <c r="M366" s="212"/>
      <c r="N366" s="213"/>
      <c r="O366" s="213"/>
      <c r="P366" s="213"/>
      <c r="Q366" s="213"/>
      <c r="R366" s="213"/>
      <c r="S366" s="213"/>
      <c r="T366" s="214"/>
      <c r="AT366" s="215" t="s">
        <v>128</v>
      </c>
      <c r="AU366" s="215" t="s">
        <v>86</v>
      </c>
      <c r="AV366" s="14" t="s">
        <v>86</v>
      </c>
      <c r="AW366" s="14" t="s">
        <v>32</v>
      </c>
      <c r="AX366" s="14" t="s">
        <v>76</v>
      </c>
      <c r="AY366" s="215" t="s">
        <v>119</v>
      </c>
    </row>
    <row r="367" spans="1:65" s="2" customFormat="1" ht="24">
      <c r="A367" s="33"/>
      <c r="B367" s="34"/>
      <c r="C367" s="216" t="s">
        <v>377</v>
      </c>
      <c r="D367" s="216" t="s">
        <v>330</v>
      </c>
      <c r="E367" s="217" t="s">
        <v>378</v>
      </c>
      <c r="F367" s="218" t="s">
        <v>379</v>
      </c>
      <c r="G367" s="219" t="s">
        <v>275</v>
      </c>
      <c r="H367" s="220">
        <v>1.0149999999999999</v>
      </c>
      <c r="I367" s="221"/>
      <c r="J367" s="222">
        <f>ROUND(I367*H367,2)</f>
        <v>0</v>
      </c>
      <c r="K367" s="218" t="s">
        <v>125</v>
      </c>
      <c r="L367" s="223"/>
      <c r="M367" s="224" t="s">
        <v>1</v>
      </c>
      <c r="N367" s="225" t="s">
        <v>41</v>
      </c>
      <c r="O367" s="70"/>
      <c r="P367" s="190">
        <f>O367*H367</f>
        <v>0</v>
      </c>
      <c r="Q367" s="190">
        <v>4.2999999999999997E-2</v>
      </c>
      <c r="R367" s="190">
        <f>Q367*H367</f>
        <v>4.3644999999999989E-2</v>
      </c>
      <c r="S367" s="190">
        <v>0</v>
      </c>
      <c r="T367" s="191">
        <f>S367*H367</f>
        <v>0</v>
      </c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R367" s="192" t="s">
        <v>180</v>
      </c>
      <c r="AT367" s="192" t="s">
        <v>330</v>
      </c>
      <c r="AU367" s="192" t="s">
        <v>86</v>
      </c>
      <c r="AY367" s="16" t="s">
        <v>119</v>
      </c>
      <c r="BE367" s="193">
        <f>IF(N367="základní",J367,0)</f>
        <v>0</v>
      </c>
      <c r="BF367" s="193">
        <f>IF(N367="snížená",J367,0)</f>
        <v>0</v>
      </c>
      <c r="BG367" s="193">
        <f>IF(N367="zákl. přenesená",J367,0)</f>
        <v>0</v>
      </c>
      <c r="BH367" s="193">
        <f>IF(N367="sníž. přenesená",J367,0)</f>
        <v>0</v>
      </c>
      <c r="BI367" s="193">
        <f>IF(N367="nulová",J367,0)</f>
        <v>0</v>
      </c>
      <c r="BJ367" s="16" t="s">
        <v>84</v>
      </c>
      <c r="BK367" s="193">
        <f>ROUND(I367*H367,2)</f>
        <v>0</v>
      </c>
      <c r="BL367" s="16" t="s">
        <v>126</v>
      </c>
      <c r="BM367" s="192" t="s">
        <v>380</v>
      </c>
    </row>
    <row r="368" spans="1:65" s="14" customFormat="1">
      <c r="B368" s="205"/>
      <c r="C368" s="206"/>
      <c r="D368" s="196" t="s">
        <v>128</v>
      </c>
      <c r="E368" s="206"/>
      <c r="F368" s="208" t="s">
        <v>381</v>
      </c>
      <c r="G368" s="206"/>
      <c r="H368" s="209">
        <v>1.0149999999999999</v>
      </c>
      <c r="I368" s="210"/>
      <c r="J368" s="206"/>
      <c r="K368" s="206"/>
      <c r="L368" s="211"/>
      <c r="M368" s="212"/>
      <c r="N368" s="213"/>
      <c r="O368" s="213"/>
      <c r="P368" s="213"/>
      <c r="Q368" s="213"/>
      <c r="R368" s="213"/>
      <c r="S368" s="213"/>
      <c r="T368" s="214"/>
      <c r="AT368" s="215" t="s">
        <v>128</v>
      </c>
      <c r="AU368" s="215" t="s">
        <v>86</v>
      </c>
      <c r="AV368" s="14" t="s">
        <v>86</v>
      </c>
      <c r="AW368" s="14" t="s">
        <v>4</v>
      </c>
      <c r="AX368" s="14" t="s">
        <v>84</v>
      </c>
      <c r="AY368" s="215" t="s">
        <v>119</v>
      </c>
    </row>
    <row r="369" spans="1:65" s="2" customFormat="1" ht="33" customHeight="1">
      <c r="A369" s="33"/>
      <c r="B369" s="34"/>
      <c r="C369" s="181" t="s">
        <v>382</v>
      </c>
      <c r="D369" s="181" t="s">
        <v>121</v>
      </c>
      <c r="E369" s="182" t="s">
        <v>383</v>
      </c>
      <c r="F369" s="183" t="s">
        <v>384</v>
      </c>
      <c r="G369" s="184" t="s">
        <v>275</v>
      </c>
      <c r="H369" s="185">
        <v>3</v>
      </c>
      <c r="I369" s="186"/>
      <c r="J369" s="187">
        <f>ROUND(I369*H369,2)</f>
        <v>0</v>
      </c>
      <c r="K369" s="183" t="s">
        <v>125</v>
      </c>
      <c r="L369" s="38"/>
      <c r="M369" s="188" t="s">
        <v>1</v>
      </c>
      <c r="N369" s="189" t="s">
        <v>41</v>
      </c>
      <c r="O369" s="70"/>
      <c r="P369" s="190">
        <f>O369*H369</f>
        <v>0</v>
      </c>
      <c r="Q369" s="190">
        <v>8.0000000000000007E-5</v>
      </c>
      <c r="R369" s="190">
        <f>Q369*H369</f>
        <v>2.4000000000000003E-4</v>
      </c>
      <c r="S369" s="190">
        <v>0</v>
      </c>
      <c r="T369" s="191">
        <f>S369*H369</f>
        <v>0</v>
      </c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R369" s="192" t="s">
        <v>126</v>
      </c>
      <c r="AT369" s="192" t="s">
        <v>121</v>
      </c>
      <c r="AU369" s="192" t="s">
        <v>86</v>
      </c>
      <c r="AY369" s="16" t="s">
        <v>119</v>
      </c>
      <c r="BE369" s="193">
        <f>IF(N369="základní",J369,0)</f>
        <v>0</v>
      </c>
      <c r="BF369" s="193">
        <f>IF(N369="snížená",J369,0)</f>
        <v>0</v>
      </c>
      <c r="BG369" s="193">
        <f>IF(N369="zákl. přenesená",J369,0)</f>
        <v>0</v>
      </c>
      <c r="BH369" s="193">
        <f>IF(N369="sníž. přenesená",J369,0)</f>
        <v>0</v>
      </c>
      <c r="BI369" s="193">
        <f>IF(N369="nulová",J369,0)</f>
        <v>0</v>
      </c>
      <c r="BJ369" s="16" t="s">
        <v>84</v>
      </c>
      <c r="BK369" s="193">
        <f>ROUND(I369*H369,2)</f>
        <v>0</v>
      </c>
      <c r="BL369" s="16" t="s">
        <v>126</v>
      </c>
      <c r="BM369" s="192" t="s">
        <v>385</v>
      </c>
    </row>
    <row r="370" spans="1:65" s="13" customFormat="1">
      <c r="B370" s="194"/>
      <c r="C370" s="195"/>
      <c r="D370" s="196" t="s">
        <v>128</v>
      </c>
      <c r="E370" s="197" t="s">
        <v>1</v>
      </c>
      <c r="F370" s="198" t="s">
        <v>250</v>
      </c>
      <c r="G370" s="195"/>
      <c r="H370" s="197" t="s">
        <v>1</v>
      </c>
      <c r="I370" s="199"/>
      <c r="J370" s="195"/>
      <c r="K370" s="195"/>
      <c r="L370" s="200"/>
      <c r="M370" s="201"/>
      <c r="N370" s="202"/>
      <c r="O370" s="202"/>
      <c r="P370" s="202"/>
      <c r="Q370" s="202"/>
      <c r="R370" s="202"/>
      <c r="S370" s="202"/>
      <c r="T370" s="203"/>
      <c r="AT370" s="204" t="s">
        <v>128</v>
      </c>
      <c r="AU370" s="204" t="s">
        <v>86</v>
      </c>
      <c r="AV370" s="13" t="s">
        <v>84</v>
      </c>
      <c r="AW370" s="13" t="s">
        <v>32</v>
      </c>
      <c r="AX370" s="13" t="s">
        <v>76</v>
      </c>
      <c r="AY370" s="204" t="s">
        <v>119</v>
      </c>
    </row>
    <row r="371" spans="1:65" s="13" customFormat="1">
      <c r="B371" s="194"/>
      <c r="C371" s="195"/>
      <c r="D371" s="196" t="s">
        <v>128</v>
      </c>
      <c r="E371" s="197" t="s">
        <v>1</v>
      </c>
      <c r="F371" s="198" t="s">
        <v>365</v>
      </c>
      <c r="G371" s="195"/>
      <c r="H371" s="197" t="s">
        <v>1</v>
      </c>
      <c r="I371" s="199"/>
      <c r="J371" s="195"/>
      <c r="K371" s="195"/>
      <c r="L371" s="200"/>
      <c r="M371" s="201"/>
      <c r="N371" s="202"/>
      <c r="O371" s="202"/>
      <c r="P371" s="202"/>
      <c r="Q371" s="202"/>
      <c r="R371" s="202"/>
      <c r="S371" s="202"/>
      <c r="T371" s="203"/>
      <c r="AT371" s="204" t="s">
        <v>128</v>
      </c>
      <c r="AU371" s="204" t="s">
        <v>86</v>
      </c>
      <c r="AV371" s="13" t="s">
        <v>84</v>
      </c>
      <c r="AW371" s="13" t="s">
        <v>32</v>
      </c>
      <c r="AX371" s="13" t="s">
        <v>76</v>
      </c>
      <c r="AY371" s="204" t="s">
        <v>119</v>
      </c>
    </row>
    <row r="372" spans="1:65" s="13" customFormat="1">
      <c r="B372" s="194"/>
      <c r="C372" s="195"/>
      <c r="D372" s="196" t="s">
        <v>128</v>
      </c>
      <c r="E372" s="197" t="s">
        <v>1</v>
      </c>
      <c r="F372" s="198" t="s">
        <v>131</v>
      </c>
      <c r="G372" s="195"/>
      <c r="H372" s="197" t="s">
        <v>1</v>
      </c>
      <c r="I372" s="199"/>
      <c r="J372" s="195"/>
      <c r="K372" s="195"/>
      <c r="L372" s="200"/>
      <c r="M372" s="201"/>
      <c r="N372" s="202"/>
      <c r="O372" s="202"/>
      <c r="P372" s="202"/>
      <c r="Q372" s="202"/>
      <c r="R372" s="202"/>
      <c r="S372" s="202"/>
      <c r="T372" s="203"/>
      <c r="AT372" s="204" t="s">
        <v>128</v>
      </c>
      <c r="AU372" s="204" t="s">
        <v>86</v>
      </c>
      <c r="AV372" s="13" t="s">
        <v>84</v>
      </c>
      <c r="AW372" s="13" t="s">
        <v>32</v>
      </c>
      <c r="AX372" s="13" t="s">
        <v>76</v>
      </c>
      <c r="AY372" s="204" t="s">
        <v>119</v>
      </c>
    </row>
    <row r="373" spans="1:65" s="13" customFormat="1">
      <c r="B373" s="194"/>
      <c r="C373" s="195"/>
      <c r="D373" s="196" t="s">
        <v>128</v>
      </c>
      <c r="E373" s="197" t="s">
        <v>1</v>
      </c>
      <c r="F373" s="198" t="s">
        <v>133</v>
      </c>
      <c r="G373" s="195"/>
      <c r="H373" s="197" t="s">
        <v>1</v>
      </c>
      <c r="I373" s="199"/>
      <c r="J373" s="195"/>
      <c r="K373" s="195"/>
      <c r="L373" s="200"/>
      <c r="M373" s="201"/>
      <c r="N373" s="202"/>
      <c r="O373" s="202"/>
      <c r="P373" s="202"/>
      <c r="Q373" s="202"/>
      <c r="R373" s="202"/>
      <c r="S373" s="202"/>
      <c r="T373" s="203"/>
      <c r="AT373" s="204" t="s">
        <v>128</v>
      </c>
      <c r="AU373" s="204" t="s">
        <v>86</v>
      </c>
      <c r="AV373" s="13" t="s">
        <v>84</v>
      </c>
      <c r="AW373" s="13" t="s">
        <v>32</v>
      </c>
      <c r="AX373" s="13" t="s">
        <v>76</v>
      </c>
      <c r="AY373" s="204" t="s">
        <v>119</v>
      </c>
    </row>
    <row r="374" spans="1:65" s="14" customFormat="1">
      <c r="B374" s="205"/>
      <c r="C374" s="206"/>
      <c r="D374" s="196" t="s">
        <v>128</v>
      </c>
      <c r="E374" s="207" t="s">
        <v>1</v>
      </c>
      <c r="F374" s="208" t="s">
        <v>386</v>
      </c>
      <c r="G374" s="206"/>
      <c r="H374" s="209">
        <v>2</v>
      </c>
      <c r="I374" s="210"/>
      <c r="J374" s="206"/>
      <c r="K374" s="206"/>
      <c r="L374" s="211"/>
      <c r="M374" s="212"/>
      <c r="N374" s="213"/>
      <c r="O374" s="213"/>
      <c r="P374" s="213"/>
      <c r="Q374" s="213"/>
      <c r="R374" s="213"/>
      <c r="S374" s="213"/>
      <c r="T374" s="214"/>
      <c r="AT374" s="215" t="s">
        <v>128</v>
      </c>
      <c r="AU374" s="215" t="s">
        <v>86</v>
      </c>
      <c r="AV374" s="14" t="s">
        <v>86</v>
      </c>
      <c r="AW374" s="14" t="s">
        <v>32</v>
      </c>
      <c r="AX374" s="14" t="s">
        <v>76</v>
      </c>
      <c r="AY374" s="215" t="s">
        <v>119</v>
      </c>
    </row>
    <row r="375" spans="1:65" s="13" customFormat="1">
      <c r="B375" s="194"/>
      <c r="C375" s="195"/>
      <c r="D375" s="196" t="s">
        <v>128</v>
      </c>
      <c r="E375" s="197" t="s">
        <v>1</v>
      </c>
      <c r="F375" s="198" t="s">
        <v>138</v>
      </c>
      <c r="G375" s="195"/>
      <c r="H375" s="197" t="s">
        <v>1</v>
      </c>
      <c r="I375" s="199"/>
      <c r="J375" s="195"/>
      <c r="K375" s="195"/>
      <c r="L375" s="200"/>
      <c r="M375" s="201"/>
      <c r="N375" s="202"/>
      <c r="O375" s="202"/>
      <c r="P375" s="202"/>
      <c r="Q375" s="202"/>
      <c r="R375" s="202"/>
      <c r="S375" s="202"/>
      <c r="T375" s="203"/>
      <c r="AT375" s="204" t="s">
        <v>128</v>
      </c>
      <c r="AU375" s="204" t="s">
        <v>86</v>
      </c>
      <c r="AV375" s="13" t="s">
        <v>84</v>
      </c>
      <c r="AW375" s="13" t="s">
        <v>32</v>
      </c>
      <c r="AX375" s="13" t="s">
        <v>76</v>
      </c>
      <c r="AY375" s="204" t="s">
        <v>119</v>
      </c>
    </row>
    <row r="376" spans="1:65" s="14" customFormat="1">
      <c r="B376" s="205"/>
      <c r="C376" s="206"/>
      <c r="D376" s="196" t="s">
        <v>128</v>
      </c>
      <c r="E376" s="207" t="s">
        <v>1</v>
      </c>
      <c r="F376" s="208" t="s">
        <v>367</v>
      </c>
      <c r="G376" s="206"/>
      <c r="H376" s="209">
        <v>1</v>
      </c>
      <c r="I376" s="210"/>
      <c r="J376" s="206"/>
      <c r="K376" s="206"/>
      <c r="L376" s="211"/>
      <c r="M376" s="212"/>
      <c r="N376" s="213"/>
      <c r="O376" s="213"/>
      <c r="P376" s="213"/>
      <c r="Q376" s="213"/>
      <c r="R376" s="213"/>
      <c r="S376" s="213"/>
      <c r="T376" s="214"/>
      <c r="AT376" s="215" t="s">
        <v>128</v>
      </c>
      <c r="AU376" s="215" t="s">
        <v>86</v>
      </c>
      <c r="AV376" s="14" t="s">
        <v>86</v>
      </c>
      <c r="AW376" s="14" t="s">
        <v>32</v>
      </c>
      <c r="AX376" s="14" t="s">
        <v>76</v>
      </c>
      <c r="AY376" s="215" t="s">
        <v>119</v>
      </c>
    </row>
    <row r="377" spans="1:65" s="2" customFormat="1" ht="24">
      <c r="A377" s="33"/>
      <c r="B377" s="34"/>
      <c r="C377" s="216" t="s">
        <v>387</v>
      </c>
      <c r="D377" s="216" t="s">
        <v>330</v>
      </c>
      <c r="E377" s="217" t="s">
        <v>388</v>
      </c>
      <c r="F377" s="218" t="s">
        <v>389</v>
      </c>
      <c r="G377" s="219" t="s">
        <v>275</v>
      </c>
      <c r="H377" s="220">
        <v>3.0449999999999999</v>
      </c>
      <c r="I377" s="221"/>
      <c r="J377" s="222">
        <f>ROUND(I377*H377,2)</f>
        <v>0</v>
      </c>
      <c r="K377" s="218" t="s">
        <v>125</v>
      </c>
      <c r="L377" s="223"/>
      <c r="M377" s="224" t="s">
        <v>1</v>
      </c>
      <c r="N377" s="225" t="s">
        <v>41</v>
      </c>
      <c r="O377" s="70"/>
      <c r="P377" s="190">
        <f>O377*H377</f>
        <v>0</v>
      </c>
      <c r="Q377" s="190">
        <v>0.1</v>
      </c>
      <c r="R377" s="190">
        <f>Q377*H377</f>
        <v>0.30449999999999999</v>
      </c>
      <c r="S377" s="190">
        <v>0</v>
      </c>
      <c r="T377" s="191">
        <f>S377*H377</f>
        <v>0</v>
      </c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R377" s="192" t="s">
        <v>180</v>
      </c>
      <c r="AT377" s="192" t="s">
        <v>330</v>
      </c>
      <c r="AU377" s="192" t="s">
        <v>86</v>
      </c>
      <c r="AY377" s="16" t="s">
        <v>119</v>
      </c>
      <c r="BE377" s="193">
        <f>IF(N377="základní",J377,0)</f>
        <v>0</v>
      </c>
      <c r="BF377" s="193">
        <f>IF(N377="snížená",J377,0)</f>
        <v>0</v>
      </c>
      <c r="BG377" s="193">
        <f>IF(N377="zákl. přenesená",J377,0)</f>
        <v>0</v>
      </c>
      <c r="BH377" s="193">
        <f>IF(N377="sníž. přenesená",J377,0)</f>
        <v>0</v>
      </c>
      <c r="BI377" s="193">
        <f>IF(N377="nulová",J377,0)</f>
        <v>0</v>
      </c>
      <c r="BJ377" s="16" t="s">
        <v>84</v>
      </c>
      <c r="BK377" s="193">
        <f>ROUND(I377*H377,2)</f>
        <v>0</v>
      </c>
      <c r="BL377" s="16" t="s">
        <v>126</v>
      </c>
      <c r="BM377" s="192" t="s">
        <v>390</v>
      </c>
    </row>
    <row r="378" spans="1:65" s="14" customFormat="1">
      <c r="B378" s="205"/>
      <c r="C378" s="206"/>
      <c r="D378" s="196" t="s">
        <v>128</v>
      </c>
      <c r="E378" s="206"/>
      <c r="F378" s="208" t="s">
        <v>372</v>
      </c>
      <c r="G378" s="206"/>
      <c r="H378" s="209">
        <v>3.0449999999999999</v>
      </c>
      <c r="I378" s="210"/>
      <c r="J378" s="206"/>
      <c r="K378" s="206"/>
      <c r="L378" s="211"/>
      <c r="M378" s="212"/>
      <c r="N378" s="213"/>
      <c r="O378" s="213"/>
      <c r="P378" s="213"/>
      <c r="Q378" s="213"/>
      <c r="R378" s="213"/>
      <c r="S378" s="213"/>
      <c r="T378" s="214"/>
      <c r="AT378" s="215" t="s">
        <v>128</v>
      </c>
      <c r="AU378" s="215" t="s">
        <v>86</v>
      </c>
      <c r="AV378" s="14" t="s">
        <v>86</v>
      </c>
      <c r="AW378" s="14" t="s">
        <v>4</v>
      </c>
      <c r="AX378" s="14" t="s">
        <v>84</v>
      </c>
      <c r="AY378" s="215" t="s">
        <v>119</v>
      </c>
    </row>
    <row r="379" spans="1:65" s="2" customFormat="1" ht="24">
      <c r="A379" s="33"/>
      <c r="B379" s="34"/>
      <c r="C379" s="181" t="s">
        <v>391</v>
      </c>
      <c r="D379" s="181" t="s">
        <v>121</v>
      </c>
      <c r="E379" s="182" t="s">
        <v>392</v>
      </c>
      <c r="F379" s="183" t="s">
        <v>393</v>
      </c>
      <c r="G379" s="184" t="s">
        <v>275</v>
      </c>
      <c r="H379" s="185">
        <v>2</v>
      </c>
      <c r="I379" s="186"/>
      <c r="J379" s="187">
        <f>ROUND(I379*H379,2)</f>
        <v>0</v>
      </c>
      <c r="K379" s="183" t="s">
        <v>125</v>
      </c>
      <c r="L379" s="38"/>
      <c r="M379" s="188" t="s">
        <v>1</v>
      </c>
      <c r="N379" s="189" t="s">
        <v>41</v>
      </c>
      <c r="O379" s="70"/>
      <c r="P379" s="190">
        <f>O379*H379</f>
        <v>0</v>
      </c>
      <c r="Q379" s="190">
        <v>1.4E-3</v>
      </c>
      <c r="R379" s="190">
        <f>Q379*H379</f>
        <v>2.8E-3</v>
      </c>
      <c r="S379" s="190">
        <v>0</v>
      </c>
      <c r="T379" s="191">
        <f>S379*H379</f>
        <v>0</v>
      </c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R379" s="192" t="s">
        <v>126</v>
      </c>
      <c r="AT379" s="192" t="s">
        <v>121</v>
      </c>
      <c r="AU379" s="192" t="s">
        <v>86</v>
      </c>
      <c r="AY379" s="16" t="s">
        <v>119</v>
      </c>
      <c r="BE379" s="193">
        <f>IF(N379="základní",J379,0)</f>
        <v>0</v>
      </c>
      <c r="BF379" s="193">
        <f>IF(N379="snížená",J379,0)</f>
        <v>0</v>
      </c>
      <c r="BG379" s="193">
        <f>IF(N379="zákl. přenesená",J379,0)</f>
        <v>0</v>
      </c>
      <c r="BH379" s="193">
        <f>IF(N379="sníž. přenesená",J379,0)</f>
        <v>0</v>
      </c>
      <c r="BI379" s="193">
        <f>IF(N379="nulová",J379,0)</f>
        <v>0</v>
      </c>
      <c r="BJ379" s="16" t="s">
        <v>84</v>
      </c>
      <c r="BK379" s="193">
        <f>ROUND(I379*H379,2)</f>
        <v>0</v>
      </c>
      <c r="BL379" s="16" t="s">
        <v>126</v>
      </c>
      <c r="BM379" s="192" t="s">
        <v>394</v>
      </c>
    </row>
    <row r="380" spans="1:65" s="13" customFormat="1">
      <c r="B380" s="194"/>
      <c r="C380" s="195"/>
      <c r="D380" s="196" t="s">
        <v>128</v>
      </c>
      <c r="E380" s="197" t="s">
        <v>1</v>
      </c>
      <c r="F380" s="198" t="s">
        <v>348</v>
      </c>
      <c r="G380" s="195"/>
      <c r="H380" s="197" t="s">
        <v>1</v>
      </c>
      <c r="I380" s="199"/>
      <c r="J380" s="195"/>
      <c r="K380" s="195"/>
      <c r="L380" s="200"/>
      <c r="M380" s="201"/>
      <c r="N380" s="202"/>
      <c r="O380" s="202"/>
      <c r="P380" s="202"/>
      <c r="Q380" s="202"/>
      <c r="R380" s="202"/>
      <c r="S380" s="202"/>
      <c r="T380" s="203"/>
      <c r="AT380" s="204" t="s">
        <v>128</v>
      </c>
      <c r="AU380" s="204" t="s">
        <v>86</v>
      </c>
      <c r="AV380" s="13" t="s">
        <v>84</v>
      </c>
      <c r="AW380" s="13" t="s">
        <v>32</v>
      </c>
      <c r="AX380" s="13" t="s">
        <v>76</v>
      </c>
      <c r="AY380" s="204" t="s">
        <v>119</v>
      </c>
    </row>
    <row r="381" spans="1:65" s="13" customFormat="1">
      <c r="B381" s="194"/>
      <c r="C381" s="195"/>
      <c r="D381" s="196" t="s">
        <v>128</v>
      </c>
      <c r="E381" s="197" t="s">
        <v>1</v>
      </c>
      <c r="F381" s="198" t="s">
        <v>365</v>
      </c>
      <c r="G381" s="195"/>
      <c r="H381" s="197" t="s">
        <v>1</v>
      </c>
      <c r="I381" s="199"/>
      <c r="J381" s="195"/>
      <c r="K381" s="195"/>
      <c r="L381" s="200"/>
      <c r="M381" s="201"/>
      <c r="N381" s="202"/>
      <c r="O381" s="202"/>
      <c r="P381" s="202"/>
      <c r="Q381" s="202"/>
      <c r="R381" s="202"/>
      <c r="S381" s="202"/>
      <c r="T381" s="203"/>
      <c r="AT381" s="204" t="s">
        <v>128</v>
      </c>
      <c r="AU381" s="204" t="s">
        <v>86</v>
      </c>
      <c r="AV381" s="13" t="s">
        <v>84</v>
      </c>
      <c r="AW381" s="13" t="s">
        <v>32</v>
      </c>
      <c r="AX381" s="13" t="s">
        <v>76</v>
      </c>
      <c r="AY381" s="204" t="s">
        <v>119</v>
      </c>
    </row>
    <row r="382" spans="1:65" s="13" customFormat="1">
      <c r="B382" s="194"/>
      <c r="C382" s="195"/>
      <c r="D382" s="196" t="s">
        <v>128</v>
      </c>
      <c r="E382" s="197" t="s">
        <v>1</v>
      </c>
      <c r="F382" s="198" t="s">
        <v>131</v>
      </c>
      <c r="G382" s="195"/>
      <c r="H382" s="197" t="s">
        <v>1</v>
      </c>
      <c r="I382" s="199"/>
      <c r="J382" s="195"/>
      <c r="K382" s="195"/>
      <c r="L382" s="200"/>
      <c r="M382" s="201"/>
      <c r="N382" s="202"/>
      <c r="O382" s="202"/>
      <c r="P382" s="202"/>
      <c r="Q382" s="202"/>
      <c r="R382" s="202"/>
      <c r="S382" s="202"/>
      <c r="T382" s="203"/>
      <c r="AT382" s="204" t="s">
        <v>128</v>
      </c>
      <c r="AU382" s="204" t="s">
        <v>86</v>
      </c>
      <c r="AV382" s="13" t="s">
        <v>84</v>
      </c>
      <c r="AW382" s="13" t="s">
        <v>32</v>
      </c>
      <c r="AX382" s="13" t="s">
        <v>76</v>
      </c>
      <c r="AY382" s="204" t="s">
        <v>119</v>
      </c>
    </row>
    <row r="383" spans="1:65" s="13" customFormat="1">
      <c r="B383" s="194"/>
      <c r="C383" s="195"/>
      <c r="D383" s="196" t="s">
        <v>128</v>
      </c>
      <c r="E383" s="197" t="s">
        <v>1</v>
      </c>
      <c r="F383" s="198" t="s">
        <v>133</v>
      </c>
      <c r="G383" s="195"/>
      <c r="H383" s="197" t="s">
        <v>1</v>
      </c>
      <c r="I383" s="199"/>
      <c r="J383" s="195"/>
      <c r="K383" s="195"/>
      <c r="L383" s="200"/>
      <c r="M383" s="201"/>
      <c r="N383" s="202"/>
      <c r="O383" s="202"/>
      <c r="P383" s="202"/>
      <c r="Q383" s="202"/>
      <c r="R383" s="202"/>
      <c r="S383" s="202"/>
      <c r="T383" s="203"/>
      <c r="AT383" s="204" t="s">
        <v>128</v>
      </c>
      <c r="AU383" s="204" t="s">
        <v>86</v>
      </c>
      <c r="AV383" s="13" t="s">
        <v>84</v>
      </c>
      <c r="AW383" s="13" t="s">
        <v>32</v>
      </c>
      <c r="AX383" s="13" t="s">
        <v>76</v>
      </c>
      <c r="AY383" s="204" t="s">
        <v>119</v>
      </c>
    </row>
    <row r="384" spans="1:65" s="14" customFormat="1">
      <c r="B384" s="205"/>
      <c r="C384" s="206"/>
      <c r="D384" s="196" t="s">
        <v>128</v>
      </c>
      <c r="E384" s="207" t="s">
        <v>1</v>
      </c>
      <c r="F384" s="208" t="s">
        <v>367</v>
      </c>
      <c r="G384" s="206"/>
      <c r="H384" s="209">
        <v>1</v>
      </c>
      <c r="I384" s="210"/>
      <c r="J384" s="206"/>
      <c r="K384" s="206"/>
      <c r="L384" s="211"/>
      <c r="M384" s="212"/>
      <c r="N384" s="213"/>
      <c r="O384" s="213"/>
      <c r="P384" s="213"/>
      <c r="Q384" s="213"/>
      <c r="R384" s="213"/>
      <c r="S384" s="213"/>
      <c r="T384" s="214"/>
      <c r="AT384" s="215" t="s">
        <v>128</v>
      </c>
      <c r="AU384" s="215" t="s">
        <v>86</v>
      </c>
      <c r="AV384" s="14" t="s">
        <v>86</v>
      </c>
      <c r="AW384" s="14" t="s">
        <v>32</v>
      </c>
      <c r="AX384" s="14" t="s">
        <v>76</v>
      </c>
      <c r="AY384" s="215" t="s">
        <v>119</v>
      </c>
    </row>
    <row r="385" spans="1:65" s="13" customFormat="1">
      <c r="B385" s="194"/>
      <c r="C385" s="195"/>
      <c r="D385" s="196" t="s">
        <v>128</v>
      </c>
      <c r="E385" s="197" t="s">
        <v>1</v>
      </c>
      <c r="F385" s="198" t="s">
        <v>138</v>
      </c>
      <c r="G385" s="195"/>
      <c r="H385" s="197" t="s">
        <v>1</v>
      </c>
      <c r="I385" s="199"/>
      <c r="J385" s="195"/>
      <c r="K385" s="195"/>
      <c r="L385" s="200"/>
      <c r="M385" s="201"/>
      <c r="N385" s="202"/>
      <c r="O385" s="202"/>
      <c r="P385" s="202"/>
      <c r="Q385" s="202"/>
      <c r="R385" s="202"/>
      <c r="S385" s="202"/>
      <c r="T385" s="203"/>
      <c r="AT385" s="204" t="s">
        <v>128</v>
      </c>
      <c r="AU385" s="204" t="s">
        <v>86</v>
      </c>
      <c r="AV385" s="13" t="s">
        <v>84</v>
      </c>
      <c r="AW385" s="13" t="s">
        <v>32</v>
      </c>
      <c r="AX385" s="13" t="s">
        <v>76</v>
      </c>
      <c r="AY385" s="204" t="s">
        <v>119</v>
      </c>
    </row>
    <row r="386" spans="1:65" s="14" customFormat="1">
      <c r="B386" s="205"/>
      <c r="C386" s="206"/>
      <c r="D386" s="196" t="s">
        <v>128</v>
      </c>
      <c r="E386" s="207" t="s">
        <v>1</v>
      </c>
      <c r="F386" s="208" t="s">
        <v>367</v>
      </c>
      <c r="G386" s="206"/>
      <c r="H386" s="209">
        <v>1</v>
      </c>
      <c r="I386" s="210"/>
      <c r="J386" s="206"/>
      <c r="K386" s="206"/>
      <c r="L386" s="211"/>
      <c r="M386" s="212"/>
      <c r="N386" s="213"/>
      <c r="O386" s="213"/>
      <c r="P386" s="213"/>
      <c r="Q386" s="213"/>
      <c r="R386" s="213"/>
      <c r="S386" s="213"/>
      <c r="T386" s="214"/>
      <c r="AT386" s="215" t="s">
        <v>128</v>
      </c>
      <c r="AU386" s="215" t="s">
        <v>86</v>
      </c>
      <c r="AV386" s="14" t="s">
        <v>86</v>
      </c>
      <c r="AW386" s="14" t="s">
        <v>32</v>
      </c>
      <c r="AX386" s="14" t="s">
        <v>76</v>
      </c>
      <c r="AY386" s="215" t="s">
        <v>119</v>
      </c>
    </row>
    <row r="387" spans="1:65" s="2" customFormat="1" ht="24">
      <c r="A387" s="33"/>
      <c r="B387" s="34"/>
      <c r="C387" s="181" t="s">
        <v>395</v>
      </c>
      <c r="D387" s="181" t="s">
        <v>121</v>
      </c>
      <c r="E387" s="182" t="s">
        <v>396</v>
      </c>
      <c r="F387" s="183" t="s">
        <v>397</v>
      </c>
      <c r="G387" s="184" t="s">
        <v>275</v>
      </c>
      <c r="H387" s="185">
        <v>84</v>
      </c>
      <c r="I387" s="186"/>
      <c r="J387" s="187">
        <f>ROUND(I387*H387,2)</f>
        <v>0</v>
      </c>
      <c r="K387" s="183" t="s">
        <v>125</v>
      </c>
      <c r="L387" s="38"/>
      <c r="M387" s="188" t="s">
        <v>1</v>
      </c>
      <c r="N387" s="189" t="s">
        <v>41</v>
      </c>
      <c r="O387" s="70"/>
      <c r="P387" s="190">
        <f>O387*H387</f>
        <v>0</v>
      </c>
      <c r="Q387" s="190">
        <v>1.0000000000000001E-5</v>
      </c>
      <c r="R387" s="190">
        <f>Q387*H387</f>
        <v>8.4000000000000003E-4</v>
      </c>
      <c r="S387" s="190">
        <v>0</v>
      </c>
      <c r="T387" s="191">
        <f>S387*H387</f>
        <v>0</v>
      </c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R387" s="192" t="s">
        <v>126</v>
      </c>
      <c r="AT387" s="192" t="s">
        <v>121</v>
      </c>
      <c r="AU387" s="192" t="s">
        <v>86</v>
      </c>
      <c r="AY387" s="16" t="s">
        <v>119</v>
      </c>
      <c r="BE387" s="193">
        <f>IF(N387="základní",J387,0)</f>
        <v>0</v>
      </c>
      <c r="BF387" s="193">
        <f>IF(N387="snížená",J387,0)</f>
        <v>0</v>
      </c>
      <c r="BG387" s="193">
        <f>IF(N387="zákl. přenesená",J387,0)</f>
        <v>0</v>
      </c>
      <c r="BH387" s="193">
        <f>IF(N387="sníž. přenesená",J387,0)</f>
        <v>0</v>
      </c>
      <c r="BI387" s="193">
        <f>IF(N387="nulová",J387,0)</f>
        <v>0</v>
      </c>
      <c r="BJ387" s="16" t="s">
        <v>84</v>
      </c>
      <c r="BK387" s="193">
        <f>ROUND(I387*H387,2)</f>
        <v>0</v>
      </c>
      <c r="BL387" s="16" t="s">
        <v>126</v>
      </c>
      <c r="BM387" s="192" t="s">
        <v>398</v>
      </c>
    </row>
    <row r="388" spans="1:65" s="2" customFormat="1" ht="21.75" customHeight="1">
      <c r="A388" s="33"/>
      <c r="B388" s="34"/>
      <c r="C388" s="216" t="s">
        <v>321</v>
      </c>
      <c r="D388" s="216" t="s">
        <v>330</v>
      </c>
      <c r="E388" s="217" t="s">
        <v>399</v>
      </c>
      <c r="F388" s="218" t="s">
        <v>400</v>
      </c>
      <c r="G388" s="219" t="s">
        <v>275</v>
      </c>
      <c r="H388" s="220">
        <v>29.7</v>
      </c>
      <c r="I388" s="221"/>
      <c r="J388" s="222">
        <f>ROUND(I388*H388,2)</f>
        <v>0</v>
      </c>
      <c r="K388" s="218" t="s">
        <v>1</v>
      </c>
      <c r="L388" s="223"/>
      <c r="M388" s="224" t="s">
        <v>1</v>
      </c>
      <c r="N388" s="225" t="s">
        <v>41</v>
      </c>
      <c r="O388" s="70"/>
      <c r="P388" s="190">
        <f>O388*H388</f>
        <v>0</v>
      </c>
      <c r="Q388" s="190">
        <v>2.8999999999999998E-3</v>
      </c>
      <c r="R388" s="190">
        <f>Q388*H388</f>
        <v>8.6129999999999998E-2</v>
      </c>
      <c r="S388" s="190">
        <v>0</v>
      </c>
      <c r="T388" s="191">
        <f>S388*H388</f>
        <v>0</v>
      </c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R388" s="192" t="s">
        <v>180</v>
      </c>
      <c r="AT388" s="192" t="s">
        <v>330</v>
      </c>
      <c r="AU388" s="192" t="s">
        <v>86</v>
      </c>
      <c r="AY388" s="16" t="s">
        <v>119</v>
      </c>
      <c r="BE388" s="193">
        <f>IF(N388="základní",J388,0)</f>
        <v>0</v>
      </c>
      <c r="BF388" s="193">
        <f>IF(N388="snížená",J388,0)</f>
        <v>0</v>
      </c>
      <c r="BG388" s="193">
        <f>IF(N388="zákl. přenesená",J388,0)</f>
        <v>0</v>
      </c>
      <c r="BH388" s="193">
        <f>IF(N388="sníž. přenesená",J388,0)</f>
        <v>0</v>
      </c>
      <c r="BI388" s="193">
        <f>IF(N388="nulová",J388,0)</f>
        <v>0</v>
      </c>
      <c r="BJ388" s="16" t="s">
        <v>84</v>
      </c>
      <c r="BK388" s="193">
        <f>ROUND(I388*H388,2)</f>
        <v>0</v>
      </c>
      <c r="BL388" s="16" t="s">
        <v>126</v>
      </c>
      <c r="BM388" s="192" t="s">
        <v>401</v>
      </c>
    </row>
    <row r="389" spans="1:65" s="13" customFormat="1">
      <c r="B389" s="194"/>
      <c r="C389" s="195"/>
      <c r="D389" s="196" t="s">
        <v>128</v>
      </c>
      <c r="E389" s="197" t="s">
        <v>1</v>
      </c>
      <c r="F389" s="198" t="s">
        <v>348</v>
      </c>
      <c r="G389" s="195"/>
      <c r="H389" s="197" t="s">
        <v>1</v>
      </c>
      <c r="I389" s="199"/>
      <c r="J389" s="195"/>
      <c r="K389" s="195"/>
      <c r="L389" s="200"/>
      <c r="M389" s="201"/>
      <c r="N389" s="202"/>
      <c r="O389" s="202"/>
      <c r="P389" s="202"/>
      <c r="Q389" s="202"/>
      <c r="R389" s="202"/>
      <c r="S389" s="202"/>
      <c r="T389" s="203"/>
      <c r="AT389" s="204" t="s">
        <v>128</v>
      </c>
      <c r="AU389" s="204" t="s">
        <v>86</v>
      </c>
      <c r="AV389" s="13" t="s">
        <v>84</v>
      </c>
      <c r="AW389" s="13" t="s">
        <v>32</v>
      </c>
      <c r="AX389" s="13" t="s">
        <v>76</v>
      </c>
      <c r="AY389" s="204" t="s">
        <v>119</v>
      </c>
    </row>
    <row r="390" spans="1:65" s="13" customFormat="1">
      <c r="B390" s="194"/>
      <c r="C390" s="195"/>
      <c r="D390" s="196" t="s">
        <v>128</v>
      </c>
      <c r="E390" s="197" t="s">
        <v>1</v>
      </c>
      <c r="F390" s="198" t="s">
        <v>365</v>
      </c>
      <c r="G390" s="195"/>
      <c r="H390" s="197" t="s">
        <v>1</v>
      </c>
      <c r="I390" s="199"/>
      <c r="J390" s="195"/>
      <c r="K390" s="195"/>
      <c r="L390" s="200"/>
      <c r="M390" s="201"/>
      <c r="N390" s="202"/>
      <c r="O390" s="202"/>
      <c r="P390" s="202"/>
      <c r="Q390" s="202"/>
      <c r="R390" s="202"/>
      <c r="S390" s="202"/>
      <c r="T390" s="203"/>
      <c r="AT390" s="204" t="s">
        <v>128</v>
      </c>
      <c r="AU390" s="204" t="s">
        <v>86</v>
      </c>
      <c r="AV390" s="13" t="s">
        <v>84</v>
      </c>
      <c r="AW390" s="13" t="s">
        <v>32</v>
      </c>
      <c r="AX390" s="13" t="s">
        <v>76</v>
      </c>
      <c r="AY390" s="204" t="s">
        <v>119</v>
      </c>
    </row>
    <row r="391" spans="1:65" s="13" customFormat="1">
      <c r="B391" s="194"/>
      <c r="C391" s="195"/>
      <c r="D391" s="196" t="s">
        <v>128</v>
      </c>
      <c r="E391" s="197" t="s">
        <v>1</v>
      </c>
      <c r="F391" s="198" t="s">
        <v>131</v>
      </c>
      <c r="G391" s="195"/>
      <c r="H391" s="197" t="s">
        <v>1</v>
      </c>
      <c r="I391" s="199"/>
      <c r="J391" s="195"/>
      <c r="K391" s="195"/>
      <c r="L391" s="200"/>
      <c r="M391" s="201"/>
      <c r="N391" s="202"/>
      <c r="O391" s="202"/>
      <c r="P391" s="202"/>
      <c r="Q391" s="202"/>
      <c r="R391" s="202"/>
      <c r="S391" s="202"/>
      <c r="T391" s="203"/>
      <c r="AT391" s="204" t="s">
        <v>128</v>
      </c>
      <c r="AU391" s="204" t="s">
        <v>86</v>
      </c>
      <c r="AV391" s="13" t="s">
        <v>84</v>
      </c>
      <c r="AW391" s="13" t="s">
        <v>32</v>
      </c>
      <c r="AX391" s="13" t="s">
        <v>76</v>
      </c>
      <c r="AY391" s="204" t="s">
        <v>119</v>
      </c>
    </row>
    <row r="392" spans="1:65" s="13" customFormat="1">
      <c r="B392" s="194"/>
      <c r="C392" s="195"/>
      <c r="D392" s="196" t="s">
        <v>128</v>
      </c>
      <c r="E392" s="197" t="s">
        <v>1</v>
      </c>
      <c r="F392" s="198" t="s">
        <v>133</v>
      </c>
      <c r="G392" s="195"/>
      <c r="H392" s="197" t="s">
        <v>1</v>
      </c>
      <c r="I392" s="199"/>
      <c r="J392" s="195"/>
      <c r="K392" s="195"/>
      <c r="L392" s="200"/>
      <c r="M392" s="201"/>
      <c r="N392" s="202"/>
      <c r="O392" s="202"/>
      <c r="P392" s="202"/>
      <c r="Q392" s="202"/>
      <c r="R392" s="202"/>
      <c r="S392" s="202"/>
      <c r="T392" s="203"/>
      <c r="AT392" s="204" t="s">
        <v>128</v>
      </c>
      <c r="AU392" s="204" t="s">
        <v>86</v>
      </c>
      <c r="AV392" s="13" t="s">
        <v>84</v>
      </c>
      <c r="AW392" s="13" t="s">
        <v>32</v>
      </c>
      <c r="AX392" s="13" t="s">
        <v>76</v>
      </c>
      <c r="AY392" s="204" t="s">
        <v>119</v>
      </c>
    </row>
    <row r="393" spans="1:65" s="14" customFormat="1">
      <c r="B393" s="205"/>
      <c r="C393" s="206"/>
      <c r="D393" s="196" t="s">
        <v>128</v>
      </c>
      <c r="E393" s="207" t="s">
        <v>1</v>
      </c>
      <c r="F393" s="208" t="s">
        <v>402</v>
      </c>
      <c r="G393" s="206"/>
      <c r="H393" s="209">
        <v>27</v>
      </c>
      <c r="I393" s="210"/>
      <c r="J393" s="206"/>
      <c r="K393" s="206"/>
      <c r="L393" s="211"/>
      <c r="M393" s="212"/>
      <c r="N393" s="213"/>
      <c r="O393" s="213"/>
      <c r="P393" s="213"/>
      <c r="Q393" s="213"/>
      <c r="R393" s="213"/>
      <c r="S393" s="213"/>
      <c r="T393" s="214"/>
      <c r="AT393" s="215" t="s">
        <v>128</v>
      </c>
      <c r="AU393" s="215" t="s">
        <v>86</v>
      </c>
      <c r="AV393" s="14" t="s">
        <v>86</v>
      </c>
      <c r="AW393" s="14" t="s">
        <v>32</v>
      </c>
      <c r="AX393" s="14" t="s">
        <v>76</v>
      </c>
      <c r="AY393" s="215" t="s">
        <v>119</v>
      </c>
    </row>
    <row r="394" spans="1:65" s="14" customFormat="1">
      <c r="B394" s="205"/>
      <c r="C394" s="206"/>
      <c r="D394" s="196" t="s">
        <v>128</v>
      </c>
      <c r="E394" s="206"/>
      <c r="F394" s="208" t="s">
        <v>403</v>
      </c>
      <c r="G394" s="206"/>
      <c r="H394" s="209">
        <v>29.7</v>
      </c>
      <c r="I394" s="210"/>
      <c r="J394" s="206"/>
      <c r="K394" s="206"/>
      <c r="L394" s="211"/>
      <c r="M394" s="212"/>
      <c r="N394" s="213"/>
      <c r="O394" s="213"/>
      <c r="P394" s="213"/>
      <c r="Q394" s="213"/>
      <c r="R394" s="213"/>
      <c r="S394" s="213"/>
      <c r="T394" s="214"/>
      <c r="AT394" s="215" t="s">
        <v>128</v>
      </c>
      <c r="AU394" s="215" t="s">
        <v>86</v>
      </c>
      <c r="AV394" s="14" t="s">
        <v>86</v>
      </c>
      <c r="AW394" s="14" t="s">
        <v>4</v>
      </c>
      <c r="AX394" s="14" t="s">
        <v>84</v>
      </c>
      <c r="AY394" s="215" t="s">
        <v>119</v>
      </c>
    </row>
    <row r="395" spans="1:65" s="2" customFormat="1" ht="21.75" customHeight="1">
      <c r="A395" s="33"/>
      <c r="B395" s="34"/>
      <c r="C395" s="216" t="s">
        <v>404</v>
      </c>
      <c r="D395" s="216" t="s">
        <v>330</v>
      </c>
      <c r="E395" s="217" t="s">
        <v>405</v>
      </c>
      <c r="F395" s="218" t="s">
        <v>406</v>
      </c>
      <c r="G395" s="219" t="s">
        <v>275</v>
      </c>
      <c r="H395" s="220">
        <v>62.7</v>
      </c>
      <c r="I395" s="221"/>
      <c r="J395" s="222">
        <f>ROUND(I395*H395,2)</f>
        <v>0</v>
      </c>
      <c r="K395" s="218" t="s">
        <v>1</v>
      </c>
      <c r="L395" s="223"/>
      <c r="M395" s="224" t="s">
        <v>1</v>
      </c>
      <c r="N395" s="225" t="s">
        <v>41</v>
      </c>
      <c r="O395" s="70"/>
      <c r="P395" s="190">
        <f>O395*H395</f>
        <v>0</v>
      </c>
      <c r="Q395" s="190">
        <v>2.8999999999999998E-3</v>
      </c>
      <c r="R395" s="190">
        <f>Q395*H395</f>
        <v>0.18182999999999999</v>
      </c>
      <c r="S395" s="190">
        <v>0</v>
      </c>
      <c r="T395" s="191">
        <f>S395*H395</f>
        <v>0</v>
      </c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R395" s="192" t="s">
        <v>180</v>
      </c>
      <c r="AT395" s="192" t="s">
        <v>330</v>
      </c>
      <c r="AU395" s="192" t="s">
        <v>86</v>
      </c>
      <c r="AY395" s="16" t="s">
        <v>119</v>
      </c>
      <c r="BE395" s="193">
        <f>IF(N395="základní",J395,0)</f>
        <v>0</v>
      </c>
      <c r="BF395" s="193">
        <f>IF(N395="snížená",J395,0)</f>
        <v>0</v>
      </c>
      <c r="BG395" s="193">
        <f>IF(N395="zákl. přenesená",J395,0)</f>
        <v>0</v>
      </c>
      <c r="BH395" s="193">
        <f>IF(N395="sníž. přenesená",J395,0)</f>
        <v>0</v>
      </c>
      <c r="BI395" s="193">
        <f>IF(N395="nulová",J395,0)</f>
        <v>0</v>
      </c>
      <c r="BJ395" s="16" t="s">
        <v>84</v>
      </c>
      <c r="BK395" s="193">
        <f>ROUND(I395*H395,2)</f>
        <v>0</v>
      </c>
      <c r="BL395" s="16" t="s">
        <v>126</v>
      </c>
      <c r="BM395" s="192" t="s">
        <v>407</v>
      </c>
    </row>
    <row r="396" spans="1:65" s="13" customFormat="1">
      <c r="B396" s="194"/>
      <c r="C396" s="195"/>
      <c r="D396" s="196" t="s">
        <v>128</v>
      </c>
      <c r="E396" s="197" t="s">
        <v>1</v>
      </c>
      <c r="F396" s="198" t="s">
        <v>348</v>
      </c>
      <c r="G396" s="195"/>
      <c r="H396" s="197" t="s">
        <v>1</v>
      </c>
      <c r="I396" s="199"/>
      <c r="J396" s="195"/>
      <c r="K396" s="195"/>
      <c r="L396" s="200"/>
      <c r="M396" s="201"/>
      <c r="N396" s="202"/>
      <c r="O396" s="202"/>
      <c r="P396" s="202"/>
      <c r="Q396" s="202"/>
      <c r="R396" s="202"/>
      <c r="S396" s="202"/>
      <c r="T396" s="203"/>
      <c r="AT396" s="204" t="s">
        <v>128</v>
      </c>
      <c r="AU396" s="204" t="s">
        <v>86</v>
      </c>
      <c r="AV396" s="13" t="s">
        <v>84</v>
      </c>
      <c r="AW396" s="13" t="s">
        <v>32</v>
      </c>
      <c r="AX396" s="13" t="s">
        <v>76</v>
      </c>
      <c r="AY396" s="204" t="s">
        <v>119</v>
      </c>
    </row>
    <row r="397" spans="1:65" s="13" customFormat="1">
      <c r="B397" s="194"/>
      <c r="C397" s="195"/>
      <c r="D397" s="196" t="s">
        <v>128</v>
      </c>
      <c r="E397" s="197" t="s">
        <v>1</v>
      </c>
      <c r="F397" s="198" t="s">
        <v>365</v>
      </c>
      <c r="G397" s="195"/>
      <c r="H397" s="197" t="s">
        <v>1</v>
      </c>
      <c r="I397" s="199"/>
      <c r="J397" s="195"/>
      <c r="K397" s="195"/>
      <c r="L397" s="200"/>
      <c r="M397" s="201"/>
      <c r="N397" s="202"/>
      <c r="O397" s="202"/>
      <c r="P397" s="202"/>
      <c r="Q397" s="202"/>
      <c r="R397" s="202"/>
      <c r="S397" s="202"/>
      <c r="T397" s="203"/>
      <c r="AT397" s="204" t="s">
        <v>128</v>
      </c>
      <c r="AU397" s="204" t="s">
        <v>86</v>
      </c>
      <c r="AV397" s="13" t="s">
        <v>84</v>
      </c>
      <c r="AW397" s="13" t="s">
        <v>32</v>
      </c>
      <c r="AX397" s="13" t="s">
        <v>76</v>
      </c>
      <c r="AY397" s="204" t="s">
        <v>119</v>
      </c>
    </row>
    <row r="398" spans="1:65" s="13" customFormat="1">
      <c r="B398" s="194"/>
      <c r="C398" s="195"/>
      <c r="D398" s="196" t="s">
        <v>128</v>
      </c>
      <c r="E398" s="197" t="s">
        <v>1</v>
      </c>
      <c r="F398" s="198" t="s">
        <v>131</v>
      </c>
      <c r="G398" s="195"/>
      <c r="H398" s="197" t="s">
        <v>1</v>
      </c>
      <c r="I398" s="199"/>
      <c r="J398" s="195"/>
      <c r="K398" s="195"/>
      <c r="L398" s="200"/>
      <c r="M398" s="201"/>
      <c r="N398" s="202"/>
      <c r="O398" s="202"/>
      <c r="P398" s="202"/>
      <c r="Q398" s="202"/>
      <c r="R398" s="202"/>
      <c r="S398" s="202"/>
      <c r="T398" s="203"/>
      <c r="AT398" s="204" t="s">
        <v>128</v>
      </c>
      <c r="AU398" s="204" t="s">
        <v>86</v>
      </c>
      <c r="AV398" s="13" t="s">
        <v>84</v>
      </c>
      <c r="AW398" s="13" t="s">
        <v>32</v>
      </c>
      <c r="AX398" s="13" t="s">
        <v>76</v>
      </c>
      <c r="AY398" s="204" t="s">
        <v>119</v>
      </c>
    </row>
    <row r="399" spans="1:65" s="13" customFormat="1">
      <c r="B399" s="194"/>
      <c r="C399" s="195"/>
      <c r="D399" s="196" t="s">
        <v>128</v>
      </c>
      <c r="E399" s="197" t="s">
        <v>1</v>
      </c>
      <c r="F399" s="198" t="s">
        <v>133</v>
      </c>
      <c r="G399" s="195"/>
      <c r="H399" s="197" t="s">
        <v>1</v>
      </c>
      <c r="I399" s="199"/>
      <c r="J399" s="195"/>
      <c r="K399" s="195"/>
      <c r="L399" s="200"/>
      <c r="M399" s="201"/>
      <c r="N399" s="202"/>
      <c r="O399" s="202"/>
      <c r="P399" s="202"/>
      <c r="Q399" s="202"/>
      <c r="R399" s="202"/>
      <c r="S399" s="202"/>
      <c r="T399" s="203"/>
      <c r="AT399" s="204" t="s">
        <v>128</v>
      </c>
      <c r="AU399" s="204" t="s">
        <v>86</v>
      </c>
      <c r="AV399" s="13" t="s">
        <v>84</v>
      </c>
      <c r="AW399" s="13" t="s">
        <v>32</v>
      </c>
      <c r="AX399" s="13" t="s">
        <v>76</v>
      </c>
      <c r="AY399" s="204" t="s">
        <v>119</v>
      </c>
    </row>
    <row r="400" spans="1:65" s="14" customFormat="1">
      <c r="B400" s="205"/>
      <c r="C400" s="206"/>
      <c r="D400" s="196" t="s">
        <v>128</v>
      </c>
      <c r="E400" s="207" t="s">
        <v>1</v>
      </c>
      <c r="F400" s="208" t="s">
        <v>408</v>
      </c>
      <c r="G400" s="206"/>
      <c r="H400" s="209">
        <v>18</v>
      </c>
      <c r="I400" s="210"/>
      <c r="J400" s="206"/>
      <c r="K400" s="206"/>
      <c r="L400" s="211"/>
      <c r="M400" s="212"/>
      <c r="N400" s="213"/>
      <c r="O400" s="213"/>
      <c r="P400" s="213"/>
      <c r="Q400" s="213"/>
      <c r="R400" s="213"/>
      <c r="S400" s="213"/>
      <c r="T400" s="214"/>
      <c r="AT400" s="215" t="s">
        <v>128</v>
      </c>
      <c r="AU400" s="215" t="s">
        <v>86</v>
      </c>
      <c r="AV400" s="14" t="s">
        <v>86</v>
      </c>
      <c r="AW400" s="14" t="s">
        <v>32</v>
      </c>
      <c r="AX400" s="14" t="s">
        <v>76</v>
      </c>
      <c r="AY400" s="215" t="s">
        <v>119</v>
      </c>
    </row>
    <row r="401" spans="1:65" s="13" customFormat="1">
      <c r="B401" s="194"/>
      <c r="C401" s="195"/>
      <c r="D401" s="196" t="s">
        <v>128</v>
      </c>
      <c r="E401" s="197" t="s">
        <v>1</v>
      </c>
      <c r="F401" s="198" t="s">
        <v>138</v>
      </c>
      <c r="G401" s="195"/>
      <c r="H401" s="197" t="s">
        <v>1</v>
      </c>
      <c r="I401" s="199"/>
      <c r="J401" s="195"/>
      <c r="K401" s="195"/>
      <c r="L401" s="200"/>
      <c r="M401" s="201"/>
      <c r="N401" s="202"/>
      <c r="O401" s="202"/>
      <c r="P401" s="202"/>
      <c r="Q401" s="202"/>
      <c r="R401" s="202"/>
      <c r="S401" s="202"/>
      <c r="T401" s="203"/>
      <c r="AT401" s="204" t="s">
        <v>128</v>
      </c>
      <c r="AU401" s="204" t="s">
        <v>86</v>
      </c>
      <c r="AV401" s="13" t="s">
        <v>84</v>
      </c>
      <c r="AW401" s="13" t="s">
        <v>32</v>
      </c>
      <c r="AX401" s="13" t="s">
        <v>76</v>
      </c>
      <c r="AY401" s="204" t="s">
        <v>119</v>
      </c>
    </row>
    <row r="402" spans="1:65" s="14" customFormat="1">
      <c r="B402" s="205"/>
      <c r="C402" s="206"/>
      <c r="D402" s="196" t="s">
        <v>128</v>
      </c>
      <c r="E402" s="207" t="s">
        <v>1</v>
      </c>
      <c r="F402" s="208" t="s">
        <v>409</v>
      </c>
      <c r="G402" s="206"/>
      <c r="H402" s="209">
        <v>39</v>
      </c>
      <c r="I402" s="210"/>
      <c r="J402" s="206"/>
      <c r="K402" s="206"/>
      <c r="L402" s="211"/>
      <c r="M402" s="212"/>
      <c r="N402" s="213"/>
      <c r="O402" s="213"/>
      <c r="P402" s="213"/>
      <c r="Q402" s="213"/>
      <c r="R402" s="213"/>
      <c r="S402" s="213"/>
      <c r="T402" s="214"/>
      <c r="AT402" s="215" t="s">
        <v>128</v>
      </c>
      <c r="AU402" s="215" t="s">
        <v>86</v>
      </c>
      <c r="AV402" s="14" t="s">
        <v>86</v>
      </c>
      <c r="AW402" s="14" t="s">
        <v>32</v>
      </c>
      <c r="AX402" s="14" t="s">
        <v>76</v>
      </c>
      <c r="AY402" s="215" t="s">
        <v>119</v>
      </c>
    </row>
    <row r="403" spans="1:65" s="14" customFormat="1">
      <c r="B403" s="205"/>
      <c r="C403" s="206"/>
      <c r="D403" s="196" t="s">
        <v>128</v>
      </c>
      <c r="E403" s="206"/>
      <c r="F403" s="208" t="s">
        <v>410</v>
      </c>
      <c r="G403" s="206"/>
      <c r="H403" s="209">
        <v>62.7</v>
      </c>
      <c r="I403" s="210"/>
      <c r="J403" s="206"/>
      <c r="K403" s="206"/>
      <c r="L403" s="211"/>
      <c r="M403" s="212"/>
      <c r="N403" s="213"/>
      <c r="O403" s="213"/>
      <c r="P403" s="213"/>
      <c r="Q403" s="213"/>
      <c r="R403" s="213"/>
      <c r="S403" s="213"/>
      <c r="T403" s="214"/>
      <c r="AT403" s="215" t="s">
        <v>128</v>
      </c>
      <c r="AU403" s="215" t="s">
        <v>86</v>
      </c>
      <c r="AV403" s="14" t="s">
        <v>86</v>
      </c>
      <c r="AW403" s="14" t="s">
        <v>4</v>
      </c>
      <c r="AX403" s="14" t="s">
        <v>84</v>
      </c>
      <c r="AY403" s="215" t="s">
        <v>119</v>
      </c>
    </row>
    <row r="404" spans="1:65" s="2" customFormat="1" ht="33" customHeight="1">
      <c r="A404" s="33"/>
      <c r="B404" s="34"/>
      <c r="C404" s="181" t="s">
        <v>411</v>
      </c>
      <c r="D404" s="181" t="s">
        <v>121</v>
      </c>
      <c r="E404" s="182" t="s">
        <v>412</v>
      </c>
      <c r="F404" s="183" t="s">
        <v>413</v>
      </c>
      <c r="G404" s="184" t="s">
        <v>270</v>
      </c>
      <c r="H404" s="185">
        <v>8</v>
      </c>
      <c r="I404" s="186"/>
      <c r="J404" s="187">
        <f>ROUND(I404*H404,2)</f>
        <v>0</v>
      </c>
      <c r="K404" s="183" t="s">
        <v>125</v>
      </c>
      <c r="L404" s="38"/>
      <c r="M404" s="188" t="s">
        <v>1</v>
      </c>
      <c r="N404" s="189" t="s">
        <v>41</v>
      </c>
      <c r="O404" s="70"/>
      <c r="P404" s="190">
        <f>O404*H404</f>
        <v>0</v>
      </c>
      <c r="Q404" s="190">
        <v>2.2568899999999998</v>
      </c>
      <c r="R404" s="190">
        <f>Q404*H404</f>
        <v>18.055119999999999</v>
      </c>
      <c r="S404" s="190">
        <v>0</v>
      </c>
      <c r="T404" s="191">
        <f>S404*H404</f>
        <v>0</v>
      </c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R404" s="192" t="s">
        <v>126</v>
      </c>
      <c r="AT404" s="192" t="s">
        <v>121</v>
      </c>
      <c r="AU404" s="192" t="s">
        <v>86</v>
      </c>
      <c r="AY404" s="16" t="s">
        <v>119</v>
      </c>
      <c r="BE404" s="193">
        <f>IF(N404="základní",J404,0)</f>
        <v>0</v>
      </c>
      <c r="BF404" s="193">
        <f>IF(N404="snížená",J404,0)</f>
        <v>0</v>
      </c>
      <c r="BG404" s="193">
        <f>IF(N404="zákl. přenesená",J404,0)</f>
        <v>0</v>
      </c>
      <c r="BH404" s="193">
        <f>IF(N404="sníž. přenesená",J404,0)</f>
        <v>0</v>
      </c>
      <c r="BI404" s="193">
        <f>IF(N404="nulová",J404,0)</f>
        <v>0</v>
      </c>
      <c r="BJ404" s="16" t="s">
        <v>84</v>
      </c>
      <c r="BK404" s="193">
        <f>ROUND(I404*H404,2)</f>
        <v>0</v>
      </c>
      <c r="BL404" s="16" t="s">
        <v>126</v>
      </c>
      <c r="BM404" s="192" t="s">
        <v>414</v>
      </c>
    </row>
    <row r="405" spans="1:65" s="13" customFormat="1" ht="22.5">
      <c r="B405" s="194"/>
      <c r="C405" s="195"/>
      <c r="D405" s="196" t="s">
        <v>128</v>
      </c>
      <c r="E405" s="197" t="s">
        <v>1</v>
      </c>
      <c r="F405" s="198" t="s">
        <v>129</v>
      </c>
      <c r="G405" s="195"/>
      <c r="H405" s="197" t="s">
        <v>1</v>
      </c>
      <c r="I405" s="199"/>
      <c r="J405" s="195"/>
      <c r="K405" s="195"/>
      <c r="L405" s="200"/>
      <c r="M405" s="201"/>
      <c r="N405" s="202"/>
      <c r="O405" s="202"/>
      <c r="P405" s="202"/>
      <c r="Q405" s="202"/>
      <c r="R405" s="202"/>
      <c r="S405" s="202"/>
      <c r="T405" s="203"/>
      <c r="AT405" s="204" t="s">
        <v>128</v>
      </c>
      <c r="AU405" s="204" t="s">
        <v>86</v>
      </c>
      <c r="AV405" s="13" t="s">
        <v>84</v>
      </c>
      <c r="AW405" s="13" t="s">
        <v>32</v>
      </c>
      <c r="AX405" s="13" t="s">
        <v>76</v>
      </c>
      <c r="AY405" s="204" t="s">
        <v>119</v>
      </c>
    </row>
    <row r="406" spans="1:65" s="13" customFormat="1">
      <c r="B406" s="194"/>
      <c r="C406" s="195"/>
      <c r="D406" s="196" t="s">
        <v>128</v>
      </c>
      <c r="E406" s="197" t="s">
        <v>1</v>
      </c>
      <c r="F406" s="198" t="s">
        <v>415</v>
      </c>
      <c r="G406" s="195"/>
      <c r="H406" s="197" t="s">
        <v>1</v>
      </c>
      <c r="I406" s="199"/>
      <c r="J406" s="195"/>
      <c r="K406" s="195"/>
      <c r="L406" s="200"/>
      <c r="M406" s="201"/>
      <c r="N406" s="202"/>
      <c r="O406" s="202"/>
      <c r="P406" s="202"/>
      <c r="Q406" s="202"/>
      <c r="R406" s="202"/>
      <c r="S406" s="202"/>
      <c r="T406" s="203"/>
      <c r="AT406" s="204" t="s">
        <v>128</v>
      </c>
      <c r="AU406" s="204" t="s">
        <v>86</v>
      </c>
      <c r="AV406" s="13" t="s">
        <v>84</v>
      </c>
      <c r="AW406" s="13" t="s">
        <v>32</v>
      </c>
      <c r="AX406" s="13" t="s">
        <v>76</v>
      </c>
      <c r="AY406" s="204" t="s">
        <v>119</v>
      </c>
    </row>
    <row r="407" spans="1:65" s="13" customFormat="1">
      <c r="B407" s="194"/>
      <c r="C407" s="195"/>
      <c r="D407" s="196" t="s">
        <v>128</v>
      </c>
      <c r="E407" s="197" t="s">
        <v>1</v>
      </c>
      <c r="F407" s="198" t="s">
        <v>131</v>
      </c>
      <c r="G407" s="195"/>
      <c r="H407" s="197" t="s">
        <v>1</v>
      </c>
      <c r="I407" s="199"/>
      <c r="J407" s="195"/>
      <c r="K407" s="195"/>
      <c r="L407" s="200"/>
      <c r="M407" s="201"/>
      <c r="N407" s="202"/>
      <c r="O407" s="202"/>
      <c r="P407" s="202"/>
      <c r="Q407" s="202"/>
      <c r="R407" s="202"/>
      <c r="S407" s="202"/>
      <c r="T407" s="203"/>
      <c r="AT407" s="204" t="s">
        <v>128</v>
      </c>
      <c r="AU407" s="204" t="s">
        <v>86</v>
      </c>
      <c r="AV407" s="13" t="s">
        <v>84</v>
      </c>
      <c r="AW407" s="13" t="s">
        <v>32</v>
      </c>
      <c r="AX407" s="13" t="s">
        <v>76</v>
      </c>
      <c r="AY407" s="204" t="s">
        <v>119</v>
      </c>
    </row>
    <row r="408" spans="1:65" s="13" customFormat="1">
      <c r="B408" s="194"/>
      <c r="C408" s="195"/>
      <c r="D408" s="196" t="s">
        <v>128</v>
      </c>
      <c r="E408" s="197" t="s">
        <v>1</v>
      </c>
      <c r="F408" s="198" t="s">
        <v>133</v>
      </c>
      <c r="G408" s="195"/>
      <c r="H408" s="197" t="s">
        <v>1</v>
      </c>
      <c r="I408" s="199"/>
      <c r="J408" s="195"/>
      <c r="K408" s="195"/>
      <c r="L408" s="200"/>
      <c r="M408" s="201"/>
      <c r="N408" s="202"/>
      <c r="O408" s="202"/>
      <c r="P408" s="202"/>
      <c r="Q408" s="202"/>
      <c r="R408" s="202"/>
      <c r="S408" s="202"/>
      <c r="T408" s="203"/>
      <c r="AT408" s="204" t="s">
        <v>128</v>
      </c>
      <c r="AU408" s="204" t="s">
        <v>86</v>
      </c>
      <c r="AV408" s="13" t="s">
        <v>84</v>
      </c>
      <c r="AW408" s="13" t="s">
        <v>32</v>
      </c>
      <c r="AX408" s="13" t="s">
        <v>76</v>
      </c>
      <c r="AY408" s="204" t="s">
        <v>119</v>
      </c>
    </row>
    <row r="409" spans="1:65" s="14" customFormat="1">
      <c r="B409" s="205"/>
      <c r="C409" s="206"/>
      <c r="D409" s="196" t="s">
        <v>128</v>
      </c>
      <c r="E409" s="207" t="s">
        <v>1</v>
      </c>
      <c r="F409" s="208" t="s">
        <v>416</v>
      </c>
      <c r="G409" s="206"/>
      <c r="H409" s="209">
        <v>1</v>
      </c>
      <c r="I409" s="210"/>
      <c r="J409" s="206"/>
      <c r="K409" s="206"/>
      <c r="L409" s="211"/>
      <c r="M409" s="212"/>
      <c r="N409" s="213"/>
      <c r="O409" s="213"/>
      <c r="P409" s="213"/>
      <c r="Q409" s="213"/>
      <c r="R409" s="213"/>
      <c r="S409" s="213"/>
      <c r="T409" s="214"/>
      <c r="AT409" s="215" t="s">
        <v>128</v>
      </c>
      <c r="AU409" s="215" t="s">
        <v>86</v>
      </c>
      <c r="AV409" s="14" t="s">
        <v>86</v>
      </c>
      <c r="AW409" s="14" t="s">
        <v>32</v>
      </c>
      <c r="AX409" s="14" t="s">
        <v>76</v>
      </c>
      <c r="AY409" s="215" t="s">
        <v>119</v>
      </c>
    </row>
    <row r="410" spans="1:65" s="14" customFormat="1">
      <c r="B410" s="205"/>
      <c r="C410" s="206"/>
      <c r="D410" s="196" t="s">
        <v>128</v>
      </c>
      <c r="E410" s="207" t="s">
        <v>1</v>
      </c>
      <c r="F410" s="208" t="s">
        <v>417</v>
      </c>
      <c r="G410" s="206"/>
      <c r="H410" s="209">
        <v>1</v>
      </c>
      <c r="I410" s="210"/>
      <c r="J410" s="206"/>
      <c r="K410" s="206"/>
      <c r="L410" s="211"/>
      <c r="M410" s="212"/>
      <c r="N410" s="213"/>
      <c r="O410" s="213"/>
      <c r="P410" s="213"/>
      <c r="Q410" s="213"/>
      <c r="R410" s="213"/>
      <c r="S410" s="213"/>
      <c r="T410" s="214"/>
      <c r="AT410" s="215" t="s">
        <v>128</v>
      </c>
      <c r="AU410" s="215" t="s">
        <v>86</v>
      </c>
      <c r="AV410" s="14" t="s">
        <v>86</v>
      </c>
      <c r="AW410" s="14" t="s">
        <v>32</v>
      </c>
      <c r="AX410" s="14" t="s">
        <v>76</v>
      </c>
      <c r="AY410" s="215" t="s">
        <v>119</v>
      </c>
    </row>
    <row r="411" spans="1:65" s="14" customFormat="1">
      <c r="B411" s="205"/>
      <c r="C411" s="206"/>
      <c r="D411" s="196" t="s">
        <v>128</v>
      </c>
      <c r="E411" s="207" t="s">
        <v>1</v>
      </c>
      <c r="F411" s="208" t="s">
        <v>418</v>
      </c>
      <c r="G411" s="206"/>
      <c r="H411" s="209">
        <v>1</v>
      </c>
      <c r="I411" s="210"/>
      <c r="J411" s="206"/>
      <c r="K411" s="206"/>
      <c r="L411" s="211"/>
      <c r="M411" s="212"/>
      <c r="N411" s="213"/>
      <c r="O411" s="213"/>
      <c r="P411" s="213"/>
      <c r="Q411" s="213"/>
      <c r="R411" s="213"/>
      <c r="S411" s="213"/>
      <c r="T411" s="214"/>
      <c r="AT411" s="215" t="s">
        <v>128</v>
      </c>
      <c r="AU411" s="215" t="s">
        <v>86</v>
      </c>
      <c r="AV411" s="14" t="s">
        <v>86</v>
      </c>
      <c r="AW411" s="14" t="s">
        <v>32</v>
      </c>
      <c r="AX411" s="14" t="s">
        <v>76</v>
      </c>
      <c r="AY411" s="215" t="s">
        <v>119</v>
      </c>
    </row>
    <row r="412" spans="1:65" s="14" customFormat="1">
      <c r="B412" s="205"/>
      <c r="C412" s="206"/>
      <c r="D412" s="196" t="s">
        <v>128</v>
      </c>
      <c r="E412" s="207" t="s">
        <v>1</v>
      </c>
      <c r="F412" s="208" t="s">
        <v>419</v>
      </c>
      <c r="G412" s="206"/>
      <c r="H412" s="209">
        <v>1</v>
      </c>
      <c r="I412" s="210"/>
      <c r="J412" s="206"/>
      <c r="K412" s="206"/>
      <c r="L412" s="211"/>
      <c r="M412" s="212"/>
      <c r="N412" s="213"/>
      <c r="O412" s="213"/>
      <c r="P412" s="213"/>
      <c r="Q412" s="213"/>
      <c r="R412" s="213"/>
      <c r="S412" s="213"/>
      <c r="T412" s="214"/>
      <c r="AT412" s="215" t="s">
        <v>128</v>
      </c>
      <c r="AU412" s="215" t="s">
        <v>86</v>
      </c>
      <c r="AV412" s="14" t="s">
        <v>86</v>
      </c>
      <c r="AW412" s="14" t="s">
        <v>32</v>
      </c>
      <c r="AX412" s="14" t="s">
        <v>76</v>
      </c>
      <c r="AY412" s="215" t="s">
        <v>119</v>
      </c>
    </row>
    <row r="413" spans="1:65" s="13" customFormat="1">
      <c r="B413" s="194"/>
      <c r="C413" s="195"/>
      <c r="D413" s="196" t="s">
        <v>128</v>
      </c>
      <c r="E413" s="197" t="s">
        <v>1</v>
      </c>
      <c r="F413" s="198" t="s">
        <v>138</v>
      </c>
      <c r="G413" s="195"/>
      <c r="H413" s="197" t="s">
        <v>1</v>
      </c>
      <c r="I413" s="199"/>
      <c r="J413" s="195"/>
      <c r="K413" s="195"/>
      <c r="L413" s="200"/>
      <c r="M413" s="201"/>
      <c r="N413" s="202"/>
      <c r="O413" s="202"/>
      <c r="P413" s="202"/>
      <c r="Q413" s="202"/>
      <c r="R413" s="202"/>
      <c r="S413" s="202"/>
      <c r="T413" s="203"/>
      <c r="AT413" s="204" t="s">
        <v>128</v>
      </c>
      <c r="AU413" s="204" t="s">
        <v>86</v>
      </c>
      <c r="AV413" s="13" t="s">
        <v>84</v>
      </c>
      <c r="AW413" s="13" t="s">
        <v>32</v>
      </c>
      <c r="AX413" s="13" t="s">
        <v>76</v>
      </c>
      <c r="AY413" s="204" t="s">
        <v>119</v>
      </c>
    </row>
    <row r="414" spans="1:65" s="14" customFormat="1">
      <c r="B414" s="205"/>
      <c r="C414" s="206"/>
      <c r="D414" s="196" t="s">
        <v>128</v>
      </c>
      <c r="E414" s="207" t="s">
        <v>1</v>
      </c>
      <c r="F414" s="208" t="s">
        <v>420</v>
      </c>
      <c r="G414" s="206"/>
      <c r="H414" s="209">
        <v>1</v>
      </c>
      <c r="I414" s="210"/>
      <c r="J414" s="206"/>
      <c r="K414" s="206"/>
      <c r="L414" s="211"/>
      <c r="M414" s="212"/>
      <c r="N414" s="213"/>
      <c r="O414" s="213"/>
      <c r="P414" s="213"/>
      <c r="Q414" s="213"/>
      <c r="R414" s="213"/>
      <c r="S414" s="213"/>
      <c r="T414" s="214"/>
      <c r="AT414" s="215" t="s">
        <v>128</v>
      </c>
      <c r="AU414" s="215" t="s">
        <v>86</v>
      </c>
      <c r="AV414" s="14" t="s">
        <v>86</v>
      </c>
      <c r="AW414" s="14" t="s">
        <v>32</v>
      </c>
      <c r="AX414" s="14" t="s">
        <v>76</v>
      </c>
      <c r="AY414" s="215" t="s">
        <v>119</v>
      </c>
    </row>
    <row r="415" spans="1:65" s="14" customFormat="1">
      <c r="B415" s="205"/>
      <c r="C415" s="206"/>
      <c r="D415" s="196" t="s">
        <v>128</v>
      </c>
      <c r="E415" s="207" t="s">
        <v>1</v>
      </c>
      <c r="F415" s="208" t="s">
        <v>421</v>
      </c>
      <c r="G415" s="206"/>
      <c r="H415" s="209">
        <v>1</v>
      </c>
      <c r="I415" s="210"/>
      <c r="J415" s="206"/>
      <c r="K415" s="206"/>
      <c r="L415" s="211"/>
      <c r="M415" s="212"/>
      <c r="N415" s="213"/>
      <c r="O415" s="213"/>
      <c r="P415" s="213"/>
      <c r="Q415" s="213"/>
      <c r="R415" s="213"/>
      <c r="S415" s="213"/>
      <c r="T415" s="214"/>
      <c r="AT415" s="215" t="s">
        <v>128</v>
      </c>
      <c r="AU415" s="215" t="s">
        <v>86</v>
      </c>
      <c r="AV415" s="14" t="s">
        <v>86</v>
      </c>
      <c r="AW415" s="14" t="s">
        <v>32</v>
      </c>
      <c r="AX415" s="14" t="s">
        <v>76</v>
      </c>
      <c r="AY415" s="215" t="s">
        <v>119</v>
      </c>
    </row>
    <row r="416" spans="1:65" s="14" customFormat="1">
      <c r="B416" s="205"/>
      <c r="C416" s="206"/>
      <c r="D416" s="196" t="s">
        <v>128</v>
      </c>
      <c r="E416" s="207" t="s">
        <v>1</v>
      </c>
      <c r="F416" s="208" t="s">
        <v>422</v>
      </c>
      <c r="G416" s="206"/>
      <c r="H416" s="209">
        <v>1</v>
      </c>
      <c r="I416" s="210"/>
      <c r="J416" s="206"/>
      <c r="K416" s="206"/>
      <c r="L416" s="211"/>
      <c r="M416" s="212"/>
      <c r="N416" s="213"/>
      <c r="O416" s="213"/>
      <c r="P416" s="213"/>
      <c r="Q416" s="213"/>
      <c r="R416" s="213"/>
      <c r="S416" s="213"/>
      <c r="T416" s="214"/>
      <c r="AT416" s="215" t="s">
        <v>128</v>
      </c>
      <c r="AU416" s="215" t="s">
        <v>86</v>
      </c>
      <c r="AV416" s="14" t="s">
        <v>86</v>
      </c>
      <c r="AW416" s="14" t="s">
        <v>32</v>
      </c>
      <c r="AX416" s="14" t="s">
        <v>76</v>
      </c>
      <c r="AY416" s="215" t="s">
        <v>119</v>
      </c>
    </row>
    <row r="417" spans="1:65" s="14" customFormat="1">
      <c r="B417" s="205"/>
      <c r="C417" s="206"/>
      <c r="D417" s="196" t="s">
        <v>128</v>
      </c>
      <c r="E417" s="207" t="s">
        <v>1</v>
      </c>
      <c r="F417" s="208" t="s">
        <v>423</v>
      </c>
      <c r="G417" s="206"/>
      <c r="H417" s="209">
        <v>1</v>
      </c>
      <c r="I417" s="210"/>
      <c r="J417" s="206"/>
      <c r="K417" s="206"/>
      <c r="L417" s="211"/>
      <c r="M417" s="212"/>
      <c r="N417" s="213"/>
      <c r="O417" s="213"/>
      <c r="P417" s="213"/>
      <c r="Q417" s="213"/>
      <c r="R417" s="213"/>
      <c r="S417" s="213"/>
      <c r="T417" s="214"/>
      <c r="AT417" s="215" t="s">
        <v>128</v>
      </c>
      <c r="AU417" s="215" t="s">
        <v>86</v>
      </c>
      <c r="AV417" s="14" t="s">
        <v>86</v>
      </c>
      <c r="AW417" s="14" t="s">
        <v>32</v>
      </c>
      <c r="AX417" s="14" t="s">
        <v>76</v>
      </c>
      <c r="AY417" s="215" t="s">
        <v>119</v>
      </c>
    </row>
    <row r="418" spans="1:65" s="2" customFormat="1" ht="24">
      <c r="A418" s="33"/>
      <c r="B418" s="34"/>
      <c r="C418" s="216" t="s">
        <v>424</v>
      </c>
      <c r="D418" s="216" t="s">
        <v>330</v>
      </c>
      <c r="E418" s="217" t="s">
        <v>425</v>
      </c>
      <c r="F418" s="218" t="s">
        <v>426</v>
      </c>
      <c r="G418" s="219" t="s">
        <v>270</v>
      </c>
      <c r="H418" s="220">
        <v>8</v>
      </c>
      <c r="I418" s="221"/>
      <c r="J418" s="222">
        <f>ROUND(I418*H418,2)</f>
        <v>0</v>
      </c>
      <c r="K418" s="218" t="s">
        <v>125</v>
      </c>
      <c r="L418" s="223"/>
      <c r="M418" s="224" t="s">
        <v>1</v>
      </c>
      <c r="N418" s="225" t="s">
        <v>41</v>
      </c>
      <c r="O418" s="70"/>
      <c r="P418" s="190">
        <f>O418*H418</f>
        <v>0</v>
      </c>
      <c r="Q418" s="190">
        <v>1.032</v>
      </c>
      <c r="R418" s="190">
        <f>Q418*H418</f>
        <v>8.2560000000000002</v>
      </c>
      <c r="S418" s="190">
        <v>0</v>
      </c>
      <c r="T418" s="191">
        <f>S418*H418</f>
        <v>0</v>
      </c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R418" s="192" t="s">
        <v>180</v>
      </c>
      <c r="AT418" s="192" t="s">
        <v>330</v>
      </c>
      <c r="AU418" s="192" t="s">
        <v>86</v>
      </c>
      <c r="AY418" s="16" t="s">
        <v>119</v>
      </c>
      <c r="BE418" s="193">
        <f>IF(N418="základní",J418,0)</f>
        <v>0</v>
      </c>
      <c r="BF418" s="193">
        <f>IF(N418="snížená",J418,0)</f>
        <v>0</v>
      </c>
      <c r="BG418" s="193">
        <f>IF(N418="zákl. přenesená",J418,0)</f>
        <v>0</v>
      </c>
      <c r="BH418" s="193">
        <f>IF(N418="sníž. přenesená",J418,0)</f>
        <v>0</v>
      </c>
      <c r="BI418" s="193">
        <f>IF(N418="nulová",J418,0)</f>
        <v>0</v>
      </c>
      <c r="BJ418" s="16" t="s">
        <v>84</v>
      </c>
      <c r="BK418" s="193">
        <f>ROUND(I418*H418,2)</f>
        <v>0</v>
      </c>
      <c r="BL418" s="16" t="s">
        <v>126</v>
      </c>
      <c r="BM418" s="192" t="s">
        <v>427</v>
      </c>
    </row>
    <row r="419" spans="1:65" s="13" customFormat="1">
      <c r="B419" s="194"/>
      <c r="C419" s="195"/>
      <c r="D419" s="196" t="s">
        <v>128</v>
      </c>
      <c r="E419" s="197" t="s">
        <v>1</v>
      </c>
      <c r="F419" s="198" t="s">
        <v>428</v>
      </c>
      <c r="G419" s="195"/>
      <c r="H419" s="197" t="s">
        <v>1</v>
      </c>
      <c r="I419" s="199"/>
      <c r="J419" s="195"/>
      <c r="K419" s="195"/>
      <c r="L419" s="200"/>
      <c r="M419" s="201"/>
      <c r="N419" s="202"/>
      <c r="O419" s="202"/>
      <c r="P419" s="202"/>
      <c r="Q419" s="202"/>
      <c r="R419" s="202"/>
      <c r="S419" s="202"/>
      <c r="T419" s="203"/>
      <c r="AT419" s="204" t="s">
        <v>128</v>
      </c>
      <c r="AU419" s="204" t="s">
        <v>86</v>
      </c>
      <c r="AV419" s="13" t="s">
        <v>84</v>
      </c>
      <c r="AW419" s="13" t="s">
        <v>32</v>
      </c>
      <c r="AX419" s="13" t="s">
        <v>76</v>
      </c>
      <c r="AY419" s="204" t="s">
        <v>119</v>
      </c>
    </row>
    <row r="420" spans="1:65" s="13" customFormat="1" ht="22.5">
      <c r="B420" s="194"/>
      <c r="C420" s="195"/>
      <c r="D420" s="196" t="s">
        <v>128</v>
      </c>
      <c r="E420" s="197" t="s">
        <v>1</v>
      </c>
      <c r="F420" s="198" t="s">
        <v>429</v>
      </c>
      <c r="G420" s="195"/>
      <c r="H420" s="197" t="s">
        <v>1</v>
      </c>
      <c r="I420" s="199"/>
      <c r="J420" s="195"/>
      <c r="K420" s="195"/>
      <c r="L420" s="200"/>
      <c r="M420" s="201"/>
      <c r="N420" s="202"/>
      <c r="O420" s="202"/>
      <c r="P420" s="202"/>
      <c r="Q420" s="202"/>
      <c r="R420" s="202"/>
      <c r="S420" s="202"/>
      <c r="T420" s="203"/>
      <c r="AT420" s="204" t="s">
        <v>128</v>
      </c>
      <c r="AU420" s="204" t="s">
        <v>86</v>
      </c>
      <c r="AV420" s="13" t="s">
        <v>84</v>
      </c>
      <c r="AW420" s="13" t="s">
        <v>32</v>
      </c>
      <c r="AX420" s="13" t="s">
        <v>76</v>
      </c>
      <c r="AY420" s="204" t="s">
        <v>119</v>
      </c>
    </row>
    <row r="421" spans="1:65" s="13" customFormat="1">
      <c r="B421" s="194"/>
      <c r="C421" s="195"/>
      <c r="D421" s="196" t="s">
        <v>128</v>
      </c>
      <c r="E421" s="197" t="s">
        <v>1</v>
      </c>
      <c r="F421" s="198" t="s">
        <v>131</v>
      </c>
      <c r="G421" s="195"/>
      <c r="H421" s="197" t="s">
        <v>1</v>
      </c>
      <c r="I421" s="199"/>
      <c r="J421" s="195"/>
      <c r="K421" s="195"/>
      <c r="L421" s="200"/>
      <c r="M421" s="201"/>
      <c r="N421" s="202"/>
      <c r="O421" s="202"/>
      <c r="P421" s="202"/>
      <c r="Q421" s="202"/>
      <c r="R421" s="202"/>
      <c r="S421" s="202"/>
      <c r="T421" s="203"/>
      <c r="AT421" s="204" t="s">
        <v>128</v>
      </c>
      <c r="AU421" s="204" t="s">
        <v>86</v>
      </c>
      <c r="AV421" s="13" t="s">
        <v>84</v>
      </c>
      <c r="AW421" s="13" t="s">
        <v>32</v>
      </c>
      <c r="AX421" s="13" t="s">
        <v>76</v>
      </c>
      <c r="AY421" s="204" t="s">
        <v>119</v>
      </c>
    </row>
    <row r="422" spans="1:65" s="13" customFormat="1">
      <c r="B422" s="194"/>
      <c r="C422" s="195"/>
      <c r="D422" s="196" t="s">
        <v>128</v>
      </c>
      <c r="E422" s="197" t="s">
        <v>1</v>
      </c>
      <c r="F422" s="198" t="s">
        <v>133</v>
      </c>
      <c r="G422" s="195"/>
      <c r="H422" s="197" t="s">
        <v>1</v>
      </c>
      <c r="I422" s="199"/>
      <c r="J422" s="195"/>
      <c r="K422" s="195"/>
      <c r="L422" s="200"/>
      <c r="M422" s="201"/>
      <c r="N422" s="202"/>
      <c r="O422" s="202"/>
      <c r="P422" s="202"/>
      <c r="Q422" s="202"/>
      <c r="R422" s="202"/>
      <c r="S422" s="202"/>
      <c r="T422" s="203"/>
      <c r="AT422" s="204" t="s">
        <v>128</v>
      </c>
      <c r="AU422" s="204" t="s">
        <v>86</v>
      </c>
      <c r="AV422" s="13" t="s">
        <v>84</v>
      </c>
      <c r="AW422" s="13" t="s">
        <v>32</v>
      </c>
      <c r="AX422" s="13" t="s">
        <v>76</v>
      </c>
      <c r="AY422" s="204" t="s">
        <v>119</v>
      </c>
    </row>
    <row r="423" spans="1:65" s="14" customFormat="1">
      <c r="B423" s="205"/>
      <c r="C423" s="206"/>
      <c r="D423" s="196" t="s">
        <v>128</v>
      </c>
      <c r="E423" s="207" t="s">
        <v>1</v>
      </c>
      <c r="F423" s="208" t="s">
        <v>416</v>
      </c>
      <c r="G423" s="206"/>
      <c r="H423" s="209">
        <v>1</v>
      </c>
      <c r="I423" s="210"/>
      <c r="J423" s="206"/>
      <c r="K423" s="206"/>
      <c r="L423" s="211"/>
      <c r="M423" s="212"/>
      <c r="N423" s="213"/>
      <c r="O423" s="213"/>
      <c r="P423" s="213"/>
      <c r="Q423" s="213"/>
      <c r="R423" s="213"/>
      <c r="S423" s="213"/>
      <c r="T423" s="214"/>
      <c r="AT423" s="215" t="s">
        <v>128</v>
      </c>
      <c r="AU423" s="215" t="s">
        <v>86</v>
      </c>
      <c r="AV423" s="14" t="s">
        <v>86</v>
      </c>
      <c r="AW423" s="14" t="s">
        <v>32</v>
      </c>
      <c r="AX423" s="14" t="s">
        <v>76</v>
      </c>
      <c r="AY423" s="215" t="s">
        <v>119</v>
      </c>
    </row>
    <row r="424" spans="1:65" s="14" customFormat="1">
      <c r="B424" s="205"/>
      <c r="C424" s="206"/>
      <c r="D424" s="196" t="s">
        <v>128</v>
      </c>
      <c r="E424" s="207" t="s">
        <v>1</v>
      </c>
      <c r="F424" s="208" t="s">
        <v>417</v>
      </c>
      <c r="G424" s="206"/>
      <c r="H424" s="209">
        <v>1</v>
      </c>
      <c r="I424" s="210"/>
      <c r="J424" s="206"/>
      <c r="K424" s="206"/>
      <c r="L424" s="211"/>
      <c r="M424" s="212"/>
      <c r="N424" s="213"/>
      <c r="O424" s="213"/>
      <c r="P424" s="213"/>
      <c r="Q424" s="213"/>
      <c r="R424" s="213"/>
      <c r="S424" s="213"/>
      <c r="T424" s="214"/>
      <c r="AT424" s="215" t="s">
        <v>128</v>
      </c>
      <c r="AU424" s="215" t="s">
        <v>86</v>
      </c>
      <c r="AV424" s="14" t="s">
        <v>86</v>
      </c>
      <c r="AW424" s="14" t="s">
        <v>32</v>
      </c>
      <c r="AX424" s="14" t="s">
        <v>76</v>
      </c>
      <c r="AY424" s="215" t="s">
        <v>119</v>
      </c>
    </row>
    <row r="425" spans="1:65" s="14" customFormat="1">
      <c r="B425" s="205"/>
      <c r="C425" s="206"/>
      <c r="D425" s="196" t="s">
        <v>128</v>
      </c>
      <c r="E425" s="207" t="s">
        <v>1</v>
      </c>
      <c r="F425" s="208" t="s">
        <v>418</v>
      </c>
      <c r="G425" s="206"/>
      <c r="H425" s="209">
        <v>1</v>
      </c>
      <c r="I425" s="210"/>
      <c r="J425" s="206"/>
      <c r="K425" s="206"/>
      <c r="L425" s="211"/>
      <c r="M425" s="212"/>
      <c r="N425" s="213"/>
      <c r="O425" s="213"/>
      <c r="P425" s="213"/>
      <c r="Q425" s="213"/>
      <c r="R425" s="213"/>
      <c r="S425" s="213"/>
      <c r="T425" s="214"/>
      <c r="AT425" s="215" t="s">
        <v>128</v>
      </c>
      <c r="AU425" s="215" t="s">
        <v>86</v>
      </c>
      <c r="AV425" s="14" t="s">
        <v>86</v>
      </c>
      <c r="AW425" s="14" t="s">
        <v>32</v>
      </c>
      <c r="AX425" s="14" t="s">
        <v>76</v>
      </c>
      <c r="AY425" s="215" t="s">
        <v>119</v>
      </c>
    </row>
    <row r="426" spans="1:65" s="14" customFormat="1">
      <c r="B426" s="205"/>
      <c r="C426" s="206"/>
      <c r="D426" s="196" t="s">
        <v>128</v>
      </c>
      <c r="E426" s="207" t="s">
        <v>1</v>
      </c>
      <c r="F426" s="208" t="s">
        <v>419</v>
      </c>
      <c r="G426" s="206"/>
      <c r="H426" s="209">
        <v>1</v>
      </c>
      <c r="I426" s="210"/>
      <c r="J426" s="206"/>
      <c r="K426" s="206"/>
      <c r="L426" s="211"/>
      <c r="M426" s="212"/>
      <c r="N426" s="213"/>
      <c r="O426" s="213"/>
      <c r="P426" s="213"/>
      <c r="Q426" s="213"/>
      <c r="R426" s="213"/>
      <c r="S426" s="213"/>
      <c r="T426" s="214"/>
      <c r="AT426" s="215" t="s">
        <v>128</v>
      </c>
      <c r="AU426" s="215" t="s">
        <v>86</v>
      </c>
      <c r="AV426" s="14" t="s">
        <v>86</v>
      </c>
      <c r="AW426" s="14" t="s">
        <v>32</v>
      </c>
      <c r="AX426" s="14" t="s">
        <v>76</v>
      </c>
      <c r="AY426" s="215" t="s">
        <v>119</v>
      </c>
    </row>
    <row r="427" spans="1:65" s="13" customFormat="1">
      <c r="B427" s="194"/>
      <c r="C427" s="195"/>
      <c r="D427" s="196" t="s">
        <v>128</v>
      </c>
      <c r="E427" s="197" t="s">
        <v>1</v>
      </c>
      <c r="F427" s="198" t="s">
        <v>138</v>
      </c>
      <c r="G427" s="195"/>
      <c r="H427" s="197" t="s">
        <v>1</v>
      </c>
      <c r="I427" s="199"/>
      <c r="J427" s="195"/>
      <c r="K427" s="195"/>
      <c r="L427" s="200"/>
      <c r="M427" s="201"/>
      <c r="N427" s="202"/>
      <c r="O427" s="202"/>
      <c r="P427" s="202"/>
      <c r="Q427" s="202"/>
      <c r="R427" s="202"/>
      <c r="S427" s="202"/>
      <c r="T427" s="203"/>
      <c r="AT427" s="204" t="s">
        <v>128</v>
      </c>
      <c r="AU427" s="204" t="s">
        <v>86</v>
      </c>
      <c r="AV427" s="13" t="s">
        <v>84</v>
      </c>
      <c r="AW427" s="13" t="s">
        <v>32</v>
      </c>
      <c r="AX427" s="13" t="s">
        <v>76</v>
      </c>
      <c r="AY427" s="204" t="s">
        <v>119</v>
      </c>
    </row>
    <row r="428" spans="1:65" s="14" customFormat="1">
      <c r="B428" s="205"/>
      <c r="C428" s="206"/>
      <c r="D428" s="196" t="s">
        <v>128</v>
      </c>
      <c r="E428" s="207" t="s">
        <v>1</v>
      </c>
      <c r="F428" s="208" t="s">
        <v>420</v>
      </c>
      <c r="G428" s="206"/>
      <c r="H428" s="209">
        <v>1</v>
      </c>
      <c r="I428" s="210"/>
      <c r="J428" s="206"/>
      <c r="K428" s="206"/>
      <c r="L428" s="211"/>
      <c r="M428" s="212"/>
      <c r="N428" s="213"/>
      <c r="O428" s="213"/>
      <c r="P428" s="213"/>
      <c r="Q428" s="213"/>
      <c r="R428" s="213"/>
      <c r="S428" s="213"/>
      <c r="T428" s="214"/>
      <c r="AT428" s="215" t="s">
        <v>128</v>
      </c>
      <c r="AU428" s="215" t="s">
        <v>86</v>
      </c>
      <c r="AV428" s="14" t="s">
        <v>86</v>
      </c>
      <c r="AW428" s="14" t="s">
        <v>32</v>
      </c>
      <c r="AX428" s="14" t="s">
        <v>76</v>
      </c>
      <c r="AY428" s="215" t="s">
        <v>119</v>
      </c>
    </row>
    <row r="429" spans="1:65" s="14" customFormat="1">
      <c r="B429" s="205"/>
      <c r="C429" s="206"/>
      <c r="D429" s="196" t="s">
        <v>128</v>
      </c>
      <c r="E429" s="207" t="s">
        <v>1</v>
      </c>
      <c r="F429" s="208" t="s">
        <v>421</v>
      </c>
      <c r="G429" s="206"/>
      <c r="H429" s="209">
        <v>1</v>
      </c>
      <c r="I429" s="210"/>
      <c r="J429" s="206"/>
      <c r="K429" s="206"/>
      <c r="L429" s="211"/>
      <c r="M429" s="212"/>
      <c r="N429" s="213"/>
      <c r="O429" s="213"/>
      <c r="P429" s="213"/>
      <c r="Q429" s="213"/>
      <c r="R429" s="213"/>
      <c r="S429" s="213"/>
      <c r="T429" s="214"/>
      <c r="AT429" s="215" t="s">
        <v>128</v>
      </c>
      <c r="AU429" s="215" t="s">
        <v>86</v>
      </c>
      <c r="AV429" s="14" t="s">
        <v>86</v>
      </c>
      <c r="AW429" s="14" t="s">
        <v>32</v>
      </c>
      <c r="AX429" s="14" t="s">
        <v>76</v>
      </c>
      <c r="AY429" s="215" t="s">
        <v>119</v>
      </c>
    </row>
    <row r="430" spans="1:65" s="14" customFormat="1">
      <c r="B430" s="205"/>
      <c r="C430" s="206"/>
      <c r="D430" s="196" t="s">
        <v>128</v>
      </c>
      <c r="E430" s="207" t="s">
        <v>1</v>
      </c>
      <c r="F430" s="208" t="s">
        <v>422</v>
      </c>
      <c r="G430" s="206"/>
      <c r="H430" s="209">
        <v>1</v>
      </c>
      <c r="I430" s="210"/>
      <c r="J430" s="206"/>
      <c r="K430" s="206"/>
      <c r="L430" s="211"/>
      <c r="M430" s="212"/>
      <c r="N430" s="213"/>
      <c r="O430" s="213"/>
      <c r="P430" s="213"/>
      <c r="Q430" s="213"/>
      <c r="R430" s="213"/>
      <c r="S430" s="213"/>
      <c r="T430" s="214"/>
      <c r="AT430" s="215" t="s">
        <v>128</v>
      </c>
      <c r="AU430" s="215" t="s">
        <v>86</v>
      </c>
      <c r="AV430" s="14" t="s">
        <v>86</v>
      </c>
      <c r="AW430" s="14" t="s">
        <v>32</v>
      </c>
      <c r="AX430" s="14" t="s">
        <v>76</v>
      </c>
      <c r="AY430" s="215" t="s">
        <v>119</v>
      </c>
    </row>
    <row r="431" spans="1:65" s="14" customFormat="1">
      <c r="B431" s="205"/>
      <c r="C431" s="206"/>
      <c r="D431" s="196" t="s">
        <v>128</v>
      </c>
      <c r="E431" s="207" t="s">
        <v>1</v>
      </c>
      <c r="F431" s="208" t="s">
        <v>423</v>
      </c>
      <c r="G431" s="206"/>
      <c r="H431" s="209">
        <v>1</v>
      </c>
      <c r="I431" s="210"/>
      <c r="J431" s="206"/>
      <c r="K431" s="206"/>
      <c r="L431" s="211"/>
      <c r="M431" s="212"/>
      <c r="N431" s="213"/>
      <c r="O431" s="213"/>
      <c r="P431" s="213"/>
      <c r="Q431" s="213"/>
      <c r="R431" s="213"/>
      <c r="S431" s="213"/>
      <c r="T431" s="214"/>
      <c r="AT431" s="215" t="s">
        <v>128</v>
      </c>
      <c r="AU431" s="215" t="s">
        <v>86</v>
      </c>
      <c r="AV431" s="14" t="s">
        <v>86</v>
      </c>
      <c r="AW431" s="14" t="s">
        <v>32</v>
      </c>
      <c r="AX431" s="14" t="s">
        <v>76</v>
      </c>
      <c r="AY431" s="215" t="s">
        <v>119</v>
      </c>
    </row>
    <row r="432" spans="1:65" s="2" customFormat="1" ht="24">
      <c r="A432" s="33"/>
      <c r="B432" s="34"/>
      <c r="C432" s="216" t="s">
        <v>430</v>
      </c>
      <c r="D432" s="216" t="s">
        <v>330</v>
      </c>
      <c r="E432" s="217" t="s">
        <v>431</v>
      </c>
      <c r="F432" s="218" t="s">
        <v>432</v>
      </c>
      <c r="G432" s="219" t="s">
        <v>270</v>
      </c>
      <c r="H432" s="220">
        <v>3</v>
      </c>
      <c r="I432" s="221"/>
      <c r="J432" s="222">
        <f>ROUND(I432*H432,2)</f>
        <v>0</v>
      </c>
      <c r="K432" s="218" t="s">
        <v>125</v>
      </c>
      <c r="L432" s="223"/>
      <c r="M432" s="224" t="s">
        <v>1</v>
      </c>
      <c r="N432" s="225" t="s">
        <v>41</v>
      </c>
      <c r="O432" s="70"/>
      <c r="P432" s="190">
        <f>O432*H432</f>
        <v>0</v>
      </c>
      <c r="Q432" s="190">
        <v>0.52100000000000002</v>
      </c>
      <c r="R432" s="190">
        <f>Q432*H432</f>
        <v>1.5630000000000002</v>
      </c>
      <c r="S432" s="190">
        <v>0</v>
      </c>
      <c r="T432" s="191">
        <f>S432*H432</f>
        <v>0</v>
      </c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R432" s="192" t="s">
        <v>180</v>
      </c>
      <c r="AT432" s="192" t="s">
        <v>330</v>
      </c>
      <c r="AU432" s="192" t="s">
        <v>86</v>
      </c>
      <c r="AY432" s="16" t="s">
        <v>119</v>
      </c>
      <c r="BE432" s="193">
        <f>IF(N432="základní",J432,0)</f>
        <v>0</v>
      </c>
      <c r="BF432" s="193">
        <f>IF(N432="snížená",J432,0)</f>
        <v>0</v>
      </c>
      <c r="BG432" s="193">
        <f>IF(N432="zákl. přenesená",J432,0)</f>
        <v>0</v>
      </c>
      <c r="BH432" s="193">
        <f>IF(N432="sníž. přenesená",J432,0)</f>
        <v>0</v>
      </c>
      <c r="BI432" s="193">
        <f>IF(N432="nulová",J432,0)</f>
        <v>0</v>
      </c>
      <c r="BJ432" s="16" t="s">
        <v>84</v>
      </c>
      <c r="BK432" s="193">
        <f>ROUND(I432*H432,2)</f>
        <v>0</v>
      </c>
      <c r="BL432" s="16" t="s">
        <v>126</v>
      </c>
      <c r="BM432" s="192" t="s">
        <v>433</v>
      </c>
    </row>
    <row r="433" spans="1:65" s="13" customFormat="1">
      <c r="B433" s="194"/>
      <c r="C433" s="195"/>
      <c r="D433" s="196" t="s">
        <v>128</v>
      </c>
      <c r="E433" s="197" t="s">
        <v>1</v>
      </c>
      <c r="F433" s="198" t="s">
        <v>428</v>
      </c>
      <c r="G433" s="195"/>
      <c r="H433" s="197" t="s">
        <v>1</v>
      </c>
      <c r="I433" s="199"/>
      <c r="J433" s="195"/>
      <c r="K433" s="195"/>
      <c r="L433" s="200"/>
      <c r="M433" s="201"/>
      <c r="N433" s="202"/>
      <c r="O433" s="202"/>
      <c r="P433" s="202"/>
      <c r="Q433" s="202"/>
      <c r="R433" s="202"/>
      <c r="S433" s="202"/>
      <c r="T433" s="203"/>
      <c r="AT433" s="204" t="s">
        <v>128</v>
      </c>
      <c r="AU433" s="204" t="s">
        <v>86</v>
      </c>
      <c r="AV433" s="13" t="s">
        <v>84</v>
      </c>
      <c r="AW433" s="13" t="s">
        <v>32</v>
      </c>
      <c r="AX433" s="13" t="s">
        <v>76</v>
      </c>
      <c r="AY433" s="204" t="s">
        <v>119</v>
      </c>
    </row>
    <row r="434" spans="1:65" s="13" customFormat="1">
      <c r="B434" s="194"/>
      <c r="C434" s="195"/>
      <c r="D434" s="196" t="s">
        <v>128</v>
      </c>
      <c r="E434" s="197" t="s">
        <v>1</v>
      </c>
      <c r="F434" s="198" t="s">
        <v>131</v>
      </c>
      <c r="G434" s="195"/>
      <c r="H434" s="197" t="s">
        <v>1</v>
      </c>
      <c r="I434" s="199"/>
      <c r="J434" s="195"/>
      <c r="K434" s="195"/>
      <c r="L434" s="200"/>
      <c r="M434" s="201"/>
      <c r="N434" s="202"/>
      <c r="O434" s="202"/>
      <c r="P434" s="202"/>
      <c r="Q434" s="202"/>
      <c r="R434" s="202"/>
      <c r="S434" s="202"/>
      <c r="T434" s="203"/>
      <c r="AT434" s="204" t="s">
        <v>128</v>
      </c>
      <c r="AU434" s="204" t="s">
        <v>86</v>
      </c>
      <c r="AV434" s="13" t="s">
        <v>84</v>
      </c>
      <c r="AW434" s="13" t="s">
        <v>32</v>
      </c>
      <c r="AX434" s="13" t="s">
        <v>76</v>
      </c>
      <c r="AY434" s="204" t="s">
        <v>119</v>
      </c>
    </row>
    <row r="435" spans="1:65" s="13" customFormat="1">
      <c r="B435" s="194"/>
      <c r="C435" s="195"/>
      <c r="D435" s="196" t="s">
        <v>128</v>
      </c>
      <c r="E435" s="197" t="s">
        <v>1</v>
      </c>
      <c r="F435" s="198" t="s">
        <v>133</v>
      </c>
      <c r="G435" s="195"/>
      <c r="H435" s="197" t="s">
        <v>1</v>
      </c>
      <c r="I435" s="199"/>
      <c r="J435" s="195"/>
      <c r="K435" s="195"/>
      <c r="L435" s="200"/>
      <c r="M435" s="201"/>
      <c r="N435" s="202"/>
      <c r="O435" s="202"/>
      <c r="P435" s="202"/>
      <c r="Q435" s="202"/>
      <c r="R435" s="202"/>
      <c r="S435" s="202"/>
      <c r="T435" s="203"/>
      <c r="AT435" s="204" t="s">
        <v>128</v>
      </c>
      <c r="AU435" s="204" t="s">
        <v>86</v>
      </c>
      <c r="AV435" s="13" t="s">
        <v>84</v>
      </c>
      <c r="AW435" s="13" t="s">
        <v>32</v>
      </c>
      <c r="AX435" s="13" t="s">
        <v>76</v>
      </c>
      <c r="AY435" s="204" t="s">
        <v>119</v>
      </c>
    </row>
    <row r="436" spans="1:65" s="14" customFormat="1">
      <c r="B436" s="205"/>
      <c r="C436" s="206"/>
      <c r="D436" s="196" t="s">
        <v>128</v>
      </c>
      <c r="E436" s="207" t="s">
        <v>1</v>
      </c>
      <c r="F436" s="208" t="s">
        <v>416</v>
      </c>
      <c r="G436" s="206"/>
      <c r="H436" s="209">
        <v>1</v>
      </c>
      <c r="I436" s="210"/>
      <c r="J436" s="206"/>
      <c r="K436" s="206"/>
      <c r="L436" s="211"/>
      <c r="M436" s="212"/>
      <c r="N436" s="213"/>
      <c r="O436" s="213"/>
      <c r="P436" s="213"/>
      <c r="Q436" s="213"/>
      <c r="R436" s="213"/>
      <c r="S436" s="213"/>
      <c r="T436" s="214"/>
      <c r="AT436" s="215" t="s">
        <v>128</v>
      </c>
      <c r="AU436" s="215" t="s">
        <v>86</v>
      </c>
      <c r="AV436" s="14" t="s">
        <v>86</v>
      </c>
      <c r="AW436" s="14" t="s">
        <v>32</v>
      </c>
      <c r="AX436" s="14" t="s">
        <v>76</v>
      </c>
      <c r="AY436" s="215" t="s">
        <v>119</v>
      </c>
    </row>
    <row r="437" spans="1:65" s="14" customFormat="1">
      <c r="B437" s="205"/>
      <c r="C437" s="206"/>
      <c r="D437" s="196" t="s">
        <v>128</v>
      </c>
      <c r="E437" s="207" t="s">
        <v>1</v>
      </c>
      <c r="F437" s="208" t="s">
        <v>417</v>
      </c>
      <c r="G437" s="206"/>
      <c r="H437" s="209">
        <v>1</v>
      </c>
      <c r="I437" s="210"/>
      <c r="J437" s="206"/>
      <c r="K437" s="206"/>
      <c r="L437" s="211"/>
      <c r="M437" s="212"/>
      <c r="N437" s="213"/>
      <c r="O437" s="213"/>
      <c r="P437" s="213"/>
      <c r="Q437" s="213"/>
      <c r="R437" s="213"/>
      <c r="S437" s="213"/>
      <c r="T437" s="214"/>
      <c r="AT437" s="215" t="s">
        <v>128</v>
      </c>
      <c r="AU437" s="215" t="s">
        <v>86</v>
      </c>
      <c r="AV437" s="14" t="s">
        <v>86</v>
      </c>
      <c r="AW437" s="14" t="s">
        <v>32</v>
      </c>
      <c r="AX437" s="14" t="s">
        <v>76</v>
      </c>
      <c r="AY437" s="215" t="s">
        <v>119</v>
      </c>
    </row>
    <row r="438" spans="1:65" s="13" customFormat="1">
      <c r="B438" s="194"/>
      <c r="C438" s="195"/>
      <c r="D438" s="196" t="s">
        <v>128</v>
      </c>
      <c r="E438" s="197" t="s">
        <v>1</v>
      </c>
      <c r="F438" s="198" t="s">
        <v>138</v>
      </c>
      <c r="G438" s="195"/>
      <c r="H438" s="197" t="s">
        <v>1</v>
      </c>
      <c r="I438" s="199"/>
      <c r="J438" s="195"/>
      <c r="K438" s="195"/>
      <c r="L438" s="200"/>
      <c r="M438" s="201"/>
      <c r="N438" s="202"/>
      <c r="O438" s="202"/>
      <c r="P438" s="202"/>
      <c r="Q438" s="202"/>
      <c r="R438" s="202"/>
      <c r="S438" s="202"/>
      <c r="T438" s="203"/>
      <c r="AT438" s="204" t="s">
        <v>128</v>
      </c>
      <c r="AU438" s="204" t="s">
        <v>86</v>
      </c>
      <c r="AV438" s="13" t="s">
        <v>84</v>
      </c>
      <c r="AW438" s="13" t="s">
        <v>32</v>
      </c>
      <c r="AX438" s="13" t="s">
        <v>76</v>
      </c>
      <c r="AY438" s="204" t="s">
        <v>119</v>
      </c>
    </row>
    <row r="439" spans="1:65" s="14" customFormat="1">
      <c r="B439" s="205"/>
      <c r="C439" s="206"/>
      <c r="D439" s="196" t="s">
        <v>128</v>
      </c>
      <c r="E439" s="207" t="s">
        <v>1</v>
      </c>
      <c r="F439" s="208" t="s">
        <v>420</v>
      </c>
      <c r="G439" s="206"/>
      <c r="H439" s="209">
        <v>1</v>
      </c>
      <c r="I439" s="210"/>
      <c r="J439" s="206"/>
      <c r="K439" s="206"/>
      <c r="L439" s="211"/>
      <c r="M439" s="212"/>
      <c r="N439" s="213"/>
      <c r="O439" s="213"/>
      <c r="P439" s="213"/>
      <c r="Q439" s="213"/>
      <c r="R439" s="213"/>
      <c r="S439" s="213"/>
      <c r="T439" s="214"/>
      <c r="AT439" s="215" t="s">
        <v>128</v>
      </c>
      <c r="AU439" s="215" t="s">
        <v>86</v>
      </c>
      <c r="AV439" s="14" t="s">
        <v>86</v>
      </c>
      <c r="AW439" s="14" t="s">
        <v>32</v>
      </c>
      <c r="AX439" s="14" t="s">
        <v>76</v>
      </c>
      <c r="AY439" s="215" t="s">
        <v>119</v>
      </c>
    </row>
    <row r="440" spans="1:65" s="2" customFormat="1" ht="24">
      <c r="A440" s="33"/>
      <c r="B440" s="34"/>
      <c r="C440" s="216" t="s">
        <v>434</v>
      </c>
      <c r="D440" s="216" t="s">
        <v>330</v>
      </c>
      <c r="E440" s="217" t="s">
        <v>435</v>
      </c>
      <c r="F440" s="218" t="s">
        <v>436</v>
      </c>
      <c r="G440" s="219" t="s">
        <v>270</v>
      </c>
      <c r="H440" s="220">
        <v>5</v>
      </c>
      <c r="I440" s="221"/>
      <c r="J440" s="222">
        <f>ROUND(I440*H440,2)</f>
        <v>0</v>
      </c>
      <c r="K440" s="218" t="s">
        <v>125</v>
      </c>
      <c r="L440" s="223"/>
      <c r="M440" s="224" t="s">
        <v>1</v>
      </c>
      <c r="N440" s="225" t="s">
        <v>41</v>
      </c>
      <c r="O440" s="70"/>
      <c r="P440" s="190">
        <f>O440*H440</f>
        <v>0</v>
      </c>
      <c r="Q440" s="190">
        <v>0.58499999999999996</v>
      </c>
      <c r="R440" s="190">
        <f>Q440*H440</f>
        <v>2.9249999999999998</v>
      </c>
      <c r="S440" s="190">
        <v>0</v>
      </c>
      <c r="T440" s="191">
        <f>S440*H440</f>
        <v>0</v>
      </c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R440" s="192" t="s">
        <v>180</v>
      </c>
      <c r="AT440" s="192" t="s">
        <v>330</v>
      </c>
      <c r="AU440" s="192" t="s">
        <v>86</v>
      </c>
      <c r="AY440" s="16" t="s">
        <v>119</v>
      </c>
      <c r="BE440" s="193">
        <f>IF(N440="základní",J440,0)</f>
        <v>0</v>
      </c>
      <c r="BF440" s="193">
        <f>IF(N440="snížená",J440,0)</f>
        <v>0</v>
      </c>
      <c r="BG440" s="193">
        <f>IF(N440="zákl. přenesená",J440,0)</f>
        <v>0</v>
      </c>
      <c r="BH440" s="193">
        <f>IF(N440="sníž. přenesená",J440,0)</f>
        <v>0</v>
      </c>
      <c r="BI440" s="193">
        <f>IF(N440="nulová",J440,0)</f>
        <v>0</v>
      </c>
      <c r="BJ440" s="16" t="s">
        <v>84</v>
      </c>
      <c r="BK440" s="193">
        <f>ROUND(I440*H440,2)</f>
        <v>0</v>
      </c>
      <c r="BL440" s="16" t="s">
        <v>126</v>
      </c>
      <c r="BM440" s="192" t="s">
        <v>437</v>
      </c>
    </row>
    <row r="441" spans="1:65" s="13" customFormat="1">
      <c r="B441" s="194"/>
      <c r="C441" s="195"/>
      <c r="D441" s="196" t="s">
        <v>128</v>
      </c>
      <c r="E441" s="197" t="s">
        <v>1</v>
      </c>
      <c r="F441" s="198" t="s">
        <v>428</v>
      </c>
      <c r="G441" s="195"/>
      <c r="H441" s="197" t="s">
        <v>1</v>
      </c>
      <c r="I441" s="199"/>
      <c r="J441" s="195"/>
      <c r="K441" s="195"/>
      <c r="L441" s="200"/>
      <c r="M441" s="201"/>
      <c r="N441" s="202"/>
      <c r="O441" s="202"/>
      <c r="P441" s="202"/>
      <c r="Q441" s="202"/>
      <c r="R441" s="202"/>
      <c r="S441" s="202"/>
      <c r="T441" s="203"/>
      <c r="AT441" s="204" t="s">
        <v>128</v>
      </c>
      <c r="AU441" s="204" t="s">
        <v>86</v>
      </c>
      <c r="AV441" s="13" t="s">
        <v>84</v>
      </c>
      <c r="AW441" s="13" t="s">
        <v>32</v>
      </c>
      <c r="AX441" s="13" t="s">
        <v>76</v>
      </c>
      <c r="AY441" s="204" t="s">
        <v>119</v>
      </c>
    </row>
    <row r="442" spans="1:65" s="13" customFormat="1" ht="22.5">
      <c r="B442" s="194"/>
      <c r="C442" s="195"/>
      <c r="D442" s="196" t="s">
        <v>128</v>
      </c>
      <c r="E442" s="197" t="s">
        <v>1</v>
      </c>
      <c r="F442" s="198" t="s">
        <v>429</v>
      </c>
      <c r="G442" s="195"/>
      <c r="H442" s="197" t="s">
        <v>1</v>
      </c>
      <c r="I442" s="199"/>
      <c r="J442" s="195"/>
      <c r="K442" s="195"/>
      <c r="L442" s="200"/>
      <c r="M442" s="201"/>
      <c r="N442" s="202"/>
      <c r="O442" s="202"/>
      <c r="P442" s="202"/>
      <c r="Q442" s="202"/>
      <c r="R442" s="202"/>
      <c r="S442" s="202"/>
      <c r="T442" s="203"/>
      <c r="AT442" s="204" t="s">
        <v>128</v>
      </c>
      <c r="AU442" s="204" t="s">
        <v>86</v>
      </c>
      <c r="AV442" s="13" t="s">
        <v>84</v>
      </c>
      <c r="AW442" s="13" t="s">
        <v>32</v>
      </c>
      <c r="AX442" s="13" t="s">
        <v>76</v>
      </c>
      <c r="AY442" s="204" t="s">
        <v>119</v>
      </c>
    </row>
    <row r="443" spans="1:65" s="13" customFormat="1">
      <c r="B443" s="194"/>
      <c r="C443" s="195"/>
      <c r="D443" s="196" t="s">
        <v>128</v>
      </c>
      <c r="E443" s="197" t="s">
        <v>1</v>
      </c>
      <c r="F443" s="198" t="s">
        <v>131</v>
      </c>
      <c r="G443" s="195"/>
      <c r="H443" s="197" t="s">
        <v>1</v>
      </c>
      <c r="I443" s="199"/>
      <c r="J443" s="195"/>
      <c r="K443" s="195"/>
      <c r="L443" s="200"/>
      <c r="M443" s="201"/>
      <c r="N443" s="202"/>
      <c r="O443" s="202"/>
      <c r="P443" s="202"/>
      <c r="Q443" s="202"/>
      <c r="R443" s="202"/>
      <c r="S443" s="202"/>
      <c r="T443" s="203"/>
      <c r="AT443" s="204" t="s">
        <v>128</v>
      </c>
      <c r="AU443" s="204" t="s">
        <v>86</v>
      </c>
      <c r="AV443" s="13" t="s">
        <v>84</v>
      </c>
      <c r="AW443" s="13" t="s">
        <v>32</v>
      </c>
      <c r="AX443" s="13" t="s">
        <v>76</v>
      </c>
      <c r="AY443" s="204" t="s">
        <v>119</v>
      </c>
    </row>
    <row r="444" spans="1:65" s="13" customFormat="1">
      <c r="B444" s="194"/>
      <c r="C444" s="195"/>
      <c r="D444" s="196" t="s">
        <v>128</v>
      </c>
      <c r="E444" s="197" t="s">
        <v>1</v>
      </c>
      <c r="F444" s="198" t="s">
        <v>133</v>
      </c>
      <c r="G444" s="195"/>
      <c r="H444" s="197" t="s">
        <v>1</v>
      </c>
      <c r="I444" s="199"/>
      <c r="J444" s="195"/>
      <c r="K444" s="195"/>
      <c r="L444" s="200"/>
      <c r="M444" s="201"/>
      <c r="N444" s="202"/>
      <c r="O444" s="202"/>
      <c r="P444" s="202"/>
      <c r="Q444" s="202"/>
      <c r="R444" s="202"/>
      <c r="S444" s="202"/>
      <c r="T444" s="203"/>
      <c r="AT444" s="204" t="s">
        <v>128</v>
      </c>
      <c r="AU444" s="204" t="s">
        <v>86</v>
      </c>
      <c r="AV444" s="13" t="s">
        <v>84</v>
      </c>
      <c r="AW444" s="13" t="s">
        <v>32</v>
      </c>
      <c r="AX444" s="13" t="s">
        <v>76</v>
      </c>
      <c r="AY444" s="204" t="s">
        <v>119</v>
      </c>
    </row>
    <row r="445" spans="1:65" s="14" customFormat="1">
      <c r="B445" s="205"/>
      <c r="C445" s="206"/>
      <c r="D445" s="196" t="s">
        <v>128</v>
      </c>
      <c r="E445" s="207" t="s">
        <v>1</v>
      </c>
      <c r="F445" s="208" t="s">
        <v>418</v>
      </c>
      <c r="G445" s="206"/>
      <c r="H445" s="209">
        <v>1</v>
      </c>
      <c r="I445" s="210"/>
      <c r="J445" s="206"/>
      <c r="K445" s="206"/>
      <c r="L445" s="211"/>
      <c r="M445" s="212"/>
      <c r="N445" s="213"/>
      <c r="O445" s="213"/>
      <c r="P445" s="213"/>
      <c r="Q445" s="213"/>
      <c r="R445" s="213"/>
      <c r="S445" s="213"/>
      <c r="T445" s="214"/>
      <c r="AT445" s="215" t="s">
        <v>128</v>
      </c>
      <c r="AU445" s="215" t="s">
        <v>86</v>
      </c>
      <c r="AV445" s="14" t="s">
        <v>86</v>
      </c>
      <c r="AW445" s="14" t="s">
        <v>32</v>
      </c>
      <c r="AX445" s="14" t="s">
        <v>76</v>
      </c>
      <c r="AY445" s="215" t="s">
        <v>119</v>
      </c>
    </row>
    <row r="446" spans="1:65" s="14" customFormat="1">
      <c r="B446" s="205"/>
      <c r="C446" s="206"/>
      <c r="D446" s="196" t="s">
        <v>128</v>
      </c>
      <c r="E446" s="207" t="s">
        <v>1</v>
      </c>
      <c r="F446" s="208" t="s">
        <v>419</v>
      </c>
      <c r="G446" s="206"/>
      <c r="H446" s="209">
        <v>1</v>
      </c>
      <c r="I446" s="210"/>
      <c r="J446" s="206"/>
      <c r="K446" s="206"/>
      <c r="L446" s="211"/>
      <c r="M446" s="212"/>
      <c r="N446" s="213"/>
      <c r="O446" s="213"/>
      <c r="P446" s="213"/>
      <c r="Q446" s="213"/>
      <c r="R446" s="213"/>
      <c r="S446" s="213"/>
      <c r="T446" s="214"/>
      <c r="AT446" s="215" t="s">
        <v>128</v>
      </c>
      <c r="AU446" s="215" t="s">
        <v>86</v>
      </c>
      <c r="AV446" s="14" t="s">
        <v>86</v>
      </c>
      <c r="AW446" s="14" t="s">
        <v>32</v>
      </c>
      <c r="AX446" s="14" t="s">
        <v>76</v>
      </c>
      <c r="AY446" s="215" t="s">
        <v>119</v>
      </c>
    </row>
    <row r="447" spans="1:65" s="13" customFormat="1">
      <c r="B447" s="194"/>
      <c r="C447" s="195"/>
      <c r="D447" s="196" t="s">
        <v>128</v>
      </c>
      <c r="E447" s="197" t="s">
        <v>1</v>
      </c>
      <c r="F447" s="198" t="s">
        <v>138</v>
      </c>
      <c r="G447" s="195"/>
      <c r="H447" s="197" t="s">
        <v>1</v>
      </c>
      <c r="I447" s="199"/>
      <c r="J447" s="195"/>
      <c r="K447" s="195"/>
      <c r="L447" s="200"/>
      <c r="M447" s="201"/>
      <c r="N447" s="202"/>
      <c r="O447" s="202"/>
      <c r="P447" s="202"/>
      <c r="Q447" s="202"/>
      <c r="R447" s="202"/>
      <c r="S447" s="202"/>
      <c r="T447" s="203"/>
      <c r="AT447" s="204" t="s">
        <v>128</v>
      </c>
      <c r="AU447" s="204" t="s">
        <v>86</v>
      </c>
      <c r="AV447" s="13" t="s">
        <v>84</v>
      </c>
      <c r="AW447" s="13" t="s">
        <v>32</v>
      </c>
      <c r="AX447" s="13" t="s">
        <v>76</v>
      </c>
      <c r="AY447" s="204" t="s">
        <v>119</v>
      </c>
    </row>
    <row r="448" spans="1:65" s="14" customFormat="1">
      <c r="B448" s="205"/>
      <c r="C448" s="206"/>
      <c r="D448" s="196" t="s">
        <v>128</v>
      </c>
      <c r="E448" s="207" t="s">
        <v>1</v>
      </c>
      <c r="F448" s="208" t="s">
        <v>421</v>
      </c>
      <c r="G448" s="206"/>
      <c r="H448" s="209">
        <v>1</v>
      </c>
      <c r="I448" s="210"/>
      <c r="J448" s="206"/>
      <c r="K448" s="206"/>
      <c r="L448" s="211"/>
      <c r="M448" s="212"/>
      <c r="N448" s="213"/>
      <c r="O448" s="213"/>
      <c r="P448" s="213"/>
      <c r="Q448" s="213"/>
      <c r="R448" s="213"/>
      <c r="S448" s="213"/>
      <c r="T448" s="214"/>
      <c r="AT448" s="215" t="s">
        <v>128</v>
      </c>
      <c r="AU448" s="215" t="s">
        <v>86</v>
      </c>
      <c r="AV448" s="14" t="s">
        <v>86</v>
      </c>
      <c r="AW448" s="14" t="s">
        <v>32</v>
      </c>
      <c r="AX448" s="14" t="s">
        <v>76</v>
      </c>
      <c r="AY448" s="215" t="s">
        <v>119</v>
      </c>
    </row>
    <row r="449" spans="1:65" s="14" customFormat="1">
      <c r="B449" s="205"/>
      <c r="C449" s="206"/>
      <c r="D449" s="196" t="s">
        <v>128</v>
      </c>
      <c r="E449" s="207" t="s">
        <v>1</v>
      </c>
      <c r="F449" s="208" t="s">
        <v>422</v>
      </c>
      <c r="G449" s="206"/>
      <c r="H449" s="209">
        <v>1</v>
      </c>
      <c r="I449" s="210"/>
      <c r="J449" s="206"/>
      <c r="K449" s="206"/>
      <c r="L449" s="211"/>
      <c r="M449" s="212"/>
      <c r="N449" s="213"/>
      <c r="O449" s="213"/>
      <c r="P449" s="213"/>
      <c r="Q449" s="213"/>
      <c r="R449" s="213"/>
      <c r="S449" s="213"/>
      <c r="T449" s="214"/>
      <c r="AT449" s="215" t="s">
        <v>128</v>
      </c>
      <c r="AU449" s="215" t="s">
        <v>86</v>
      </c>
      <c r="AV449" s="14" t="s">
        <v>86</v>
      </c>
      <c r="AW449" s="14" t="s">
        <v>32</v>
      </c>
      <c r="AX449" s="14" t="s">
        <v>76</v>
      </c>
      <c r="AY449" s="215" t="s">
        <v>119</v>
      </c>
    </row>
    <row r="450" spans="1:65" s="14" customFormat="1">
      <c r="B450" s="205"/>
      <c r="C450" s="206"/>
      <c r="D450" s="196" t="s">
        <v>128</v>
      </c>
      <c r="E450" s="207" t="s">
        <v>1</v>
      </c>
      <c r="F450" s="208" t="s">
        <v>423</v>
      </c>
      <c r="G450" s="206"/>
      <c r="H450" s="209">
        <v>1</v>
      </c>
      <c r="I450" s="210"/>
      <c r="J450" s="206"/>
      <c r="K450" s="206"/>
      <c r="L450" s="211"/>
      <c r="M450" s="212"/>
      <c r="N450" s="213"/>
      <c r="O450" s="213"/>
      <c r="P450" s="213"/>
      <c r="Q450" s="213"/>
      <c r="R450" s="213"/>
      <c r="S450" s="213"/>
      <c r="T450" s="214"/>
      <c r="AT450" s="215" t="s">
        <v>128</v>
      </c>
      <c r="AU450" s="215" t="s">
        <v>86</v>
      </c>
      <c r="AV450" s="14" t="s">
        <v>86</v>
      </c>
      <c r="AW450" s="14" t="s">
        <v>32</v>
      </c>
      <c r="AX450" s="14" t="s">
        <v>76</v>
      </c>
      <c r="AY450" s="215" t="s">
        <v>119</v>
      </c>
    </row>
    <row r="451" spans="1:65" s="2" customFormat="1" ht="24">
      <c r="A451" s="33"/>
      <c r="B451" s="34"/>
      <c r="C451" s="216" t="s">
        <v>438</v>
      </c>
      <c r="D451" s="216" t="s">
        <v>330</v>
      </c>
      <c r="E451" s="217" t="s">
        <v>439</v>
      </c>
      <c r="F451" s="218" t="s">
        <v>440</v>
      </c>
      <c r="G451" s="219" t="s">
        <v>270</v>
      </c>
      <c r="H451" s="220">
        <v>5</v>
      </c>
      <c r="I451" s="221"/>
      <c r="J451" s="222">
        <f>ROUND(I451*H451,2)</f>
        <v>0</v>
      </c>
      <c r="K451" s="218" t="s">
        <v>125</v>
      </c>
      <c r="L451" s="223"/>
      <c r="M451" s="224" t="s">
        <v>1</v>
      </c>
      <c r="N451" s="225" t="s">
        <v>41</v>
      </c>
      <c r="O451" s="70"/>
      <c r="P451" s="190">
        <f>O451*H451</f>
        <v>0</v>
      </c>
      <c r="Q451" s="190">
        <v>0.254</v>
      </c>
      <c r="R451" s="190">
        <f>Q451*H451</f>
        <v>1.27</v>
      </c>
      <c r="S451" s="190">
        <v>0</v>
      </c>
      <c r="T451" s="191">
        <f>S451*H451</f>
        <v>0</v>
      </c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R451" s="192" t="s">
        <v>180</v>
      </c>
      <c r="AT451" s="192" t="s">
        <v>330</v>
      </c>
      <c r="AU451" s="192" t="s">
        <v>86</v>
      </c>
      <c r="AY451" s="16" t="s">
        <v>119</v>
      </c>
      <c r="BE451" s="193">
        <f>IF(N451="základní",J451,0)</f>
        <v>0</v>
      </c>
      <c r="BF451" s="193">
        <f>IF(N451="snížená",J451,0)</f>
        <v>0</v>
      </c>
      <c r="BG451" s="193">
        <f>IF(N451="zákl. přenesená",J451,0)</f>
        <v>0</v>
      </c>
      <c r="BH451" s="193">
        <f>IF(N451="sníž. přenesená",J451,0)</f>
        <v>0</v>
      </c>
      <c r="BI451" s="193">
        <f>IF(N451="nulová",J451,0)</f>
        <v>0</v>
      </c>
      <c r="BJ451" s="16" t="s">
        <v>84</v>
      </c>
      <c r="BK451" s="193">
        <f>ROUND(I451*H451,2)</f>
        <v>0</v>
      </c>
      <c r="BL451" s="16" t="s">
        <v>126</v>
      </c>
      <c r="BM451" s="192" t="s">
        <v>441</v>
      </c>
    </row>
    <row r="452" spans="1:65" s="13" customFormat="1">
      <c r="B452" s="194"/>
      <c r="C452" s="195"/>
      <c r="D452" s="196" t="s">
        <v>128</v>
      </c>
      <c r="E452" s="197" t="s">
        <v>1</v>
      </c>
      <c r="F452" s="198" t="s">
        <v>428</v>
      </c>
      <c r="G452" s="195"/>
      <c r="H452" s="197" t="s">
        <v>1</v>
      </c>
      <c r="I452" s="199"/>
      <c r="J452" s="195"/>
      <c r="K452" s="195"/>
      <c r="L452" s="200"/>
      <c r="M452" s="201"/>
      <c r="N452" s="202"/>
      <c r="O452" s="202"/>
      <c r="P452" s="202"/>
      <c r="Q452" s="202"/>
      <c r="R452" s="202"/>
      <c r="S452" s="202"/>
      <c r="T452" s="203"/>
      <c r="AT452" s="204" t="s">
        <v>128</v>
      </c>
      <c r="AU452" s="204" t="s">
        <v>86</v>
      </c>
      <c r="AV452" s="13" t="s">
        <v>84</v>
      </c>
      <c r="AW452" s="13" t="s">
        <v>32</v>
      </c>
      <c r="AX452" s="13" t="s">
        <v>76</v>
      </c>
      <c r="AY452" s="204" t="s">
        <v>119</v>
      </c>
    </row>
    <row r="453" spans="1:65" s="13" customFormat="1">
      <c r="B453" s="194"/>
      <c r="C453" s="195"/>
      <c r="D453" s="196" t="s">
        <v>128</v>
      </c>
      <c r="E453" s="197" t="s">
        <v>1</v>
      </c>
      <c r="F453" s="198" t="s">
        <v>131</v>
      </c>
      <c r="G453" s="195"/>
      <c r="H453" s="197" t="s">
        <v>1</v>
      </c>
      <c r="I453" s="199"/>
      <c r="J453" s="195"/>
      <c r="K453" s="195"/>
      <c r="L453" s="200"/>
      <c r="M453" s="201"/>
      <c r="N453" s="202"/>
      <c r="O453" s="202"/>
      <c r="P453" s="202"/>
      <c r="Q453" s="202"/>
      <c r="R453" s="202"/>
      <c r="S453" s="202"/>
      <c r="T453" s="203"/>
      <c r="AT453" s="204" t="s">
        <v>128</v>
      </c>
      <c r="AU453" s="204" t="s">
        <v>86</v>
      </c>
      <c r="AV453" s="13" t="s">
        <v>84</v>
      </c>
      <c r="AW453" s="13" t="s">
        <v>32</v>
      </c>
      <c r="AX453" s="13" t="s">
        <v>76</v>
      </c>
      <c r="AY453" s="204" t="s">
        <v>119</v>
      </c>
    </row>
    <row r="454" spans="1:65" s="13" customFormat="1">
      <c r="B454" s="194"/>
      <c r="C454" s="195"/>
      <c r="D454" s="196" t="s">
        <v>128</v>
      </c>
      <c r="E454" s="197" t="s">
        <v>1</v>
      </c>
      <c r="F454" s="198" t="s">
        <v>442</v>
      </c>
      <c r="G454" s="195"/>
      <c r="H454" s="197" t="s">
        <v>1</v>
      </c>
      <c r="I454" s="199"/>
      <c r="J454" s="195"/>
      <c r="K454" s="195"/>
      <c r="L454" s="200"/>
      <c r="M454" s="201"/>
      <c r="N454" s="202"/>
      <c r="O454" s="202"/>
      <c r="P454" s="202"/>
      <c r="Q454" s="202"/>
      <c r="R454" s="202"/>
      <c r="S454" s="202"/>
      <c r="T454" s="203"/>
      <c r="AT454" s="204" t="s">
        <v>128</v>
      </c>
      <c r="AU454" s="204" t="s">
        <v>86</v>
      </c>
      <c r="AV454" s="13" t="s">
        <v>84</v>
      </c>
      <c r="AW454" s="13" t="s">
        <v>32</v>
      </c>
      <c r="AX454" s="13" t="s">
        <v>76</v>
      </c>
      <c r="AY454" s="204" t="s">
        <v>119</v>
      </c>
    </row>
    <row r="455" spans="1:65" s="13" customFormat="1">
      <c r="B455" s="194"/>
      <c r="C455" s="195"/>
      <c r="D455" s="196" t="s">
        <v>128</v>
      </c>
      <c r="E455" s="197" t="s">
        <v>1</v>
      </c>
      <c r="F455" s="198" t="s">
        <v>131</v>
      </c>
      <c r="G455" s="195"/>
      <c r="H455" s="197" t="s">
        <v>1</v>
      </c>
      <c r="I455" s="199"/>
      <c r="J455" s="195"/>
      <c r="K455" s="195"/>
      <c r="L455" s="200"/>
      <c r="M455" s="201"/>
      <c r="N455" s="202"/>
      <c r="O455" s="202"/>
      <c r="P455" s="202"/>
      <c r="Q455" s="202"/>
      <c r="R455" s="202"/>
      <c r="S455" s="202"/>
      <c r="T455" s="203"/>
      <c r="AT455" s="204" t="s">
        <v>128</v>
      </c>
      <c r="AU455" s="204" t="s">
        <v>86</v>
      </c>
      <c r="AV455" s="13" t="s">
        <v>84</v>
      </c>
      <c r="AW455" s="13" t="s">
        <v>32</v>
      </c>
      <c r="AX455" s="13" t="s">
        <v>76</v>
      </c>
      <c r="AY455" s="204" t="s">
        <v>119</v>
      </c>
    </row>
    <row r="456" spans="1:65" s="13" customFormat="1">
      <c r="B456" s="194"/>
      <c r="C456" s="195"/>
      <c r="D456" s="196" t="s">
        <v>128</v>
      </c>
      <c r="E456" s="197" t="s">
        <v>1</v>
      </c>
      <c r="F456" s="198" t="s">
        <v>133</v>
      </c>
      <c r="G456" s="195"/>
      <c r="H456" s="197" t="s">
        <v>1</v>
      </c>
      <c r="I456" s="199"/>
      <c r="J456" s="195"/>
      <c r="K456" s="195"/>
      <c r="L456" s="200"/>
      <c r="M456" s="201"/>
      <c r="N456" s="202"/>
      <c r="O456" s="202"/>
      <c r="P456" s="202"/>
      <c r="Q456" s="202"/>
      <c r="R456" s="202"/>
      <c r="S456" s="202"/>
      <c r="T456" s="203"/>
      <c r="AT456" s="204" t="s">
        <v>128</v>
      </c>
      <c r="AU456" s="204" t="s">
        <v>86</v>
      </c>
      <c r="AV456" s="13" t="s">
        <v>84</v>
      </c>
      <c r="AW456" s="13" t="s">
        <v>32</v>
      </c>
      <c r="AX456" s="13" t="s">
        <v>76</v>
      </c>
      <c r="AY456" s="204" t="s">
        <v>119</v>
      </c>
    </row>
    <row r="457" spans="1:65" s="14" customFormat="1">
      <c r="B457" s="205"/>
      <c r="C457" s="206"/>
      <c r="D457" s="196" t="s">
        <v>128</v>
      </c>
      <c r="E457" s="207" t="s">
        <v>1</v>
      </c>
      <c r="F457" s="208" t="s">
        <v>416</v>
      </c>
      <c r="G457" s="206"/>
      <c r="H457" s="209">
        <v>1</v>
      </c>
      <c r="I457" s="210"/>
      <c r="J457" s="206"/>
      <c r="K457" s="206"/>
      <c r="L457" s="211"/>
      <c r="M457" s="212"/>
      <c r="N457" s="213"/>
      <c r="O457" s="213"/>
      <c r="P457" s="213"/>
      <c r="Q457" s="213"/>
      <c r="R457" s="213"/>
      <c r="S457" s="213"/>
      <c r="T457" s="214"/>
      <c r="AT457" s="215" t="s">
        <v>128</v>
      </c>
      <c r="AU457" s="215" t="s">
        <v>86</v>
      </c>
      <c r="AV457" s="14" t="s">
        <v>86</v>
      </c>
      <c r="AW457" s="14" t="s">
        <v>32</v>
      </c>
      <c r="AX457" s="14" t="s">
        <v>76</v>
      </c>
      <c r="AY457" s="215" t="s">
        <v>119</v>
      </c>
    </row>
    <row r="458" spans="1:65" s="14" customFormat="1">
      <c r="B458" s="205"/>
      <c r="C458" s="206"/>
      <c r="D458" s="196" t="s">
        <v>128</v>
      </c>
      <c r="E458" s="207" t="s">
        <v>1</v>
      </c>
      <c r="F458" s="208" t="s">
        <v>418</v>
      </c>
      <c r="G458" s="206"/>
      <c r="H458" s="209">
        <v>1</v>
      </c>
      <c r="I458" s="210"/>
      <c r="J458" s="206"/>
      <c r="K458" s="206"/>
      <c r="L458" s="211"/>
      <c r="M458" s="212"/>
      <c r="N458" s="213"/>
      <c r="O458" s="213"/>
      <c r="P458" s="213"/>
      <c r="Q458" s="213"/>
      <c r="R458" s="213"/>
      <c r="S458" s="213"/>
      <c r="T458" s="214"/>
      <c r="AT458" s="215" t="s">
        <v>128</v>
      </c>
      <c r="AU458" s="215" t="s">
        <v>86</v>
      </c>
      <c r="AV458" s="14" t="s">
        <v>86</v>
      </c>
      <c r="AW458" s="14" t="s">
        <v>32</v>
      </c>
      <c r="AX458" s="14" t="s">
        <v>76</v>
      </c>
      <c r="AY458" s="215" t="s">
        <v>119</v>
      </c>
    </row>
    <row r="459" spans="1:65" s="14" customFormat="1">
      <c r="B459" s="205"/>
      <c r="C459" s="206"/>
      <c r="D459" s="196" t="s">
        <v>128</v>
      </c>
      <c r="E459" s="207" t="s">
        <v>1</v>
      </c>
      <c r="F459" s="208" t="s">
        <v>419</v>
      </c>
      <c r="G459" s="206"/>
      <c r="H459" s="209">
        <v>1</v>
      </c>
      <c r="I459" s="210"/>
      <c r="J459" s="206"/>
      <c r="K459" s="206"/>
      <c r="L459" s="211"/>
      <c r="M459" s="212"/>
      <c r="N459" s="213"/>
      <c r="O459" s="213"/>
      <c r="P459" s="213"/>
      <c r="Q459" s="213"/>
      <c r="R459" s="213"/>
      <c r="S459" s="213"/>
      <c r="T459" s="214"/>
      <c r="AT459" s="215" t="s">
        <v>128</v>
      </c>
      <c r="AU459" s="215" t="s">
        <v>86</v>
      </c>
      <c r="AV459" s="14" t="s">
        <v>86</v>
      </c>
      <c r="AW459" s="14" t="s">
        <v>32</v>
      </c>
      <c r="AX459" s="14" t="s">
        <v>76</v>
      </c>
      <c r="AY459" s="215" t="s">
        <v>119</v>
      </c>
    </row>
    <row r="460" spans="1:65" s="13" customFormat="1">
      <c r="B460" s="194"/>
      <c r="C460" s="195"/>
      <c r="D460" s="196" t="s">
        <v>128</v>
      </c>
      <c r="E460" s="197" t="s">
        <v>1</v>
      </c>
      <c r="F460" s="198" t="s">
        <v>138</v>
      </c>
      <c r="G460" s="195"/>
      <c r="H460" s="197" t="s">
        <v>1</v>
      </c>
      <c r="I460" s="199"/>
      <c r="J460" s="195"/>
      <c r="K460" s="195"/>
      <c r="L460" s="200"/>
      <c r="M460" s="201"/>
      <c r="N460" s="202"/>
      <c r="O460" s="202"/>
      <c r="P460" s="202"/>
      <c r="Q460" s="202"/>
      <c r="R460" s="202"/>
      <c r="S460" s="202"/>
      <c r="T460" s="203"/>
      <c r="AT460" s="204" t="s">
        <v>128</v>
      </c>
      <c r="AU460" s="204" t="s">
        <v>86</v>
      </c>
      <c r="AV460" s="13" t="s">
        <v>84</v>
      </c>
      <c r="AW460" s="13" t="s">
        <v>32</v>
      </c>
      <c r="AX460" s="13" t="s">
        <v>76</v>
      </c>
      <c r="AY460" s="204" t="s">
        <v>119</v>
      </c>
    </row>
    <row r="461" spans="1:65" s="14" customFormat="1">
      <c r="B461" s="205"/>
      <c r="C461" s="206"/>
      <c r="D461" s="196" t="s">
        <v>128</v>
      </c>
      <c r="E461" s="207" t="s">
        <v>1</v>
      </c>
      <c r="F461" s="208" t="s">
        <v>420</v>
      </c>
      <c r="G461" s="206"/>
      <c r="H461" s="209">
        <v>1</v>
      </c>
      <c r="I461" s="210"/>
      <c r="J461" s="206"/>
      <c r="K461" s="206"/>
      <c r="L461" s="211"/>
      <c r="M461" s="212"/>
      <c r="N461" s="213"/>
      <c r="O461" s="213"/>
      <c r="P461" s="213"/>
      <c r="Q461" s="213"/>
      <c r="R461" s="213"/>
      <c r="S461" s="213"/>
      <c r="T461" s="214"/>
      <c r="AT461" s="215" t="s">
        <v>128</v>
      </c>
      <c r="AU461" s="215" t="s">
        <v>86</v>
      </c>
      <c r="AV461" s="14" t="s">
        <v>86</v>
      </c>
      <c r="AW461" s="14" t="s">
        <v>32</v>
      </c>
      <c r="AX461" s="14" t="s">
        <v>76</v>
      </c>
      <c r="AY461" s="215" t="s">
        <v>119</v>
      </c>
    </row>
    <row r="462" spans="1:65" s="14" customFormat="1">
      <c r="B462" s="205"/>
      <c r="C462" s="206"/>
      <c r="D462" s="196" t="s">
        <v>128</v>
      </c>
      <c r="E462" s="207" t="s">
        <v>1</v>
      </c>
      <c r="F462" s="208" t="s">
        <v>421</v>
      </c>
      <c r="G462" s="206"/>
      <c r="H462" s="209">
        <v>1</v>
      </c>
      <c r="I462" s="210"/>
      <c r="J462" s="206"/>
      <c r="K462" s="206"/>
      <c r="L462" s="211"/>
      <c r="M462" s="212"/>
      <c r="N462" s="213"/>
      <c r="O462" s="213"/>
      <c r="P462" s="213"/>
      <c r="Q462" s="213"/>
      <c r="R462" s="213"/>
      <c r="S462" s="213"/>
      <c r="T462" s="214"/>
      <c r="AT462" s="215" t="s">
        <v>128</v>
      </c>
      <c r="AU462" s="215" t="s">
        <v>86</v>
      </c>
      <c r="AV462" s="14" t="s">
        <v>86</v>
      </c>
      <c r="AW462" s="14" t="s">
        <v>32</v>
      </c>
      <c r="AX462" s="14" t="s">
        <v>76</v>
      </c>
      <c r="AY462" s="215" t="s">
        <v>119</v>
      </c>
    </row>
    <row r="463" spans="1:65" s="2" customFormat="1" ht="24">
      <c r="A463" s="33"/>
      <c r="B463" s="34"/>
      <c r="C463" s="216" t="s">
        <v>443</v>
      </c>
      <c r="D463" s="216" t="s">
        <v>330</v>
      </c>
      <c r="E463" s="217" t="s">
        <v>444</v>
      </c>
      <c r="F463" s="218" t="s">
        <v>445</v>
      </c>
      <c r="G463" s="219" t="s">
        <v>270</v>
      </c>
      <c r="H463" s="220">
        <v>3</v>
      </c>
      <c r="I463" s="221"/>
      <c r="J463" s="222">
        <f>ROUND(I463*H463,2)</f>
        <v>0</v>
      </c>
      <c r="K463" s="218" t="s">
        <v>125</v>
      </c>
      <c r="L463" s="223"/>
      <c r="M463" s="224" t="s">
        <v>1</v>
      </c>
      <c r="N463" s="225" t="s">
        <v>41</v>
      </c>
      <c r="O463" s="70"/>
      <c r="P463" s="190">
        <f>O463*H463</f>
        <v>0</v>
      </c>
      <c r="Q463" s="190">
        <v>0.50600000000000001</v>
      </c>
      <c r="R463" s="190">
        <f>Q463*H463</f>
        <v>1.518</v>
      </c>
      <c r="S463" s="190">
        <v>0</v>
      </c>
      <c r="T463" s="191">
        <f>S463*H463</f>
        <v>0</v>
      </c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R463" s="192" t="s">
        <v>180</v>
      </c>
      <c r="AT463" s="192" t="s">
        <v>330</v>
      </c>
      <c r="AU463" s="192" t="s">
        <v>86</v>
      </c>
      <c r="AY463" s="16" t="s">
        <v>119</v>
      </c>
      <c r="BE463" s="193">
        <f>IF(N463="základní",J463,0)</f>
        <v>0</v>
      </c>
      <c r="BF463" s="193">
        <f>IF(N463="snížená",J463,0)</f>
        <v>0</v>
      </c>
      <c r="BG463" s="193">
        <f>IF(N463="zákl. přenesená",J463,0)</f>
        <v>0</v>
      </c>
      <c r="BH463" s="193">
        <f>IF(N463="sníž. přenesená",J463,0)</f>
        <v>0</v>
      </c>
      <c r="BI463" s="193">
        <f>IF(N463="nulová",J463,0)</f>
        <v>0</v>
      </c>
      <c r="BJ463" s="16" t="s">
        <v>84</v>
      </c>
      <c r="BK463" s="193">
        <f>ROUND(I463*H463,2)</f>
        <v>0</v>
      </c>
      <c r="BL463" s="16" t="s">
        <v>126</v>
      </c>
      <c r="BM463" s="192" t="s">
        <v>446</v>
      </c>
    </row>
    <row r="464" spans="1:65" s="13" customFormat="1">
      <c r="B464" s="194"/>
      <c r="C464" s="195"/>
      <c r="D464" s="196" t="s">
        <v>128</v>
      </c>
      <c r="E464" s="197" t="s">
        <v>1</v>
      </c>
      <c r="F464" s="198" t="s">
        <v>428</v>
      </c>
      <c r="G464" s="195"/>
      <c r="H464" s="197" t="s">
        <v>1</v>
      </c>
      <c r="I464" s="199"/>
      <c r="J464" s="195"/>
      <c r="K464" s="195"/>
      <c r="L464" s="200"/>
      <c r="M464" s="201"/>
      <c r="N464" s="202"/>
      <c r="O464" s="202"/>
      <c r="P464" s="202"/>
      <c r="Q464" s="202"/>
      <c r="R464" s="202"/>
      <c r="S464" s="202"/>
      <c r="T464" s="203"/>
      <c r="AT464" s="204" t="s">
        <v>128</v>
      </c>
      <c r="AU464" s="204" t="s">
        <v>86</v>
      </c>
      <c r="AV464" s="13" t="s">
        <v>84</v>
      </c>
      <c r="AW464" s="13" t="s">
        <v>32</v>
      </c>
      <c r="AX464" s="13" t="s">
        <v>76</v>
      </c>
      <c r="AY464" s="204" t="s">
        <v>119</v>
      </c>
    </row>
    <row r="465" spans="1:65" s="13" customFormat="1">
      <c r="B465" s="194"/>
      <c r="C465" s="195"/>
      <c r="D465" s="196" t="s">
        <v>128</v>
      </c>
      <c r="E465" s="197" t="s">
        <v>1</v>
      </c>
      <c r="F465" s="198" t="s">
        <v>131</v>
      </c>
      <c r="G465" s="195"/>
      <c r="H465" s="197" t="s">
        <v>1</v>
      </c>
      <c r="I465" s="199"/>
      <c r="J465" s="195"/>
      <c r="K465" s="195"/>
      <c r="L465" s="200"/>
      <c r="M465" s="201"/>
      <c r="N465" s="202"/>
      <c r="O465" s="202"/>
      <c r="P465" s="202"/>
      <c r="Q465" s="202"/>
      <c r="R465" s="202"/>
      <c r="S465" s="202"/>
      <c r="T465" s="203"/>
      <c r="AT465" s="204" t="s">
        <v>128</v>
      </c>
      <c r="AU465" s="204" t="s">
        <v>86</v>
      </c>
      <c r="AV465" s="13" t="s">
        <v>84</v>
      </c>
      <c r="AW465" s="13" t="s">
        <v>32</v>
      </c>
      <c r="AX465" s="13" t="s">
        <v>76</v>
      </c>
      <c r="AY465" s="204" t="s">
        <v>119</v>
      </c>
    </row>
    <row r="466" spans="1:65" s="13" customFormat="1">
      <c r="B466" s="194"/>
      <c r="C466" s="195"/>
      <c r="D466" s="196" t="s">
        <v>128</v>
      </c>
      <c r="E466" s="197" t="s">
        <v>1</v>
      </c>
      <c r="F466" s="198" t="s">
        <v>442</v>
      </c>
      <c r="G466" s="195"/>
      <c r="H466" s="197" t="s">
        <v>1</v>
      </c>
      <c r="I466" s="199"/>
      <c r="J466" s="195"/>
      <c r="K466" s="195"/>
      <c r="L466" s="200"/>
      <c r="M466" s="201"/>
      <c r="N466" s="202"/>
      <c r="O466" s="202"/>
      <c r="P466" s="202"/>
      <c r="Q466" s="202"/>
      <c r="R466" s="202"/>
      <c r="S466" s="202"/>
      <c r="T466" s="203"/>
      <c r="AT466" s="204" t="s">
        <v>128</v>
      </c>
      <c r="AU466" s="204" t="s">
        <v>86</v>
      </c>
      <c r="AV466" s="13" t="s">
        <v>84</v>
      </c>
      <c r="AW466" s="13" t="s">
        <v>32</v>
      </c>
      <c r="AX466" s="13" t="s">
        <v>76</v>
      </c>
      <c r="AY466" s="204" t="s">
        <v>119</v>
      </c>
    </row>
    <row r="467" spans="1:65" s="13" customFormat="1">
      <c r="B467" s="194"/>
      <c r="C467" s="195"/>
      <c r="D467" s="196" t="s">
        <v>128</v>
      </c>
      <c r="E467" s="197" t="s">
        <v>1</v>
      </c>
      <c r="F467" s="198" t="s">
        <v>131</v>
      </c>
      <c r="G467" s="195"/>
      <c r="H467" s="197" t="s">
        <v>1</v>
      </c>
      <c r="I467" s="199"/>
      <c r="J467" s="195"/>
      <c r="K467" s="195"/>
      <c r="L467" s="200"/>
      <c r="M467" s="201"/>
      <c r="N467" s="202"/>
      <c r="O467" s="202"/>
      <c r="P467" s="202"/>
      <c r="Q467" s="202"/>
      <c r="R467" s="202"/>
      <c r="S467" s="202"/>
      <c r="T467" s="203"/>
      <c r="AT467" s="204" t="s">
        <v>128</v>
      </c>
      <c r="AU467" s="204" t="s">
        <v>86</v>
      </c>
      <c r="AV467" s="13" t="s">
        <v>84</v>
      </c>
      <c r="AW467" s="13" t="s">
        <v>32</v>
      </c>
      <c r="AX467" s="13" t="s">
        <v>76</v>
      </c>
      <c r="AY467" s="204" t="s">
        <v>119</v>
      </c>
    </row>
    <row r="468" spans="1:65" s="13" customFormat="1">
      <c r="B468" s="194"/>
      <c r="C468" s="195"/>
      <c r="D468" s="196" t="s">
        <v>128</v>
      </c>
      <c r="E468" s="197" t="s">
        <v>1</v>
      </c>
      <c r="F468" s="198" t="s">
        <v>133</v>
      </c>
      <c r="G468" s="195"/>
      <c r="H468" s="197" t="s">
        <v>1</v>
      </c>
      <c r="I468" s="199"/>
      <c r="J468" s="195"/>
      <c r="K468" s="195"/>
      <c r="L468" s="200"/>
      <c r="M468" s="201"/>
      <c r="N468" s="202"/>
      <c r="O468" s="202"/>
      <c r="P468" s="202"/>
      <c r="Q468" s="202"/>
      <c r="R468" s="202"/>
      <c r="S468" s="202"/>
      <c r="T468" s="203"/>
      <c r="AT468" s="204" t="s">
        <v>128</v>
      </c>
      <c r="AU468" s="204" t="s">
        <v>86</v>
      </c>
      <c r="AV468" s="13" t="s">
        <v>84</v>
      </c>
      <c r="AW468" s="13" t="s">
        <v>32</v>
      </c>
      <c r="AX468" s="13" t="s">
        <v>76</v>
      </c>
      <c r="AY468" s="204" t="s">
        <v>119</v>
      </c>
    </row>
    <row r="469" spans="1:65" s="14" customFormat="1">
      <c r="B469" s="205"/>
      <c r="C469" s="206"/>
      <c r="D469" s="196" t="s">
        <v>128</v>
      </c>
      <c r="E469" s="207" t="s">
        <v>1</v>
      </c>
      <c r="F469" s="208" t="s">
        <v>417</v>
      </c>
      <c r="G469" s="206"/>
      <c r="H469" s="209">
        <v>1</v>
      </c>
      <c r="I469" s="210"/>
      <c r="J469" s="206"/>
      <c r="K469" s="206"/>
      <c r="L469" s="211"/>
      <c r="M469" s="212"/>
      <c r="N469" s="213"/>
      <c r="O469" s="213"/>
      <c r="P469" s="213"/>
      <c r="Q469" s="213"/>
      <c r="R469" s="213"/>
      <c r="S469" s="213"/>
      <c r="T469" s="214"/>
      <c r="AT469" s="215" t="s">
        <v>128</v>
      </c>
      <c r="AU469" s="215" t="s">
        <v>86</v>
      </c>
      <c r="AV469" s="14" t="s">
        <v>86</v>
      </c>
      <c r="AW469" s="14" t="s">
        <v>32</v>
      </c>
      <c r="AX469" s="14" t="s">
        <v>76</v>
      </c>
      <c r="AY469" s="215" t="s">
        <v>119</v>
      </c>
    </row>
    <row r="470" spans="1:65" s="14" customFormat="1">
      <c r="B470" s="205"/>
      <c r="C470" s="206"/>
      <c r="D470" s="196" t="s">
        <v>128</v>
      </c>
      <c r="E470" s="207" t="s">
        <v>1</v>
      </c>
      <c r="F470" s="208" t="s">
        <v>419</v>
      </c>
      <c r="G470" s="206"/>
      <c r="H470" s="209">
        <v>1</v>
      </c>
      <c r="I470" s="210"/>
      <c r="J470" s="206"/>
      <c r="K470" s="206"/>
      <c r="L470" s="211"/>
      <c r="M470" s="212"/>
      <c r="N470" s="213"/>
      <c r="O470" s="213"/>
      <c r="P470" s="213"/>
      <c r="Q470" s="213"/>
      <c r="R470" s="213"/>
      <c r="S470" s="213"/>
      <c r="T470" s="214"/>
      <c r="AT470" s="215" t="s">
        <v>128</v>
      </c>
      <c r="AU470" s="215" t="s">
        <v>86</v>
      </c>
      <c r="AV470" s="14" t="s">
        <v>86</v>
      </c>
      <c r="AW470" s="14" t="s">
        <v>32</v>
      </c>
      <c r="AX470" s="14" t="s">
        <v>76</v>
      </c>
      <c r="AY470" s="215" t="s">
        <v>119</v>
      </c>
    </row>
    <row r="471" spans="1:65" s="13" customFormat="1">
      <c r="B471" s="194"/>
      <c r="C471" s="195"/>
      <c r="D471" s="196" t="s">
        <v>128</v>
      </c>
      <c r="E471" s="197" t="s">
        <v>1</v>
      </c>
      <c r="F471" s="198" t="s">
        <v>138</v>
      </c>
      <c r="G471" s="195"/>
      <c r="H471" s="197" t="s">
        <v>1</v>
      </c>
      <c r="I471" s="199"/>
      <c r="J471" s="195"/>
      <c r="K471" s="195"/>
      <c r="L471" s="200"/>
      <c r="M471" s="201"/>
      <c r="N471" s="202"/>
      <c r="O471" s="202"/>
      <c r="P471" s="202"/>
      <c r="Q471" s="202"/>
      <c r="R471" s="202"/>
      <c r="S471" s="202"/>
      <c r="T471" s="203"/>
      <c r="AT471" s="204" t="s">
        <v>128</v>
      </c>
      <c r="AU471" s="204" t="s">
        <v>86</v>
      </c>
      <c r="AV471" s="13" t="s">
        <v>84</v>
      </c>
      <c r="AW471" s="13" t="s">
        <v>32</v>
      </c>
      <c r="AX471" s="13" t="s">
        <v>76</v>
      </c>
      <c r="AY471" s="204" t="s">
        <v>119</v>
      </c>
    </row>
    <row r="472" spans="1:65" s="14" customFormat="1">
      <c r="B472" s="205"/>
      <c r="C472" s="206"/>
      <c r="D472" s="196" t="s">
        <v>128</v>
      </c>
      <c r="E472" s="207" t="s">
        <v>1</v>
      </c>
      <c r="F472" s="208" t="s">
        <v>422</v>
      </c>
      <c r="G472" s="206"/>
      <c r="H472" s="209">
        <v>1</v>
      </c>
      <c r="I472" s="210"/>
      <c r="J472" s="206"/>
      <c r="K472" s="206"/>
      <c r="L472" s="211"/>
      <c r="M472" s="212"/>
      <c r="N472" s="213"/>
      <c r="O472" s="213"/>
      <c r="P472" s="213"/>
      <c r="Q472" s="213"/>
      <c r="R472" s="213"/>
      <c r="S472" s="213"/>
      <c r="T472" s="214"/>
      <c r="AT472" s="215" t="s">
        <v>128</v>
      </c>
      <c r="AU472" s="215" t="s">
        <v>86</v>
      </c>
      <c r="AV472" s="14" t="s">
        <v>86</v>
      </c>
      <c r="AW472" s="14" t="s">
        <v>32</v>
      </c>
      <c r="AX472" s="14" t="s">
        <v>76</v>
      </c>
      <c r="AY472" s="215" t="s">
        <v>119</v>
      </c>
    </row>
    <row r="473" spans="1:65" s="2" customFormat="1" ht="24">
      <c r="A473" s="33"/>
      <c r="B473" s="34"/>
      <c r="C473" s="216" t="s">
        <v>447</v>
      </c>
      <c r="D473" s="216" t="s">
        <v>330</v>
      </c>
      <c r="E473" s="217" t="s">
        <v>448</v>
      </c>
      <c r="F473" s="218" t="s">
        <v>449</v>
      </c>
      <c r="G473" s="219" t="s">
        <v>270</v>
      </c>
      <c r="H473" s="220">
        <v>1</v>
      </c>
      <c r="I473" s="221"/>
      <c r="J473" s="222">
        <f>ROUND(I473*H473,2)</f>
        <v>0</v>
      </c>
      <c r="K473" s="218" t="s">
        <v>125</v>
      </c>
      <c r="L473" s="223"/>
      <c r="M473" s="224" t="s">
        <v>1</v>
      </c>
      <c r="N473" s="225" t="s">
        <v>41</v>
      </c>
      <c r="O473" s="70"/>
      <c r="P473" s="190">
        <f>O473*H473</f>
        <v>0</v>
      </c>
      <c r="Q473" s="190">
        <v>1.0129999999999999</v>
      </c>
      <c r="R473" s="190">
        <f>Q473*H473</f>
        <v>1.0129999999999999</v>
      </c>
      <c r="S473" s="190">
        <v>0</v>
      </c>
      <c r="T473" s="191">
        <f>S473*H473</f>
        <v>0</v>
      </c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R473" s="192" t="s">
        <v>180</v>
      </c>
      <c r="AT473" s="192" t="s">
        <v>330</v>
      </c>
      <c r="AU473" s="192" t="s">
        <v>86</v>
      </c>
      <c r="AY473" s="16" t="s">
        <v>119</v>
      </c>
      <c r="BE473" s="193">
        <f>IF(N473="základní",J473,0)</f>
        <v>0</v>
      </c>
      <c r="BF473" s="193">
        <f>IF(N473="snížená",J473,0)</f>
        <v>0</v>
      </c>
      <c r="BG473" s="193">
        <f>IF(N473="zákl. přenesená",J473,0)</f>
        <v>0</v>
      </c>
      <c r="BH473" s="193">
        <f>IF(N473="sníž. přenesená",J473,0)</f>
        <v>0</v>
      </c>
      <c r="BI473" s="193">
        <f>IF(N473="nulová",J473,0)</f>
        <v>0</v>
      </c>
      <c r="BJ473" s="16" t="s">
        <v>84</v>
      </c>
      <c r="BK473" s="193">
        <f>ROUND(I473*H473,2)</f>
        <v>0</v>
      </c>
      <c r="BL473" s="16" t="s">
        <v>126</v>
      </c>
      <c r="BM473" s="192" t="s">
        <v>450</v>
      </c>
    </row>
    <row r="474" spans="1:65" s="13" customFormat="1">
      <c r="B474" s="194"/>
      <c r="C474" s="195"/>
      <c r="D474" s="196" t="s">
        <v>128</v>
      </c>
      <c r="E474" s="197" t="s">
        <v>1</v>
      </c>
      <c r="F474" s="198" t="s">
        <v>428</v>
      </c>
      <c r="G474" s="195"/>
      <c r="H474" s="197" t="s">
        <v>1</v>
      </c>
      <c r="I474" s="199"/>
      <c r="J474" s="195"/>
      <c r="K474" s="195"/>
      <c r="L474" s="200"/>
      <c r="M474" s="201"/>
      <c r="N474" s="202"/>
      <c r="O474" s="202"/>
      <c r="P474" s="202"/>
      <c r="Q474" s="202"/>
      <c r="R474" s="202"/>
      <c r="S474" s="202"/>
      <c r="T474" s="203"/>
      <c r="AT474" s="204" t="s">
        <v>128</v>
      </c>
      <c r="AU474" s="204" t="s">
        <v>86</v>
      </c>
      <c r="AV474" s="13" t="s">
        <v>84</v>
      </c>
      <c r="AW474" s="13" t="s">
        <v>32</v>
      </c>
      <c r="AX474" s="13" t="s">
        <v>76</v>
      </c>
      <c r="AY474" s="204" t="s">
        <v>119</v>
      </c>
    </row>
    <row r="475" spans="1:65" s="13" customFormat="1">
      <c r="B475" s="194"/>
      <c r="C475" s="195"/>
      <c r="D475" s="196" t="s">
        <v>128</v>
      </c>
      <c r="E475" s="197" t="s">
        <v>1</v>
      </c>
      <c r="F475" s="198" t="s">
        <v>131</v>
      </c>
      <c r="G475" s="195"/>
      <c r="H475" s="197" t="s">
        <v>1</v>
      </c>
      <c r="I475" s="199"/>
      <c r="J475" s="195"/>
      <c r="K475" s="195"/>
      <c r="L475" s="200"/>
      <c r="M475" s="201"/>
      <c r="N475" s="202"/>
      <c r="O475" s="202"/>
      <c r="P475" s="202"/>
      <c r="Q475" s="202"/>
      <c r="R475" s="202"/>
      <c r="S475" s="202"/>
      <c r="T475" s="203"/>
      <c r="AT475" s="204" t="s">
        <v>128</v>
      </c>
      <c r="AU475" s="204" t="s">
        <v>86</v>
      </c>
      <c r="AV475" s="13" t="s">
        <v>84</v>
      </c>
      <c r="AW475" s="13" t="s">
        <v>32</v>
      </c>
      <c r="AX475" s="13" t="s">
        <v>76</v>
      </c>
      <c r="AY475" s="204" t="s">
        <v>119</v>
      </c>
    </row>
    <row r="476" spans="1:65" s="13" customFormat="1">
      <c r="B476" s="194"/>
      <c r="C476" s="195"/>
      <c r="D476" s="196" t="s">
        <v>128</v>
      </c>
      <c r="E476" s="197" t="s">
        <v>1</v>
      </c>
      <c r="F476" s="198" t="s">
        <v>442</v>
      </c>
      <c r="G476" s="195"/>
      <c r="H476" s="197" t="s">
        <v>1</v>
      </c>
      <c r="I476" s="199"/>
      <c r="J476" s="195"/>
      <c r="K476" s="195"/>
      <c r="L476" s="200"/>
      <c r="M476" s="201"/>
      <c r="N476" s="202"/>
      <c r="O476" s="202"/>
      <c r="P476" s="202"/>
      <c r="Q476" s="202"/>
      <c r="R476" s="202"/>
      <c r="S476" s="202"/>
      <c r="T476" s="203"/>
      <c r="AT476" s="204" t="s">
        <v>128</v>
      </c>
      <c r="AU476" s="204" t="s">
        <v>86</v>
      </c>
      <c r="AV476" s="13" t="s">
        <v>84</v>
      </c>
      <c r="AW476" s="13" t="s">
        <v>32</v>
      </c>
      <c r="AX476" s="13" t="s">
        <v>76</v>
      </c>
      <c r="AY476" s="204" t="s">
        <v>119</v>
      </c>
    </row>
    <row r="477" spans="1:65" s="13" customFormat="1">
      <c r="B477" s="194"/>
      <c r="C477" s="195"/>
      <c r="D477" s="196" t="s">
        <v>128</v>
      </c>
      <c r="E477" s="197" t="s">
        <v>1</v>
      </c>
      <c r="F477" s="198" t="s">
        <v>131</v>
      </c>
      <c r="G477" s="195"/>
      <c r="H477" s="197" t="s">
        <v>1</v>
      </c>
      <c r="I477" s="199"/>
      <c r="J477" s="195"/>
      <c r="K477" s="195"/>
      <c r="L477" s="200"/>
      <c r="M477" s="201"/>
      <c r="N477" s="202"/>
      <c r="O477" s="202"/>
      <c r="P477" s="202"/>
      <c r="Q477" s="202"/>
      <c r="R477" s="202"/>
      <c r="S477" s="202"/>
      <c r="T477" s="203"/>
      <c r="AT477" s="204" t="s">
        <v>128</v>
      </c>
      <c r="AU477" s="204" t="s">
        <v>86</v>
      </c>
      <c r="AV477" s="13" t="s">
        <v>84</v>
      </c>
      <c r="AW477" s="13" t="s">
        <v>32</v>
      </c>
      <c r="AX477" s="13" t="s">
        <v>76</v>
      </c>
      <c r="AY477" s="204" t="s">
        <v>119</v>
      </c>
    </row>
    <row r="478" spans="1:65" s="13" customFormat="1">
      <c r="B478" s="194"/>
      <c r="C478" s="195"/>
      <c r="D478" s="196" t="s">
        <v>128</v>
      </c>
      <c r="E478" s="197" t="s">
        <v>1</v>
      </c>
      <c r="F478" s="198" t="s">
        <v>138</v>
      </c>
      <c r="G478" s="195"/>
      <c r="H478" s="197" t="s">
        <v>1</v>
      </c>
      <c r="I478" s="199"/>
      <c r="J478" s="195"/>
      <c r="K478" s="195"/>
      <c r="L478" s="200"/>
      <c r="M478" s="201"/>
      <c r="N478" s="202"/>
      <c r="O478" s="202"/>
      <c r="P478" s="202"/>
      <c r="Q478" s="202"/>
      <c r="R478" s="202"/>
      <c r="S478" s="202"/>
      <c r="T478" s="203"/>
      <c r="AT478" s="204" t="s">
        <v>128</v>
      </c>
      <c r="AU478" s="204" t="s">
        <v>86</v>
      </c>
      <c r="AV478" s="13" t="s">
        <v>84</v>
      </c>
      <c r="AW478" s="13" t="s">
        <v>32</v>
      </c>
      <c r="AX478" s="13" t="s">
        <v>76</v>
      </c>
      <c r="AY478" s="204" t="s">
        <v>119</v>
      </c>
    </row>
    <row r="479" spans="1:65" s="14" customFormat="1">
      <c r="B479" s="205"/>
      <c r="C479" s="206"/>
      <c r="D479" s="196" t="s">
        <v>128</v>
      </c>
      <c r="E479" s="207" t="s">
        <v>1</v>
      </c>
      <c r="F479" s="208" t="s">
        <v>423</v>
      </c>
      <c r="G479" s="206"/>
      <c r="H479" s="209">
        <v>1</v>
      </c>
      <c r="I479" s="210"/>
      <c r="J479" s="206"/>
      <c r="K479" s="206"/>
      <c r="L479" s="211"/>
      <c r="M479" s="212"/>
      <c r="N479" s="213"/>
      <c r="O479" s="213"/>
      <c r="P479" s="213"/>
      <c r="Q479" s="213"/>
      <c r="R479" s="213"/>
      <c r="S479" s="213"/>
      <c r="T479" s="214"/>
      <c r="AT479" s="215" t="s">
        <v>128</v>
      </c>
      <c r="AU479" s="215" t="s">
        <v>86</v>
      </c>
      <c r="AV479" s="14" t="s">
        <v>86</v>
      </c>
      <c r="AW479" s="14" t="s">
        <v>32</v>
      </c>
      <c r="AX479" s="14" t="s">
        <v>76</v>
      </c>
      <c r="AY479" s="215" t="s">
        <v>119</v>
      </c>
    </row>
    <row r="480" spans="1:65" s="2" customFormat="1" ht="24">
      <c r="A480" s="33"/>
      <c r="B480" s="34"/>
      <c r="C480" s="216" t="s">
        <v>451</v>
      </c>
      <c r="D480" s="216" t="s">
        <v>330</v>
      </c>
      <c r="E480" s="217" t="s">
        <v>452</v>
      </c>
      <c r="F480" s="218" t="s">
        <v>453</v>
      </c>
      <c r="G480" s="219" t="s">
        <v>270</v>
      </c>
      <c r="H480" s="220">
        <v>2</v>
      </c>
      <c r="I480" s="221"/>
      <c r="J480" s="222">
        <f>ROUND(I480*H480,2)</f>
        <v>0</v>
      </c>
      <c r="K480" s="218" t="s">
        <v>125</v>
      </c>
      <c r="L480" s="223"/>
      <c r="M480" s="224" t="s">
        <v>1</v>
      </c>
      <c r="N480" s="225" t="s">
        <v>41</v>
      </c>
      <c r="O480" s="70"/>
      <c r="P480" s="190">
        <f>O480*H480</f>
        <v>0</v>
      </c>
      <c r="Q480" s="190">
        <v>8.1000000000000003E-2</v>
      </c>
      <c r="R480" s="190">
        <f>Q480*H480</f>
        <v>0.16200000000000001</v>
      </c>
      <c r="S480" s="190">
        <v>0</v>
      </c>
      <c r="T480" s="191">
        <f>S480*H480</f>
        <v>0</v>
      </c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R480" s="192" t="s">
        <v>86</v>
      </c>
      <c r="AT480" s="192" t="s">
        <v>330</v>
      </c>
      <c r="AU480" s="192" t="s">
        <v>86</v>
      </c>
      <c r="AY480" s="16" t="s">
        <v>119</v>
      </c>
      <c r="BE480" s="193">
        <f>IF(N480="základní",J480,0)</f>
        <v>0</v>
      </c>
      <c r="BF480" s="193">
        <f>IF(N480="snížená",J480,0)</f>
        <v>0</v>
      </c>
      <c r="BG480" s="193">
        <f>IF(N480="zákl. přenesená",J480,0)</f>
        <v>0</v>
      </c>
      <c r="BH480" s="193">
        <f>IF(N480="sníž. přenesená",J480,0)</f>
        <v>0</v>
      </c>
      <c r="BI480" s="193">
        <f>IF(N480="nulová",J480,0)</f>
        <v>0</v>
      </c>
      <c r="BJ480" s="16" t="s">
        <v>84</v>
      </c>
      <c r="BK480" s="193">
        <f>ROUND(I480*H480,2)</f>
        <v>0</v>
      </c>
      <c r="BL480" s="16" t="s">
        <v>84</v>
      </c>
      <c r="BM480" s="192" t="s">
        <v>454</v>
      </c>
    </row>
    <row r="481" spans="1:65" s="13" customFormat="1">
      <c r="B481" s="194"/>
      <c r="C481" s="195"/>
      <c r="D481" s="196" t="s">
        <v>128</v>
      </c>
      <c r="E481" s="197" t="s">
        <v>1</v>
      </c>
      <c r="F481" s="198" t="s">
        <v>428</v>
      </c>
      <c r="G481" s="195"/>
      <c r="H481" s="197" t="s">
        <v>1</v>
      </c>
      <c r="I481" s="199"/>
      <c r="J481" s="195"/>
      <c r="K481" s="195"/>
      <c r="L481" s="200"/>
      <c r="M481" s="201"/>
      <c r="N481" s="202"/>
      <c r="O481" s="202"/>
      <c r="P481" s="202"/>
      <c r="Q481" s="202"/>
      <c r="R481" s="202"/>
      <c r="S481" s="202"/>
      <c r="T481" s="203"/>
      <c r="AT481" s="204" t="s">
        <v>128</v>
      </c>
      <c r="AU481" s="204" t="s">
        <v>86</v>
      </c>
      <c r="AV481" s="13" t="s">
        <v>84</v>
      </c>
      <c r="AW481" s="13" t="s">
        <v>32</v>
      </c>
      <c r="AX481" s="13" t="s">
        <v>76</v>
      </c>
      <c r="AY481" s="204" t="s">
        <v>119</v>
      </c>
    </row>
    <row r="482" spans="1:65" s="13" customFormat="1">
      <c r="B482" s="194"/>
      <c r="C482" s="195"/>
      <c r="D482" s="196" t="s">
        <v>128</v>
      </c>
      <c r="E482" s="197" t="s">
        <v>1</v>
      </c>
      <c r="F482" s="198" t="s">
        <v>131</v>
      </c>
      <c r="G482" s="195"/>
      <c r="H482" s="197" t="s">
        <v>1</v>
      </c>
      <c r="I482" s="199"/>
      <c r="J482" s="195"/>
      <c r="K482" s="195"/>
      <c r="L482" s="200"/>
      <c r="M482" s="201"/>
      <c r="N482" s="202"/>
      <c r="O482" s="202"/>
      <c r="P482" s="202"/>
      <c r="Q482" s="202"/>
      <c r="R482" s="202"/>
      <c r="S482" s="202"/>
      <c r="T482" s="203"/>
      <c r="AT482" s="204" t="s">
        <v>128</v>
      </c>
      <c r="AU482" s="204" t="s">
        <v>86</v>
      </c>
      <c r="AV482" s="13" t="s">
        <v>84</v>
      </c>
      <c r="AW482" s="13" t="s">
        <v>32</v>
      </c>
      <c r="AX482" s="13" t="s">
        <v>76</v>
      </c>
      <c r="AY482" s="204" t="s">
        <v>119</v>
      </c>
    </row>
    <row r="483" spans="1:65" s="13" customFormat="1">
      <c r="B483" s="194"/>
      <c r="C483" s="195"/>
      <c r="D483" s="196" t="s">
        <v>128</v>
      </c>
      <c r="E483" s="197" t="s">
        <v>1</v>
      </c>
      <c r="F483" s="198" t="s">
        <v>138</v>
      </c>
      <c r="G483" s="195"/>
      <c r="H483" s="197" t="s">
        <v>1</v>
      </c>
      <c r="I483" s="199"/>
      <c r="J483" s="195"/>
      <c r="K483" s="195"/>
      <c r="L483" s="200"/>
      <c r="M483" s="201"/>
      <c r="N483" s="202"/>
      <c r="O483" s="202"/>
      <c r="P483" s="202"/>
      <c r="Q483" s="202"/>
      <c r="R483" s="202"/>
      <c r="S483" s="202"/>
      <c r="T483" s="203"/>
      <c r="AT483" s="204" t="s">
        <v>128</v>
      </c>
      <c r="AU483" s="204" t="s">
        <v>86</v>
      </c>
      <c r="AV483" s="13" t="s">
        <v>84</v>
      </c>
      <c r="AW483" s="13" t="s">
        <v>32</v>
      </c>
      <c r="AX483" s="13" t="s">
        <v>76</v>
      </c>
      <c r="AY483" s="204" t="s">
        <v>119</v>
      </c>
    </row>
    <row r="484" spans="1:65" s="14" customFormat="1">
      <c r="B484" s="205"/>
      <c r="C484" s="206"/>
      <c r="D484" s="196" t="s">
        <v>128</v>
      </c>
      <c r="E484" s="207" t="s">
        <v>1</v>
      </c>
      <c r="F484" s="208" t="s">
        <v>420</v>
      </c>
      <c r="G484" s="206"/>
      <c r="H484" s="209">
        <v>1</v>
      </c>
      <c r="I484" s="210"/>
      <c r="J484" s="206"/>
      <c r="K484" s="206"/>
      <c r="L484" s="211"/>
      <c r="M484" s="212"/>
      <c r="N484" s="213"/>
      <c r="O484" s="213"/>
      <c r="P484" s="213"/>
      <c r="Q484" s="213"/>
      <c r="R484" s="213"/>
      <c r="S484" s="213"/>
      <c r="T484" s="214"/>
      <c r="AT484" s="215" t="s">
        <v>128</v>
      </c>
      <c r="AU484" s="215" t="s">
        <v>86</v>
      </c>
      <c r="AV484" s="14" t="s">
        <v>86</v>
      </c>
      <c r="AW484" s="14" t="s">
        <v>32</v>
      </c>
      <c r="AX484" s="14" t="s">
        <v>76</v>
      </c>
      <c r="AY484" s="215" t="s">
        <v>119</v>
      </c>
    </row>
    <row r="485" spans="1:65" s="14" customFormat="1">
      <c r="B485" s="205"/>
      <c r="C485" s="206"/>
      <c r="D485" s="196" t="s">
        <v>128</v>
      </c>
      <c r="E485" s="207" t="s">
        <v>1</v>
      </c>
      <c r="F485" s="208" t="s">
        <v>421</v>
      </c>
      <c r="G485" s="206"/>
      <c r="H485" s="209">
        <v>1</v>
      </c>
      <c r="I485" s="210"/>
      <c r="J485" s="206"/>
      <c r="K485" s="206"/>
      <c r="L485" s="211"/>
      <c r="M485" s="212"/>
      <c r="N485" s="213"/>
      <c r="O485" s="213"/>
      <c r="P485" s="213"/>
      <c r="Q485" s="213"/>
      <c r="R485" s="213"/>
      <c r="S485" s="213"/>
      <c r="T485" s="214"/>
      <c r="AT485" s="215" t="s">
        <v>128</v>
      </c>
      <c r="AU485" s="215" t="s">
        <v>86</v>
      </c>
      <c r="AV485" s="14" t="s">
        <v>86</v>
      </c>
      <c r="AW485" s="14" t="s">
        <v>32</v>
      </c>
      <c r="AX485" s="14" t="s">
        <v>76</v>
      </c>
      <c r="AY485" s="215" t="s">
        <v>119</v>
      </c>
    </row>
    <row r="486" spans="1:65" s="2" customFormat="1" ht="24">
      <c r="A486" s="33"/>
      <c r="B486" s="34"/>
      <c r="C486" s="216" t="s">
        <v>455</v>
      </c>
      <c r="D486" s="216" t="s">
        <v>330</v>
      </c>
      <c r="E486" s="217" t="s">
        <v>456</v>
      </c>
      <c r="F486" s="218" t="s">
        <v>457</v>
      </c>
      <c r="G486" s="219" t="s">
        <v>270</v>
      </c>
      <c r="H486" s="220">
        <v>2</v>
      </c>
      <c r="I486" s="221"/>
      <c r="J486" s="222">
        <f>ROUND(I486*H486,2)</f>
        <v>0</v>
      </c>
      <c r="K486" s="218" t="s">
        <v>125</v>
      </c>
      <c r="L486" s="223"/>
      <c r="M486" s="224" t="s">
        <v>1</v>
      </c>
      <c r="N486" s="225" t="s">
        <v>41</v>
      </c>
      <c r="O486" s="70"/>
      <c r="P486" s="190">
        <f>O486*H486</f>
        <v>0</v>
      </c>
      <c r="Q486" s="190">
        <v>6.8000000000000005E-2</v>
      </c>
      <c r="R486" s="190">
        <f>Q486*H486</f>
        <v>0.13600000000000001</v>
      </c>
      <c r="S486" s="190">
        <v>0</v>
      </c>
      <c r="T486" s="191">
        <f>S486*H486</f>
        <v>0</v>
      </c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R486" s="192" t="s">
        <v>86</v>
      </c>
      <c r="AT486" s="192" t="s">
        <v>330</v>
      </c>
      <c r="AU486" s="192" t="s">
        <v>86</v>
      </c>
      <c r="AY486" s="16" t="s">
        <v>119</v>
      </c>
      <c r="BE486" s="193">
        <f>IF(N486="základní",J486,0)</f>
        <v>0</v>
      </c>
      <c r="BF486" s="193">
        <f>IF(N486="snížená",J486,0)</f>
        <v>0</v>
      </c>
      <c r="BG486" s="193">
        <f>IF(N486="zákl. přenesená",J486,0)</f>
        <v>0</v>
      </c>
      <c r="BH486" s="193">
        <f>IF(N486="sníž. přenesená",J486,0)</f>
        <v>0</v>
      </c>
      <c r="BI486" s="193">
        <f>IF(N486="nulová",J486,0)</f>
        <v>0</v>
      </c>
      <c r="BJ486" s="16" t="s">
        <v>84</v>
      </c>
      <c r="BK486" s="193">
        <f>ROUND(I486*H486,2)</f>
        <v>0</v>
      </c>
      <c r="BL486" s="16" t="s">
        <v>84</v>
      </c>
      <c r="BM486" s="192" t="s">
        <v>458</v>
      </c>
    </row>
    <row r="487" spans="1:65" s="13" customFormat="1">
      <c r="B487" s="194"/>
      <c r="C487" s="195"/>
      <c r="D487" s="196" t="s">
        <v>128</v>
      </c>
      <c r="E487" s="197" t="s">
        <v>1</v>
      </c>
      <c r="F487" s="198" t="s">
        <v>428</v>
      </c>
      <c r="G487" s="195"/>
      <c r="H487" s="197" t="s">
        <v>1</v>
      </c>
      <c r="I487" s="199"/>
      <c r="J487" s="195"/>
      <c r="K487" s="195"/>
      <c r="L487" s="200"/>
      <c r="M487" s="201"/>
      <c r="N487" s="202"/>
      <c r="O487" s="202"/>
      <c r="P487" s="202"/>
      <c r="Q487" s="202"/>
      <c r="R487" s="202"/>
      <c r="S487" s="202"/>
      <c r="T487" s="203"/>
      <c r="AT487" s="204" t="s">
        <v>128</v>
      </c>
      <c r="AU487" s="204" t="s">
        <v>86</v>
      </c>
      <c r="AV487" s="13" t="s">
        <v>84</v>
      </c>
      <c r="AW487" s="13" t="s">
        <v>32</v>
      </c>
      <c r="AX487" s="13" t="s">
        <v>76</v>
      </c>
      <c r="AY487" s="204" t="s">
        <v>119</v>
      </c>
    </row>
    <row r="488" spans="1:65" s="13" customFormat="1">
      <c r="B488" s="194"/>
      <c r="C488" s="195"/>
      <c r="D488" s="196" t="s">
        <v>128</v>
      </c>
      <c r="E488" s="197" t="s">
        <v>1</v>
      </c>
      <c r="F488" s="198" t="s">
        <v>131</v>
      </c>
      <c r="G488" s="195"/>
      <c r="H488" s="197" t="s">
        <v>1</v>
      </c>
      <c r="I488" s="199"/>
      <c r="J488" s="195"/>
      <c r="K488" s="195"/>
      <c r="L488" s="200"/>
      <c r="M488" s="201"/>
      <c r="N488" s="202"/>
      <c r="O488" s="202"/>
      <c r="P488" s="202"/>
      <c r="Q488" s="202"/>
      <c r="R488" s="202"/>
      <c r="S488" s="202"/>
      <c r="T488" s="203"/>
      <c r="AT488" s="204" t="s">
        <v>128</v>
      </c>
      <c r="AU488" s="204" t="s">
        <v>86</v>
      </c>
      <c r="AV488" s="13" t="s">
        <v>84</v>
      </c>
      <c r="AW488" s="13" t="s">
        <v>32</v>
      </c>
      <c r="AX488" s="13" t="s">
        <v>76</v>
      </c>
      <c r="AY488" s="204" t="s">
        <v>119</v>
      </c>
    </row>
    <row r="489" spans="1:65" s="13" customFormat="1">
      <c r="B489" s="194"/>
      <c r="C489" s="195"/>
      <c r="D489" s="196" t="s">
        <v>128</v>
      </c>
      <c r="E489" s="197" t="s">
        <v>1</v>
      </c>
      <c r="F489" s="198" t="s">
        <v>138</v>
      </c>
      <c r="G489" s="195"/>
      <c r="H489" s="197" t="s">
        <v>1</v>
      </c>
      <c r="I489" s="199"/>
      <c r="J489" s="195"/>
      <c r="K489" s="195"/>
      <c r="L489" s="200"/>
      <c r="M489" s="201"/>
      <c r="N489" s="202"/>
      <c r="O489" s="202"/>
      <c r="P489" s="202"/>
      <c r="Q489" s="202"/>
      <c r="R489" s="202"/>
      <c r="S489" s="202"/>
      <c r="T489" s="203"/>
      <c r="AT489" s="204" t="s">
        <v>128</v>
      </c>
      <c r="AU489" s="204" t="s">
        <v>86</v>
      </c>
      <c r="AV489" s="13" t="s">
        <v>84</v>
      </c>
      <c r="AW489" s="13" t="s">
        <v>32</v>
      </c>
      <c r="AX489" s="13" t="s">
        <v>76</v>
      </c>
      <c r="AY489" s="204" t="s">
        <v>119</v>
      </c>
    </row>
    <row r="490" spans="1:65" s="14" customFormat="1">
      <c r="B490" s="205"/>
      <c r="C490" s="206"/>
      <c r="D490" s="196" t="s">
        <v>128</v>
      </c>
      <c r="E490" s="207" t="s">
        <v>1</v>
      </c>
      <c r="F490" s="208" t="s">
        <v>459</v>
      </c>
      <c r="G490" s="206"/>
      <c r="H490" s="209">
        <v>2</v>
      </c>
      <c r="I490" s="210"/>
      <c r="J490" s="206"/>
      <c r="K490" s="206"/>
      <c r="L490" s="211"/>
      <c r="M490" s="212"/>
      <c r="N490" s="213"/>
      <c r="O490" s="213"/>
      <c r="P490" s="213"/>
      <c r="Q490" s="213"/>
      <c r="R490" s="213"/>
      <c r="S490" s="213"/>
      <c r="T490" s="214"/>
      <c r="AT490" s="215" t="s">
        <v>128</v>
      </c>
      <c r="AU490" s="215" t="s">
        <v>86</v>
      </c>
      <c r="AV490" s="14" t="s">
        <v>86</v>
      </c>
      <c r="AW490" s="14" t="s">
        <v>32</v>
      </c>
      <c r="AX490" s="14" t="s">
        <v>76</v>
      </c>
      <c r="AY490" s="215" t="s">
        <v>119</v>
      </c>
    </row>
    <row r="491" spans="1:65" s="2" customFormat="1" ht="24">
      <c r="A491" s="33"/>
      <c r="B491" s="34"/>
      <c r="C491" s="216" t="s">
        <v>460</v>
      </c>
      <c r="D491" s="216" t="s">
        <v>330</v>
      </c>
      <c r="E491" s="217" t="s">
        <v>461</v>
      </c>
      <c r="F491" s="218" t="s">
        <v>462</v>
      </c>
      <c r="G491" s="219" t="s">
        <v>270</v>
      </c>
      <c r="H491" s="220">
        <v>2</v>
      </c>
      <c r="I491" s="221"/>
      <c r="J491" s="222">
        <f>ROUND(I491*H491,2)</f>
        <v>0</v>
      </c>
      <c r="K491" s="218" t="s">
        <v>125</v>
      </c>
      <c r="L491" s="223"/>
      <c r="M491" s="224" t="s">
        <v>1</v>
      </c>
      <c r="N491" s="225" t="s">
        <v>41</v>
      </c>
      <c r="O491" s="70"/>
      <c r="P491" s="190">
        <f>O491*H491</f>
        <v>0</v>
      </c>
      <c r="Q491" s="190">
        <v>5.0999999999999997E-2</v>
      </c>
      <c r="R491" s="190">
        <f>Q491*H491</f>
        <v>0.10199999999999999</v>
      </c>
      <c r="S491" s="190">
        <v>0</v>
      </c>
      <c r="T491" s="191">
        <f>S491*H491</f>
        <v>0</v>
      </c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R491" s="192" t="s">
        <v>86</v>
      </c>
      <c r="AT491" s="192" t="s">
        <v>330</v>
      </c>
      <c r="AU491" s="192" t="s">
        <v>86</v>
      </c>
      <c r="AY491" s="16" t="s">
        <v>119</v>
      </c>
      <c r="BE491" s="193">
        <f>IF(N491="základní",J491,0)</f>
        <v>0</v>
      </c>
      <c r="BF491" s="193">
        <f>IF(N491="snížená",J491,0)</f>
        <v>0</v>
      </c>
      <c r="BG491" s="193">
        <f>IF(N491="zákl. přenesená",J491,0)</f>
        <v>0</v>
      </c>
      <c r="BH491" s="193">
        <f>IF(N491="sníž. přenesená",J491,0)</f>
        <v>0</v>
      </c>
      <c r="BI491" s="193">
        <f>IF(N491="nulová",J491,0)</f>
        <v>0</v>
      </c>
      <c r="BJ491" s="16" t="s">
        <v>84</v>
      </c>
      <c r="BK491" s="193">
        <f>ROUND(I491*H491,2)</f>
        <v>0</v>
      </c>
      <c r="BL491" s="16" t="s">
        <v>84</v>
      </c>
      <c r="BM491" s="192" t="s">
        <v>463</v>
      </c>
    </row>
    <row r="492" spans="1:65" s="13" customFormat="1">
      <c r="B492" s="194"/>
      <c r="C492" s="195"/>
      <c r="D492" s="196" t="s">
        <v>128</v>
      </c>
      <c r="E492" s="197" t="s">
        <v>1</v>
      </c>
      <c r="F492" s="198" t="s">
        <v>428</v>
      </c>
      <c r="G492" s="195"/>
      <c r="H492" s="197" t="s">
        <v>1</v>
      </c>
      <c r="I492" s="199"/>
      <c r="J492" s="195"/>
      <c r="K492" s="195"/>
      <c r="L492" s="200"/>
      <c r="M492" s="201"/>
      <c r="N492" s="202"/>
      <c r="O492" s="202"/>
      <c r="P492" s="202"/>
      <c r="Q492" s="202"/>
      <c r="R492" s="202"/>
      <c r="S492" s="202"/>
      <c r="T492" s="203"/>
      <c r="AT492" s="204" t="s">
        <v>128</v>
      </c>
      <c r="AU492" s="204" t="s">
        <v>86</v>
      </c>
      <c r="AV492" s="13" t="s">
        <v>84</v>
      </c>
      <c r="AW492" s="13" t="s">
        <v>32</v>
      </c>
      <c r="AX492" s="13" t="s">
        <v>76</v>
      </c>
      <c r="AY492" s="204" t="s">
        <v>119</v>
      </c>
    </row>
    <row r="493" spans="1:65" s="13" customFormat="1">
      <c r="B493" s="194"/>
      <c r="C493" s="195"/>
      <c r="D493" s="196" t="s">
        <v>128</v>
      </c>
      <c r="E493" s="197" t="s">
        <v>1</v>
      </c>
      <c r="F493" s="198" t="s">
        <v>131</v>
      </c>
      <c r="G493" s="195"/>
      <c r="H493" s="197" t="s">
        <v>1</v>
      </c>
      <c r="I493" s="199"/>
      <c r="J493" s="195"/>
      <c r="K493" s="195"/>
      <c r="L493" s="200"/>
      <c r="M493" s="201"/>
      <c r="N493" s="202"/>
      <c r="O493" s="202"/>
      <c r="P493" s="202"/>
      <c r="Q493" s="202"/>
      <c r="R493" s="202"/>
      <c r="S493" s="202"/>
      <c r="T493" s="203"/>
      <c r="AT493" s="204" t="s">
        <v>128</v>
      </c>
      <c r="AU493" s="204" t="s">
        <v>86</v>
      </c>
      <c r="AV493" s="13" t="s">
        <v>84</v>
      </c>
      <c r="AW493" s="13" t="s">
        <v>32</v>
      </c>
      <c r="AX493" s="13" t="s">
        <v>76</v>
      </c>
      <c r="AY493" s="204" t="s">
        <v>119</v>
      </c>
    </row>
    <row r="494" spans="1:65" s="13" customFormat="1">
      <c r="B494" s="194"/>
      <c r="C494" s="195"/>
      <c r="D494" s="196" t="s">
        <v>128</v>
      </c>
      <c r="E494" s="197" t="s">
        <v>1</v>
      </c>
      <c r="F494" s="198" t="s">
        <v>133</v>
      </c>
      <c r="G494" s="195"/>
      <c r="H494" s="197" t="s">
        <v>1</v>
      </c>
      <c r="I494" s="199"/>
      <c r="J494" s="195"/>
      <c r="K494" s="195"/>
      <c r="L494" s="200"/>
      <c r="M494" s="201"/>
      <c r="N494" s="202"/>
      <c r="O494" s="202"/>
      <c r="P494" s="202"/>
      <c r="Q494" s="202"/>
      <c r="R494" s="202"/>
      <c r="S494" s="202"/>
      <c r="T494" s="203"/>
      <c r="AT494" s="204" t="s">
        <v>128</v>
      </c>
      <c r="AU494" s="204" t="s">
        <v>86</v>
      </c>
      <c r="AV494" s="13" t="s">
        <v>84</v>
      </c>
      <c r="AW494" s="13" t="s">
        <v>32</v>
      </c>
      <c r="AX494" s="13" t="s">
        <v>76</v>
      </c>
      <c r="AY494" s="204" t="s">
        <v>119</v>
      </c>
    </row>
    <row r="495" spans="1:65" s="14" customFormat="1">
      <c r="B495" s="205"/>
      <c r="C495" s="206"/>
      <c r="D495" s="196" t="s">
        <v>128</v>
      </c>
      <c r="E495" s="207" t="s">
        <v>1</v>
      </c>
      <c r="F495" s="208" t="s">
        <v>418</v>
      </c>
      <c r="G495" s="206"/>
      <c r="H495" s="209">
        <v>1</v>
      </c>
      <c r="I495" s="210"/>
      <c r="J495" s="206"/>
      <c r="K495" s="206"/>
      <c r="L495" s="211"/>
      <c r="M495" s="212"/>
      <c r="N495" s="213"/>
      <c r="O495" s="213"/>
      <c r="P495" s="213"/>
      <c r="Q495" s="213"/>
      <c r="R495" s="213"/>
      <c r="S495" s="213"/>
      <c r="T495" s="214"/>
      <c r="AT495" s="215" t="s">
        <v>128</v>
      </c>
      <c r="AU495" s="215" t="s">
        <v>86</v>
      </c>
      <c r="AV495" s="14" t="s">
        <v>86</v>
      </c>
      <c r="AW495" s="14" t="s">
        <v>32</v>
      </c>
      <c r="AX495" s="14" t="s">
        <v>76</v>
      </c>
      <c r="AY495" s="215" t="s">
        <v>119</v>
      </c>
    </row>
    <row r="496" spans="1:65" s="13" customFormat="1">
      <c r="B496" s="194"/>
      <c r="C496" s="195"/>
      <c r="D496" s="196" t="s">
        <v>128</v>
      </c>
      <c r="E496" s="197" t="s">
        <v>1</v>
      </c>
      <c r="F496" s="198" t="s">
        <v>138</v>
      </c>
      <c r="G496" s="195"/>
      <c r="H496" s="197" t="s">
        <v>1</v>
      </c>
      <c r="I496" s="199"/>
      <c r="J496" s="195"/>
      <c r="K496" s="195"/>
      <c r="L496" s="200"/>
      <c r="M496" s="201"/>
      <c r="N496" s="202"/>
      <c r="O496" s="202"/>
      <c r="P496" s="202"/>
      <c r="Q496" s="202"/>
      <c r="R496" s="202"/>
      <c r="S496" s="202"/>
      <c r="T496" s="203"/>
      <c r="AT496" s="204" t="s">
        <v>128</v>
      </c>
      <c r="AU496" s="204" t="s">
        <v>86</v>
      </c>
      <c r="AV496" s="13" t="s">
        <v>84</v>
      </c>
      <c r="AW496" s="13" t="s">
        <v>32</v>
      </c>
      <c r="AX496" s="13" t="s">
        <v>76</v>
      </c>
      <c r="AY496" s="204" t="s">
        <v>119</v>
      </c>
    </row>
    <row r="497" spans="1:65" s="14" customFormat="1">
      <c r="B497" s="205"/>
      <c r="C497" s="206"/>
      <c r="D497" s="196" t="s">
        <v>128</v>
      </c>
      <c r="E497" s="207" t="s">
        <v>1</v>
      </c>
      <c r="F497" s="208" t="s">
        <v>422</v>
      </c>
      <c r="G497" s="206"/>
      <c r="H497" s="209">
        <v>1</v>
      </c>
      <c r="I497" s="210"/>
      <c r="J497" s="206"/>
      <c r="K497" s="206"/>
      <c r="L497" s="211"/>
      <c r="M497" s="212"/>
      <c r="N497" s="213"/>
      <c r="O497" s="213"/>
      <c r="P497" s="213"/>
      <c r="Q497" s="213"/>
      <c r="R497" s="213"/>
      <c r="S497" s="213"/>
      <c r="T497" s="214"/>
      <c r="AT497" s="215" t="s">
        <v>128</v>
      </c>
      <c r="AU497" s="215" t="s">
        <v>86</v>
      </c>
      <c r="AV497" s="14" t="s">
        <v>86</v>
      </c>
      <c r="AW497" s="14" t="s">
        <v>32</v>
      </c>
      <c r="AX497" s="14" t="s">
        <v>76</v>
      </c>
      <c r="AY497" s="215" t="s">
        <v>119</v>
      </c>
    </row>
    <row r="498" spans="1:65" s="2" customFormat="1" ht="24">
      <c r="A498" s="33"/>
      <c r="B498" s="34"/>
      <c r="C498" s="216" t="s">
        <v>464</v>
      </c>
      <c r="D498" s="216" t="s">
        <v>330</v>
      </c>
      <c r="E498" s="217" t="s">
        <v>465</v>
      </c>
      <c r="F498" s="218" t="s">
        <v>466</v>
      </c>
      <c r="G498" s="219" t="s">
        <v>270</v>
      </c>
      <c r="H498" s="220">
        <v>2</v>
      </c>
      <c r="I498" s="221"/>
      <c r="J498" s="222">
        <f>ROUND(I498*H498,2)</f>
        <v>0</v>
      </c>
      <c r="K498" s="218" t="s">
        <v>125</v>
      </c>
      <c r="L498" s="223"/>
      <c r="M498" s="224" t="s">
        <v>1</v>
      </c>
      <c r="N498" s="225" t="s">
        <v>41</v>
      </c>
      <c r="O498" s="70"/>
      <c r="P498" s="190">
        <f>O498*H498</f>
        <v>0</v>
      </c>
      <c r="Q498" s="190">
        <v>0.04</v>
      </c>
      <c r="R498" s="190">
        <f>Q498*H498</f>
        <v>0.08</v>
      </c>
      <c r="S498" s="190">
        <v>0</v>
      </c>
      <c r="T498" s="191">
        <f>S498*H498</f>
        <v>0</v>
      </c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R498" s="192" t="s">
        <v>86</v>
      </c>
      <c r="AT498" s="192" t="s">
        <v>330</v>
      </c>
      <c r="AU498" s="192" t="s">
        <v>86</v>
      </c>
      <c r="AY498" s="16" t="s">
        <v>119</v>
      </c>
      <c r="BE498" s="193">
        <f>IF(N498="základní",J498,0)</f>
        <v>0</v>
      </c>
      <c r="BF498" s="193">
        <f>IF(N498="snížená",J498,0)</f>
        <v>0</v>
      </c>
      <c r="BG498" s="193">
        <f>IF(N498="zákl. přenesená",J498,0)</f>
        <v>0</v>
      </c>
      <c r="BH498" s="193">
        <f>IF(N498="sníž. přenesená",J498,0)</f>
        <v>0</v>
      </c>
      <c r="BI498" s="193">
        <f>IF(N498="nulová",J498,0)</f>
        <v>0</v>
      </c>
      <c r="BJ498" s="16" t="s">
        <v>84</v>
      </c>
      <c r="BK498" s="193">
        <f>ROUND(I498*H498,2)</f>
        <v>0</v>
      </c>
      <c r="BL498" s="16" t="s">
        <v>84</v>
      </c>
      <c r="BM498" s="192" t="s">
        <v>467</v>
      </c>
    </row>
    <row r="499" spans="1:65" s="13" customFormat="1">
      <c r="B499" s="194"/>
      <c r="C499" s="195"/>
      <c r="D499" s="196" t="s">
        <v>128</v>
      </c>
      <c r="E499" s="197" t="s">
        <v>1</v>
      </c>
      <c r="F499" s="198" t="s">
        <v>428</v>
      </c>
      <c r="G499" s="195"/>
      <c r="H499" s="197" t="s">
        <v>1</v>
      </c>
      <c r="I499" s="199"/>
      <c r="J499" s="195"/>
      <c r="K499" s="195"/>
      <c r="L499" s="200"/>
      <c r="M499" s="201"/>
      <c r="N499" s="202"/>
      <c r="O499" s="202"/>
      <c r="P499" s="202"/>
      <c r="Q499" s="202"/>
      <c r="R499" s="202"/>
      <c r="S499" s="202"/>
      <c r="T499" s="203"/>
      <c r="AT499" s="204" t="s">
        <v>128</v>
      </c>
      <c r="AU499" s="204" t="s">
        <v>86</v>
      </c>
      <c r="AV499" s="13" t="s">
        <v>84</v>
      </c>
      <c r="AW499" s="13" t="s">
        <v>32</v>
      </c>
      <c r="AX499" s="13" t="s">
        <v>76</v>
      </c>
      <c r="AY499" s="204" t="s">
        <v>119</v>
      </c>
    </row>
    <row r="500" spans="1:65" s="13" customFormat="1">
      <c r="B500" s="194"/>
      <c r="C500" s="195"/>
      <c r="D500" s="196" t="s">
        <v>128</v>
      </c>
      <c r="E500" s="197" t="s">
        <v>1</v>
      </c>
      <c r="F500" s="198" t="s">
        <v>131</v>
      </c>
      <c r="G500" s="195"/>
      <c r="H500" s="197" t="s">
        <v>1</v>
      </c>
      <c r="I500" s="199"/>
      <c r="J500" s="195"/>
      <c r="K500" s="195"/>
      <c r="L500" s="200"/>
      <c r="M500" s="201"/>
      <c r="N500" s="202"/>
      <c r="O500" s="202"/>
      <c r="P500" s="202"/>
      <c r="Q500" s="202"/>
      <c r="R500" s="202"/>
      <c r="S500" s="202"/>
      <c r="T500" s="203"/>
      <c r="AT500" s="204" t="s">
        <v>128</v>
      </c>
      <c r="AU500" s="204" t="s">
        <v>86</v>
      </c>
      <c r="AV500" s="13" t="s">
        <v>84</v>
      </c>
      <c r="AW500" s="13" t="s">
        <v>32</v>
      </c>
      <c r="AX500" s="13" t="s">
        <v>76</v>
      </c>
      <c r="AY500" s="204" t="s">
        <v>119</v>
      </c>
    </row>
    <row r="501" spans="1:65" s="13" customFormat="1">
      <c r="B501" s="194"/>
      <c r="C501" s="195"/>
      <c r="D501" s="196" t="s">
        <v>128</v>
      </c>
      <c r="E501" s="197" t="s">
        <v>1</v>
      </c>
      <c r="F501" s="198" t="s">
        <v>133</v>
      </c>
      <c r="G501" s="195"/>
      <c r="H501" s="197" t="s">
        <v>1</v>
      </c>
      <c r="I501" s="199"/>
      <c r="J501" s="195"/>
      <c r="K501" s="195"/>
      <c r="L501" s="200"/>
      <c r="M501" s="201"/>
      <c r="N501" s="202"/>
      <c r="O501" s="202"/>
      <c r="P501" s="202"/>
      <c r="Q501" s="202"/>
      <c r="R501" s="202"/>
      <c r="S501" s="202"/>
      <c r="T501" s="203"/>
      <c r="AT501" s="204" t="s">
        <v>128</v>
      </c>
      <c r="AU501" s="204" t="s">
        <v>86</v>
      </c>
      <c r="AV501" s="13" t="s">
        <v>84</v>
      </c>
      <c r="AW501" s="13" t="s">
        <v>32</v>
      </c>
      <c r="AX501" s="13" t="s">
        <v>76</v>
      </c>
      <c r="AY501" s="204" t="s">
        <v>119</v>
      </c>
    </row>
    <row r="502" spans="1:65" s="14" customFormat="1">
      <c r="B502" s="205"/>
      <c r="C502" s="206"/>
      <c r="D502" s="196" t="s">
        <v>128</v>
      </c>
      <c r="E502" s="207" t="s">
        <v>1</v>
      </c>
      <c r="F502" s="208" t="s">
        <v>468</v>
      </c>
      <c r="G502" s="206"/>
      <c r="H502" s="209">
        <v>2</v>
      </c>
      <c r="I502" s="210"/>
      <c r="J502" s="206"/>
      <c r="K502" s="206"/>
      <c r="L502" s="211"/>
      <c r="M502" s="212"/>
      <c r="N502" s="213"/>
      <c r="O502" s="213"/>
      <c r="P502" s="213"/>
      <c r="Q502" s="213"/>
      <c r="R502" s="213"/>
      <c r="S502" s="213"/>
      <c r="T502" s="214"/>
      <c r="AT502" s="215" t="s">
        <v>128</v>
      </c>
      <c r="AU502" s="215" t="s">
        <v>86</v>
      </c>
      <c r="AV502" s="14" t="s">
        <v>86</v>
      </c>
      <c r="AW502" s="14" t="s">
        <v>32</v>
      </c>
      <c r="AX502" s="14" t="s">
        <v>76</v>
      </c>
      <c r="AY502" s="215" t="s">
        <v>119</v>
      </c>
    </row>
    <row r="503" spans="1:65" s="2" customFormat="1" ht="24">
      <c r="A503" s="33"/>
      <c r="B503" s="34"/>
      <c r="C503" s="216" t="s">
        <v>469</v>
      </c>
      <c r="D503" s="216" t="s">
        <v>330</v>
      </c>
      <c r="E503" s="217" t="s">
        <v>470</v>
      </c>
      <c r="F503" s="218" t="s">
        <v>471</v>
      </c>
      <c r="G503" s="219" t="s">
        <v>270</v>
      </c>
      <c r="H503" s="220">
        <v>2</v>
      </c>
      <c r="I503" s="221"/>
      <c r="J503" s="222">
        <f>ROUND(I503*H503,2)</f>
        <v>0</v>
      </c>
      <c r="K503" s="218" t="s">
        <v>125</v>
      </c>
      <c r="L503" s="223"/>
      <c r="M503" s="224" t="s">
        <v>1</v>
      </c>
      <c r="N503" s="225" t="s">
        <v>41</v>
      </c>
      <c r="O503" s="70"/>
      <c r="P503" s="190">
        <f>O503*H503</f>
        <v>0</v>
      </c>
      <c r="Q503" s="190">
        <v>2.8000000000000001E-2</v>
      </c>
      <c r="R503" s="190">
        <f>Q503*H503</f>
        <v>5.6000000000000001E-2</v>
      </c>
      <c r="S503" s="190">
        <v>0</v>
      </c>
      <c r="T503" s="191">
        <f>S503*H503</f>
        <v>0</v>
      </c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R503" s="192" t="s">
        <v>86</v>
      </c>
      <c r="AT503" s="192" t="s">
        <v>330</v>
      </c>
      <c r="AU503" s="192" t="s">
        <v>86</v>
      </c>
      <c r="AY503" s="16" t="s">
        <v>119</v>
      </c>
      <c r="BE503" s="193">
        <f>IF(N503="základní",J503,0)</f>
        <v>0</v>
      </c>
      <c r="BF503" s="193">
        <f>IF(N503="snížená",J503,0)</f>
        <v>0</v>
      </c>
      <c r="BG503" s="193">
        <f>IF(N503="zákl. přenesená",J503,0)</f>
        <v>0</v>
      </c>
      <c r="BH503" s="193">
        <f>IF(N503="sníž. přenesená",J503,0)</f>
        <v>0</v>
      </c>
      <c r="BI503" s="193">
        <f>IF(N503="nulová",J503,0)</f>
        <v>0</v>
      </c>
      <c r="BJ503" s="16" t="s">
        <v>84</v>
      </c>
      <c r="BK503" s="193">
        <f>ROUND(I503*H503,2)</f>
        <v>0</v>
      </c>
      <c r="BL503" s="16" t="s">
        <v>84</v>
      </c>
      <c r="BM503" s="192" t="s">
        <v>472</v>
      </c>
    </row>
    <row r="504" spans="1:65" s="13" customFormat="1">
      <c r="B504" s="194"/>
      <c r="C504" s="195"/>
      <c r="D504" s="196" t="s">
        <v>128</v>
      </c>
      <c r="E504" s="197" t="s">
        <v>1</v>
      </c>
      <c r="F504" s="198" t="s">
        <v>428</v>
      </c>
      <c r="G504" s="195"/>
      <c r="H504" s="197" t="s">
        <v>1</v>
      </c>
      <c r="I504" s="199"/>
      <c r="J504" s="195"/>
      <c r="K504" s="195"/>
      <c r="L504" s="200"/>
      <c r="M504" s="201"/>
      <c r="N504" s="202"/>
      <c r="O504" s="202"/>
      <c r="P504" s="202"/>
      <c r="Q504" s="202"/>
      <c r="R504" s="202"/>
      <c r="S504" s="202"/>
      <c r="T504" s="203"/>
      <c r="AT504" s="204" t="s">
        <v>128</v>
      </c>
      <c r="AU504" s="204" t="s">
        <v>86</v>
      </c>
      <c r="AV504" s="13" t="s">
        <v>84</v>
      </c>
      <c r="AW504" s="13" t="s">
        <v>32</v>
      </c>
      <c r="AX504" s="13" t="s">
        <v>76</v>
      </c>
      <c r="AY504" s="204" t="s">
        <v>119</v>
      </c>
    </row>
    <row r="505" spans="1:65" s="13" customFormat="1">
      <c r="B505" s="194"/>
      <c r="C505" s="195"/>
      <c r="D505" s="196" t="s">
        <v>128</v>
      </c>
      <c r="E505" s="197" t="s">
        <v>1</v>
      </c>
      <c r="F505" s="198" t="s">
        <v>131</v>
      </c>
      <c r="G505" s="195"/>
      <c r="H505" s="197" t="s">
        <v>1</v>
      </c>
      <c r="I505" s="199"/>
      <c r="J505" s="195"/>
      <c r="K505" s="195"/>
      <c r="L505" s="200"/>
      <c r="M505" s="201"/>
      <c r="N505" s="202"/>
      <c r="O505" s="202"/>
      <c r="P505" s="202"/>
      <c r="Q505" s="202"/>
      <c r="R505" s="202"/>
      <c r="S505" s="202"/>
      <c r="T505" s="203"/>
      <c r="AT505" s="204" t="s">
        <v>128</v>
      </c>
      <c r="AU505" s="204" t="s">
        <v>86</v>
      </c>
      <c r="AV505" s="13" t="s">
        <v>84</v>
      </c>
      <c r="AW505" s="13" t="s">
        <v>32</v>
      </c>
      <c r="AX505" s="13" t="s">
        <v>76</v>
      </c>
      <c r="AY505" s="204" t="s">
        <v>119</v>
      </c>
    </row>
    <row r="506" spans="1:65" s="13" customFormat="1">
      <c r="B506" s="194"/>
      <c r="C506" s="195"/>
      <c r="D506" s="196" t="s">
        <v>128</v>
      </c>
      <c r="E506" s="197" t="s">
        <v>1</v>
      </c>
      <c r="F506" s="198" t="s">
        <v>133</v>
      </c>
      <c r="G506" s="195"/>
      <c r="H506" s="197" t="s">
        <v>1</v>
      </c>
      <c r="I506" s="199"/>
      <c r="J506" s="195"/>
      <c r="K506" s="195"/>
      <c r="L506" s="200"/>
      <c r="M506" s="201"/>
      <c r="N506" s="202"/>
      <c r="O506" s="202"/>
      <c r="P506" s="202"/>
      <c r="Q506" s="202"/>
      <c r="R506" s="202"/>
      <c r="S506" s="202"/>
      <c r="T506" s="203"/>
      <c r="AT506" s="204" t="s">
        <v>128</v>
      </c>
      <c r="AU506" s="204" t="s">
        <v>86</v>
      </c>
      <c r="AV506" s="13" t="s">
        <v>84</v>
      </c>
      <c r="AW506" s="13" t="s">
        <v>32</v>
      </c>
      <c r="AX506" s="13" t="s">
        <v>76</v>
      </c>
      <c r="AY506" s="204" t="s">
        <v>119</v>
      </c>
    </row>
    <row r="507" spans="1:65" s="14" customFormat="1">
      <c r="B507" s="205"/>
      <c r="C507" s="206"/>
      <c r="D507" s="196" t="s">
        <v>128</v>
      </c>
      <c r="E507" s="207" t="s">
        <v>1</v>
      </c>
      <c r="F507" s="208" t="s">
        <v>417</v>
      </c>
      <c r="G507" s="206"/>
      <c r="H507" s="209">
        <v>1</v>
      </c>
      <c r="I507" s="210"/>
      <c r="J507" s="206"/>
      <c r="K507" s="206"/>
      <c r="L507" s="211"/>
      <c r="M507" s="212"/>
      <c r="N507" s="213"/>
      <c r="O507" s="213"/>
      <c r="P507" s="213"/>
      <c r="Q507" s="213"/>
      <c r="R507" s="213"/>
      <c r="S507" s="213"/>
      <c r="T507" s="214"/>
      <c r="AT507" s="215" t="s">
        <v>128</v>
      </c>
      <c r="AU507" s="215" t="s">
        <v>86</v>
      </c>
      <c r="AV507" s="14" t="s">
        <v>86</v>
      </c>
      <c r="AW507" s="14" t="s">
        <v>32</v>
      </c>
      <c r="AX507" s="14" t="s">
        <v>76</v>
      </c>
      <c r="AY507" s="215" t="s">
        <v>119</v>
      </c>
    </row>
    <row r="508" spans="1:65" s="14" customFormat="1">
      <c r="B508" s="205"/>
      <c r="C508" s="206"/>
      <c r="D508" s="196" t="s">
        <v>128</v>
      </c>
      <c r="E508" s="207" t="s">
        <v>1</v>
      </c>
      <c r="F508" s="208" t="s">
        <v>419</v>
      </c>
      <c r="G508" s="206"/>
      <c r="H508" s="209">
        <v>1</v>
      </c>
      <c r="I508" s="210"/>
      <c r="J508" s="206"/>
      <c r="K508" s="206"/>
      <c r="L508" s="211"/>
      <c r="M508" s="212"/>
      <c r="N508" s="213"/>
      <c r="O508" s="213"/>
      <c r="P508" s="213"/>
      <c r="Q508" s="213"/>
      <c r="R508" s="213"/>
      <c r="S508" s="213"/>
      <c r="T508" s="214"/>
      <c r="AT508" s="215" t="s">
        <v>128</v>
      </c>
      <c r="AU508" s="215" t="s">
        <v>86</v>
      </c>
      <c r="AV508" s="14" t="s">
        <v>86</v>
      </c>
      <c r="AW508" s="14" t="s">
        <v>32</v>
      </c>
      <c r="AX508" s="14" t="s">
        <v>76</v>
      </c>
      <c r="AY508" s="215" t="s">
        <v>119</v>
      </c>
    </row>
    <row r="509" spans="1:65" s="2" customFormat="1" ht="24">
      <c r="A509" s="33"/>
      <c r="B509" s="34"/>
      <c r="C509" s="216" t="s">
        <v>473</v>
      </c>
      <c r="D509" s="216" t="s">
        <v>330</v>
      </c>
      <c r="E509" s="217" t="s">
        <v>474</v>
      </c>
      <c r="F509" s="218" t="s">
        <v>475</v>
      </c>
      <c r="G509" s="219" t="s">
        <v>270</v>
      </c>
      <c r="H509" s="220">
        <v>27</v>
      </c>
      <c r="I509" s="221"/>
      <c r="J509" s="222">
        <f>ROUND(I509*H509,2)</f>
        <v>0</v>
      </c>
      <c r="K509" s="218" t="s">
        <v>125</v>
      </c>
      <c r="L509" s="223"/>
      <c r="M509" s="224" t="s">
        <v>1</v>
      </c>
      <c r="N509" s="225" t="s">
        <v>41</v>
      </c>
      <c r="O509" s="70"/>
      <c r="P509" s="190">
        <f>O509*H509</f>
        <v>0</v>
      </c>
      <c r="Q509" s="190">
        <v>2E-3</v>
      </c>
      <c r="R509" s="190">
        <f>Q509*H509</f>
        <v>5.3999999999999999E-2</v>
      </c>
      <c r="S509" s="190">
        <v>0</v>
      </c>
      <c r="T509" s="191">
        <f>S509*H509</f>
        <v>0</v>
      </c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R509" s="192" t="s">
        <v>180</v>
      </c>
      <c r="AT509" s="192" t="s">
        <v>330</v>
      </c>
      <c r="AU509" s="192" t="s">
        <v>86</v>
      </c>
      <c r="AY509" s="16" t="s">
        <v>119</v>
      </c>
      <c r="BE509" s="193">
        <f>IF(N509="základní",J509,0)</f>
        <v>0</v>
      </c>
      <c r="BF509" s="193">
        <f>IF(N509="snížená",J509,0)</f>
        <v>0</v>
      </c>
      <c r="BG509" s="193">
        <f>IF(N509="zákl. přenesená",J509,0)</f>
        <v>0</v>
      </c>
      <c r="BH509" s="193">
        <f>IF(N509="sníž. přenesená",J509,0)</f>
        <v>0</v>
      </c>
      <c r="BI509" s="193">
        <f>IF(N509="nulová",J509,0)</f>
        <v>0</v>
      </c>
      <c r="BJ509" s="16" t="s">
        <v>84</v>
      </c>
      <c r="BK509" s="193">
        <f>ROUND(I509*H509,2)</f>
        <v>0</v>
      </c>
      <c r="BL509" s="16" t="s">
        <v>126</v>
      </c>
      <c r="BM509" s="192" t="s">
        <v>476</v>
      </c>
    </row>
    <row r="510" spans="1:65" s="13" customFormat="1">
      <c r="B510" s="194"/>
      <c r="C510" s="195"/>
      <c r="D510" s="196" t="s">
        <v>128</v>
      </c>
      <c r="E510" s="197" t="s">
        <v>1</v>
      </c>
      <c r="F510" s="198" t="s">
        <v>428</v>
      </c>
      <c r="G510" s="195"/>
      <c r="H510" s="197" t="s">
        <v>1</v>
      </c>
      <c r="I510" s="199"/>
      <c r="J510" s="195"/>
      <c r="K510" s="195"/>
      <c r="L510" s="200"/>
      <c r="M510" s="201"/>
      <c r="N510" s="202"/>
      <c r="O510" s="202"/>
      <c r="P510" s="202"/>
      <c r="Q510" s="202"/>
      <c r="R510" s="202"/>
      <c r="S510" s="202"/>
      <c r="T510" s="203"/>
      <c r="AT510" s="204" t="s">
        <v>128</v>
      </c>
      <c r="AU510" s="204" t="s">
        <v>86</v>
      </c>
      <c r="AV510" s="13" t="s">
        <v>84</v>
      </c>
      <c r="AW510" s="13" t="s">
        <v>32</v>
      </c>
      <c r="AX510" s="13" t="s">
        <v>76</v>
      </c>
      <c r="AY510" s="204" t="s">
        <v>119</v>
      </c>
    </row>
    <row r="511" spans="1:65" s="13" customFormat="1">
      <c r="B511" s="194"/>
      <c r="C511" s="195"/>
      <c r="D511" s="196" t="s">
        <v>128</v>
      </c>
      <c r="E511" s="197" t="s">
        <v>1</v>
      </c>
      <c r="F511" s="198" t="s">
        <v>131</v>
      </c>
      <c r="G511" s="195"/>
      <c r="H511" s="197" t="s">
        <v>1</v>
      </c>
      <c r="I511" s="199"/>
      <c r="J511" s="195"/>
      <c r="K511" s="195"/>
      <c r="L511" s="200"/>
      <c r="M511" s="201"/>
      <c r="N511" s="202"/>
      <c r="O511" s="202"/>
      <c r="P511" s="202"/>
      <c r="Q511" s="202"/>
      <c r="R511" s="202"/>
      <c r="S511" s="202"/>
      <c r="T511" s="203"/>
      <c r="AT511" s="204" t="s">
        <v>128</v>
      </c>
      <c r="AU511" s="204" t="s">
        <v>86</v>
      </c>
      <c r="AV511" s="13" t="s">
        <v>84</v>
      </c>
      <c r="AW511" s="13" t="s">
        <v>32</v>
      </c>
      <c r="AX511" s="13" t="s">
        <v>76</v>
      </c>
      <c r="AY511" s="204" t="s">
        <v>119</v>
      </c>
    </row>
    <row r="512" spans="1:65" s="13" customFormat="1">
      <c r="B512" s="194"/>
      <c r="C512" s="195"/>
      <c r="D512" s="196" t="s">
        <v>128</v>
      </c>
      <c r="E512" s="197" t="s">
        <v>1</v>
      </c>
      <c r="F512" s="198" t="s">
        <v>133</v>
      </c>
      <c r="G512" s="195"/>
      <c r="H512" s="197" t="s">
        <v>1</v>
      </c>
      <c r="I512" s="199"/>
      <c r="J512" s="195"/>
      <c r="K512" s="195"/>
      <c r="L512" s="200"/>
      <c r="M512" s="201"/>
      <c r="N512" s="202"/>
      <c r="O512" s="202"/>
      <c r="P512" s="202"/>
      <c r="Q512" s="202"/>
      <c r="R512" s="202"/>
      <c r="S512" s="202"/>
      <c r="T512" s="203"/>
      <c r="AT512" s="204" t="s">
        <v>128</v>
      </c>
      <c r="AU512" s="204" t="s">
        <v>86</v>
      </c>
      <c r="AV512" s="13" t="s">
        <v>84</v>
      </c>
      <c r="AW512" s="13" t="s">
        <v>32</v>
      </c>
      <c r="AX512" s="13" t="s">
        <v>76</v>
      </c>
      <c r="AY512" s="204" t="s">
        <v>119</v>
      </c>
    </row>
    <row r="513" spans="1:65" s="14" customFormat="1">
      <c r="B513" s="205"/>
      <c r="C513" s="206"/>
      <c r="D513" s="196" t="s">
        <v>128</v>
      </c>
      <c r="E513" s="207" t="s">
        <v>1</v>
      </c>
      <c r="F513" s="208" t="s">
        <v>477</v>
      </c>
      <c r="G513" s="206"/>
      <c r="H513" s="209">
        <v>4</v>
      </c>
      <c r="I513" s="210"/>
      <c r="J513" s="206"/>
      <c r="K513" s="206"/>
      <c r="L513" s="211"/>
      <c r="M513" s="212"/>
      <c r="N513" s="213"/>
      <c r="O513" s="213"/>
      <c r="P513" s="213"/>
      <c r="Q513" s="213"/>
      <c r="R513" s="213"/>
      <c r="S513" s="213"/>
      <c r="T513" s="214"/>
      <c r="AT513" s="215" t="s">
        <v>128</v>
      </c>
      <c r="AU513" s="215" t="s">
        <v>86</v>
      </c>
      <c r="AV513" s="14" t="s">
        <v>86</v>
      </c>
      <c r="AW513" s="14" t="s">
        <v>32</v>
      </c>
      <c r="AX513" s="14" t="s">
        <v>76</v>
      </c>
      <c r="AY513" s="215" t="s">
        <v>119</v>
      </c>
    </row>
    <row r="514" spans="1:65" s="14" customFormat="1">
      <c r="B514" s="205"/>
      <c r="C514" s="206"/>
      <c r="D514" s="196" t="s">
        <v>128</v>
      </c>
      <c r="E514" s="207" t="s">
        <v>1</v>
      </c>
      <c r="F514" s="208" t="s">
        <v>478</v>
      </c>
      <c r="G514" s="206"/>
      <c r="H514" s="209">
        <v>3</v>
      </c>
      <c r="I514" s="210"/>
      <c r="J514" s="206"/>
      <c r="K514" s="206"/>
      <c r="L514" s="211"/>
      <c r="M514" s="212"/>
      <c r="N514" s="213"/>
      <c r="O514" s="213"/>
      <c r="P514" s="213"/>
      <c r="Q514" s="213"/>
      <c r="R514" s="213"/>
      <c r="S514" s="213"/>
      <c r="T514" s="214"/>
      <c r="AT514" s="215" t="s">
        <v>128</v>
      </c>
      <c r="AU514" s="215" t="s">
        <v>86</v>
      </c>
      <c r="AV514" s="14" t="s">
        <v>86</v>
      </c>
      <c r="AW514" s="14" t="s">
        <v>32</v>
      </c>
      <c r="AX514" s="14" t="s">
        <v>76</v>
      </c>
      <c r="AY514" s="215" t="s">
        <v>119</v>
      </c>
    </row>
    <row r="515" spans="1:65" s="14" customFormat="1">
      <c r="B515" s="205"/>
      <c r="C515" s="206"/>
      <c r="D515" s="196" t="s">
        <v>128</v>
      </c>
      <c r="E515" s="207" t="s">
        <v>1</v>
      </c>
      <c r="F515" s="208" t="s">
        <v>479</v>
      </c>
      <c r="G515" s="206"/>
      <c r="H515" s="209">
        <v>3</v>
      </c>
      <c r="I515" s="210"/>
      <c r="J515" s="206"/>
      <c r="K515" s="206"/>
      <c r="L515" s="211"/>
      <c r="M515" s="212"/>
      <c r="N515" s="213"/>
      <c r="O515" s="213"/>
      <c r="P515" s="213"/>
      <c r="Q515" s="213"/>
      <c r="R515" s="213"/>
      <c r="S515" s="213"/>
      <c r="T515" s="214"/>
      <c r="AT515" s="215" t="s">
        <v>128</v>
      </c>
      <c r="AU515" s="215" t="s">
        <v>86</v>
      </c>
      <c r="AV515" s="14" t="s">
        <v>86</v>
      </c>
      <c r="AW515" s="14" t="s">
        <v>32</v>
      </c>
      <c r="AX515" s="14" t="s">
        <v>76</v>
      </c>
      <c r="AY515" s="215" t="s">
        <v>119</v>
      </c>
    </row>
    <row r="516" spans="1:65" s="14" customFormat="1">
      <c r="B516" s="205"/>
      <c r="C516" s="206"/>
      <c r="D516" s="196" t="s">
        <v>128</v>
      </c>
      <c r="E516" s="207" t="s">
        <v>1</v>
      </c>
      <c r="F516" s="208" t="s">
        <v>480</v>
      </c>
      <c r="G516" s="206"/>
      <c r="H516" s="209">
        <v>4</v>
      </c>
      <c r="I516" s="210"/>
      <c r="J516" s="206"/>
      <c r="K516" s="206"/>
      <c r="L516" s="211"/>
      <c r="M516" s="212"/>
      <c r="N516" s="213"/>
      <c r="O516" s="213"/>
      <c r="P516" s="213"/>
      <c r="Q516" s="213"/>
      <c r="R516" s="213"/>
      <c r="S516" s="213"/>
      <c r="T516" s="214"/>
      <c r="AT516" s="215" t="s">
        <v>128</v>
      </c>
      <c r="AU516" s="215" t="s">
        <v>86</v>
      </c>
      <c r="AV516" s="14" t="s">
        <v>86</v>
      </c>
      <c r="AW516" s="14" t="s">
        <v>32</v>
      </c>
      <c r="AX516" s="14" t="s">
        <v>76</v>
      </c>
      <c r="AY516" s="215" t="s">
        <v>119</v>
      </c>
    </row>
    <row r="517" spans="1:65" s="13" customFormat="1">
      <c r="B517" s="194"/>
      <c r="C517" s="195"/>
      <c r="D517" s="196" t="s">
        <v>128</v>
      </c>
      <c r="E517" s="197" t="s">
        <v>1</v>
      </c>
      <c r="F517" s="198" t="s">
        <v>138</v>
      </c>
      <c r="G517" s="195"/>
      <c r="H517" s="197" t="s">
        <v>1</v>
      </c>
      <c r="I517" s="199"/>
      <c r="J517" s="195"/>
      <c r="K517" s="195"/>
      <c r="L517" s="200"/>
      <c r="M517" s="201"/>
      <c r="N517" s="202"/>
      <c r="O517" s="202"/>
      <c r="P517" s="202"/>
      <c r="Q517" s="202"/>
      <c r="R517" s="202"/>
      <c r="S517" s="202"/>
      <c r="T517" s="203"/>
      <c r="AT517" s="204" t="s">
        <v>128</v>
      </c>
      <c r="AU517" s="204" t="s">
        <v>86</v>
      </c>
      <c r="AV517" s="13" t="s">
        <v>84</v>
      </c>
      <c r="AW517" s="13" t="s">
        <v>32</v>
      </c>
      <c r="AX517" s="13" t="s">
        <v>76</v>
      </c>
      <c r="AY517" s="204" t="s">
        <v>119</v>
      </c>
    </row>
    <row r="518" spans="1:65" s="14" customFormat="1">
      <c r="B518" s="205"/>
      <c r="C518" s="206"/>
      <c r="D518" s="196" t="s">
        <v>128</v>
      </c>
      <c r="E518" s="207" t="s">
        <v>1</v>
      </c>
      <c r="F518" s="208" t="s">
        <v>481</v>
      </c>
      <c r="G518" s="206"/>
      <c r="H518" s="209">
        <v>3</v>
      </c>
      <c r="I518" s="210"/>
      <c r="J518" s="206"/>
      <c r="K518" s="206"/>
      <c r="L518" s="211"/>
      <c r="M518" s="212"/>
      <c r="N518" s="213"/>
      <c r="O518" s="213"/>
      <c r="P518" s="213"/>
      <c r="Q518" s="213"/>
      <c r="R518" s="213"/>
      <c r="S518" s="213"/>
      <c r="T518" s="214"/>
      <c r="AT518" s="215" t="s">
        <v>128</v>
      </c>
      <c r="AU518" s="215" t="s">
        <v>86</v>
      </c>
      <c r="AV518" s="14" t="s">
        <v>86</v>
      </c>
      <c r="AW518" s="14" t="s">
        <v>32</v>
      </c>
      <c r="AX518" s="14" t="s">
        <v>76</v>
      </c>
      <c r="AY518" s="215" t="s">
        <v>119</v>
      </c>
    </row>
    <row r="519" spans="1:65" s="14" customFormat="1">
      <c r="B519" s="205"/>
      <c r="C519" s="206"/>
      <c r="D519" s="196" t="s">
        <v>128</v>
      </c>
      <c r="E519" s="207" t="s">
        <v>1</v>
      </c>
      <c r="F519" s="208" t="s">
        <v>482</v>
      </c>
      <c r="G519" s="206"/>
      <c r="H519" s="209">
        <v>3</v>
      </c>
      <c r="I519" s="210"/>
      <c r="J519" s="206"/>
      <c r="K519" s="206"/>
      <c r="L519" s="211"/>
      <c r="M519" s="212"/>
      <c r="N519" s="213"/>
      <c r="O519" s="213"/>
      <c r="P519" s="213"/>
      <c r="Q519" s="213"/>
      <c r="R519" s="213"/>
      <c r="S519" s="213"/>
      <c r="T519" s="214"/>
      <c r="AT519" s="215" t="s">
        <v>128</v>
      </c>
      <c r="AU519" s="215" t="s">
        <v>86</v>
      </c>
      <c r="AV519" s="14" t="s">
        <v>86</v>
      </c>
      <c r="AW519" s="14" t="s">
        <v>32</v>
      </c>
      <c r="AX519" s="14" t="s">
        <v>76</v>
      </c>
      <c r="AY519" s="215" t="s">
        <v>119</v>
      </c>
    </row>
    <row r="520" spans="1:65" s="14" customFormat="1">
      <c r="B520" s="205"/>
      <c r="C520" s="206"/>
      <c r="D520" s="196" t="s">
        <v>128</v>
      </c>
      <c r="E520" s="207" t="s">
        <v>1</v>
      </c>
      <c r="F520" s="208" t="s">
        <v>483</v>
      </c>
      <c r="G520" s="206"/>
      <c r="H520" s="209">
        <v>3</v>
      </c>
      <c r="I520" s="210"/>
      <c r="J520" s="206"/>
      <c r="K520" s="206"/>
      <c r="L520" s="211"/>
      <c r="M520" s="212"/>
      <c r="N520" s="213"/>
      <c r="O520" s="213"/>
      <c r="P520" s="213"/>
      <c r="Q520" s="213"/>
      <c r="R520" s="213"/>
      <c r="S520" s="213"/>
      <c r="T520" s="214"/>
      <c r="AT520" s="215" t="s">
        <v>128</v>
      </c>
      <c r="AU520" s="215" t="s">
        <v>86</v>
      </c>
      <c r="AV520" s="14" t="s">
        <v>86</v>
      </c>
      <c r="AW520" s="14" t="s">
        <v>32</v>
      </c>
      <c r="AX520" s="14" t="s">
        <v>76</v>
      </c>
      <c r="AY520" s="215" t="s">
        <v>119</v>
      </c>
    </row>
    <row r="521" spans="1:65" s="14" customFormat="1">
      <c r="B521" s="205"/>
      <c r="C521" s="206"/>
      <c r="D521" s="196" t="s">
        <v>128</v>
      </c>
      <c r="E521" s="207" t="s">
        <v>1</v>
      </c>
      <c r="F521" s="208" t="s">
        <v>484</v>
      </c>
      <c r="G521" s="206"/>
      <c r="H521" s="209">
        <v>4</v>
      </c>
      <c r="I521" s="210"/>
      <c r="J521" s="206"/>
      <c r="K521" s="206"/>
      <c r="L521" s="211"/>
      <c r="M521" s="212"/>
      <c r="N521" s="213"/>
      <c r="O521" s="213"/>
      <c r="P521" s="213"/>
      <c r="Q521" s="213"/>
      <c r="R521" s="213"/>
      <c r="S521" s="213"/>
      <c r="T521" s="214"/>
      <c r="AT521" s="215" t="s">
        <v>128</v>
      </c>
      <c r="AU521" s="215" t="s">
        <v>86</v>
      </c>
      <c r="AV521" s="14" t="s">
        <v>86</v>
      </c>
      <c r="AW521" s="14" t="s">
        <v>32</v>
      </c>
      <c r="AX521" s="14" t="s">
        <v>76</v>
      </c>
      <c r="AY521" s="215" t="s">
        <v>119</v>
      </c>
    </row>
    <row r="522" spans="1:65" s="2" customFormat="1" ht="24">
      <c r="A522" s="33"/>
      <c r="B522" s="34"/>
      <c r="C522" s="181" t="s">
        <v>485</v>
      </c>
      <c r="D522" s="181" t="s">
        <v>121</v>
      </c>
      <c r="E522" s="182" t="s">
        <v>486</v>
      </c>
      <c r="F522" s="183" t="s">
        <v>487</v>
      </c>
      <c r="G522" s="184" t="s">
        <v>270</v>
      </c>
      <c r="H522" s="185">
        <v>8</v>
      </c>
      <c r="I522" s="186"/>
      <c r="J522" s="187">
        <f>ROUND(I522*H522,2)</f>
        <v>0</v>
      </c>
      <c r="K522" s="183" t="s">
        <v>125</v>
      </c>
      <c r="L522" s="38"/>
      <c r="M522" s="188" t="s">
        <v>1</v>
      </c>
      <c r="N522" s="189" t="s">
        <v>41</v>
      </c>
      <c r="O522" s="70"/>
      <c r="P522" s="190">
        <f>O522*H522</f>
        <v>0</v>
      </c>
      <c r="Q522" s="190">
        <v>0.21734000000000001</v>
      </c>
      <c r="R522" s="190">
        <f>Q522*H522</f>
        <v>1.73872</v>
      </c>
      <c r="S522" s="190">
        <v>0</v>
      </c>
      <c r="T522" s="191">
        <f>S522*H522</f>
        <v>0</v>
      </c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R522" s="192" t="s">
        <v>126</v>
      </c>
      <c r="AT522" s="192" t="s">
        <v>121</v>
      </c>
      <c r="AU522" s="192" t="s">
        <v>86</v>
      </c>
      <c r="AY522" s="16" t="s">
        <v>119</v>
      </c>
      <c r="BE522" s="193">
        <f>IF(N522="základní",J522,0)</f>
        <v>0</v>
      </c>
      <c r="BF522" s="193">
        <f>IF(N522="snížená",J522,0)</f>
        <v>0</v>
      </c>
      <c r="BG522" s="193">
        <f>IF(N522="zákl. přenesená",J522,0)</f>
        <v>0</v>
      </c>
      <c r="BH522" s="193">
        <f>IF(N522="sníž. přenesená",J522,0)</f>
        <v>0</v>
      </c>
      <c r="BI522" s="193">
        <f>IF(N522="nulová",J522,0)</f>
        <v>0</v>
      </c>
      <c r="BJ522" s="16" t="s">
        <v>84</v>
      </c>
      <c r="BK522" s="193">
        <f>ROUND(I522*H522,2)</f>
        <v>0</v>
      </c>
      <c r="BL522" s="16" t="s">
        <v>126</v>
      </c>
      <c r="BM522" s="192" t="s">
        <v>488</v>
      </c>
    </row>
    <row r="523" spans="1:65" s="2" customFormat="1" ht="24">
      <c r="A523" s="33"/>
      <c r="B523" s="34"/>
      <c r="C523" s="216" t="s">
        <v>489</v>
      </c>
      <c r="D523" s="216" t="s">
        <v>330</v>
      </c>
      <c r="E523" s="217" t="s">
        <v>490</v>
      </c>
      <c r="F523" s="218" t="s">
        <v>491</v>
      </c>
      <c r="G523" s="219" t="s">
        <v>270</v>
      </c>
      <c r="H523" s="220">
        <v>6</v>
      </c>
      <c r="I523" s="221"/>
      <c r="J523" s="222">
        <f>ROUND(I523*H523,2)</f>
        <v>0</v>
      </c>
      <c r="K523" s="218" t="s">
        <v>125</v>
      </c>
      <c r="L523" s="223"/>
      <c r="M523" s="224" t="s">
        <v>1</v>
      </c>
      <c r="N523" s="225" t="s">
        <v>41</v>
      </c>
      <c r="O523" s="70"/>
      <c r="P523" s="190">
        <f>O523*H523</f>
        <v>0</v>
      </c>
      <c r="Q523" s="190">
        <v>5.6300000000000003E-2</v>
      </c>
      <c r="R523" s="190">
        <f>Q523*H523</f>
        <v>0.33779999999999999</v>
      </c>
      <c r="S523" s="190">
        <v>0</v>
      </c>
      <c r="T523" s="191">
        <f>S523*H523</f>
        <v>0</v>
      </c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R523" s="192" t="s">
        <v>180</v>
      </c>
      <c r="AT523" s="192" t="s">
        <v>330</v>
      </c>
      <c r="AU523" s="192" t="s">
        <v>86</v>
      </c>
      <c r="AY523" s="16" t="s">
        <v>119</v>
      </c>
      <c r="BE523" s="193">
        <f>IF(N523="základní",J523,0)</f>
        <v>0</v>
      </c>
      <c r="BF523" s="193">
        <f>IF(N523="snížená",J523,0)</f>
        <v>0</v>
      </c>
      <c r="BG523" s="193">
        <f>IF(N523="zákl. přenesená",J523,0)</f>
        <v>0</v>
      </c>
      <c r="BH523" s="193">
        <f>IF(N523="sníž. přenesená",J523,0)</f>
        <v>0</v>
      </c>
      <c r="BI523" s="193">
        <f>IF(N523="nulová",J523,0)</f>
        <v>0</v>
      </c>
      <c r="BJ523" s="16" t="s">
        <v>84</v>
      </c>
      <c r="BK523" s="193">
        <f>ROUND(I523*H523,2)</f>
        <v>0</v>
      </c>
      <c r="BL523" s="16" t="s">
        <v>126</v>
      </c>
      <c r="BM523" s="192" t="s">
        <v>492</v>
      </c>
    </row>
    <row r="524" spans="1:65" s="13" customFormat="1">
      <c r="B524" s="194"/>
      <c r="C524" s="195"/>
      <c r="D524" s="196" t="s">
        <v>128</v>
      </c>
      <c r="E524" s="197" t="s">
        <v>1</v>
      </c>
      <c r="F524" s="198" t="s">
        <v>428</v>
      </c>
      <c r="G524" s="195"/>
      <c r="H524" s="197" t="s">
        <v>1</v>
      </c>
      <c r="I524" s="199"/>
      <c r="J524" s="195"/>
      <c r="K524" s="195"/>
      <c r="L524" s="200"/>
      <c r="M524" s="201"/>
      <c r="N524" s="202"/>
      <c r="O524" s="202"/>
      <c r="P524" s="202"/>
      <c r="Q524" s="202"/>
      <c r="R524" s="202"/>
      <c r="S524" s="202"/>
      <c r="T524" s="203"/>
      <c r="AT524" s="204" t="s">
        <v>128</v>
      </c>
      <c r="AU524" s="204" t="s">
        <v>86</v>
      </c>
      <c r="AV524" s="13" t="s">
        <v>84</v>
      </c>
      <c r="AW524" s="13" t="s">
        <v>32</v>
      </c>
      <c r="AX524" s="13" t="s">
        <v>76</v>
      </c>
      <c r="AY524" s="204" t="s">
        <v>119</v>
      </c>
    </row>
    <row r="525" spans="1:65" s="13" customFormat="1">
      <c r="B525" s="194"/>
      <c r="C525" s="195"/>
      <c r="D525" s="196" t="s">
        <v>128</v>
      </c>
      <c r="E525" s="197" t="s">
        <v>1</v>
      </c>
      <c r="F525" s="198" t="s">
        <v>131</v>
      </c>
      <c r="G525" s="195"/>
      <c r="H525" s="197" t="s">
        <v>1</v>
      </c>
      <c r="I525" s="199"/>
      <c r="J525" s="195"/>
      <c r="K525" s="195"/>
      <c r="L525" s="200"/>
      <c r="M525" s="201"/>
      <c r="N525" s="202"/>
      <c r="O525" s="202"/>
      <c r="P525" s="202"/>
      <c r="Q525" s="202"/>
      <c r="R525" s="202"/>
      <c r="S525" s="202"/>
      <c r="T525" s="203"/>
      <c r="AT525" s="204" t="s">
        <v>128</v>
      </c>
      <c r="AU525" s="204" t="s">
        <v>86</v>
      </c>
      <c r="AV525" s="13" t="s">
        <v>84</v>
      </c>
      <c r="AW525" s="13" t="s">
        <v>32</v>
      </c>
      <c r="AX525" s="13" t="s">
        <v>76</v>
      </c>
      <c r="AY525" s="204" t="s">
        <v>119</v>
      </c>
    </row>
    <row r="526" spans="1:65" s="13" customFormat="1">
      <c r="B526" s="194"/>
      <c r="C526" s="195"/>
      <c r="D526" s="196" t="s">
        <v>128</v>
      </c>
      <c r="E526" s="197" t="s">
        <v>1</v>
      </c>
      <c r="F526" s="198" t="s">
        <v>133</v>
      </c>
      <c r="G526" s="195"/>
      <c r="H526" s="197" t="s">
        <v>1</v>
      </c>
      <c r="I526" s="199"/>
      <c r="J526" s="195"/>
      <c r="K526" s="195"/>
      <c r="L526" s="200"/>
      <c r="M526" s="201"/>
      <c r="N526" s="202"/>
      <c r="O526" s="202"/>
      <c r="P526" s="202"/>
      <c r="Q526" s="202"/>
      <c r="R526" s="202"/>
      <c r="S526" s="202"/>
      <c r="T526" s="203"/>
      <c r="AT526" s="204" t="s">
        <v>128</v>
      </c>
      <c r="AU526" s="204" t="s">
        <v>86</v>
      </c>
      <c r="AV526" s="13" t="s">
        <v>84</v>
      </c>
      <c r="AW526" s="13" t="s">
        <v>32</v>
      </c>
      <c r="AX526" s="13" t="s">
        <v>76</v>
      </c>
      <c r="AY526" s="204" t="s">
        <v>119</v>
      </c>
    </row>
    <row r="527" spans="1:65" s="14" customFormat="1">
      <c r="B527" s="205"/>
      <c r="C527" s="206"/>
      <c r="D527" s="196" t="s">
        <v>128</v>
      </c>
      <c r="E527" s="207" t="s">
        <v>1</v>
      </c>
      <c r="F527" s="208" t="s">
        <v>416</v>
      </c>
      <c r="G527" s="206"/>
      <c r="H527" s="209">
        <v>1</v>
      </c>
      <c r="I527" s="210"/>
      <c r="J527" s="206"/>
      <c r="K527" s="206"/>
      <c r="L527" s="211"/>
      <c r="M527" s="212"/>
      <c r="N527" s="213"/>
      <c r="O527" s="213"/>
      <c r="P527" s="213"/>
      <c r="Q527" s="213"/>
      <c r="R527" s="213"/>
      <c r="S527" s="213"/>
      <c r="T527" s="214"/>
      <c r="AT527" s="215" t="s">
        <v>128</v>
      </c>
      <c r="AU527" s="215" t="s">
        <v>86</v>
      </c>
      <c r="AV527" s="14" t="s">
        <v>86</v>
      </c>
      <c r="AW527" s="14" t="s">
        <v>32</v>
      </c>
      <c r="AX527" s="14" t="s">
        <v>76</v>
      </c>
      <c r="AY527" s="215" t="s">
        <v>119</v>
      </c>
    </row>
    <row r="528" spans="1:65" s="14" customFormat="1">
      <c r="B528" s="205"/>
      <c r="C528" s="206"/>
      <c r="D528" s="196" t="s">
        <v>128</v>
      </c>
      <c r="E528" s="207" t="s">
        <v>1</v>
      </c>
      <c r="F528" s="208" t="s">
        <v>419</v>
      </c>
      <c r="G528" s="206"/>
      <c r="H528" s="209">
        <v>1</v>
      </c>
      <c r="I528" s="210"/>
      <c r="J528" s="206"/>
      <c r="K528" s="206"/>
      <c r="L528" s="211"/>
      <c r="M528" s="212"/>
      <c r="N528" s="213"/>
      <c r="O528" s="213"/>
      <c r="P528" s="213"/>
      <c r="Q528" s="213"/>
      <c r="R528" s="213"/>
      <c r="S528" s="213"/>
      <c r="T528" s="214"/>
      <c r="AT528" s="215" t="s">
        <v>128</v>
      </c>
      <c r="AU528" s="215" t="s">
        <v>86</v>
      </c>
      <c r="AV528" s="14" t="s">
        <v>86</v>
      </c>
      <c r="AW528" s="14" t="s">
        <v>32</v>
      </c>
      <c r="AX528" s="14" t="s">
        <v>76</v>
      </c>
      <c r="AY528" s="215" t="s">
        <v>119</v>
      </c>
    </row>
    <row r="529" spans="1:65" s="13" customFormat="1">
      <c r="B529" s="194"/>
      <c r="C529" s="195"/>
      <c r="D529" s="196" t="s">
        <v>128</v>
      </c>
      <c r="E529" s="197" t="s">
        <v>1</v>
      </c>
      <c r="F529" s="198" t="s">
        <v>138</v>
      </c>
      <c r="G529" s="195"/>
      <c r="H529" s="197" t="s">
        <v>1</v>
      </c>
      <c r="I529" s="199"/>
      <c r="J529" s="195"/>
      <c r="K529" s="195"/>
      <c r="L529" s="200"/>
      <c r="M529" s="201"/>
      <c r="N529" s="202"/>
      <c r="O529" s="202"/>
      <c r="P529" s="202"/>
      <c r="Q529" s="202"/>
      <c r="R529" s="202"/>
      <c r="S529" s="202"/>
      <c r="T529" s="203"/>
      <c r="AT529" s="204" t="s">
        <v>128</v>
      </c>
      <c r="AU529" s="204" t="s">
        <v>86</v>
      </c>
      <c r="AV529" s="13" t="s">
        <v>84</v>
      </c>
      <c r="AW529" s="13" t="s">
        <v>32</v>
      </c>
      <c r="AX529" s="13" t="s">
        <v>76</v>
      </c>
      <c r="AY529" s="204" t="s">
        <v>119</v>
      </c>
    </row>
    <row r="530" spans="1:65" s="14" customFormat="1">
      <c r="B530" s="205"/>
      <c r="C530" s="206"/>
      <c r="D530" s="196" t="s">
        <v>128</v>
      </c>
      <c r="E530" s="207" t="s">
        <v>1</v>
      </c>
      <c r="F530" s="208" t="s">
        <v>420</v>
      </c>
      <c r="G530" s="206"/>
      <c r="H530" s="209">
        <v>1</v>
      </c>
      <c r="I530" s="210"/>
      <c r="J530" s="206"/>
      <c r="K530" s="206"/>
      <c r="L530" s="211"/>
      <c r="M530" s="212"/>
      <c r="N530" s="213"/>
      <c r="O530" s="213"/>
      <c r="P530" s="213"/>
      <c r="Q530" s="213"/>
      <c r="R530" s="213"/>
      <c r="S530" s="213"/>
      <c r="T530" s="214"/>
      <c r="AT530" s="215" t="s">
        <v>128</v>
      </c>
      <c r="AU530" s="215" t="s">
        <v>86</v>
      </c>
      <c r="AV530" s="14" t="s">
        <v>86</v>
      </c>
      <c r="AW530" s="14" t="s">
        <v>32</v>
      </c>
      <c r="AX530" s="14" t="s">
        <v>76</v>
      </c>
      <c r="AY530" s="215" t="s">
        <v>119</v>
      </c>
    </row>
    <row r="531" spans="1:65" s="14" customFormat="1">
      <c r="B531" s="205"/>
      <c r="C531" s="206"/>
      <c r="D531" s="196" t="s">
        <v>128</v>
      </c>
      <c r="E531" s="207" t="s">
        <v>1</v>
      </c>
      <c r="F531" s="208" t="s">
        <v>421</v>
      </c>
      <c r="G531" s="206"/>
      <c r="H531" s="209">
        <v>1</v>
      </c>
      <c r="I531" s="210"/>
      <c r="J531" s="206"/>
      <c r="K531" s="206"/>
      <c r="L531" s="211"/>
      <c r="M531" s="212"/>
      <c r="N531" s="213"/>
      <c r="O531" s="213"/>
      <c r="P531" s="213"/>
      <c r="Q531" s="213"/>
      <c r="R531" s="213"/>
      <c r="S531" s="213"/>
      <c r="T531" s="214"/>
      <c r="AT531" s="215" t="s">
        <v>128</v>
      </c>
      <c r="AU531" s="215" t="s">
        <v>86</v>
      </c>
      <c r="AV531" s="14" t="s">
        <v>86</v>
      </c>
      <c r="AW531" s="14" t="s">
        <v>32</v>
      </c>
      <c r="AX531" s="14" t="s">
        <v>76</v>
      </c>
      <c r="AY531" s="215" t="s">
        <v>119</v>
      </c>
    </row>
    <row r="532" spans="1:65" s="14" customFormat="1">
      <c r="B532" s="205"/>
      <c r="C532" s="206"/>
      <c r="D532" s="196" t="s">
        <v>128</v>
      </c>
      <c r="E532" s="207" t="s">
        <v>1</v>
      </c>
      <c r="F532" s="208" t="s">
        <v>422</v>
      </c>
      <c r="G532" s="206"/>
      <c r="H532" s="209">
        <v>1</v>
      </c>
      <c r="I532" s="210"/>
      <c r="J532" s="206"/>
      <c r="K532" s="206"/>
      <c r="L532" s="211"/>
      <c r="M532" s="212"/>
      <c r="N532" s="213"/>
      <c r="O532" s="213"/>
      <c r="P532" s="213"/>
      <c r="Q532" s="213"/>
      <c r="R532" s="213"/>
      <c r="S532" s="213"/>
      <c r="T532" s="214"/>
      <c r="AT532" s="215" t="s">
        <v>128</v>
      </c>
      <c r="AU532" s="215" t="s">
        <v>86</v>
      </c>
      <c r="AV532" s="14" t="s">
        <v>86</v>
      </c>
      <c r="AW532" s="14" t="s">
        <v>32</v>
      </c>
      <c r="AX532" s="14" t="s">
        <v>76</v>
      </c>
      <c r="AY532" s="215" t="s">
        <v>119</v>
      </c>
    </row>
    <row r="533" spans="1:65" s="14" customFormat="1">
      <c r="B533" s="205"/>
      <c r="C533" s="206"/>
      <c r="D533" s="196" t="s">
        <v>128</v>
      </c>
      <c r="E533" s="207" t="s">
        <v>1</v>
      </c>
      <c r="F533" s="208" t="s">
        <v>423</v>
      </c>
      <c r="G533" s="206"/>
      <c r="H533" s="209">
        <v>1</v>
      </c>
      <c r="I533" s="210"/>
      <c r="J533" s="206"/>
      <c r="K533" s="206"/>
      <c r="L533" s="211"/>
      <c r="M533" s="212"/>
      <c r="N533" s="213"/>
      <c r="O533" s="213"/>
      <c r="P533" s="213"/>
      <c r="Q533" s="213"/>
      <c r="R533" s="213"/>
      <c r="S533" s="213"/>
      <c r="T533" s="214"/>
      <c r="AT533" s="215" t="s">
        <v>128</v>
      </c>
      <c r="AU533" s="215" t="s">
        <v>86</v>
      </c>
      <c r="AV533" s="14" t="s">
        <v>86</v>
      </c>
      <c r="AW533" s="14" t="s">
        <v>32</v>
      </c>
      <c r="AX533" s="14" t="s">
        <v>76</v>
      </c>
      <c r="AY533" s="215" t="s">
        <v>119</v>
      </c>
    </row>
    <row r="534" spans="1:65" s="2" customFormat="1" ht="24">
      <c r="A534" s="33"/>
      <c r="B534" s="34"/>
      <c r="C534" s="216" t="s">
        <v>493</v>
      </c>
      <c r="D534" s="216" t="s">
        <v>330</v>
      </c>
      <c r="E534" s="217" t="s">
        <v>494</v>
      </c>
      <c r="F534" s="218" t="s">
        <v>495</v>
      </c>
      <c r="G534" s="219" t="s">
        <v>270</v>
      </c>
      <c r="H534" s="220">
        <v>2</v>
      </c>
      <c r="I534" s="221"/>
      <c r="J534" s="222">
        <f>ROUND(I534*H534,2)</f>
        <v>0</v>
      </c>
      <c r="K534" s="218" t="s">
        <v>1</v>
      </c>
      <c r="L534" s="223"/>
      <c r="M534" s="224" t="s">
        <v>1</v>
      </c>
      <c r="N534" s="225" t="s">
        <v>41</v>
      </c>
      <c r="O534" s="70"/>
      <c r="P534" s="190">
        <f>O534*H534</f>
        <v>0</v>
      </c>
      <c r="Q534" s="190">
        <v>5.6300000000000003E-2</v>
      </c>
      <c r="R534" s="190">
        <f>Q534*H534</f>
        <v>0.11260000000000001</v>
      </c>
      <c r="S534" s="190">
        <v>0</v>
      </c>
      <c r="T534" s="191">
        <f>S534*H534</f>
        <v>0</v>
      </c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R534" s="192" t="s">
        <v>180</v>
      </c>
      <c r="AT534" s="192" t="s">
        <v>330</v>
      </c>
      <c r="AU534" s="192" t="s">
        <v>86</v>
      </c>
      <c r="AY534" s="16" t="s">
        <v>119</v>
      </c>
      <c r="BE534" s="193">
        <f>IF(N534="základní",J534,0)</f>
        <v>0</v>
      </c>
      <c r="BF534" s="193">
        <f>IF(N534="snížená",J534,0)</f>
        <v>0</v>
      </c>
      <c r="BG534" s="193">
        <f>IF(N534="zákl. přenesená",J534,0)</f>
        <v>0</v>
      </c>
      <c r="BH534" s="193">
        <f>IF(N534="sníž. přenesená",J534,0)</f>
        <v>0</v>
      </c>
      <c r="BI534" s="193">
        <f>IF(N534="nulová",J534,0)</f>
        <v>0</v>
      </c>
      <c r="BJ534" s="16" t="s">
        <v>84</v>
      </c>
      <c r="BK534" s="193">
        <f>ROUND(I534*H534,2)</f>
        <v>0</v>
      </c>
      <c r="BL534" s="16" t="s">
        <v>126</v>
      </c>
      <c r="BM534" s="192" t="s">
        <v>496</v>
      </c>
    </row>
    <row r="535" spans="1:65" s="13" customFormat="1">
      <c r="B535" s="194"/>
      <c r="C535" s="195"/>
      <c r="D535" s="196" t="s">
        <v>128</v>
      </c>
      <c r="E535" s="197" t="s">
        <v>1</v>
      </c>
      <c r="F535" s="198" t="s">
        <v>428</v>
      </c>
      <c r="G535" s="195"/>
      <c r="H535" s="197" t="s">
        <v>1</v>
      </c>
      <c r="I535" s="199"/>
      <c r="J535" s="195"/>
      <c r="K535" s="195"/>
      <c r="L535" s="200"/>
      <c r="M535" s="201"/>
      <c r="N535" s="202"/>
      <c r="O535" s="202"/>
      <c r="P535" s="202"/>
      <c r="Q535" s="202"/>
      <c r="R535" s="202"/>
      <c r="S535" s="202"/>
      <c r="T535" s="203"/>
      <c r="AT535" s="204" t="s">
        <v>128</v>
      </c>
      <c r="AU535" s="204" t="s">
        <v>86</v>
      </c>
      <c r="AV535" s="13" t="s">
        <v>84</v>
      </c>
      <c r="AW535" s="13" t="s">
        <v>32</v>
      </c>
      <c r="AX535" s="13" t="s">
        <v>76</v>
      </c>
      <c r="AY535" s="204" t="s">
        <v>119</v>
      </c>
    </row>
    <row r="536" spans="1:65" s="13" customFormat="1">
      <c r="B536" s="194"/>
      <c r="C536" s="195"/>
      <c r="D536" s="196" t="s">
        <v>128</v>
      </c>
      <c r="E536" s="197" t="s">
        <v>1</v>
      </c>
      <c r="F536" s="198" t="s">
        <v>131</v>
      </c>
      <c r="G536" s="195"/>
      <c r="H536" s="197" t="s">
        <v>1</v>
      </c>
      <c r="I536" s="199"/>
      <c r="J536" s="195"/>
      <c r="K536" s="195"/>
      <c r="L536" s="200"/>
      <c r="M536" s="201"/>
      <c r="N536" s="202"/>
      <c r="O536" s="202"/>
      <c r="P536" s="202"/>
      <c r="Q536" s="202"/>
      <c r="R536" s="202"/>
      <c r="S536" s="202"/>
      <c r="T536" s="203"/>
      <c r="AT536" s="204" t="s">
        <v>128</v>
      </c>
      <c r="AU536" s="204" t="s">
        <v>86</v>
      </c>
      <c r="AV536" s="13" t="s">
        <v>84</v>
      </c>
      <c r="AW536" s="13" t="s">
        <v>32</v>
      </c>
      <c r="AX536" s="13" t="s">
        <v>76</v>
      </c>
      <c r="AY536" s="204" t="s">
        <v>119</v>
      </c>
    </row>
    <row r="537" spans="1:65" s="13" customFormat="1">
      <c r="B537" s="194"/>
      <c r="C537" s="195"/>
      <c r="D537" s="196" t="s">
        <v>128</v>
      </c>
      <c r="E537" s="197" t="s">
        <v>1</v>
      </c>
      <c r="F537" s="198" t="s">
        <v>133</v>
      </c>
      <c r="G537" s="195"/>
      <c r="H537" s="197" t="s">
        <v>1</v>
      </c>
      <c r="I537" s="199"/>
      <c r="J537" s="195"/>
      <c r="K537" s="195"/>
      <c r="L537" s="200"/>
      <c r="M537" s="201"/>
      <c r="N537" s="202"/>
      <c r="O537" s="202"/>
      <c r="P537" s="202"/>
      <c r="Q537" s="202"/>
      <c r="R537" s="202"/>
      <c r="S537" s="202"/>
      <c r="T537" s="203"/>
      <c r="AT537" s="204" t="s">
        <v>128</v>
      </c>
      <c r="AU537" s="204" t="s">
        <v>86</v>
      </c>
      <c r="AV537" s="13" t="s">
        <v>84</v>
      </c>
      <c r="AW537" s="13" t="s">
        <v>32</v>
      </c>
      <c r="AX537" s="13" t="s">
        <v>76</v>
      </c>
      <c r="AY537" s="204" t="s">
        <v>119</v>
      </c>
    </row>
    <row r="538" spans="1:65" s="14" customFormat="1">
      <c r="B538" s="205"/>
      <c r="C538" s="206"/>
      <c r="D538" s="196" t="s">
        <v>128</v>
      </c>
      <c r="E538" s="207" t="s">
        <v>1</v>
      </c>
      <c r="F538" s="208" t="s">
        <v>417</v>
      </c>
      <c r="G538" s="206"/>
      <c r="H538" s="209">
        <v>1</v>
      </c>
      <c r="I538" s="210"/>
      <c r="J538" s="206"/>
      <c r="K538" s="206"/>
      <c r="L538" s="211"/>
      <c r="M538" s="212"/>
      <c r="N538" s="213"/>
      <c r="O538" s="213"/>
      <c r="P538" s="213"/>
      <c r="Q538" s="213"/>
      <c r="R538" s="213"/>
      <c r="S538" s="213"/>
      <c r="T538" s="214"/>
      <c r="AT538" s="215" t="s">
        <v>128</v>
      </c>
      <c r="AU538" s="215" t="s">
        <v>86</v>
      </c>
      <c r="AV538" s="14" t="s">
        <v>86</v>
      </c>
      <c r="AW538" s="14" t="s">
        <v>32</v>
      </c>
      <c r="AX538" s="14" t="s">
        <v>76</v>
      </c>
      <c r="AY538" s="215" t="s">
        <v>119</v>
      </c>
    </row>
    <row r="539" spans="1:65" s="14" customFormat="1">
      <c r="B539" s="205"/>
      <c r="C539" s="206"/>
      <c r="D539" s="196" t="s">
        <v>128</v>
      </c>
      <c r="E539" s="207" t="s">
        <v>1</v>
      </c>
      <c r="F539" s="208" t="s">
        <v>418</v>
      </c>
      <c r="G539" s="206"/>
      <c r="H539" s="209">
        <v>1</v>
      </c>
      <c r="I539" s="210"/>
      <c r="J539" s="206"/>
      <c r="K539" s="206"/>
      <c r="L539" s="211"/>
      <c r="M539" s="212"/>
      <c r="N539" s="213"/>
      <c r="O539" s="213"/>
      <c r="P539" s="213"/>
      <c r="Q539" s="213"/>
      <c r="R539" s="213"/>
      <c r="S539" s="213"/>
      <c r="T539" s="214"/>
      <c r="AT539" s="215" t="s">
        <v>128</v>
      </c>
      <c r="AU539" s="215" t="s">
        <v>86</v>
      </c>
      <c r="AV539" s="14" t="s">
        <v>86</v>
      </c>
      <c r="AW539" s="14" t="s">
        <v>32</v>
      </c>
      <c r="AX539" s="14" t="s">
        <v>76</v>
      </c>
      <c r="AY539" s="215" t="s">
        <v>119</v>
      </c>
    </row>
    <row r="540" spans="1:65" s="2" customFormat="1" ht="16.5" customHeight="1">
      <c r="A540" s="33"/>
      <c r="B540" s="34"/>
      <c r="C540" s="181" t="s">
        <v>497</v>
      </c>
      <c r="D540" s="181" t="s">
        <v>121</v>
      </c>
      <c r="E540" s="182" t="s">
        <v>498</v>
      </c>
      <c r="F540" s="183" t="s">
        <v>499</v>
      </c>
      <c r="G540" s="184" t="s">
        <v>275</v>
      </c>
      <c r="H540" s="185">
        <v>93</v>
      </c>
      <c r="I540" s="186"/>
      <c r="J540" s="187">
        <f>ROUND(I540*H540,2)</f>
        <v>0</v>
      </c>
      <c r="K540" s="183" t="s">
        <v>1</v>
      </c>
      <c r="L540" s="38"/>
      <c r="M540" s="188" t="s">
        <v>1</v>
      </c>
      <c r="N540" s="189" t="s">
        <v>41</v>
      </c>
      <c r="O540" s="70"/>
      <c r="P540" s="190">
        <f>O540*H540</f>
        <v>0</v>
      </c>
      <c r="Q540" s="190">
        <v>0.01</v>
      </c>
      <c r="R540" s="190">
        <f>Q540*H540</f>
        <v>0.93</v>
      </c>
      <c r="S540" s="190">
        <v>0</v>
      </c>
      <c r="T540" s="191">
        <f>S540*H540</f>
        <v>0</v>
      </c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R540" s="192" t="s">
        <v>126</v>
      </c>
      <c r="AT540" s="192" t="s">
        <v>121</v>
      </c>
      <c r="AU540" s="192" t="s">
        <v>86</v>
      </c>
      <c r="AY540" s="16" t="s">
        <v>119</v>
      </c>
      <c r="BE540" s="193">
        <f>IF(N540="základní",J540,0)</f>
        <v>0</v>
      </c>
      <c r="BF540" s="193">
        <f>IF(N540="snížená",J540,0)</f>
        <v>0</v>
      </c>
      <c r="BG540" s="193">
        <f>IF(N540="zákl. přenesená",J540,0)</f>
        <v>0</v>
      </c>
      <c r="BH540" s="193">
        <f>IF(N540="sníž. přenesená",J540,0)</f>
        <v>0</v>
      </c>
      <c r="BI540" s="193">
        <f>IF(N540="nulová",J540,0)</f>
        <v>0</v>
      </c>
      <c r="BJ540" s="16" t="s">
        <v>84</v>
      </c>
      <c r="BK540" s="193">
        <f>ROUND(I540*H540,2)</f>
        <v>0</v>
      </c>
      <c r="BL540" s="16" t="s">
        <v>126</v>
      </c>
      <c r="BM540" s="192" t="s">
        <v>500</v>
      </c>
    </row>
    <row r="541" spans="1:65" s="13" customFormat="1">
      <c r="B541" s="194"/>
      <c r="C541" s="195"/>
      <c r="D541" s="196" t="s">
        <v>128</v>
      </c>
      <c r="E541" s="197" t="s">
        <v>1</v>
      </c>
      <c r="F541" s="198" t="s">
        <v>250</v>
      </c>
      <c r="G541" s="195"/>
      <c r="H541" s="197" t="s">
        <v>1</v>
      </c>
      <c r="I541" s="199"/>
      <c r="J541" s="195"/>
      <c r="K541" s="195"/>
      <c r="L541" s="200"/>
      <c r="M541" s="201"/>
      <c r="N541" s="202"/>
      <c r="O541" s="202"/>
      <c r="P541" s="202"/>
      <c r="Q541" s="202"/>
      <c r="R541" s="202"/>
      <c r="S541" s="202"/>
      <c r="T541" s="203"/>
      <c r="AT541" s="204" t="s">
        <v>128</v>
      </c>
      <c r="AU541" s="204" t="s">
        <v>86</v>
      </c>
      <c r="AV541" s="13" t="s">
        <v>84</v>
      </c>
      <c r="AW541" s="13" t="s">
        <v>32</v>
      </c>
      <c r="AX541" s="13" t="s">
        <v>76</v>
      </c>
      <c r="AY541" s="204" t="s">
        <v>119</v>
      </c>
    </row>
    <row r="542" spans="1:65" s="14" customFormat="1">
      <c r="B542" s="205"/>
      <c r="C542" s="206"/>
      <c r="D542" s="196" t="s">
        <v>128</v>
      </c>
      <c r="E542" s="207" t="s">
        <v>1</v>
      </c>
      <c r="F542" s="208" t="s">
        <v>501</v>
      </c>
      <c r="G542" s="206"/>
      <c r="H542" s="209">
        <v>93</v>
      </c>
      <c r="I542" s="210"/>
      <c r="J542" s="206"/>
      <c r="K542" s="206"/>
      <c r="L542" s="211"/>
      <c r="M542" s="212"/>
      <c r="N542" s="213"/>
      <c r="O542" s="213"/>
      <c r="P542" s="213"/>
      <c r="Q542" s="213"/>
      <c r="R542" s="213"/>
      <c r="S542" s="213"/>
      <c r="T542" s="214"/>
      <c r="AT542" s="215" t="s">
        <v>128</v>
      </c>
      <c r="AU542" s="215" t="s">
        <v>86</v>
      </c>
      <c r="AV542" s="14" t="s">
        <v>86</v>
      </c>
      <c r="AW542" s="14" t="s">
        <v>32</v>
      </c>
      <c r="AX542" s="14" t="s">
        <v>76</v>
      </c>
      <c r="AY542" s="215" t="s">
        <v>119</v>
      </c>
    </row>
    <row r="543" spans="1:65" s="2" customFormat="1" ht="16.5" customHeight="1">
      <c r="A543" s="33"/>
      <c r="B543" s="34"/>
      <c r="C543" s="181" t="s">
        <v>502</v>
      </c>
      <c r="D543" s="181" t="s">
        <v>121</v>
      </c>
      <c r="E543" s="182" t="s">
        <v>503</v>
      </c>
      <c r="F543" s="183" t="s">
        <v>504</v>
      </c>
      <c r="G543" s="184" t="s">
        <v>275</v>
      </c>
      <c r="H543" s="185">
        <v>93</v>
      </c>
      <c r="I543" s="186"/>
      <c r="J543" s="187">
        <f>ROUND(I543*H543,2)</f>
        <v>0</v>
      </c>
      <c r="K543" s="183" t="s">
        <v>1</v>
      </c>
      <c r="L543" s="38"/>
      <c r="M543" s="188" t="s">
        <v>1</v>
      </c>
      <c r="N543" s="189" t="s">
        <v>41</v>
      </c>
      <c r="O543" s="70"/>
      <c r="P543" s="190">
        <f>O543*H543</f>
        <v>0</v>
      </c>
      <c r="Q543" s="190">
        <v>0.01</v>
      </c>
      <c r="R543" s="190">
        <f>Q543*H543</f>
        <v>0.93</v>
      </c>
      <c r="S543" s="190">
        <v>0</v>
      </c>
      <c r="T543" s="191">
        <f>S543*H543</f>
        <v>0</v>
      </c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R543" s="192" t="s">
        <v>126</v>
      </c>
      <c r="AT543" s="192" t="s">
        <v>121</v>
      </c>
      <c r="AU543" s="192" t="s">
        <v>86</v>
      </c>
      <c r="AY543" s="16" t="s">
        <v>119</v>
      </c>
      <c r="BE543" s="193">
        <f>IF(N543="základní",J543,0)</f>
        <v>0</v>
      </c>
      <c r="BF543" s="193">
        <f>IF(N543="snížená",J543,0)</f>
        <v>0</v>
      </c>
      <c r="BG543" s="193">
        <f>IF(N543="zákl. přenesená",J543,0)</f>
        <v>0</v>
      </c>
      <c r="BH543" s="193">
        <f>IF(N543="sníž. přenesená",J543,0)</f>
        <v>0</v>
      </c>
      <c r="BI543" s="193">
        <f>IF(N543="nulová",J543,0)</f>
        <v>0</v>
      </c>
      <c r="BJ543" s="16" t="s">
        <v>84</v>
      </c>
      <c r="BK543" s="193">
        <f>ROUND(I543*H543,2)</f>
        <v>0</v>
      </c>
      <c r="BL543" s="16" t="s">
        <v>126</v>
      </c>
      <c r="BM543" s="192" t="s">
        <v>505</v>
      </c>
    </row>
    <row r="544" spans="1:65" s="13" customFormat="1">
      <c r="B544" s="194"/>
      <c r="C544" s="195"/>
      <c r="D544" s="196" t="s">
        <v>128</v>
      </c>
      <c r="E544" s="197" t="s">
        <v>1</v>
      </c>
      <c r="F544" s="198" t="s">
        <v>250</v>
      </c>
      <c r="G544" s="195"/>
      <c r="H544" s="197" t="s">
        <v>1</v>
      </c>
      <c r="I544" s="199"/>
      <c r="J544" s="195"/>
      <c r="K544" s="195"/>
      <c r="L544" s="200"/>
      <c r="M544" s="201"/>
      <c r="N544" s="202"/>
      <c r="O544" s="202"/>
      <c r="P544" s="202"/>
      <c r="Q544" s="202"/>
      <c r="R544" s="202"/>
      <c r="S544" s="202"/>
      <c r="T544" s="203"/>
      <c r="AT544" s="204" t="s">
        <v>128</v>
      </c>
      <c r="AU544" s="204" t="s">
        <v>86</v>
      </c>
      <c r="AV544" s="13" t="s">
        <v>84</v>
      </c>
      <c r="AW544" s="13" t="s">
        <v>32</v>
      </c>
      <c r="AX544" s="13" t="s">
        <v>76</v>
      </c>
      <c r="AY544" s="204" t="s">
        <v>119</v>
      </c>
    </row>
    <row r="545" spans="1:65" s="14" customFormat="1">
      <c r="B545" s="205"/>
      <c r="C545" s="206"/>
      <c r="D545" s="196" t="s">
        <v>128</v>
      </c>
      <c r="E545" s="207" t="s">
        <v>1</v>
      </c>
      <c r="F545" s="208" t="s">
        <v>501</v>
      </c>
      <c r="G545" s="206"/>
      <c r="H545" s="209">
        <v>93</v>
      </c>
      <c r="I545" s="210"/>
      <c r="J545" s="206"/>
      <c r="K545" s="206"/>
      <c r="L545" s="211"/>
      <c r="M545" s="212"/>
      <c r="N545" s="213"/>
      <c r="O545" s="213"/>
      <c r="P545" s="213"/>
      <c r="Q545" s="213"/>
      <c r="R545" s="213"/>
      <c r="S545" s="213"/>
      <c r="T545" s="214"/>
      <c r="AT545" s="215" t="s">
        <v>128</v>
      </c>
      <c r="AU545" s="215" t="s">
        <v>86</v>
      </c>
      <c r="AV545" s="14" t="s">
        <v>86</v>
      </c>
      <c r="AW545" s="14" t="s">
        <v>32</v>
      </c>
      <c r="AX545" s="14" t="s">
        <v>76</v>
      </c>
      <c r="AY545" s="215" t="s">
        <v>119</v>
      </c>
    </row>
    <row r="546" spans="1:65" s="12" customFormat="1" ht="22.9" customHeight="1">
      <c r="B546" s="165"/>
      <c r="C546" s="166"/>
      <c r="D546" s="167" t="s">
        <v>75</v>
      </c>
      <c r="E546" s="179" t="s">
        <v>506</v>
      </c>
      <c r="F546" s="179" t="s">
        <v>507</v>
      </c>
      <c r="G546" s="166"/>
      <c r="H546" s="166"/>
      <c r="I546" s="169"/>
      <c r="J546" s="180">
        <f>BK546</f>
        <v>0</v>
      </c>
      <c r="K546" s="166"/>
      <c r="L546" s="171"/>
      <c r="M546" s="172"/>
      <c r="N546" s="173"/>
      <c r="O546" s="173"/>
      <c r="P546" s="174">
        <f>SUM(P547:P548)</f>
        <v>0</v>
      </c>
      <c r="Q546" s="173"/>
      <c r="R546" s="174">
        <f>SUM(R547:R548)</f>
        <v>0</v>
      </c>
      <c r="S546" s="173"/>
      <c r="T546" s="175">
        <f>SUM(T547:T548)</f>
        <v>0</v>
      </c>
      <c r="AR546" s="176" t="s">
        <v>84</v>
      </c>
      <c r="AT546" s="177" t="s">
        <v>75</v>
      </c>
      <c r="AU546" s="177" t="s">
        <v>84</v>
      </c>
      <c r="AY546" s="176" t="s">
        <v>119</v>
      </c>
      <c r="BK546" s="178">
        <f>SUM(BK547:BK548)</f>
        <v>0</v>
      </c>
    </row>
    <row r="547" spans="1:65" s="2" customFormat="1" ht="24">
      <c r="A547" s="33"/>
      <c r="B547" s="34"/>
      <c r="C547" s="181" t="s">
        <v>508</v>
      </c>
      <c r="D547" s="181" t="s">
        <v>121</v>
      </c>
      <c r="E547" s="182" t="s">
        <v>509</v>
      </c>
      <c r="F547" s="183" t="s">
        <v>510</v>
      </c>
      <c r="G547" s="184" t="s">
        <v>215</v>
      </c>
      <c r="H547" s="185">
        <v>25.045999999999999</v>
      </c>
      <c r="I547" s="186"/>
      <c r="J547" s="187">
        <f>ROUND(I547*H547,2)</f>
        <v>0</v>
      </c>
      <c r="K547" s="183" t="s">
        <v>125</v>
      </c>
      <c r="L547" s="38"/>
      <c r="M547" s="188" t="s">
        <v>1</v>
      </c>
      <c r="N547" s="189" t="s">
        <v>41</v>
      </c>
      <c r="O547" s="70"/>
      <c r="P547" s="190">
        <f>O547*H547</f>
        <v>0</v>
      </c>
      <c r="Q547" s="190">
        <v>0</v>
      </c>
      <c r="R547" s="190">
        <f>Q547*H547</f>
        <v>0</v>
      </c>
      <c r="S547" s="190">
        <v>0</v>
      </c>
      <c r="T547" s="191">
        <f>S547*H547</f>
        <v>0</v>
      </c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R547" s="192" t="s">
        <v>126</v>
      </c>
      <c r="AT547" s="192" t="s">
        <v>121</v>
      </c>
      <c r="AU547" s="192" t="s">
        <v>86</v>
      </c>
      <c r="AY547" s="16" t="s">
        <v>119</v>
      </c>
      <c r="BE547" s="193">
        <f>IF(N547="základní",J547,0)</f>
        <v>0</v>
      </c>
      <c r="BF547" s="193">
        <f>IF(N547="snížená",J547,0)</f>
        <v>0</v>
      </c>
      <c r="BG547" s="193">
        <f>IF(N547="zákl. přenesená",J547,0)</f>
        <v>0</v>
      </c>
      <c r="BH547" s="193">
        <f>IF(N547="sníž. přenesená",J547,0)</f>
        <v>0</v>
      </c>
      <c r="BI547" s="193">
        <f>IF(N547="nulová",J547,0)</f>
        <v>0</v>
      </c>
      <c r="BJ547" s="16" t="s">
        <v>84</v>
      </c>
      <c r="BK547" s="193">
        <f>ROUND(I547*H547,2)</f>
        <v>0</v>
      </c>
      <c r="BL547" s="16" t="s">
        <v>126</v>
      </c>
      <c r="BM547" s="192" t="s">
        <v>511</v>
      </c>
    </row>
    <row r="548" spans="1:65" s="14" customFormat="1">
      <c r="B548" s="205"/>
      <c r="C548" s="206"/>
      <c r="D548" s="196" t="s">
        <v>128</v>
      </c>
      <c r="E548" s="206"/>
      <c r="F548" s="208" t="s">
        <v>512</v>
      </c>
      <c r="G548" s="206"/>
      <c r="H548" s="209">
        <v>25.045999999999999</v>
      </c>
      <c r="I548" s="210"/>
      <c r="J548" s="206"/>
      <c r="K548" s="206"/>
      <c r="L548" s="211"/>
      <c r="M548" s="212"/>
      <c r="N548" s="213"/>
      <c r="O548" s="213"/>
      <c r="P548" s="213"/>
      <c r="Q548" s="213"/>
      <c r="R548" s="213"/>
      <c r="S548" s="213"/>
      <c r="T548" s="214"/>
      <c r="AT548" s="215" t="s">
        <v>128</v>
      </c>
      <c r="AU548" s="215" t="s">
        <v>86</v>
      </c>
      <c r="AV548" s="14" t="s">
        <v>86</v>
      </c>
      <c r="AW548" s="14" t="s">
        <v>4</v>
      </c>
      <c r="AX548" s="14" t="s">
        <v>84</v>
      </c>
      <c r="AY548" s="215" t="s">
        <v>119</v>
      </c>
    </row>
    <row r="549" spans="1:65" s="12" customFormat="1" ht="25.9" customHeight="1">
      <c r="B549" s="165"/>
      <c r="C549" s="166"/>
      <c r="D549" s="167" t="s">
        <v>75</v>
      </c>
      <c r="E549" s="168" t="s">
        <v>513</v>
      </c>
      <c r="F549" s="168" t="s">
        <v>514</v>
      </c>
      <c r="G549" s="166"/>
      <c r="H549" s="166"/>
      <c r="I549" s="169"/>
      <c r="J549" s="170">
        <f>BK549</f>
        <v>0</v>
      </c>
      <c r="K549" s="166"/>
      <c r="L549" s="171"/>
      <c r="M549" s="172"/>
      <c r="N549" s="173"/>
      <c r="O549" s="173"/>
      <c r="P549" s="174">
        <f>P550</f>
        <v>0</v>
      </c>
      <c r="Q549" s="173"/>
      <c r="R549" s="174">
        <f>R550</f>
        <v>0</v>
      </c>
      <c r="S549" s="173"/>
      <c r="T549" s="175">
        <f>T550</f>
        <v>0</v>
      </c>
      <c r="AR549" s="176" t="s">
        <v>157</v>
      </c>
      <c r="AT549" s="177" t="s">
        <v>75</v>
      </c>
      <c r="AU549" s="177" t="s">
        <v>76</v>
      </c>
      <c r="AY549" s="176" t="s">
        <v>119</v>
      </c>
      <c r="BK549" s="178">
        <f>BK550</f>
        <v>0</v>
      </c>
    </row>
    <row r="550" spans="1:65" s="12" customFormat="1" ht="22.9" customHeight="1">
      <c r="B550" s="165"/>
      <c r="C550" s="166"/>
      <c r="D550" s="167" t="s">
        <v>75</v>
      </c>
      <c r="E550" s="179" t="s">
        <v>515</v>
      </c>
      <c r="F550" s="179" t="s">
        <v>516</v>
      </c>
      <c r="G550" s="166"/>
      <c r="H550" s="166"/>
      <c r="I550" s="169"/>
      <c r="J550" s="180">
        <f>BK550</f>
        <v>0</v>
      </c>
      <c r="K550" s="166"/>
      <c r="L550" s="171"/>
      <c r="M550" s="172"/>
      <c r="N550" s="173"/>
      <c r="O550" s="173"/>
      <c r="P550" s="174">
        <f>SUM(P551:P552)</f>
        <v>0</v>
      </c>
      <c r="Q550" s="173"/>
      <c r="R550" s="174">
        <f>SUM(R551:R552)</f>
        <v>0</v>
      </c>
      <c r="S550" s="173"/>
      <c r="T550" s="175">
        <f>SUM(T551:T552)</f>
        <v>0</v>
      </c>
      <c r="AR550" s="176" t="s">
        <v>157</v>
      </c>
      <c r="AT550" s="177" t="s">
        <v>75</v>
      </c>
      <c r="AU550" s="177" t="s">
        <v>84</v>
      </c>
      <c r="AY550" s="176" t="s">
        <v>119</v>
      </c>
      <c r="BK550" s="178">
        <f>SUM(BK551:BK552)</f>
        <v>0</v>
      </c>
    </row>
    <row r="551" spans="1:65" s="2" customFormat="1" ht="24.2" customHeight="1">
      <c r="A551" s="33"/>
      <c r="B551" s="34"/>
      <c r="C551" s="181" t="s">
        <v>517</v>
      </c>
      <c r="D551" s="181" t="s">
        <v>121</v>
      </c>
      <c r="E551" s="182" t="s">
        <v>518</v>
      </c>
      <c r="F551" s="183" t="s">
        <v>519</v>
      </c>
      <c r="G551" s="184" t="s">
        <v>520</v>
      </c>
      <c r="H551" s="185">
        <v>1</v>
      </c>
      <c r="I551" s="186"/>
      <c r="J551" s="187">
        <f>ROUND(I551*H551,2)</f>
        <v>0</v>
      </c>
      <c r="K551" s="183" t="s">
        <v>125</v>
      </c>
      <c r="L551" s="38"/>
      <c r="M551" s="188" t="s">
        <v>1</v>
      </c>
      <c r="N551" s="189" t="s">
        <v>41</v>
      </c>
      <c r="O551" s="70"/>
      <c r="P551" s="190">
        <f>O551*H551</f>
        <v>0</v>
      </c>
      <c r="Q551" s="190">
        <v>0</v>
      </c>
      <c r="R551" s="190">
        <f>Q551*H551</f>
        <v>0</v>
      </c>
      <c r="S551" s="190">
        <v>0</v>
      </c>
      <c r="T551" s="191">
        <f>S551*H551</f>
        <v>0</v>
      </c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R551" s="192" t="s">
        <v>521</v>
      </c>
      <c r="AT551" s="192" t="s">
        <v>121</v>
      </c>
      <c r="AU551" s="192" t="s">
        <v>86</v>
      </c>
      <c r="AY551" s="16" t="s">
        <v>119</v>
      </c>
      <c r="BE551" s="193">
        <f>IF(N551="základní",J551,0)</f>
        <v>0</v>
      </c>
      <c r="BF551" s="193">
        <f>IF(N551="snížená",J551,0)</f>
        <v>0</v>
      </c>
      <c r="BG551" s="193">
        <f>IF(N551="zákl. přenesená",J551,0)</f>
        <v>0</v>
      </c>
      <c r="BH551" s="193">
        <f>IF(N551="sníž. přenesená",J551,0)</f>
        <v>0</v>
      </c>
      <c r="BI551" s="193">
        <f>IF(N551="nulová",J551,0)</f>
        <v>0</v>
      </c>
      <c r="BJ551" s="16" t="s">
        <v>84</v>
      </c>
      <c r="BK551" s="193">
        <f>ROUND(I551*H551,2)</f>
        <v>0</v>
      </c>
      <c r="BL551" s="16" t="s">
        <v>521</v>
      </c>
      <c r="BM551" s="192" t="s">
        <v>522</v>
      </c>
    </row>
    <row r="552" spans="1:65" s="2" customFormat="1" ht="24.2" customHeight="1">
      <c r="A552" s="33"/>
      <c r="B552" s="34"/>
      <c r="C552" s="181" t="s">
        <v>523</v>
      </c>
      <c r="D552" s="181" t="s">
        <v>121</v>
      </c>
      <c r="E552" s="182" t="s">
        <v>524</v>
      </c>
      <c r="F552" s="183" t="s">
        <v>525</v>
      </c>
      <c r="G552" s="184" t="s">
        <v>520</v>
      </c>
      <c r="H552" s="185">
        <v>1</v>
      </c>
      <c r="I552" s="186"/>
      <c r="J552" s="187">
        <f>ROUND(I552*H552,2)</f>
        <v>0</v>
      </c>
      <c r="K552" s="183" t="s">
        <v>125</v>
      </c>
      <c r="L552" s="38"/>
      <c r="M552" s="226" t="s">
        <v>1</v>
      </c>
      <c r="N552" s="227" t="s">
        <v>41</v>
      </c>
      <c r="O552" s="228"/>
      <c r="P552" s="229">
        <f>O552*H552</f>
        <v>0</v>
      </c>
      <c r="Q552" s="229">
        <v>0</v>
      </c>
      <c r="R552" s="229">
        <f>Q552*H552</f>
        <v>0</v>
      </c>
      <c r="S552" s="229">
        <v>0</v>
      </c>
      <c r="T552" s="230">
        <f>S552*H552</f>
        <v>0</v>
      </c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R552" s="192" t="s">
        <v>521</v>
      </c>
      <c r="AT552" s="192" t="s">
        <v>121</v>
      </c>
      <c r="AU552" s="192" t="s">
        <v>86</v>
      </c>
      <c r="AY552" s="16" t="s">
        <v>119</v>
      </c>
      <c r="BE552" s="193">
        <f>IF(N552="základní",J552,0)</f>
        <v>0</v>
      </c>
      <c r="BF552" s="193">
        <f>IF(N552="snížená",J552,0)</f>
        <v>0</v>
      </c>
      <c r="BG552" s="193">
        <f>IF(N552="zákl. přenesená",J552,0)</f>
        <v>0</v>
      </c>
      <c r="BH552" s="193">
        <f>IF(N552="sníž. přenesená",J552,0)</f>
        <v>0</v>
      </c>
      <c r="BI552" s="193">
        <f>IF(N552="nulová",J552,0)</f>
        <v>0</v>
      </c>
      <c r="BJ552" s="16" t="s">
        <v>84</v>
      </c>
      <c r="BK552" s="193">
        <f>ROUND(I552*H552,2)</f>
        <v>0</v>
      </c>
      <c r="BL552" s="16" t="s">
        <v>521</v>
      </c>
      <c r="BM552" s="192" t="s">
        <v>526</v>
      </c>
    </row>
    <row r="553" spans="1:65" s="2" customFormat="1" ht="6.95" customHeight="1">
      <c r="A553" s="33"/>
      <c r="B553" s="53"/>
      <c r="C553" s="54"/>
      <c r="D553" s="54"/>
      <c r="E553" s="54"/>
      <c r="F553" s="54"/>
      <c r="G553" s="54"/>
      <c r="H553" s="54"/>
      <c r="I553" s="54"/>
      <c r="J553" s="54"/>
      <c r="K553" s="54"/>
      <c r="L553" s="38"/>
      <c r="M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</row>
  </sheetData>
  <sheetProtection algorithmName="SHA-512" hashValue="GD8wZoLEOqEHqGYbhsBdkTvGKxMys20XUxLTg11kK1S+b49Mzmtcs+hzgmoiE+g05drBEuhYtBVLUeWSEH6vNA==" saltValue="eA9v5NOgouhSFupKziFZMHbI0iTLQCGLMukl4ufh/0Wa2pizrD5tD406gJjMjYqY2r/ERclqGQriHLN52JTnBg==" spinCount="100000" sheet="1" objects="1" scenarios="1" formatColumns="0" formatRows="0" autoFilter="0"/>
  <autoFilter ref="C124:K552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D2_01 - Jednotná kanalizace</vt:lpstr>
      <vt:lpstr>'D2_01 - Jednotná kanalizace'!Názvy_tisku</vt:lpstr>
      <vt:lpstr>'Rekapitulace stavby'!Názvy_tisku</vt:lpstr>
      <vt:lpstr>'D2_01 - Jednotná kanalizace'!Oblast_tisku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Avuk</dc:creator>
  <cp:lastModifiedBy>Dostálová Karin</cp:lastModifiedBy>
  <dcterms:created xsi:type="dcterms:W3CDTF">2021-03-03T06:10:54Z</dcterms:created>
  <dcterms:modified xsi:type="dcterms:W3CDTF">2021-03-10T12:20:20Z</dcterms:modified>
</cp:coreProperties>
</file>